
<file path=[Content_Types].xml><?xml version="1.0" encoding="utf-8"?>
<Types xmlns="http://schemas.openxmlformats.org/package/2006/content-type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P:\2018 exam setting\CAA M5 exam setting 2018\D04 - MASTER FILES\"/>
    </mc:Choice>
  </mc:AlternateContent>
  <bookViews>
    <workbookView xWindow="0" yWindow="0" windowWidth="25440" windowHeight="15990" firstSheet="1" activeTab="1"/>
  </bookViews>
  <sheets>
    <sheet name="Audit trail" sheetId="24" r:id="rId1"/>
    <sheet name="Data" sheetId="1" r:id="rId2"/>
    <sheet name="Data Validation" sheetId="2" r:id="rId3"/>
    <sheet name="Parameters" sheetId="19" r:id="rId4"/>
    <sheet name="Current Prize Bond" sheetId="4" r:id="rId5"/>
    <sheet name="Proposed Prize Bond" sheetId="21" r:id="rId6"/>
    <sheet name="Charts" sheetId="20" r:id="rId7"/>
    <sheet name="Marking Schedule" sheetId="23" r:id="rId8"/>
  </sheets>
  <externalReferences>
    <externalReference r:id="rId9"/>
  </externalReferences>
  <definedNames>
    <definedName name="alternative_prizes">Parameters!$C$20:$E$24</definedName>
    <definedName name="amc">Parameters!$D$4</definedName>
    <definedName name="avcomp1">[1]Parameters!$F$4</definedName>
    <definedName name="avcomp2">[1]Parameters!$F$5</definedName>
    <definedName name="Average4Table">[1]Competitions!$U$5:$Z$62</definedName>
    <definedName name="Average6Table">[1]Competitions!$X$5:$Z$62</definedName>
    <definedName name="BaseDate">[1]Parameters!$H$8</definedName>
    <definedName name="initial_investment">Parameters!$D$3</definedName>
    <definedName name="original_prizes">Parameters!$C$9:$E$13</definedName>
    <definedName name="ScratchTable">[1]Competitions!$P$5:$Z$62</definedName>
    <definedName name="solver_adj" localSheetId="5" hidden="1">'Proposed Prize Bond'!$AA$9</definedName>
    <definedName name="solver_cvg" localSheetId="5" hidden="1">0.0001</definedName>
    <definedName name="solver_drv" localSheetId="5" hidden="1">1</definedName>
    <definedName name="solver_eng" localSheetId="5" hidden="1">1</definedName>
    <definedName name="solver_est" localSheetId="5" hidden="1">1</definedName>
    <definedName name="solver_itr" localSheetId="5" hidden="1">2147483647</definedName>
    <definedName name="solver_mip" localSheetId="5" hidden="1">2147483647</definedName>
    <definedName name="solver_mni" localSheetId="5" hidden="1">30</definedName>
    <definedName name="solver_mrt" localSheetId="5" hidden="1">0.075</definedName>
    <definedName name="solver_msl" localSheetId="5" hidden="1">2</definedName>
    <definedName name="solver_neg" localSheetId="5" hidden="1">1</definedName>
    <definedName name="solver_nod" localSheetId="5" hidden="1">2147483647</definedName>
    <definedName name="solver_num" localSheetId="5" hidden="1">0</definedName>
    <definedName name="solver_nwt" localSheetId="5" hidden="1">1</definedName>
    <definedName name="solver_opt" localSheetId="5" hidden="1">'Proposed Prize Bond'!$AA$7</definedName>
    <definedName name="solver_pre" localSheetId="5" hidden="1">0.000001</definedName>
    <definedName name="solver_rbv" localSheetId="5" hidden="1">1</definedName>
    <definedName name="solver_rlx" localSheetId="5" hidden="1">2</definedName>
    <definedName name="solver_rsd" localSheetId="5" hidden="1">0</definedName>
    <definedName name="solver_scl" localSheetId="5" hidden="1">1</definedName>
    <definedName name="solver_sho" localSheetId="5" hidden="1">2</definedName>
    <definedName name="solver_ssz" localSheetId="5" hidden="1">100</definedName>
    <definedName name="solver_tim" localSheetId="5" hidden="1">2147483647</definedName>
    <definedName name="solver_tol" localSheetId="5" hidden="1">0.01</definedName>
    <definedName name="solver_typ" localSheetId="5" hidden="1">3</definedName>
    <definedName name="solver_val" localSheetId="5" hidden="1">0</definedName>
    <definedName name="solver_ver" localSheetId="5" hidden="1">3</definedName>
    <definedName name="VetsTable">[1]Veterans!$T$5:$V$62</definedName>
    <definedName name="VetStandards">[1]Parameters!$A$11:$B$51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137" i="23" l="1"/>
  <c r="B38" i="23" l="1"/>
  <c r="B115" i="23"/>
  <c r="B52" i="23"/>
  <c r="B75" i="23"/>
  <c r="B96" i="23"/>
  <c r="B94" i="23" s="1"/>
  <c r="B128" i="23"/>
  <c r="B83" i="23"/>
  <c r="B88" i="23"/>
  <c r="B8" i="23"/>
  <c r="B12" i="23"/>
  <c r="B25" i="23"/>
  <c r="B30" i="23"/>
  <c r="B35" i="23"/>
  <c r="B44" i="23"/>
  <c r="B47" i="23"/>
  <c r="B61" i="23"/>
  <c r="B65" i="23"/>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V55" i="4"/>
  <c r="V56" i="4"/>
  <c r="V57" i="4"/>
  <c r="V58" i="4"/>
  <c r="V59" i="4"/>
  <c r="V60" i="4"/>
  <c r="V61" i="4"/>
  <c r="V62" i="4"/>
  <c r="V63" i="4"/>
  <c r="V64" i="4"/>
  <c r="V65" i="4"/>
  <c r="V66" i="4"/>
  <c r="V67" i="4"/>
  <c r="V68" i="4"/>
  <c r="V69" i="4"/>
  <c r="V70" i="4"/>
  <c r="V71" i="4"/>
  <c r="V72" i="4"/>
  <c r="V73" i="4"/>
  <c r="V74" i="4"/>
  <c r="V75" i="4"/>
  <c r="V76" i="4"/>
  <c r="V77" i="4"/>
  <c r="V78" i="4"/>
  <c r="V79" i="4"/>
  <c r="V80" i="4"/>
  <c r="V81" i="4"/>
  <c r="V82" i="4"/>
  <c r="V83" i="4"/>
  <c r="V84" i="4"/>
  <c r="V85" i="4"/>
  <c r="V86" i="4"/>
  <c r="V87" i="4"/>
  <c r="V88" i="4"/>
  <c r="V89" i="4"/>
  <c r="V90" i="4"/>
  <c r="V91" i="4"/>
  <c r="V92" i="4"/>
  <c r="V93" i="4"/>
  <c r="V94" i="4"/>
  <c r="V95" i="4"/>
  <c r="V96" i="4"/>
  <c r="V97" i="4"/>
  <c r="V98" i="4"/>
  <c r="V99" i="4"/>
  <c r="V100" i="4"/>
  <c r="V101" i="4"/>
  <c r="V102" i="4"/>
  <c r="V103" i="4"/>
  <c r="V104" i="4"/>
  <c r="V105" i="4"/>
  <c r="V106" i="4"/>
  <c r="V107" i="4"/>
  <c r="V108" i="4"/>
  <c r="V109" i="4"/>
  <c r="V110" i="4"/>
  <c r="V111" i="4"/>
  <c r="V112" i="4"/>
  <c r="V113" i="4"/>
  <c r="V114" i="4"/>
  <c r="V115" i="4"/>
  <c r="V116" i="4"/>
  <c r="V117" i="4"/>
  <c r="V118" i="4"/>
  <c r="V119" i="4"/>
  <c r="V120" i="4"/>
  <c r="V121" i="4"/>
  <c r="V122" i="4"/>
  <c r="V123" i="4"/>
  <c r="V124" i="4"/>
  <c r="V125" i="4"/>
  <c r="V126" i="4"/>
  <c r="V127" i="4"/>
  <c r="V128" i="4"/>
  <c r="V129" i="4"/>
  <c r="V130" i="4"/>
  <c r="V131" i="4"/>
  <c r="V132" i="4"/>
  <c r="V133" i="4"/>
  <c r="V134" i="4"/>
  <c r="V135" i="4"/>
  <c r="V136" i="4"/>
  <c r="V137" i="4"/>
  <c r="V138" i="4"/>
  <c r="V139" i="4"/>
  <c r="V140" i="4"/>
  <c r="V141" i="4"/>
  <c r="V142" i="4"/>
  <c r="V143" i="4"/>
  <c r="V144" i="4"/>
  <c r="V145" i="4"/>
  <c r="V146" i="4"/>
  <c r="V147" i="4"/>
  <c r="V148" i="4"/>
  <c r="V149" i="4"/>
  <c r="V150" i="4"/>
  <c r="V151" i="4"/>
  <c r="V152" i="4"/>
  <c r="V153" i="4"/>
  <c r="V154" i="4"/>
  <c r="V155" i="4"/>
  <c r="V156" i="4"/>
  <c r="V157" i="4"/>
  <c r="V158" i="4"/>
  <c r="V159" i="4"/>
  <c r="V160" i="4"/>
  <c r="V161" i="4"/>
  <c r="V162" i="4"/>
  <c r="V163" i="4"/>
  <c r="V164" i="4"/>
  <c r="V165" i="4"/>
  <c r="V166" i="4"/>
  <c r="V167" i="4"/>
  <c r="V168" i="4"/>
  <c r="V169" i="4"/>
  <c r="V170" i="4"/>
  <c r="V171" i="4"/>
  <c r="V172" i="4"/>
  <c r="V173" i="4"/>
  <c r="V174" i="4"/>
  <c r="V175" i="4"/>
  <c r="V176" i="4"/>
  <c r="V177" i="4"/>
  <c r="V178" i="4"/>
  <c r="V179" i="4"/>
  <c r="V180" i="4"/>
  <c r="V181" i="4"/>
  <c r="V182" i="4"/>
  <c r="V183" i="4"/>
  <c r="V184" i="4"/>
  <c r="V185" i="4"/>
  <c r="V186" i="4"/>
  <c r="V187" i="4"/>
  <c r="V188" i="4"/>
  <c r="V189" i="4"/>
  <c r="V190" i="4"/>
  <c r="V191" i="4"/>
  <c r="V192" i="4"/>
  <c r="V193" i="4"/>
  <c r="V194" i="4"/>
  <c r="V195" i="4"/>
  <c r="V196" i="4"/>
  <c r="V197" i="4"/>
  <c r="V198" i="4"/>
  <c r="V199" i="4"/>
  <c r="V200" i="4"/>
  <c r="V201" i="4"/>
  <c r="V202" i="4"/>
  <c r="V203" i="4"/>
  <c r="V204" i="4"/>
  <c r="V205" i="4"/>
  <c r="V206" i="4"/>
  <c r="V207" i="4"/>
  <c r="V208" i="4"/>
  <c r="V209" i="4"/>
  <c r="V210" i="4"/>
  <c r="V211" i="4"/>
  <c r="V212" i="4"/>
  <c r="V213" i="4"/>
  <c r="V214" i="4"/>
  <c r="E4" i="4"/>
  <c r="H4" i="4"/>
  <c r="E5" i="4"/>
  <c r="H5" i="4" s="1"/>
  <c r="E6" i="4"/>
  <c r="H6" i="4"/>
  <c r="E7" i="4"/>
  <c r="H7" i="4"/>
  <c r="E8" i="4"/>
  <c r="H8"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110" i="4"/>
  <c r="U111" i="4"/>
  <c r="U112" i="4"/>
  <c r="U113" i="4"/>
  <c r="U114" i="4"/>
  <c r="U115" i="4"/>
  <c r="U116" i="4"/>
  <c r="U117" i="4"/>
  <c r="U118" i="4"/>
  <c r="U119" i="4"/>
  <c r="U120" i="4"/>
  <c r="U121" i="4"/>
  <c r="U122" i="4"/>
  <c r="U123" i="4"/>
  <c r="U124" i="4"/>
  <c r="U125" i="4"/>
  <c r="U126" i="4"/>
  <c r="U127" i="4"/>
  <c r="U128" i="4"/>
  <c r="U129" i="4"/>
  <c r="U130" i="4"/>
  <c r="U131" i="4"/>
  <c r="U132" i="4"/>
  <c r="U133" i="4"/>
  <c r="U134" i="4"/>
  <c r="U135" i="4"/>
  <c r="U136" i="4"/>
  <c r="U137" i="4"/>
  <c r="U138" i="4"/>
  <c r="U139" i="4"/>
  <c r="U140" i="4"/>
  <c r="U141" i="4"/>
  <c r="U142" i="4"/>
  <c r="U143" i="4"/>
  <c r="U144" i="4"/>
  <c r="U145" i="4"/>
  <c r="U146" i="4"/>
  <c r="U147" i="4"/>
  <c r="U148" i="4"/>
  <c r="U149" i="4"/>
  <c r="U150" i="4"/>
  <c r="U151" i="4"/>
  <c r="U152" i="4"/>
  <c r="U153" i="4"/>
  <c r="U154" i="4"/>
  <c r="U155" i="4"/>
  <c r="U156" i="4"/>
  <c r="U157" i="4"/>
  <c r="U158" i="4"/>
  <c r="U159" i="4"/>
  <c r="U160" i="4"/>
  <c r="U161" i="4"/>
  <c r="U162" i="4"/>
  <c r="U163" i="4"/>
  <c r="U164" i="4"/>
  <c r="U165" i="4"/>
  <c r="U166" i="4"/>
  <c r="U167" i="4"/>
  <c r="U168" i="4"/>
  <c r="U169" i="4"/>
  <c r="U170" i="4"/>
  <c r="U171" i="4"/>
  <c r="U172" i="4"/>
  <c r="U173" i="4"/>
  <c r="U174" i="4"/>
  <c r="U175" i="4"/>
  <c r="U176" i="4"/>
  <c r="U177" i="4"/>
  <c r="U178" i="4"/>
  <c r="U179" i="4"/>
  <c r="U180" i="4"/>
  <c r="U181" i="4"/>
  <c r="U182" i="4"/>
  <c r="U183" i="4"/>
  <c r="U184" i="4"/>
  <c r="U185" i="4"/>
  <c r="U186" i="4"/>
  <c r="U187" i="4"/>
  <c r="U188" i="4"/>
  <c r="U189" i="4"/>
  <c r="U190" i="4"/>
  <c r="U191" i="4"/>
  <c r="U192" i="4"/>
  <c r="U193" i="4"/>
  <c r="U194" i="4"/>
  <c r="U195" i="4"/>
  <c r="U196" i="4"/>
  <c r="U197" i="4"/>
  <c r="U198" i="4"/>
  <c r="U199" i="4"/>
  <c r="U200" i="4"/>
  <c r="U201" i="4"/>
  <c r="U202" i="4"/>
  <c r="U203" i="4"/>
  <c r="U204" i="4"/>
  <c r="U205" i="4"/>
  <c r="U206" i="4"/>
  <c r="U207" i="4"/>
  <c r="U208" i="4"/>
  <c r="U209" i="4"/>
  <c r="U210" i="4"/>
  <c r="U211" i="4"/>
  <c r="U212" i="4"/>
  <c r="U213" i="4"/>
  <c r="U2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100" i="4"/>
  <c r="T101" i="4"/>
  <c r="T102" i="4"/>
  <c r="T103" i="4"/>
  <c r="T104" i="4"/>
  <c r="T105" i="4"/>
  <c r="T106" i="4"/>
  <c r="T107" i="4"/>
  <c r="T108" i="4"/>
  <c r="T109" i="4"/>
  <c r="T110" i="4"/>
  <c r="T111" i="4"/>
  <c r="T112" i="4"/>
  <c r="T113" i="4"/>
  <c r="T114" i="4"/>
  <c r="T115" i="4"/>
  <c r="T116" i="4"/>
  <c r="T117" i="4"/>
  <c r="T118" i="4"/>
  <c r="T119" i="4"/>
  <c r="T120" i="4"/>
  <c r="T121" i="4"/>
  <c r="T122" i="4"/>
  <c r="T123" i="4"/>
  <c r="T124" i="4"/>
  <c r="T125" i="4"/>
  <c r="T126" i="4"/>
  <c r="T127" i="4"/>
  <c r="T128" i="4"/>
  <c r="T129" i="4"/>
  <c r="T130" i="4"/>
  <c r="T131" i="4"/>
  <c r="T132" i="4"/>
  <c r="T133" i="4"/>
  <c r="T134" i="4"/>
  <c r="T135" i="4"/>
  <c r="T136" i="4"/>
  <c r="T137" i="4"/>
  <c r="T138" i="4"/>
  <c r="T139" i="4"/>
  <c r="T140" i="4"/>
  <c r="T141" i="4"/>
  <c r="T142" i="4"/>
  <c r="T143" i="4"/>
  <c r="T144" i="4"/>
  <c r="T145" i="4"/>
  <c r="T146" i="4"/>
  <c r="T147" i="4"/>
  <c r="T148" i="4"/>
  <c r="T149" i="4"/>
  <c r="T150" i="4"/>
  <c r="T151" i="4"/>
  <c r="T152" i="4"/>
  <c r="T153" i="4"/>
  <c r="T154" i="4"/>
  <c r="T155" i="4"/>
  <c r="T156" i="4"/>
  <c r="T157" i="4"/>
  <c r="T158" i="4"/>
  <c r="T159" i="4"/>
  <c r="T160" i="4"/>
  <c r="T161" i="4"/>
  <c r="T162" i="4"/>
  <c r="T163" i="4"/>
  <c r="T164" i="4"/>
  <c r="T165" i="4"/>
  <c r="T166" i="4"/>
  <c r="T167" i="4"/>
  <c r="T168" i="4"/>
  <c r="T169" i="4"/>
  <c r="T170" i="4"/>
  <c r="T171" i="4"/>
  <c r="T172" i="4"/>
  <c r="T173" i="4"/>
  <c r="T174" i="4"/>
  <c r="T175" i="4"/>
  <c r="T176" i="4"/>
  <c r="T177" i="4"/>
  <c r="T178" i="4"/>
  <c r="T179" i="4"/>
  <c r="T180" i="4"/>
  <c r="T181" i="4"/>
  <c r="T182" i="4"/>
  <c r="T183" i="4"/>
  <c r="T184" i="4"/>
  <c r="T185" i="4"/>
  <c r="T186" i="4"/>
  <c r="T187" i="4"/>
  <c r="T188" i="4"/>
  <c r="T189" i="4"/>
  <c r="T190" i="4"/>
  <c r="T191" i="4"/>
  <c r="T192" i="4"/>
  <c r="T193" i="4"/>
  <c r="T194" i="4"/>
  <c r="T195" i="4"/>
  <c r="T196" i="4"/>
  <c r="T197" i="4"/>
  <c r="T198" i="4"/>
  <c r="T199" i="4"/>
  <c r="T200" i="4"/>
  <c r="T201" i="4"/>
  <c r="T202" i="4"/>
  <c r="T203" i="4"/>
  <c r="T204" i="4"/>
  <c r="T205" i="4"/>
  <c r="T206" i="4"/>
  <c r="T207" i="4"/>
  <c r="T208" i="4"/>
  <c r="T209" i="4"/>
  <c r="T210" i="4"/>
  <c r="T211" i="4"/>
  <c r="T212" i="4"/>
  <c r="T213" i="4"/>
  <c r="T2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45" i="4"/>
  <c r="S146" i="4"/>
  <c r="S147" i="4"/>
  <c r="S148" i="4"/>
  <c r="S149" i="4"/>
  <c r="S150" i="4"/>
  <c r="S151" i="4"/>
  <c r="S152" i="4"/>
  <c r="S153" i="4"/>
  <c r="S154" i="4"/>
  <c r="S155" i="4"/>
  <c r="S156" i="4"/>
  <c r="S157" i="4"/>
  <c r="S158" i="4"/>
  <c r="S159" i="4"/>
  <c r="S160" i="4"/>
  <c r="S161" i="4"/>
  <c r="S162" i="4"/>
  <c r="S163" i="4"/>
  <c r="S164" i="4"/>
  <c r="S165" i="4"/>
  <c r="S166" i="4"/>
  <c r="S167" i="4"/>
  <c r="S168" i="4"/>
  <c r="S169" i="4"/>
  <c r="S170" i="4"/>
  <c r="S171" i="4"/>
  <c r="S172" i="4"/>
  <c r="S173" i="4"/>
  <c r="S174" i="4"/>
  <c r="S175" i="4"/>
  <c r="S176" i="4"/>
  <c r="S177" i="4"/>
  <c r="S178" i="4"/>
  <c r="S179" i="4"/>
  <c r="S180" i="4"/>
  <c r="S181" i="4"/>
  <c r="S182" i="4"/>
  <c r="S183" i="4"/>
  <c r="S184" i="4"/>
  <c r="S185" i="4"/>
  <c r="S186" i="4"/>
  <c r="S187" i="4"/>
  <c r="S188" i="4"/>
  <c r="S189" i="4"/>
  <c r="S190" i="4"/>
  <c r="S191" i="4"/>
  <c r="S192" i="4"/>
  <c r="S193" i="4"/>
  <c r="S194" i="4"/>
  <c r="S195" i="4"/>
  <c r="S196" i="4"/>
  <c r="S197" i="4"/>
  <c r="S198" i="4"/>
  <c r="S199" i="4"/>
  <c r="S200" i="4"/>
  <c r="S201" i="4"/>
  <c r="S202" i="4"/>
  <c r="S203" i="4"/>
  <c r="S204" i="4"/>
  <c r="S205" i="4"/>
  <c r="S206" i="4"/>
  <c r="S207" i="4"/>
  <c r="S208" i="4"/>
  <c r="S209" i="4"/>
  <c r="S210" i="4"/>
  <c r="S211" i="4"/>
  <c r="S212" i="4"/>
  <c r="S213" i="4"/>
  <c r="S2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R136" i="4"/>
  <c r="R137" i="4"/>
  <c r="R138" i="4"/>
  <c r="R139" i="4"/>
  <c r="R140" i="4"/>
  <c r="R141" i="4"/>
  <c r="R142" i="4"/>
  <c r="R143" i="4"/>
  <c r="R144" i="4"/>
  <c r="R145" i="4"/>
  <c r="R146" i="4"/>
  <c r="R147" i="4"/>
  <c r="R148" i="4"/>
  <c r="R149" i="4"/>
  <c r="R150" i="4"/>
  <c r="R151" i="4"/>
  <c r="R152" i="4"/>
  <c r="R153" i="4"/>
  <c r="R154" i="4"/>
  <c r="R155" i="4"/>
  <c r="R156" i="4"/>
  <c r="R157" i="4"/>
  <c r="R158" i="4"/>
  <c r="R159" i="4"/>
  <c r="R160" i="4"/>
  <c r="R161" i="4"/>
  <c r="R162" i="4"/>
  <c r="R163" i="4"/>
  <c r="R164" i="4"/>
  <c r="R165" i="4"/>
  <c r="R166" i="4"/>
  <c r="R167" i="4"/>
  <c r="R168" i="4"/>
  <c r="R169" i="4"/>
  <c r="R170" i="4"/>
  <c r="R171" i="4"/>
  <c r="R172" i="4"/>
  <c r="R173" i="4"/>
  <c r="R174" i="4"/>
  <c r="R175" i="4"/>
  <c r="R176" i="4"/>
  <c r="R177" i="4"/>
  <c r="R178" i="4"/>
  <c r="R179" i="4"/>
  <c r="R180" i="4"/>
  <c r="R181" i="4"/>
  <c r="R182" i="4"/>
  <c r="R183" i="4"/>
  <c r="R184" i="4"/>
  <c r="R185" i="4"/>
  <c r="R186" i="4"/>
  <c r="R187" i="4"/>
  <c r="R188" i="4"/>
  <c r="R189" i="4"/>
  <c r="R190" i="4"/>
  <c r="R191" i="4"/>
  <c r="R192" i="4"/>
  <c r="R193" i="4"/>
  <c r="R194" i="4"/>
  <c r="R195" i="4"/>
  <c r="R196" i="4"/>
  <c r="R197" i="4"/>
  <c r="R198" i="4"/>
  <c r="R199" i="4"/>
  <c r="R200" i="4"/>
  <c r="R201" i="4"/>
  <c r="R202" i="4"/>
  <c r="R203" i="4"/>
  <c r="R204" i="4"/>
  <c r="R205" i="4"/>
  <c r="R206" i="4"/>
  <c r="R207" i="4"/>
  <c r="R208" i="4"/>
  <c r="R209" i="4"/>
  <c r="R210" i="4"/>
  <c r="R211" i="4"/>
  <c r="R212" i="4"/>
  <c r="R213" i="4"/>
  <c r="R2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201" i="4"/>
  <c r="Q202" i="4"/>
  <c r="Q203" i="4"/>
  <c r="Q204" i="4"/>
  <c r="Q205" i="4"/>
  <c r="Q206" i="4"/>
  <c r="Q207" i="4"/>
  <c r="Q208" i="4"/>
  <c r="Q209" i="4"/>
  <c r="Q210" i="4"/>
  <c r="Q211" i="4"/>
  <c r="Q212" i="4"/>
  <c r="Q213" i="4"/>
  <c r="Q2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8" i="4"/>
  <c r="P89" i="4"/>
  <c r="P90" i="4"/>
  <c r="P91" i="4"/>
  <c r="P92" i="4"/>
  <c r="P93" i="4"/>
  <c r="P94" i="4"/>
  <c r="P95" i="4"/>
  <c r="P96" i="4"/>
  <c r="P97" i="4"/>
  <c r="P98" i="4"/>
  <c r="P99" i="4"/>
  <c r="P100" i="4"/>
  <c r="P101" i="4"/>
  <c r="P102" i="4"/>
  <c r="P103" i="4"/>
  <c r="P104" i="4"/>
  <c r="P105" i="4"/>
  <c r="P106" i="4"/>
  <c r="P107" i="4"/>
  <c r="P108" i="4"/>
  <c r="P109" i="4"/>
  <c r="P110" i="4"/>
  <c r="P111" i="4"/>
  <c r="P112" i="4"/>
  <c r="P113" i="4"/>
  <c r="P114" i="4"/>
  <c r="P115" i="4"/>
  <c r="P116" i="4"/>
  <c r="P117" i="4"/>
  <c r="P118" i="4"/>
  <c r="P119" i="4"/>
  <c r="P120" i="4"/>
  <c r="P121" i="4"/>
  <c r="P122" i="4"/>
  <c r="P123" i="4"/>
  <c r="P124" i="4"/>
  <c r="P125" i="4"/>
  <c r="P126" i="4"/>
  <c r="P127" i="4"/>
  <c r="P128" i="4"/>
  <c r="P129" i="4"/>
  <c r="P130" i="4"/>
  <c r="P131" i="4"/>
  <c r="P132" i="4"/>
  <c r="P133" i="4"/>
  <c r="P134" i="4"/>
  <c r="P135" i="4"/>
  <c r="P136" i="4"/>
  <c r="P137" i="4"/>
  <c r="P138" i="4"/>
  <c r="P139" i="4"/>
  <c r="P140" i="4"/>
  <c r="P141" i="4"/>
  <c r="P142" i="4"/>
  <c r="P143" i="4"/>
  <c r="P144" i="4"/>
  <c r="P145" i="4"/>
  <c r="P146" i="4"/>
  <c r="P147" i="4"/>
  <c r="P148" i="4"/>
  <c r="P149" i="4"/>
  <c r="P150" i="4"/>
  <c r="P151" i="4"/>
  <c r="P152" i="4"/>
  <c r="P153" i="4"/>
  <c r="P154" i="4"/>
  <c r="P155" i="4"/>
  <c r="P156" i="4"/>
  <c r="P157" i="4"/>
  <c r="P158" i="4"/>
  <c r="P159" i="4"/>
  <c r="P160" i="4"/>
  <c r="P161" i="4"/>
  <c r="P162" i="4"/>
  <c r="P163" i="4"/>
  <c r="P164" i="4"/>
  <c r="P165" i="4"/>
  <c r="P166" i="4"/>
  <c r="P167" i="4"/>
  <c r="P168" i="4"/>
  <c r="P169" i="4"/>
  <c r="P170" i="4"/>
  <c r="P171" i="4"/>
  <c r="P172" i="4"/>
  <c r="P173" i="4"/>
  <c r="P174" i="4"/>
  <c r="P175" i="4"/>
  <c r="P176" i="4"/>
  <c r="P177" i="4"/>
  <c r="P178" i="4"/>
  <c r="P179" i="4"/>
  <c r="P180" i="4"/>
  <c r="P181" i="4"/>
  <c r="P182" i="4"/>
  <c r="P183" i="4"/>
  <c r="P184" i="4"/>
  <c r="P185" i="4"/>
  <c r="P186" i="4"/>
  <c r="P187" i="4"/>
  <c r="P188" i="4"/>
  <c r="P189" i="4"/>
  <c r="P190" i="4"/>
  <c r="P191" i="4"/>
  <c r="P192" i="4"/>
  <c r="P193" i="4"/>
  <c r="P194" i="4"/>
  <c r="P195" i="4"/>
  <c r="P196" i="4"/>
  <c r="P197" i="4"/>
  <c r="P198" i="4"/>
  <c r="P199" i="4"/>
  <c r="P200" i="4"/>
  <c r="P201" i="4"/>
  <c r="P202" i="4"/>
  <c r="P203" i="4"/>
  <c r="P204" i="4"/>
  <c r="P205" i="4"/>
  <c r="P206" i="4"/>
  <c r="P207" i="4"/>
  <c r="P208" i="4"/>
  <c r="P209" i="4"/>
  <c r="P210" i="4"/>
  <c r="P211" i="4"/>
  <c r="P212" i="4"/>
  <c r="P213" i="4"/>
  <c r="P2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12" i="4"/>
  <c r="O213" i="4"/>
  <c r="O2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7" i="4"/>
  <c r="N208" i="4"/>
  <c r="N209" i="4"/>
  <c r="N210" i="4"/>
  <c r="N211" i="4"/>
  <c r="N212" i="4"/>
  <c r="N213" i="4"/>
  <c r="N2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35" i="4"/>
  <c r="M136" i="4"/>
  <c r="M137" i="4"/>
  <c r="M138" i="4"/>
  <c r="M139" i="4"/>
  <c r="M140" i="4"/>
  <c r="M141" i="4"/>
  <c r="M142" i="4"/>
  <c r="M143" i="4"/>
  <c r="M144" i="4"/>
  <c r="M145" i="4"/>
  <c r="M146" i="4"/>
  <c r="M147" i="4"/>
  <c r="M148" i="4"/>
  <c r="M149" i="4"/>
  <c r="M150" i="4"/>
  <c r="M151" i="4"/>
  <c r="M152" i="4"/>
  <c r="M153" i="4"/>
  <c r="M154" i="4"/>
  <c r="M155" i="4"/>
  <c r="M156" i="4"/>
  <c r="M157" i="4"/>
  <c r="M158" i="4"/>
  <c r="M159" i="4"/>
  <c r="M160"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 r="M205" i="4"/>
  <c r="M206" i="4"/>
  <c r="M207" i="4"/>
  <c r="M208" i="4"/>
  <c r="M209" i="4"/>
  <c r="M210" i="4"/>
  <c r="M211" i="4"/>
  <c r="M212" i="4"/>
  <c r="M213" i="4"/>
  <c r="M2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216" i="4" s="1"/>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D15" i="4"/>
  <c r="D217" i="4" s="1"/>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C15" i="4"/>
  <c r="C217" i="4" s="1"/>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AA134" i="4" s="1"/>
  <c r="AB134" i="4" s="1"/>
  <c r="AC134" i="4" s="1"/>
  <c r="AD134" i="4" s="1"/>
  <c r="AE134" i="4" s="1"/>
  <c r="AF134" i="4" s="1"/>
  <c r="AG134" i="4" s="1"/>
  <c r="AH134" i="4" s="1"/>
  <c r="AI134" i="4" s="1"/>
  <c r="AJ134" i="4" s="1"/>
  <c r="AK134" i="4" s="1"/>
  <c r="AL134" i="4" s="1"/>
  <c r="AM134" i="4" s="1"/>
  <c r="AN134" i="4" s="1"/>
  <c r="AO134" i="4" s="1"/>
  <c r="AP134" i="4" s="1"/>
  <c r="AQ134" i="4" s="1"/>
  <c r="AR134" i="4" s="1"/>
  <c r="AS134" i="4" s="1"/>
  <c r="AT134" i="4" s="1"/>
  <c r="C135" i="4"/>
  <c r="C136" i="4"/>
  <c r="C137" i="4"/>
  <c r="C138" i="4"/>
  <c r="C139" i="4"/>
  <c r="C140" i="4"/>
  <c r="C141" i="4"/>
  <c r="C142" i="4"/>
  <c r="AA142" i="4" s="1"/>
  <c r="AB142" i="4" s="1"/>
  <c r="AC142" i="4" s="1"/>
  <c r="AD142" i="4" s="1"/>
  <c r="AE142" i="4" s="1"/>
  <c r="AF142" i="4" s="1"/>
  <c r="AG142" i="4" s="1"/>
  <c r="AH142" i="4" s="1"/>
  <c r="AI142" i="4" s="1"/>
  <c r="AJ142" i="4" s="1"/>
  <c r="AK142" i="4" s="1"/>
  <c r="AL142" i="4" s="1"/>
  <c r="AM142" i="4" s="1"/>
  <c r="AN142" i="4" s="1"/>
  <c r="AO142" i="4" s="1"/>
  <c r="AP142" i="4" s="1"/>
  <c r="AQ142" i="4" s="1"/>
  <c r="AR142" i="4" s="1"/>
  <c r="AS142" i="4" s="1"/>
  <c r="AT142" i="4" s="1"/>
  <c r="C143" i="4"/>
  <c r="C144" i="4"/>
  <c r="C145" i="4"/>
  <c r="C146" i="4"/>
  <c r="C147" i="4"/>
  <c r="C148" i="4"/>
  <c r="C149" i="4"/>
  <c r="C150" i="4"/>
  <c r="C151" i="4"/>
  <c r="C152" i="4"/>
  <c r="C153" i="4"/>
  <c r="C154" i="4"/>
  <c r="C155" i="4"/>
  <c r="C156" i="4"/>
  <c r="C157" i="4"/>
  <c r="C158" i="4"/>
  <c r="AA158" i="4" s="1"/>
  <c r="AB158" i="4" s="1"/>
  <c r="AC158" i="4" s="1"/>
  <c r="AD158" i="4" s="1"/>
  <c r="AE158" i="4" s="1"/>
  <c r="AF158" i="4" s="1"/>
  <c r="AG158" i="4" s="1"/>
  <c r="AH158" i="4" s="1"/>
  <c r="AI158" i="4" s="1"/>
  <c r="AJ158" i="4" s="1"/>
  <c r="AK158" i="4" s="1"/>
  <c r="AL158" i="4" s="1"/>
  <c r="AM158" i="4" s="1"/>
  <c r="AN158" i="4" s="1"/>
  <c r="AO158" i="4" s="1"/>
  <c r="AP158" i="4" s="1"/>
  <c r="AQ158" i="4" s="1"/>
  <c r="AR158" i="4" s="1"/>
  <c r="AS158" i="4" s="1"/>
  <c r="AT158" i="4" s="1"/>
  <c r="C159" i="4"/>
  <c r="C160" i="4"/>
  <c r="C161" i="4"/>
  <c r="C162" i="4"/>
  <c r="C163" i="4"/>
  <c r="C164" i="4"/>
  <c r="C165" i="4"/>
  <c r="C166" i="4"/>
  <c r="C167" i="4"/>
  <c r="C168" i="4"/>
  <c r="C169" i="4"/>
  <c r="C170" i="4"/>
  <c r="C171" i="4"/>
  <c r="C172" i="4"/>
  <c r="C173" i="4"/>
  <c r="C174" i="4"/>
  <c r="C175" i="4"/>
  <c r="C176" i="4"/>
  <c r="C177" i="4"/>
  <c r="C178" i="4"/>
  <c r="C179" i="4"/>
  <c r="C180" i="4"/>
  <c r="C181" i="4"/>
  <c r="C182" i="4"/>
  <c r="AA182" i="4" s="1"/>
  <c r="AB182" i="4" s="1"/>
  <c r="AC182" i="4" s="1"/>
  <c r="AD182" i="4" s="1"/>
  <c r="AE182" i="4" s="1"/>
  <c r="AF182" i="4" s="1"/>
  <c r="AG182" i="4" s="1"/>
  <c r="AH182" i="4" s="1"/>
  <c r="AI182" i="4" s="1"/>
  <c r="AJ182" i="4" s="1"/>
  <c r="AK182" i="4" s="1"/>
  <c r="AL182" i="4" s="1"/>
  <c r="AM182" i="4" s="1"/>
  <c r="AN182" i="4" s="1"/>
  <c r="AO182" i="4" s="1"/>
  <c r="AP182" i="4" s="1"/>
  <c r="AQ182" i="4" s="1"/>
  <c r="AR182" i="4" s="1"/>
  <c r="AS182" i="4" s="1"/>
  <c r="AT182" i="4" s="1"/>
  <c r="C183" i="4"/>
  <c r="C184" i="4"/>
  <c r="C185" i="4"/>
  <c r="C186" i="4"/>
  <c r="C187" i="4"/>
  <c r="C188" i="4"/>
  <c r="C189" i="4"/>
  <c r="C190" i="4"/>
  <c r="C191" i="4"/>
  <c r="C192" i="4"/>
  <c r="C193" i="4"/>
  <c r="C194" i="4"/>
  <c r="C195" i="4"/>
  <c r="C196" i="4"/>
  <c r="C197" i="4"/>
  <c r="C198" i="4"/>
  <c r="AA198" i="4" s="1"/>
  <c r="AB198" i="4" s="1"/>
  <c r="AC198" i="4" s="1"/>
  <c r="AD198" i="4" s="1"/>
  <c r="AE198" i="4" s="1"/>
  <c r="AF198" i="4" s="1"/>
  <c r="AG198" i="4" s="1"/>
  <c r="AH198" i="4" s="1"/>
  <c r="AI198" i="4" s="1"/>
  <c r="AJ198" i="4" s="1"/>
  <c r="AK198" i="4" s="1"/>
  <c r="AL198" i="4" s="1"/>
  <c r="AM198" i="4" s="1"/>
  <c r="AN198" i="4" s="1"/>
  <c r="AO198" i="4" s="1"/>
  <c r="AP198" i="4" s="1"/>
  <c r="AQ198" i="4" s="1"/>
  <c r="AR198" i="4" s="1"/>
  <c r="AS198" i="4" s="1"/>
  <c r="AT198" i="4" s="1"/>
  <c r="C199" i="4"/>
  <c r="C200" i="4"/>
  <c r="C201" i="4"/>
  <c r="C202" i="4"/>
  <c r="AA202" i="4" s="1"/>
  <c r="AB202" i="4" s="1"/>
  <c r="AC202" i="4" s="1"/>
  <c r="AD202" i="4" s="1"/>
  <c r="AE202" i="4" s="1"/>
  <c r="AF202" i="4" s="1"/>
  <c r="AG202" i="4" s="1"/>
  <c r="AH202" i="4" s="1"/>
  <c r="AI202" i="4" s="1"/>
  <c r="AJ202" i="4" s="1"/>
  <c r="AK202" i="4" s="1"/>
  <c r="AL202" i="4" s="1"/>
  <c r="AM202" i="4" s="1"/>
  <c r="AN202" i="4" s="1"/>
  <c r="AO202" i="4" s="1"/>
  <c r="AP202" i="4" s="1"/>
  <c r="AQ202" i="4" s="1"/>
  <c r="AR202" i="4" s="1"/>
  <c r="AS202" i="4" s="1"/>
  <c r="AT202" i="4" s="1"/>
  <c r="C203" i="4"/>
  <c r="C204" i="4"/>
  <c r="C205" i="4"/>
  <c r="C206" i="4"/>
  <c r="AA206" i="4" s="1"/>
  <c r="AB206" i="4" s="1"/>
  <c r="C207" i="4"/>
  <c r="C208" i="4"/>
  <c r="C209" i="4"/>
  <c r="C210" i="4"/>
  <c r="C211" i="4"/>
  <c r="C212" i="4"/>
  <c r="C213" i="4"/>
  <c r="C214" i="4"/>
  <c r="Z214" i="21"/>
  <c r="AA214" i="21" s="1"/>
  <c r="AB214" i="21" s="1"/>
  <c r="AC214" i="21" s="1"/>
  <c r="AD214" i="21" s="1"/>
  <c r="AE214" i="21" s="1"/>
  <c r="AF214" i="21" s="1"/>
  <c r="AG214" i="21" s="1"/>
  <c r="AH214" i="21" s="1"/>
  <c r="AI214" i="21" s="1"/>
  <c r="AJ214" i="21" s="1"/>
  <c r="AK214" i="21" s="1"/>
  <c r="AL214" i="21" s="1"/>
  <c r="AM214" i="21" s="1"/>
  <c r="AN214" i="21" s="1"/>
  <c r="AO214" i="21" s="1"/>
  <c r="AP214" i="21" s="1"/>
  <c r="AQ214" i="21" s="1"/>
  <c r="AR214" i="21" s="1"/>
  <c r="AS214" i="21" s="1"/>
  <c r="AT214" i="21" s="1"/>
  <c r="AX214" i="21" s="1"/>
  <c r="Z213" i="21"/>
  <c r="Z212" i="21"/>
  <c r="Z211" i="21"/>
  <c r="AA211" i="21" s="1"/>
  <c r="AB211" i="21" s="1"/>
  <c r="AC211" i="21" s="1"/>
  <c r="AD211" i="21" s="1"/>
  <c r="AE211" i="21" s="1"/>
  <c r="AF211" i="21" s="1"/>
  <c r="AG211" i="21" s="1"/>
  <c r="AH211" i="21" s="1"/>
  <c r="AI211" i="21" s="1"/>
  <c r="AJ211" i="21" s="1"/>
  <c r="AK211" i="21" s="1"/>
  <c r="AL211" i="21" s="1"/>
  <c r="AM211" i="21" s="1"/>
  <c r="AN211" i="21" s="1"/>
  <c r="AO211" i="21" s="1"/>
  <c r="AP211" i="21" s="1"/>
  <c r="AQ211" i="21" s="1"/>
  <c r="AR211" i="21" s="1"/>
  <c r="AS211" i="21" s="1"/>
  <c r="AT211" i="21" s="1"/>
  <c r="AX211" i="21" s="1"/>
  <c r="Z210" i="21"/>
  <c r="Z209" i="21"/>
  <c r="Z208" i="21"/>
  <c r="Z207" i="21"/>
  <c r="AA207" i="21" s="1"/>
  <c r="AB207" i="21" s="1"/>
  <c r="AC207" i="21" s="1"/>
  <c r="AD207" i="21" s="1"/>
  <c r="AE207" i="21" s="1"/>
  <c r="AF207" i="21" s="1"/>
  <c r="AG207" i="21" s="1"/>
  <c r="AH207" i="21" s="1"/>
  <c r="AI207" i="21" s="1"/>
  <c r="AJ207" i="21" s="1"/>
  <c r="AK207" i="21" s="1"/>
  <c r="AL207" i="21" s="1"/>
  <c r="AM207" i="21" s="1"/>
  <c r="AN207" i="21" s="1"/>
  <c r="AO207" i="21" s="1"/>
  <c r="AP207" i="21" s="1"/>
  <c r="AQ207" i="21" s="1"/>
  <c r="AR207" i="21" s="1"/>
  <c r="AS207" i="21" s="1"/>
  <c r="AT207" i="21" s="1"/>
  <c r="AX207" i="21" s="1"/>
  <c r="Z206" i="21"/>
  <c r="Z205" i="21"/>
  <c r="Z204" i="21"/>
  <c r="Z203" i="21"/>
  <c r="Z202" i="21"/>
  <c r="Z201" i="21"/>
  <c r="Z200" i="21"/>
  <c r="Z199" i="21"/>
  <c r="AA199" i="21" s="1"/>
  <c r="AB199" i="21" s="1"/>
  <c r="Z198" i="21"/>
  <c r="Z197" i="21"/>
  <c r="Z196" i="21"/>
  <c r="Z195" i="21"/>
  <c r="Z194" i="21"/>
  <c r="Z193" i="21"/>
  <c r="Z192" i="21"/>
  <c r="Z191" i="21"/>
  <c r="Z190" i="21"/>
  <c r="AA190" i="21" s="1"/>
  <c r="AB190" i="21" s="1"/>
  <c r="AC190" i="21" s="1"/>
  <c r="AD190" i="21" s="1"/>
  <c r="AE190" i="21" s="1"/>
  <c r="AF190" i="21" s="1"/>
  <c r="AG190" i="21" s="1"/>
  <c r="AH190" i="21" s="1"/>
  <c r="AI190" i="21" s="1"/>
  <c r="AJ190" i="21" s="1"/>
  <c r="AK190" i="21" s="1"/>
  <c r="AL190" i="21" s="1"/>
  <c r="AM190" i="21" s="1"/>
  <c r="AN190" i="21" s="1"/>
  <c r="AO190" i="21" s="1"/>
  <c r="AP190" i="21" s="1"/>
  <c r="AQ190" i="21" s="1"/>
  <c r="AR190" i="21" s="1"/>
  <c r="AS190" i="21" s="1"/>
  <c r="AT190" i="21" s="1"/>
  <c r="AX190" i="21" s="1"/>
  <c r="Z189" i="21"/>
  <c r="Z188" i="21"/>
  <c r="Z187" i="21"/>
  <c r="Z186" i="21"/>
  <c r="Z185" i="21"/>
  <c r="Z184" i="21"/>
  <c r="Z183" i="21"/>
  <c r="Z182" i="21"/>
  <c r="Z181" i="21"/>
  <c r="Z180" i="21"/>
  <c r="Z179" i="21"/>
  <c r="Z178" i="21"/>
  <c r="Z177" i="21"/>
  <c r="Z176" i="21"/>
  <c r="Z175" i="21"/>
  <c r="Z174" i="21"/>
  <c r="AA174" i="21" s="1"/>
  <c r="AB174" i="21" s="1"/>
  <c r="AC174" i="21" s="1"/>
  <c r="AD174" i="21" s="1"/>
  <c r="AE174" i="21" s="1"/>
  <c r="AF174" i="21" s="1"/>
  <c r="AG174" i="21" s="1"/>
  <c r="AH174" i="21" s="1"/>
  <c r="AI174" i="21" s="1"/>
  <c r="AJ174" i="21" s="1"/>
  <c r="AK174" i="21" s="1"/>
  <c r="AL174" i="21" s="1"/>
  <c r="AM174" i="21" s="1"/>
  <c r="AN174" i="21" s="1"/>
  <c r="AO174" i="21" s="1"/>
  <c r="AP174" i="21" s="1"/>
  <c r="AQ174" i="21" s="1"/>
  <c r="AR174" i="21" s="1"/>
  <c r="AS174" i="21" s="1"/>
  <c r="AT174" i="21" s="1"/>
  <c r="Z173" i="21"/>
  <c r="Z172" i="21"/>
  <c r="Z171" i="21"/>
  <c r="Z170" i="21"/>
  <c r="Z169" i="21"/>
  <c r="Z168" i="21"/>
  <c r="Z167" i="21"/>
  <c r="Z166" i="21"/>
  <c r="AA166" i="21" s="1"/>
  <c r="AB166" i="21" s="1"/>
  <c r="AC166" i="21" s="1"/>
  <c r="AD166" i="21" s="1"/>
  <c r="AE166" i="21" s="1"/>
  <c r="AF166" i="21" s="1"/>
  <c r="AG166" i="21" s="1"/>
  <c r="AH166" i="21" s="1"/>
  <c r="AI166" i="21" s="1"/>
  <c r="AJ166" i="21" s="1"/>
  <c r="AK166" i="21" s="1"/>
  <c r="AL166" i="21" s="1"/>
  <c r="AM166" i="21" s="1"/>
  <c r="AN166" i="21" s="1"/>
  <c r="AO166" i="21" s="1"/>
  <c r="AP166" i="21" s="1"/>
  <c r="AQ166" i="21" s="1"/>
  <c r="AR166" i="21" s="1"/>
  <c r="AS166" i="21" s="1"/>
  <c r="AT166" i="21" s="1"/>
  <c r="Z165" i="21"/>
  <c r="Z164" i="21"/>
  <c r="Z163" i="21"/>
  <c r="Z162" i="21"/>
  <c r="Z161" i="21"/>
  <c r="Z160" i="21"/>
  <c r="Z159" i="21"/>
  <c r="Z158" i="21"/>
  <c r="Z157" i="21"/>
  <c r="Z156" i="21"/>
  <c r="Z155" i="21"/>
  <c r="Z154" i="21"/>
  <c r="Z153" i="21"/>
  <c r="Z152" i="21"/>
  <c r="Z151" i="21"/>
  <c r="Z150" i="21"/>
  <c r="Z149" i="21"/>
  <c r="Z148" i="21"/>
  <c r="Z147" i="21"/>
  <c r="AA147" i="21" s="1"/>
  <c r="AB147" i="21" s="1"/>
  <c r="AC147" i="21" s="1"/>
  <c r="AD147" i="21" s="1"/>
  <c r="AE147" i="21" s="1"/>
  <c r="AF147" i="21" s="1"/>
  <c r="AG147" i="21" s="1"/>
  <c r="AH147" i="21" s="1"/>
  <c r="AI147" i="21" s="1"/>
  <c r="AJ147" i="21" s="1"/>
  <c r="AK147" i="21" s="1"/>
  <c r="AL147" i="21" s="1"/>
  <c r="AM147" i="21" s="1"/>
  <c r="AN147" i="21" s="1"/>
  <c r="AO147" i="21" s="1"/>
  <c r="AP147" i="21" s="1"/>
  <c r="AQ147" i="21" s="1"/>
  <c r="AR147" i="21" s="1"/>
  <c r="AS147" i="21" s="1"/>
  <c r="AT147" i="21" s="1"/>
  <c r="Z146" i="21"/>
  <c r="Z145" i="21"/>
  <c r="Z144" i="21"/>
  <c r="Z143" i="21"/>
  <c r="AA143" i="21" s="1"/>
  <c r="AB143" i="21" s="1"/>
  <c r="AC143" i="21" s="1"/>
  <c r="AD143" i="21" s="1"/>
  <c r="AE143" i="21" s="1"/>
  <c r="AF143" i="21" s="1"/>
  <c r="AG143" i="21" s="1"/>
  <c r="AH143" i="21" s="1"/>
  <c r="AI143" i="21" s="1"/>
  <c r="AJ143" i="21" s="1"/>
  <c r="AK143" i="21" s="1"/>
  <c r="AL143" i="21" s="1"/>
  <c r="AM143" i="21" s="1"/>
  <c r="AN143" i="21" s="1"/>
  <c r="AO143" i="21" s="1"/>
  <c r="AP143" i="21" s="1"/>
  <c r="AQ143" i="21" s="1"/>
  <c r="AR143" i="21" s="1"/>
  <c r="AS143" i="21" s="1"/>
  <c r="AT143" i="21" s="1"/>
  <c r="AX143" i="21" s="1"/>
  <c r="Z142" i="21"/>
  <c r="Z141" i="21"/>
  <c r="Z140" i="21"/>
  <c r="Z139" i="21"/>
  <c r="Z138" i="21"/>
  <c r="Z137" i="21"/>
  <c r="Z136" i="21"/>
  <c r="Z135" i="21"/>
  <c r="AA135" i="21" s="1"/>
  <c r="AB135" i="21" s="1"/>
  <c r="AC135" i="21" s="1"/>
  <c r="AD135" i="21" s="1"/>
  <c r="AE135" i="21" s="1"/>
  <c r="AF135" i="21" s="1"/>
  <c r="AG135" i="21" s="1"/>
  <c r="AH135" i="21" s="1"/>
  <c r="AI135" i="21" s="1"/>
  <c r="AJ135" i="21" s="1"/>
  <c r="AK135" i="21" s="1"/>
  <c r="AL135" i="21" s="1"/>
  <c r="AM135" i="21" s="1"/>
  <c r="AN135" i="21" s="1"/>
  <c r="AO135" i="21" s="1"/>
  <c r="AP135" i="21" s="1"/>
  <c r="AQ135" i="21" s="1"/>
  <c r="AR135" i="21" s="1"/>
  <c r="AS135" i="21" s="1"/>
  <c r="AT135" i="21" s="1"/>
  <c r="Z134" i="21"/>
  <c r="AA134" i="21" s="1"/>
  <c r="AB134" i="21" s="1"/>
  <c r="Z133" i="21"/>
  <c r="Z132" i="21"/>
  <c r="Z131" i="21"/>
  <c r="Z130" i="21"/>
  <c r="Z129" i="21"/>
  <c r="Z128" i="21"/>
  <c r="Z127" i="21"/>
  <c r="Z126" i="21"/>
  <c r="Z125" i="21"/>
  <c r="Z124" i="21"/>
  <c r="Z123" i="21"/>
  <c r="Z122" i="21"/>
  <c r="Z121" i="21"/>
  <c r="Z120" i="21"/>
  <c r="Z119" i="21"/>
  <c r="Z118" i="21"/>
  <c r="Z117" i="21"/>
  <c r="Z116" i="21"/>
  <c r="Z115" i="21"/>
  <c r="AA115" i="21" s="1"/>
  <c r="AB115" i="21" s="1"/>
  <c r="AC115" i="21" s="1"/>
  <c r="AD115" i="21" s="1"/>
  <c r="AE115" i="21" s="1"/>
  <c r="AF115" i="21" s="1"/>
  <c r="AG115" i="21" s="1"/>
  <c r="AH115" i="21" s="1"/>
  <c r="AI115" i="21" s="1"/>
  <c r="AJ115" i="21" s="1"/>
  <c r="AK115" i="21" s="1"/>
  <c r="AL115" i="21" s="1"/>
  <c r="AM115" i="21" s="1"/>
  <c r="AN115" i="21" s="1"/>
  <c r="AO115" i="21" s="1"/>
  <c r="AP115" i="21" s="1"/>
  <c r="AQ115" i="21" s="1"/>
  <c r="AR115" i="21" s="1"/>
  <c r="AS115" i="21" s="1"/>
  <c r="AT115" i="21" s="1"/>
  <c r="Z114" i="21"/>
  <c r="Z113" i="21"/>
  <c r="Z112" i="21"/>
  <c r="Z111" i="21"/>
  <c r="Z110" i="21"/>
  <c r="Z109" i="21"/>
  <c r="Z108" i="21"/>
  <c r="Z107" i="21"/>
  <c r="Z106" i="21"/>
  <c r="Z105" i="21"/>
  <c r="Z104" i="21"/>
  <c r="Z103" i="21"/>
  <c r="Z102" i="21"/>
  <c r="Z101" i="21"/>
  <c r="Z100" i="21"/>
  <c r="Z99" i="21"/>
  <c r="Z98" i="21"/>
  <c r="Z97" i="21"/>
  <c r="Z96" i="21"/>
  <c r="Z95" i="21"/>
  <c r="Z94" i="21"/>
  <c r="AA94" i="21" s="1"/>
  <c r="AB94" i="21" s="1"/>
  <c r="AC94" i="21" s="1"/>
  <c r="Z93" i="21"/>
  <c r="Z92" i="21"/>
  <c r="Z91" i="21"/>
  <c r="Z90" i="21"/>
  <c r="Z89" i="21"/>
  <c r="Z88" i="21"/>
  <c r="Z87" i="21"/>
  <c r="AA87" i="21" s="1"/>
  <c r="Z86" i="21"/>
  <c r="Z85" i="21"/>
  <c r="Z84" i="21"/>
  <c r="Z83" i="21"/>
  <c r="Z82" i="21"/>
  <c r="Z81" i="21"/>
  <c r="Z80" i="21"/>
  <c r="Z79" i="21"/>
  <c r="Z78" i="21"/>
  <c r="AA78" i="21" s="1"/>
  <c r="AB78" i="21" s="1"/>
  <c r="AC78" i="21" s="1"/>
  <c r="Z77" i="21"/>
  <c r="Z76" i="21"/>
  <c r="Z75" i="21"/>
  <c r="Z74" i="21"/>
  <c r="Z73" i="21"/>
  <c r="Z72" i="21"/>
  <c r="Z71" i="21"/>
  <c r="Z70" i="21"/>
  <c r="AA70" i="21" s="1"/>
  <c r="AB70" i="21" s="1"/>
  <c r="AC70" i="21" s="1"/>
  <c r="Z69" i="21"/>
  <c r="Z68" i="21"/>
  <c r="Z67" i="21"/>
  <c r="Z66" i="21"/>
  <c r="Z65" i="21"/>
  <c r="Z64" i="21"/>
  <c r="Z63" i="21"/>
  <c r="Z62" i="21"/>
  <c r="AA62" i="21" s="1"/>
  <c r="AB62" i="21" s="1"/>
  <c r="AC62" i="21" s="1"/>
  <c r="Z61" i="21"/>
  <c r="Z60" i="21"/>
  <c r="Z59" i="21"/>
  <c r="Z58" i="21"/>
  <c r="Z57" i="21"/>
  <c r="Z56" i="21"/>
  <c r="Z55" i="21"/>
  <c r="Z54" i="21"/>
  <c r="Z53" i="21"/>
  <c r="Z52" i="21"/>
  <c r="Z51" i="21"/>
  <c r="Z50" i="21"/>
  <c r="Z49" i="21"/>
  <c r="Z48" i="21"/>
  <c r="Z47" i="21"/>
  <c r="Z46" i="21"/>
  <c r="AA46" i="21" s="1"/>
  <c r="AB46" i="21" s="1"/>
  <c r="AC46" i="21" s="1"/>
  <c r="Z45" i="21"/>
  <c r="Z44" i="21"/>
  <c r="Z43" i="21"/>
  <c r="Z42" i="21"/>
  <c r="Z41" i="21"/>
  <c r="Z40" i="21"/>
  <c r="Z39" i="21"/>
  <c r="Z38" i="21"/>
  <c r="AA38" i="21" s="1"/>
  <c r="AB38" i="21" s="1"/>
  <c r="AC38" i="21" s="1"/>
  <c r="Z37" i="21"/>
  <c r="Z36" i="21"/>
  <c r="Z35" i="21"/>
  <c r="Z34" i="21"/>
  <c r="Z33" i="21"/>
  <c r="Z32" i="21"/>
  <c r="Z31" i="21"/>
  <c r="Z30" i="21"/>
  <c r="Z29" i="21"/>
  <c r="Z28" i="21"/>
  <c r="Z27" i="21"/>
  <c r="Z26" i="21"/>
  <c r="Z25" i="21"/>
  <c r="Z24" i="21"/>
  <c r="Z23" i="21"/>
  <c r="Z22" i="21"/>
  <c r="Z21" i="21"/>
  <c r="Z20" i="21"/>
  <c r="Z19" i="21"/>
  <c r="Z18" i="21"/>
  <c r="Z17" i="21"/>
  <c r="Z16" i="21"/>
  <c r="Z15" i="21"/>
  <c r="V214" i="21"/>
  <c r="U214" i="21"/>
  <c r="T214" i="21"/>
  <c r="S214" i="21"/>
  <c r="R214" i="21"/>
  <c r="Q214" i="21"/>
  <c r="P214" i="21"/>
  <c r="O214" i="21"/>
  <c r="N214" i="21"/>
  <c r="M214" i="21"/>
  <c r="L214" i="21"/>
  <c r="K214" i="21"/>
  <c r="J214" i="21"/>
  <c r="I214" i="21"/>
  <c r="H214" i="21"/>
  <c r="G214" i="21"/>
  <c r="F214" i="21"/>
  <c r="E214" i="21"/>
  <c r="D214" i="21"/>
  <c r="C214" i="21"/>
  <c r="V213" i="21"/>
  <c r="U213" i="21"/>
  <c r="T213" i="21"/>
  <c r="S213" i="21"/>
  <c r="R213" i="21"/>
  <c r="Q213" i="21"/>
  <c r="P213" i="21"/>
  <c r="O213" i="21"/>
  <c r="N213" i="21"/>
  <c r="M213" i="21"/>
  <c r="L213" i="21"/>
  <c r="K213" i="21"/>
  <c r="J213" i="21"/>
  <c r="I213" i="21"/>
  <c r="H213" i="21"/>
  <c r="G213" i="21"/>
  <c r="F213" i="21"/>
  <c r="E213" i="21"/>
  <c r="D213" i="21"/>
  <c r="C213" i="21"/>
  <c r="V212" i="21"/>
  <c r="U212" i="21"/>
  <c r="T212" i="21"/>
  <c r="S212" i="21"/>
  <c r="R212" i="21"/>
  <c r="Q212" i="21"/>
  <c r="P212" i="21"/>
  <c r="O212" i="21"/>
  <c r="N212" i="21"/>
  <c r="M212" i="21"/>
  <c r="L212" i="21"/>
  <c r="K212" i="21"/>
  <c r="J212" i="21"/>
  <c r="I212" i="21"/>
  <c r="H212" i="21"/>
  <c r="G212" i="21"/>
  <c r="F212" i="21"/>
  <c r="E212" i="21"/>
  <c r="D212" i="21"/>
  <c r="C212" i="21"/>
  <c r="V211" i="21"/>
  <c r="U211" i="21"/>
  <c r="T211" i="21"/>
  <c r="S211" i="21"/>
  <c r="R211" i="21"/>
  <c r="Q211" i="21"/>
  <c r="P211" i="21"/>
  <c r="O211" i="21"/>
  <c r="N211" i="21"/>
  <c r="M211" i="21"/>
  <c r="L211" i="21"/>
  <c r="K211" i="21"/>
  <c r="J211" i="21"/>
  <c r="I211" i="21"/>
  <c r="H211" i="21"/>
  <c r="G211" i="21"/>
  <c r="F211" i="21"/>
  <c r="E211" i="21"/>
  <c r="D211" i="21"/>
  <c r="C211" i="21"/>
  <c r="V210" i="21"/>
  <c r="U210" i="21"/>
  <c r="T210" i="21"/>
  <c r="S210" i="21"/>
  <c r="R210" i="21"/>
  <c r="Q210" i="21"/>
  <c r="P210" i="21"/>
  <c r="O210" i="21"/>
  <c r="N210" i="21"/>
  <c r="M210" i="21"/>
  <c r="L210" i="21"/>
  <c r="K210" i="21"/>
  <c r="J210" i="21"/>
  <c r="I210" i="21"/>
  <c r="H210" i="21"/>
  <c r="G210" i="21"/>
  <c r="F210" i="21"/>
  <c r="E210" i="21"/>
  <c r="D210" i="21"/>
  <c r="C210" i="21"/>
  <c r="AA210" i="21" s="1"/>
  <c r="AB210" i="21" s="1"/>
  <c r="AC210" i="21" s="1"/>
  <c r="V209" i="21"/>
  <c r="U209" i="21"/>
  <c r="T209" i="21"/>
  <c r="S209" i="21"/>
  <c r="R209" i="21"/>
  <c r="Q209" i="21"/>
  <c r="P209" i="21"/>
  <c r="O209" i="21"/>
  <c r="N209" i="21"/>
  <c r="M209" i="21"/>
  <c r="L209" i="21"/>
  <c r="K209" i="21"/>
  <c r="J209" i="21"/>
  <c r="I209" i="21"/>
  <c r="H209" i="21"/>
  <c r="G209" i="21"/>
  <c r="F209" i="21"/>
  <c r="E209" i="21"/>
  <c r="D209" i="21"/>
  <c r="C209" i="21"/>
  <c r="V208" i="21"/>
  <c r="U208" i="21"/>
  <c r="T208" i="21"/>
  <c r="S208" i="21"/>
  <c r="R208" i="21"/>
  <c r="Q208" i="21"/>
  <c r="P208" i="21"/>
  <c r="O208" i="21"/>
  <c r="N208" i="21"/>
  <c r="M208" i="21"/>
  <c r="L208" i="21"/>
  <c r="K208" i="21"/>
  <c r="J208" i="21"/>
  <c r="I208" i="21"/>
  <c r="H208" i="21"/>
  <c r="G208" i="21"/>
  <c r="F208" i="21"/>
  <c r="E208" i="21"/>
  <c r="D208" i="21"/>
  <c r="C208" i="21"/>
  <c r="V207" i="21"/>
  <c r="U207" i="21"/>
  <c r="T207" i="21"/>
  <c r="S207" i="21"/>
  <c r="R207" i="21"/>
  <c r="Q207" i="21"/>
  <c r="P207" i="21"/>
  <c r="O207" i="21"/>
  <c r="N207" i="21"/>
  <c r="M207" i="21"/>
  <c r="L207" i="21"/>
  <c r="K207" i="21"/>
  <c r="J207" i="21"/>
  <c r="I207" i="21"/>
  <c r="H207" i="21"/>
  <c r="G207" i="21"/>
  <c r="F207" i="21"/>
  <c r="E207" i="21"/>
  <c r="D207" i="21"/>
  <c r="C207" i="21"/>
  <c r="V206" i="21"/>
  <c r="U206" i="21"/>
  <c r="T206" i="21"/>
  <c r="S206" i="21"/>
  <c r="R206" i="21"/>
  <c r="Q206" i="21"/>
  <c r="P206" i="21"/>
  <c r="O206" i="21"/>
  <c r="N206" i="21"/>
  <c r="M206" i="21"/>
  <c r="L206" i="21"/>
  <c r="K206" i="21"/>
  <c r="J206" i="21"/>
  <c r="I206" i="21"/>
  <c r="H206" i="21"/>
  <c r="G206" i="21"/>
  <c r="F206" i="21"/>
  <c r="E206" i="21"/>
  <c r="D206" i="21"/>
  <c r="C206" i="21"/>
  <c r="V205" i="21"/>
  <c r="U205" i="21"/>
  <c r="T205" i="21"/>
  <c r="S205" i="21"/>
  <c r="R205" i="21"/>
  <c r="Q205" i="21"/>
  <c r="P205" i="21"/>
  <c r="O205" i="21"/>
  <c r="N205" i="21"/>
  <c r="M205" i="21"/>
  <c r="L205" i="21"/>
  <c r="K205" i="21"/>
  <c r="J205" i="21"/>
  <c r="I205" i="21"/>
  <c r="H205" i="21"/>
  <c r="G205" i="21"/>
  <c r="F205" i="21"/>
  <c r="E205" i="21"/>
  <c r="D205" i="21"/>
  <c r="C205" i="21"/>
  <c r="V204" i="21"/>
  <c r="U204" i="21"/>
  <c r="T204" i="21"/>
  <c r="S204" i="21"/>
  <c r="R204" i="21"/>
  <c r="Q204" i="21"/>
  <c r="P204" i="21"/>
  <c r="O204" i="21"/>
  <c r="N204" i="21"/>
  <c r="M204" i="21"/>
  <c r="L204" i="21"/>
  <c r="K204" i="21"/>
  <c r="J204" i="21"/>
  <c r="I204" i="21"/>
  <c r="H204" i="21"/>
  <c r="G204" i="21"/>
  <c r="F204" i="21"/>
  <c r="E204" i="21"/>
  <c r="D204" i="21"/>
  <c r="C204" i="21"/>
  <c r="V203" i="21"/>
  <c r="U203" i="21"/>
  <c r="T203" i="21"/>
  <c r="S203" i="21"/>
  <c r="R203" i="21"/>
  <c r="Q203" i="21"/>
  <c r="P203" i="21"/>
  <c r="O203" i="21"/>
  <c r="N203" i="21"/>
  <c r="M203" i="21"/>
  <c r="L203" i="21"/>
  <c r="K203" i="21"/>
  <c r="J203" i="21"/>
  <c r="I203" i="21"/>
  <c r="H203" i="21"/>
  <c r="G203" i="21"/>
  <c r="F203" i="21"/>
  <c r="E203" i="21"/>
  <c r="D203" i="21"/>
  <c r="C203" i="21"/>
  <c r="V202" i="21"/>
  <c r="U202" i="21"/>
  <c r="T202" i="21"/>
  <c r="S202" i="21"/>
  <c r="R202" i="21"/>
  <c r="Q202" i="21"/>
  <c r="P202" i="21"/>
  <c r="O202" i="21"/>
  <c r="N202" i="21"/>
  <c r="M202" i="21"/>
  <c r="L202" i="21"/>
  <c r="K202" i="21"/>
  <c r="J202" i="21"/>
  <c r="I202" i="21"/>
  <c r="H202" i="21"/>
  <c r="G202" i="21"/>
  <c r="F202" i="21"/>
  <c r="E202" i="21"/>
  <c r="D202" i="21"/>
  <c r="C202" i="21"/>
  <c r="AA202" i="21" s="1"/>
  <c r="AB202" i="21" s="1"/>
  <c r="AC202" i="21" s="1"/>
  <c r="V201" i="21"/>
  <c r="U201" i="21"/>
  <c r="T201" i="21"/>
  <c r="S201" i="21"/>
  <c r="R201" i="21"/>
  <c r="Q201" i="21"/>
  <c r="P201" i="21"/>
  <c r="O201" i="21"/>
  <c r="N201" i="21"/>
  <c r="M201" i="21"/>
  <c r="L201" i="21"/>
  <c r="K201" i="21"/>
  <c r="J201" i="21"/>
  <c r="I201" i="21"/>
  <c r="H201" i="21"/>
  <c r="G201" i="21"/>
  <c r="F201" i="21"/>
  <c r="E201" i="21"/>
  <c r="D201" i="21"/>
  <c r="C201" i="21"/>
  <c r="AA201" i="21" s="1"/>
  <c r="AB201" i="21" s="1"/>
  <c r="AC201" i="21" s="1"/>
  <c r="AD201" i="21" s="1"/>
  <c r="AE201" i="21" s="1"/>
  <c r="AF201" i="21" s="1"/>
  <c r="AG201" i="21" s="1"/>
  <c r="AH201" i="21" s="1"/>
  <c r="AI201" i="21" s="1"/>
  <c r="AJ201" i="21" s="1"/>
  <c r="AK201" i="21" s="1"/>
  <c r="AL201" i="21" s="1"/>
  <c r="AM201" i="21" s="1"/>
  <c r="AN201" i="21" s="1"/>
  <c r="AO201" i="21" s="1"/>
  <c r="AP201" i="21" s="1"/>
  <c r="AQ201" i="21" s="1"/>
  <c r="AR201" i="21" s="1"/>
  <c r="AS201" i="21" s="1"/>
  <c r="AT201" i="21" s="1"/>
  <c r="AX201" i="21" s="1"/>
  <c r="V200" i="21"/>
  <c r="U200" i="21"/>
  <c r="T200" i="21"/>
  <c r="S200" i="21"/>
  <c r="R200" i="21"/>
  <c r="Q200" i="21"/>
  <c r="P200" i="21"/>
  <c r="O200" i="21"/>
  <c r="N200" i="21"/>
  <c r="M200" i="21"/>
  <c r="L200" i="21"/>
  <c r="K200" i="21"/>
  <c r="J200" i="21"/>
  <c r="I200" i="21"/>
  <c r="H200" i="21"/>
  <c r="G200" i="21"/>
  <c r="F200" i="21"/>
  <c r="E200" i="21"/>
  <c r="D200" i="21"/>
  <c r="C200" i="21"/>
  <c r="V199" i="21"/>
  <c r="U199" i="21"/>
  <c r="T199" i="21"/>
  <c r="S199" i="21"/>
  <c r="R199" i="21"/>
  <c r="Q199" i="21"/>
  <c r="P199" i="21"/>
  <c r="O199" i="21"/>
  <c r="N199" i="21"/>
  <c r="M199" i="21"/>
  <c r="L199" i="21"/>
  <c r="K199" i="21"/>
  <c r="J199" i="21"/>
  <c r="I199" i="21"/>
  <c r="H199" i="21"/>
  <c r="G199" i="21"/>
  <c r="F199" i="21"/>
  <c r="E199" i="21"/>
  <c r="D199" i="21"/>
  <c r="C199" i="21"/>
  <c r="V198" i="21"/>
  <c r="U198" i="21"/>
  <c r="T198" i="21"/>
  <c r="S198" i="21"/>
  <c r="R198" i="21"/>
  <c r="Q198" i="21"/>
  <c r="P198" i="21"/>
  <c r="O198" i="21"/>
  <c r="N198" i="21"/>
  <c r="M198" i="21"/>
  <c r="L198" i="21"/>
  <c r="K198" i="21"/>
  <c r="J198" i="21"/>
  <c r="I198" i="21"/>
  <c r="H198" i="21"/>
  <c r="G198" i="21"/>
  <c r="F198" i="21"/>
  <c r="E198" i="21"/>
  <c r="D198" i="21"/>
  <c r="C198" i="21"/>
  <c r="V197" i="21"/>
  <c r="U197" i="21"/>
  <c r="T197" i="21"/>
  <c r="S197" i="21"/>
  <c r="R197" i="21"/>
  <c r="Q197" i="21"/>
  <c r="P197" i="21"/>
  <c r="O197" i="21"/>
  <c r="N197" i="21"/>
  <c r="M197" i="21"/>
  <c r="L197" i="21"/>
  <c r="K197" i="21"/>
  <c r="J197" i="21"/>
  <c r="I197" i="21"/>
  <c r="H197" i="21"/>
  <c r="G197" i="21"/>
  <c r="F197" i="21"/>
  <c r="E197" i="21"/>
  <c r="D197" i="21"/>
  <c r="C197" i="21"/>
  <c r="V196" i="21"/>
  <c r="U196" i="21"/>
  <c r="T196" i="21"/>
  <c r="S196" i="21"/>
  <c r="R196" i="21"/>
  <c r="Q196" i="21"/>
  <c r="P196" i="21"/>
  <c r="O196" i="21"/>
  <c r="N196" i="21"/>
  <c r="M196" i="21"/>
  <c r="L196" i="21"/>
  <c r="K196" i="21"/>
  <c r="J196" i="21"/>
  <c r="I196" i="21"/>
  <c r="H196" i="21"/>
  <c r="G196" i="21"/>
  <c r="F196" i="21"/>
  <c r="E196" i="21"/>
  <c r="D196" i="21"/>
  <c r="C196" i="21"/>
  <c r="V195" i="21"/>
  <c r="U195" i="21"/>
  <c r="T195" i="21"/>
  <c r="S195" i="21"/>
  <c r="R195" i="21"/>
  <c r="Q195" i="21"/>
  <c r="P195" i="21"/>
  <c r="O195" i="21"/>
  <c r="N195" i="21"/>
  <c r="M195" i="21"/>
  <c r="L195" i="21"/>
  <c r="K195" i="21"/>
  <c r="J195" i="21"/>
  <c r="I195" i="21"/>
  <c r="H195" i="21"/>
  <c r="G195" i="21"/>
  <c r="F195" i="21"/>
  <c r="E195" i="21"/>
  <c r="D195" i="21"/>
  <c r="C195" i="21"/>
  <c r="V194" i="21"/>
  <c r="U194" i="21"/>
  <c r="T194" i="21"/>
  <c r="S194" i="21"/>
  <c r="R194" i="21"/>
  <c r="Q194" i="21"/>
  <c r="P194" i="21"/>
  <c r="O194" i="21"/>
  <c r="N194" i="21"/>
  <c r="M194" i="21"/>
  <c r="L194" i="21"/>
  <c r="K194" i="21"/>
  <c r="J194" i="21"/>
  <c r="I194" i="21"/>
  <c r="H194" i="21"/>
  <c r="G194" i="21"/>
  <c r="F194" i="21"/>
  <c r="E194" i="21"/>
  <c r="D194" i="21"/>
  <c r="C194" i="21"/>
  <c r="AA194" i="21" s="1"/>
  <c r="AB194" i="21" s="1"/>
  <c r="AC194" i="21" s="1"/>
  <c r="AD194" i="21" s="1"/>
  <c r="AE194" i="21" s="1"/>
  <c r="AF194" i="21" s="1"/>
  <c r="AG194" i="21" s="1"/>
  <c r="AH194" i="21" s="1"/>
  <c r="AI194" i="21" s="1"/>
  <c r="AJ194" i="21" s="1"/>
  <c r="AK194" i="21" s="1"/>
  <c r="AL194" i="21" s="1"/>
  <c r="AM194" i="21" s="1"/>
  <c r="AN194" i="21" s="1"/>
  <c r="AO194" i="21" s="1"/>
  <c r="AP194" i="21" s="1"/>
  <c r="AQ194" i="21" s="1"/>
  <c r="AR194" i="21" s="1"/>
  <c r="AS194" i="21" s="1"/>
  <c r="AT194" i="21" s="1"/>
  <c r="AX194" i="21" s="1"/>
  <c r="V193" i="21"/>
  <c r="U193" i="21"/>
  <c r="T193" i="21"/>
  <c r="S193" i="21"/>
  <c r="R193" i="21"/>
  <c r="Q193" i="21"/>
  <c r="P193" i="21"/>
  <c r="O193" i="21"/>
  <c r="N193" i="21"/>
  <c r="M193" i="21"/>
  <c r="L193" i="21"/>
  <c r="K193" i="21"/>
  <c r="J193" i="21"/>
  <c r="I193" i="21"/>
  <c r="H193" i="21"/>
  <c r="G193" i="21"/>
  <c r="F193" i="21"/>
  <c r="E193" i="21"/>
  <c r="D193" i="21"/>
  <c r="C193" i="21"/>
  <c r="V192" i="21"/>
  <c r="U192" i="21"/>
  <c r="T192" i="21"/>
  <c r="S192" i="21"/>
  <c r="R192" i="21"/>
  <c r="Q192" i="21"/>
  <c r="P192" i="21"/>
  <c r="O192" i="21"/>
  <c r="N192" i="21"/>
  <c r="M192" i="21"/>
  <c r="L192" i="21"/>
  <c r="K192" i="21"/>
  <c r="J192" i="21"/>
  <c r="I192" i="21"/>
  <c r="H192" i="21"/>
  <c r="G192" i="21"/>
  <c r="F192" i="21"/>
  <c r="E192" i="21"/>
  <c r="D192" i="21"/>
  <c r="C192" i="21"/>
  <c r="AA192" i="21" s="1"/>
  <c r="V191" i="21"/>
  <c r="U191" i="21"/>
  <c r="T191" i="21"/>
  <c r="S191" i="21"/>
  <c r="R191" i="21"/>
  <c r="Q191" i="21"/>
  <c r="P191" i="21"/>
  <c r="O191" i="21"/>
  <c r="N191" i="21"/>
  <c r="M191" i="21"/>
  <c r="L191" i="21"/>
  <c r="K191" i="21"/>
  <c r="J191" i="21"/>
  <c r="I191" i="21"/>
  <c r="H191" i="21"/>
  <c r="G191" i="21"/>
  <c r="F191" i="21"/>
  <c r="E191" i="21"/>
  <c r="D191" i="21"/>
  <c r="C191" i="21"/>
  <c r="V190" i="21"/>
  <c r="U190" i="21"/>
  <c r="T190" i="21"/>
  <c r="S190" i="21"/>
  <c r="R190" i="21"/>
  <c r="Q190" i="21"/>
  <c r="P190" i="21"/>
  <c r="O190" i="21"/>
  <c r="N190" i="21"/>
  <c r="M190" i="21"/>
  <c r="L190" i="21"/>
  <c r="K190" i="21"/>
  <c r="J190" i="21"/>
  <c r="I190" i="21"/>
  <c r="H190" i="21"/>
  <c r="G190" i="21"/>
  <c r="F190" i="21"/>
  <c r="E190" i="21"/>
  <c r="D190" i="21"/>
  <c r="C190" i="21"/>
  <c r="V189" i="21"/>
  <c r="U189" i="21"/>
  <c r="T189" i="21"/>
  <c r="S189" i="21"/>
  <c r="R189" i="21"/>
  <c r="Q189" i="21"/>
  <c r="P189" i="21"/>
  <c r="O189" i="21"/>
  <c r="N189" i="21"/>
  <c r="M189" i="21"/>
  <c r="L189" i="21"/>
  <c r="K189" i="21"/>
  <c r="J189" i="21"/>
  <c r="I189" i="21"/>
  <c r="H189" i="21"/>
  <c r="G189" i="21"/>
  <c r="F189" i="21"/>
  <c r="E189" i="21"/>
  <c r="D189" i="21"/>
  <c r="C189" i="21"/>
  <c r="AA189" i="21" s="1"/>
  <c r="AB189" i="21" s="1"/>
  <c r="AC189" i="21" s="1"/>
  <c r="AD189" i="21" s="1"/>
  <c r="V188" i="21"/>
  <c r="U188" i="21"/>
  <c r="T188" i="21"/>
  <c r="S188" i="21"/>
  <c r="R188" i="21"/>
  <c r="Q188" i="21"/>
  <c r="P188" i="21"/>
  <c r="O188" i="21"/>
  <c r="N188" i="21"/>
  <c r="M188" i="21"/>
  <c r="L188" i="21"/>
  <c r="K188" i="21"/>
  <c r="J188" i="21"/>
  <c r="I188" i="21"/>
  <c r="H188" i="21"/>
  <c r="G188" i="21"/>
  <c r="F188" i="21"/>
  <c r="E188" i="21"/>
  <c r="D188" i="21"/>
  <c r="C188" i="21"/>
  <c r="V187" i="21"/>
  <c r="U187" i="21"/>
  <c r="T187" i="21"/>
  <c r="S187" i="21"/>
  <c r="R187" i="21"/>
  <c r="Q187" i="21"/>
  <c r="P187" i="21"/>
  <c r="O187" i="21"/>
  <c r="N187" i="21"/>
  <c r="M187" i="21"/>
  <c r="L187" i="21"/>
  <c r="K187" i="21"/>
  <c r="J187" i="21"/>
  <c r="I187" i="21"/>
  <c r="H187" i="21"/>
  <c r="G187" i="21"/>
  <c r="F187" i="21"/>
  <c r="E187" i="21"/>
  <c r="D187" i="21"/>
  <c r="C187" i="21"/>
  <c r="V186" i="21"/>
  <c r="U186" i="21"/>
  <c r="T186" i="21"/>
  <c r="S186" i="21"/>
  <c r="R186" i="21"/>
  <c r="Q186" i="21"/>
  <c r="P186" i="21"/>
  <c r="O186" i="21"/>
  <c r="N186" i="21"/>
  <c r="M186" i="21"/>
  <c r="L186" i="21"/>
  <c r="K186" i="21"/>
  <c r="J186" i="21"/>
  <c r="I186" i="21"/>
  <c r="H186" i="21"/>
  <c r="G186" i="21"/>
  <c r="F186" i="21"/>
  <c r="E186" i="21"/>
  <c r="D186" i="21"/>
  <c r="C186" i="21"/>
  <c r="V185" i="21"/>
  <c r="U185" i="21"/>
  <c r="T185" i="21"/>
  <c r="S185" i="21"/>
  <c r="R185" i="21"/>
  <c r="Q185" i="21"/>
  <c r="P185" i="21"/>
  <c r="O185" i="21"/>
  <c r="N185" i="21"/>
  <c r="M185" i="21"/>
  <c r="L185" i="21"/>
  <c r="K185" i="21"/>
  <c r="J185" i="21"/>
  <c r="I185" i="21"/>
  <c r="H185" i="21"/>
  <c r="G185" i="21"/>
  <c r="F185" i="21"/>
  <c r="E185" i="21"/>
  <c r="D185" i="21"/>
  <c r="C185" i="21"/>
  <c r="V184" i="21"/>
  <c r="U184" i="21"/>
  <c r="T184" i="21"/>
  <c r="S184" i="21"/>
  <c r="R184" i="21"/>
  <c r="Q184" i="21"/>
  <c r="P184" i="21"/>
  <c r="O184" i="21"/>
  <c r="N184" i="21"/>
  <c r="M184" i="21"/>
  <c r="L184" i="21"/>
  <c r="K184" i="21"/>
  <c r="J184" i="21"/>
  <c r="I184" i="21"/>
  <c r="H184" i="21"/>
  <c r="G184" i="21"/>
  <c r="F184" i="21"/>
  <c r="E184" i="21"/>
  <c r="D184" i="21"/>
  <c r="C184" i="21"/>
  <c r="V183" i="21"/>
  <c r="U183" i="21"/>
  <c r="T183" i="21"/>
  <c r="S183" i="21"/>
  <c r="R183" i="21"/>
  <c r="Q183" i="21"/>
  <c r="P183" i="21"/>
  <c r="O183" i="21"/>
  <c r="N183" i="21"/>
  <c r="M183" i="21"/>
  <c r="L183" i="21"/>
  <c r="K183" i="21"/>
  <c r="J183" i="21"/>
  <c r="I183" i="21"/>
  <c r="H183" i="21"/>
  <c r="G183" i="21"/>
  <c r="F183" i="21"/>
  <c r="E183" i="21"/>
  <c r="D183" i="21"/>
  <c r="C183" i="21"/>
  <c r="V182" i="21"/>
  <c r="U182" i="21"/>
  <c r="T182" i="21"/>
  <c r="S182" i="21"/>
  <c r="R182" i="21"/>
  <c r="Q182" i="21"/>
  <c r="P182" i="21"/>
  <c r="O182" i="21"/>
  <c r="N182" i="21"/>
  <c r="M182" i="21"/>
  <c r="L182" i="21"/>
  <c r="K182" i="21"/>
  <c r="J182" i="21"/>
  <c r="I182" i="21"/>
  <c r="H182" i="21"/>
  <c r="G182" i="21"/>
  <c r="F182" i="21"/>
  <c r="E182" i="21"/>
  <c r="D182" i="21"/>
  <c r="C182" i="21"/>
  <c r="V181" i="21"/>
  <c r="U181" i="21"/>
  <c r="T181" i="21"/>
  <c r="S181" i="21"/>
  <c r="R181" i="21"/>
  <c r="Q181" i="21"/>
  <c r="P181" i="21"/>
  <c r="O181" i="21"/>
  <c r="N181" i="21"/>
  <c r="M181" i="21"/>
  <c r="L181" i="21"/>
  <c r="K181" i="21"/>
  <c r="J181" i="21"/>
  <c r="I181" i="21"/>
  <c r="H181" i="21"/>
  <c r="G181" i="21"/>
  <c r="F181" i="21"/>
  <c r="E181" i="21"/>
  <c r="D181" i="21"/>
  <c r="C181" i="21"/>
  <c r="V180" i="21"/>
  <c r="U180" i="21"/>
  <c r="T180" i="21"/>
  <c r="S180" i="21"/>
  <c r="R180" i="21"/>
  <c r="Q180" i="21"/>
  <c r="P180" i="21"/>
  <c r="O180" i="21"/>
  <c r="N180" i="21"/>
  <c r="M180" i="21"/>
  <c r="L180" i="21"/>
  <c r="K180" i="21"/>
  <c r="J180" i="21"/>
  <c r="I180" i="21"/>
  <c r="H180" i="21"/>
  <c r="G180" i="21"/>
  <c r="F180" i="21"/>
  <c r="E180" i="21"/>
  <c r="D180" i="21"/>
  <c r="C180" i="21"/>
  <c r="V179" i="21"/>
  <c r="U179" i="21"/>
  <c r="T179" i="21"/>
  <c r="S179" i="21"/>
  <c r="R179" i="21"/>
  <c r="Q179" i="21"/>
  <c r="P179" i="21"/>
  <c r="O179" i="21"/>
  <c r="N179" i="21"/>
  <c r="M179" i="21"/>
  <c r="L179" i="21"/>
  <c r="K179" i="21"/>
  <c r="J179" i="21"/>
  <c r="I179" i="21"/>
  <c r="H179" i="21"/>
  <c r="G179" i="21"/>
  <c r="F179" i="21"/>
  <c r="E179" i="21"/>
  <c r="D179" i="21"/>
  <c r="C179" i="21"/>
  <c r="V178" i="21"/>
  <c r="U178" i="21"/>
  <c r="T178" i="21"/>
  <c r="S178" i="21"/>
  <c r="R178" i="21"/>
  <c r="Q178" i="21"/>
  <c r="P178" i="21"/>
  <c r="O178" i="21"/>
  <c r="N178" i="21"/>
  <c r="M178" i="21"/>
  <c r="L178" i="21"/>
  <c r="K178" i="21"/>
  <c r="J178" i="21"/>
  <c r="I178" i="21"/>
  <c r="H178" i="21"/>
  <c r="G178" i="21"/>
  <c r="F178" i="21"/>
  <c r="E178" i="21"/>
  <c r="D178" i="21"/>
  <c r="C178" i="21"/>
  <c r="AA178" i="21" s="1"/>
  <c r="AB178" i="21" s="1"/>
  <c r="AC178" i="21" s="1"/>
  <c r="AD178" i="21" s="1"/>
  <c r="AE178" i="21" s="1"/>
  <c r="AF178" i="21" s="1"/>
  <c r="AG178" i="21" s="1"/>
  <c r="AH178" i="21" s="1"/>
  <c r="AI178" i="21" s="1"/>
  <c r="AJ178" i="21" s="1"/>
  <c r="AK178" i="21" s="1"/>
  <c r="AL178" i="21" s="1"/>
  <c r="AM178" i="21" s="1"/>
  <c r="AN178" i="21" s="1"/>
  <c r="AO178" i="21" s="1"/>
  <c r="AP178" i="21" s="1"/>
  <c r="AQ178" i="21" s="1"/>
  <c r="AR178" i="21" s="1"/>
  <c r="AS178" i="21" s="1"/>
  <c r="AT178" i="21" s="1"/>
  <c r="AX178" i="21" s="1"/>
  <c r="V177" i="21"/>
  <c r="U177" i="21"/>
  <c r="T177" i="21"/>
  <c r="S177" i="21"/>
  <c r="R177" i="21"/>
  <c r="Q177" i="21"/>
  <c r="P177" i="21"/>
  <c r="O177" i="21"/>
  <c r="N177" i="21"/>
  <c r="M177" i="21"/>
  <c r="L177" i="21"/>
  <c r="K177" i="21"/>
  <c r="J177" i="21"/>
  <c r="I177" i="21"/>
  <c r="H177" i="21"/>
  <c r="G177" i="21"/>
  <c r="F177" i="21"/>
  <c r="E177" i="21"/>
  <c r="D177" i="21"/>
  <c r="C177" i="21"/>
  <c r="AA177" i="21" s="1"/>
  <c r="AB177" i="21" s="1"/>
  <c r="AC177" i="21" s="1"/>
  <c r="AD177" i="21" s="1"/>
  <c r="V176" i="21"/>
  <c r="U176" i="21"/>
  <c r="T176" i="21"/>
  <c r="S176" i="21"/>
  <c r="R176" i="21"/>
  <c r="Q176" i="21"/>
  <c r="P176" i="21"/>
  <c r="O176" i="21"/>
  <c r="N176" i="21"/>
  <c r="M176" i="21"/>
  <c r="L176" i="21"/>
  <c r="K176" i="21"/>
  <c r="J176" i="21"/>
  <c r="I176" i="21"/>
  <c r="H176" i="21"/>
  <c r="G176" i="21"/>
  <c r="F176" i="21"/>
  <c r="E176" i="21"/>
  <c r="D176" i="21"/>
  <c r="C176" i="21"/>
  <c r="AA176" i="21" s="1"/>
  <c r="V175" i="21"/>
  <c r="U175" i="21"/>
  <c r="T175" i="21"/>
  <c r="S175" i="21"/>
  <c r="R175" i="21"/>
  <c r="Q175" i="21"/>
  <c r="P175" i="21"/>
  <c r="O175" i="21"/>
  <c r="N175" i="21"/>
  <c r="M175" i="21"/>
  <c r="L175" i="21"/>
  <c r="K175" i="21"/>
  <c r="J175" i="21"/>
  <c r="I175" i="21"/>
  <c r="H175" i="21"/>
  <c r="G175" i="21"/>
  <c r="F175" i="21"/>
  <c r="E175" i="21"/>
  <c r="D175" i="21"/>
  <c r="C175" i="21"/>
  <c r="V174" i="21"/>
  <c r="U174" i="21"/>
  <c r="T174" i="21"/>
  <c r="S174" i="21"/>
  <c r="R174" i="21"/>
  <c r="Q174" i="21"/>
  <c r="P174" i="21"/>
  <c r="O174" i="21"/>
  <c r="N174" i="21"/>
  <c r="M174" i="21"/>
  <c r="L174" i="21"/>
  <c r="K174" i="21"/>
  <c r="J174" i="21"/>
  <c r="I174" i="21"/>
  <c r="H174" i="21"/>
  <c r="G174" i="21"/>
  <c r="F174" i="21"/>
  <c r="E174" i="21"/>
  <c r="D174" i="21"/>
  <c r="C174" i="21"/>
  <c r="V173" i="21"/>
  <c r="U173" i="21"/>
  <c r="T173" i="21"/>
  <c r="S173" i="21"/>
  <c r="R173" i="21"/>
  <c r="Q173" i="21"/>
  <c r="P173" i="21"/>
  <c r="O173" i="21"/>
  <c r="N173" i="21"/>
  <c r="M173" i="21"/>
  <c r="L173" i="21"/>
  <c r="K173" i="21"/>
  <c r="J173" i="21"/>
  <c r="I173" i="21"/>
  <c r="H173" i="21"/>
  <c r="G173" i="21"/>
  <c r="F173" i="21"/>
  <c r="E173" i="21"/>
  <c r="D173" i="21"/>
  <c r="C173" i="21"/>
  <c r="V172" i="21"/>
  <c r="U172" i="21"/>
  <c r="T172" i="21"/>
  <c r="S172" i="21"/>
  <c r="R172" i="21"/>
  <c r="Q172" i="21"/>
  <c r="P172" i="21"/>
  <c r="O172" i="21"/>
  <c r="N172" i="21"/>
  <c r="M172" i="21"/>
  <c r="L172" i="21"/>
  <c r="K172" i="21"/>
  <c r="J172" i="21"/>
  <c r="I172" i="21"/>
  <c r="H172" i="21"/>
  <c r="G172" i="21"/>
  <c r="F172" i="21"/>
  <c r="E172" i="21"/>
  <c r="D172" i="21"/>
  <c r="C172" i="21"/>
  <c r="AA172" i="21" s="1"/>
  <c r="AB172" i="21" s="1"/>
  <c r="AC172" i="21" s="1"/>
  <c r="AD172" i="21" s="1"/>
  <c r="AE172" i="21" s="1"/>
  <c r="AF172" i="21" s="1"/>
  <c r="AG172" i="21" s="1"/>
  <c r="AH172" i="21" s="1"/>
  <c r="AI172" i="21" s="1"/>
  <c r="AJ172" i="21" s="1"/>
  <c r="AK172" i="21" s="1"/>
  <c r="AL172" i="21" s="1"/>
  <c r="AM172" i="21" s="1"/>
  <c r="AN172" i="21" s="1"/>
  <c r="AO172" i="21" s="1"/>
  <c r="AP172" i="21" s="1"/>
  <c r="AQ172" i="21" s="1"/>
  <c r="AR172" i="21" s="1"/>
  <c r="AS172" i="21" s="1"/>
  <c r="AT172" i="21" s="1"/>
  <c r="V171" i="21"/>
  <c r="U171" i="21"/>
  <c r="T171" i="21"/>
  <c r="S171" i="21"/>
  <c r="R171" i="21"/>
  <c r="Q171" i="21"/>
  <c r="P171" i="21"/>
  <c r="O171" i="21"/>
  <c r="N171" i="21"/>
  <c r="M171" i="21"/>
  <c r="L171" i="21"/>
  <c r="K171" i="21"/>
  <c r="J171" i="21"/>
  <c r="I171" i="21"/>
  <c r="H171" i="21"/>
  <c r="G171" i="21"/>
  <c r="F171" i="21"/>
  <c r="E171" i="21"/>
  <c r="D171" i="21"/>
  <c r="C171" i="21"/>
  <c r="V170" i="21"/>
  <c r="U170" i="21"/>
  <c r="T170" i="21"/>
  <c r="S170" i="21"/>
  <c r="R170" i="21"/>
  <c r="Q170" i="21"/>
  <c r="P170" i="21"/>
  <c r="O170" i="21"/>
  <c r="N170" i="21"/>
  <c r="M170" i="21"/>
  <c r="L170" i="21"/>
  <c r="K170" i="21"/>
  <c r="J170" i="21"/>
  <c r="I170" i="21"/>
  <c r="H170" i="21"/>
  <c r="G170" i="21"/>
  <c r="F170" i="21"/>
  <c r="E170" i="21"/>
  <c r="D170" i="21"/>
  <c r="C170" i="21"/>
  <c r="AA170" i="21" s="1"/>
  <c r="AB170" i="21" s="1"/>
  <c r="AC170" i="21" s="1"/>
  <c r="AD170" i="21" s="1"/>
  <c r="AE170" i="21" s="1"/>
  <c r="AF170" i="21" s="1"/>
  <c r="AG170" i="21" s="1"/>
  <c r="AH170" i="21" s="1"/>
  <c r="AI170" i="21" s="1"/>
  <c r="AJ170" i="21" s="1"/>
  <c r="AK170" i="21" s="1"/>
  <c r="AL170" i="21" s="1"/>
  <c r="AM170" i="21" s="1"/>
  <c r="AN170" i="21" s="1"/>
  <c r="AO170" i="21" s="1"/>
  <c r="AP170" i="21" s="1"/>
  <c r="AQ170" i="21" s="1"/>
  <c r="AR170" i="21" s="1"/>
  <c r="AS170" i="21" s="1"/>
  <c r="AT170" i="21" s="1"/>
  <c r="AX170" i="21" s="1"/>
  <c r="V169" i="21"/>
  <c r="U169" i="21"/>
  <c r="T169" i="21"/>
  <c r="S169" i="21"/>
  <c r="R169" i="21"/>
  <c r="Q169" i="21"/>
  <c r="P169" i="21"/>
  <c r="O169" i="21"/>
  <c r="N169" i="21"/>
  <c r="M169" i="21"/>
  <c r="L169" i="21"/>
  <c r="K169" i="21"/>
  <c r="J169" i="21"/>
  <c r="I169" i="21"/>
  <c r="H169" i="21"/>
  <c r="G169" i="21"/>
  <c r="F169" i="21"/>
  <c r="E169" i="21"/>
  <c r="D169" i="21"/>
  <c r="C169" i="21"/>
  <c r="AA169" i="21" s="1"/>
  <c r="AB169" i="21" s="1"/>
  <c r="AC169" i="21" s="1"/>
  <c r="V168" i="21"/>
  <c r="U168" i="21"/>
  <c r="T168" i="21"/>
  <c r="S168" i="21"/>
  <c r="R168" i="21"/>
  <c r="Q168" i="21"/>
  <c r="P168" i="21"/>
  <c r="O168" i="21"/>
  <c r="N168" i="21"/>
  <c r="M168" i="21"/>
  <c r="L168" i="21"/>
  <c r="K168" i="21"/>
  <c r="J168" i="21"/>
  <c r="I168" i="21"/>
  <c r="H168" i="21"/>
  <c r="G168" i="21"/>
  <c r="F168" i="21"/>
  <c r="E168" i="21"/>
  <c r="D168" i="21"/>
  <c r="C168" i="21"/>
  <c r="V167" i="21"/>
  <c r="U167" i="21"/>
  <c r="T167" i="21"/>
  <c r="S167" i="21"/>
  <c r="R167" i="21"/>
  <c r="Q167" i="21"/>
  <c r="P167" i="21"/>
  <c r="O167" i="21"/>
  <c r="N167" i="21"/>
  <c r="M167" i="21"/>
  <c r="L167" i="21"/>
  <c r="K167" i="21"/>
  <c r="J167" i="21"/>
  <c r="I167" i="21"/>
  <c r="H167" i="21"/>
  <c r="G167" i="21"/>
  <c r="F167" i="21"/>
  <c r="E167" i="21"/>
  <c r="D167" i="21"/>
  <c r="C167" i="21"/>
  <c r="V166" i="21"/>
  <c r="U166" i="21"/>
  <c r="T166" i="21"/>
  <c r="S166" i="21"/>
  <c r="R166" i="21"/>
  <c r="Q166" i="21"/>
  <c r="P166" i="21"/>
  <c r="O166" i="21"/>
  <c r="N166" i="21"/>
  <c r="M166" i="21"/>
  <c r="L166" i="21"/>
  <c r="K166" i="21"/>
  <c r="J166" i="21"/>
  <c r="I166" i="21"/>
  <c r="H166" i="21"/>
  <c r="G166" i="21"/>
  <c r="F166" i="21"/>
  <c r="E166" i="21"/>
  <c r="D166" i="21"/>
  <c r="C166" i="21"/>
  <c r="V165" i="21"/>
  <c r="U165" i="21"/>
  <c r="T165" i="21"/>
  <c r="S165" i="21"/>
  <c r="R165" i="21"/>
  <c r="Q165" i="21"/>
  <c r="P165" i="21"/>
  <c r="O165" i="21"/>
  <c r="N165" i="21"/>
  <c r="M165" i="21"/>
  <c r="L165" i="21"/>
  <c r="K165" i="21"/>
  <c r="J165" i="21"/>
  <c r="I165" i="21"/>
  <c r="H165" i="21"/>
  <c r="G165" i="21"/>
  <c r="F165" i="21"/>
  <c r="E165" i="21"/>
  <c r="D165" i="21"/>
  <c r="C165" i="21"/>
  <c r="V164" i="21"/>
  <c r="U164" i="21"/>
  <c r="T164" i="21"/>
  <c r="S164" i="21"/>
  <c r="R164" i="21"/>
  <c r="Q164" i="21"/>
  <c r="P164" i="21"/>
  <c r="O164" i="21"/>
  <c r="N164" i="21"/>
  <c r="M164" i="21"/>
  <c r="L164" i="21"/>
  <c r="K164" i="21"/>
  <c r="J164" i="21"/>
  <c r="I164" i="21"/>
  <c r="H164" i="21"/>
  <c r="G164" i="21"/>
  <c r="F164" i="21"/>
  <c r="E164" i="21"/>
  <c r="D164" i="21"/>
  <c r="C164" i="21"/>
  <c r="AA164" i="21" s="1"/>
  <c r="AB164" i="21" s="1"/>
  <c r="AC164" i="21" s="1"/>
  <c r="AD164" i="21" s="1"/>
  <c r="AE164" i="21" s="1"/>
  <c r="AF164" i="21" s="1"/>
  <c r="AG164" i="21" s="1"/>
  <c r="AH164" i="21" s="1"/>
  <c r="AI164" i="21" s="1"/>
  <c r="AJ164" i="21" s="1"/>
  <c r="AK164" i="21" s="1"/>
  <c r="AL164" i="21" s="1"/>
  <c r="AM164" i="21" s="1"/>
  <c r="AN164" i="21" s="1"/>
  <c r="AO164" i="21" s="1"/>
  <c r="AP164" i="21" s="1"/>
  <c r="AQ164" i="21" s="1"/>
  <c r="AR164" i="21" s="1"/>
  <c r="AS164" i="21" s="1"/>
  <c r="AT164" i="21" s="1"/>
  <c r="AX164" i="21" s="1"/>
  <c r="V163" i="21"/>
  <c r="U163" i="21"/>
  <c r="T163" i="21"/>
  <c r="S163" i="21"/>
  <c r="R163" i="21"/>
  <c r="Q163" i="21"/>
  <c r="P163" i="21"/>
  <c r="O163" i="21"/>
  <c r="N163" i="21"/>
  <c r="M163" i="21"/>
  <c r="L163" i="21"/>
  <c r="K163" i="21"/>
  <c r="J163" i="21"/>
  <c r="I163" i="21"/>
  <c r="H163" i="21"/>
  <c r="G163" i="21"/>
  <c r="F163" i="21"/>
  <c r="E163" i="21"/>
  <c r="D163" i="21"/>
  <c r="C163" i="21"/>
  <c r="V162" i="21"/>
  <c r="U162" i="21"/>
  <c r="T162" i="21"/>
  <c r="S162" i="21"/>
  <c r="R162" i="21"/>
  <c r="Q162" i="21"/>
  <c r="P162" i="21"/>
  <c r="O162" i="21"/>
  <c r="N162" i="21"/>
  <c r="M162" i="21"/>
  <c r="L162" i="21"/>
  <c r="K162" i="21"/>
  <c r="J162" i="21"/>
  <c r="I162" i="21"/>
  <c r="H162" i="21"/>
  <c r="G162" i="21"/>
  <c r="F162" i="21"/>
  <c r="E162" i="21"/>
  <c r="D162" i="21"/>
  <c r="C162" i="21"/>
  <c r="AA162" i="21" s="1"/>
  <c r="AB162" i="21" s="1"/>
  <c r="AC162" i="21" s="1"/>
  <c r="AD162" i="21" s="1"/>
  <c r="AE162" i="21" s="1"/>
  <c r="AF162" i="21" s="1"/>
  <c r="AG162" i="21" s="1"/>
  <c r="AH162" i="21" s="1"/>
  <c r="AI162" i="21" s="1"/>
  <c r="AJ162" i="21" s="1"/>
  <c r="AK162" i="21" s="1"/>
  <c r="AL162" i="21" s="1"/>
  <c r="AM162" i="21" s="1"/>
  <c r="AN162" i="21" s="1"/>
  <c r="AO162" i="21" s="1"/>
  <c r="AP162" i="21" s="1"/>
  <c r="AQ162" i="21" s="1"/>
  <c r="AR162" i="21" s="1"/>
  <c r="AS162" i="21" s="1"/>
  <c r="AT162" i="21" s="1"/>
  <c r="V161" i="21"/>
  <c r="U161" i="21"/>
  <c r="T161" i="21"/>
  <c r="S161" i="21"/>
  <c r="R161" i="21"/>
  <c r="Q161" i="21"/>
  <c r="P161" i="21"/>
  <c r="O161" i="21"/>
  <c r="N161" i="21"/>
  <c r="M161" i="21"/>
  <c r="L161" i="21"/>
  <c r="K161" i="21"/>
  <c r="J161" i="21"/>
  <c r="I161" i="21"/>
  <c r="H161" i="21"/>
  <c r="G161" i="21"/>
  <c r="F161" i="21"/>
  <c r="E161" i="21"/>
  <c r="D161" i="21"/>
  <c r="C161" i="21"/>
  <c r="V160" i="21"/>
  <c r="U160" i="21"/>
  <c r="T160" i="21"/>
  <c r="S160" i="21"/>
  <c r="R160" i="21"/>
  <c r="Q160" i="21"/>
  <c r="P160" i="21"/>
  <c r="O160" i="21"/>
  <c r="N160" i="21"/>
  <c r="M160" i="21"/>
  <c r="L160" i="21"/>
  <c r="K160" i="21"/>
  <c r="J160" i="21"/>
  <c r="I160" i="21"/>
  <c r="H160" i="21"/>
  <c r="G160" i="21"/>
  <c r="F160" i="21"/>
  <c r="E160" i="21"/>
  <c r="D160" i="21"/>
  <c r="C160" i="21"/>
  <c r="AA160" i="21" s="1"/>
  <c r="V159" i="21"/>
  <c r="U159" i="21"/>
  <c r="T159" i="21"/>
  <c r="S159" i="21"/>
  <c r="R159" i="21"/>
  <c r="Q159" i="21"/>
  <c r="P159" i="21"/>
  <c r="O159" i="21"/>
  <c r="N159" i="21"/>
  <c r="M159" i="21"/>
  <c r="L159" i="21"/>
  <c r="K159" i="21"/>
  <c r="J159" i="21"/>
  <c r="I159" i="21"/>
  <c r="H159" i="21"/>
  <c r="G159" i="21"/>
  <c r="F159" i="21"/>
  <c r="E159" i="21"/>
  <c r="D159" i="21"/>
  <c r="C159" i="21"/>
  <c r="V158" i="21"/>
  <c r="U158" i="21"/>
  <c r="T158" i="21"/>
  <c r="S158" i="21"/>
  <c r="R158" i="21"/>
  <c r="Q158" i="21"/>
  <c r="P158" i="21"/>
  <c r="O158" i="21"/>
  <c r="N158" i="21"/>
  <c r="M158" i="21"/>
  <c r="L158" i="21"/>
  <c r="K158" i="21"/>
  <c r="J158" i="21"/>
  <c r="I158" i="21"/>
  <c r="H158" i="21"/>
  <c r="G158" i="21"/>
  <c r="F158" i="21"/>
  <c r="E158" i="21"/>
  <c r="D158" i="21"/>
  <c r="C158" i="21"/>
  <c r="V157" i="21"/>
  <c r="U157" i="21"/>
  <c r="T157" i="21"/>
  <c r="S157" i="21"/>
  <c r="R157" i="21"/>
  <c r="Q157" i="21"/>
  <c r="P157" i="21"/>
  <c r="O157" i="21"/>
  <c r="N157" i="21"/>
  <c r="M157" i="21"/>
  <c r="L157" i="21"/>
  <c r="K157" i="21"/>
  <c r="J157" i="21"/>
  <c r="I157" i="21"/>
  <c r="H157" i="21"/>
  <c r="G157" i="21"/>
  <c r="F157" i="21"/>
  <c r="E157" i="21"/>
  <c r="D157" i="21"/>
  <c r="C157" i="21"/>
  <c r="V156" i="21"/>
  <c r="U156" i="21"/>
  <c r="T156" i="21"/>
  <c r="S156" i="21"/>
  <c r="R156" i="21"/>
  <c r="Q156" i="21"/>
  <c r="P156" i="21"/>
  <c r="O156" i="21"/>
  <c r="N156" i="21"/>
  <c r="M156" i="21"/>
  <c r="L156" i="21"/>
  <c r="K156" i="21"/>
  <c r="J156" i="21"/>
  <c r="I156" i="21"/>
  <c r="H156" i="21"/>
  <c r="G156" i="21"/>
  <c r="F156" i="21"/>
  <c r="E156" i="21"/>
  <c r="D156" i="21"/>
  <c r="C156" i="21"/>
  <c r="AA156" i="21" s="1"/>
  <c r="AB156" i="21" s="1"/>
  <c r="AC156" i="21" s="1"/>
  <c r="V155" i="21"/>
  <c r="U155" i="21"/>
  <c r="T155" i="21"/>
  <c r="S155" i="21"/>
  <c r="R155" i="21"/>
  <c r="Q155" i="21"/>
  <c r="P155" i="21"/>
  <c r="O155" i="21"/>
  <c r="N155" i="21"/>
  <c r="M155" i="21"/>
  <c r="L155" i="21"/>
  <c r="K155" i="21"/>
  <c r="J155" i="21"/>
  <c r="I155" i="21"/>
  <c r="H155" i="21"/>
  <c r="G155" i="21"/>
  <c r="F155" i="21"/>
  <c r="E155" i="21"/>
  <c r="D155" i="21"/>
  <c r="C155" i="21"/>
  <c r="V154" i="21"/>
  <c r="U154" i="21"/>
  <c r="T154" i="21"/>
  <c r="S154" i="21"/>
  <c r="R154" i="21"/>
  <c r="Q154" i="21"/>
  <c r="P154" i="21"/>
  <c r="O154" i="21"/>
  <c r="N154" i="21"/>
  <c r="M154" i="21"/>
  <c r="L154" i="21"/>
  <c r="K154" i="21"/>
  <c r="J154" i="21"/>
  <c r="I154" i="21"/>
  <c r="H154" i="21"/>
  <c r="G154" i="21"/>
  <c r="F154" i="21"/>
  <c r="E154" i="21"/>
  <c r="D154" i="21"/>
  <c r="C154" i="21"/>
  <c r="AA154" i="21" s="1"/>
  <c r="V153" i="21"/>
  <c r="U153" i="21"/>
  <c r="T153" i="21"/>
  <c r="S153" i="21"/>
  <c r="R153" i="21"/>
  <c r="Q153" i="21"/>
  <c r="P153" i="21"/>
  <c r="O153" i="21"/>
  <c r="N153" i="21"/>
  <c r="M153" i="21"/>
  <c r="L153" i="21"/>
  <c r="K153" i="21"/>
  <c r="J153" i="21"/>
  <c r="I153" i="21"/>
  <c r="H153" i="21"/>
  <c r="G153" i="21"/>
  <c r="F153" i="21"/>
  <c r="E153" i="21"/>
  <c r="D153" i="21"/>
  <c r="C153" i="21"/>
  <c r="AA153" i="21" s="1"/>
  <c r="V152" i="21"/>
  <c r="U152" i="21"/>
  <c r="T152" i="21"/>
  <c r="S152" i="21"/>
  <c r="R152" i="21"/>
  <c r="Q152" i="21"/>
  <c r="P152" i="21"/>
  <c r="O152" i="21"/>
  <c r="N152" i="21"/>
  <c r="M152" i="21"/>
  <c r="L152" i="21"/>
  <c r="K152" i="21"/>
  <c r="J152" i="21"/>
  <c r="I152" i="21"/>
  <c r="H152" i="21"/>
  <c r="G152" i="21"/>
  <c r="F152" i="21"/>
  <c r="E152" i="21"/>
  <c r="D152" i="21"/>
  <c r="C152" i="21"/>
  <c r="V151" i="21"/>
  <c r="U151" i="21"/>
  <c r="T151" i="21"/>
  <c r="S151" i="21"/>
  <c r="R151" i="21"/>
  <c r="Q151" i="21"/>
  <c r="P151" i="21"/>
  <c r="O151" i="21"/>
  <c r="N151" i="21"/>
  <c r="M151" i="21"/>
  <c r="L151" i="21"/>
  <c r="K151" i="21"/>
  <c r="J151" i="21"/>
  <c r="I151" i="21"/>
  <c r="H151" i="21"/>
  <c r="G151" i="21"/>
  <c r="F151" i="21"/>
  <c r="E151" i="21"/>
  <c r="D151" i="21"/>
  <c r="C151" i="21"/>
  <c r="V150" i="21"/>
  <c r="U150" i="21"/>
  <c r="T150" i="21"/>
  <c r="S150" i="21"/>
  <c r="R150" i="21"/>
  <c r="Q150" i="21"/>
  <c r="P150" i="21"/>
  <c r="O150" i="21"/>
  <c r="N150" i="21"/>
  <c r="M150" i="21"/>
  <c r="L150" i="21"/>
  <c r="K150" i="21"/>
  <c r="J150" i="21"/>
  <c r="I150" i="21"/>
  <c r="H150" i="21"/>
  <c r="G150" i="21"/>
  <c r="F150" i="21"/>
  <c r="E150" i="21"/>
  <c r="D150" i="21"/>
  <c r="C150" i="21"/>
  <c r="V149" i="21"/>
  <c r="U149" i="21"/>
  <c r="T149" i="21"/>
  <c r="S149" i="21"/>
  <c r="R149" i="21"/>
  <c r="Q149" i="21"/>
  <c r="P149" i="21"/>
  <c r="O149" i="21"/>
  <c r="N149" i="21"/>
  <c r="M149" i="21"/>
  <c r="L149" i="21"/>
  <c r="K149" i="21"/>
  <c r="J149" i="21"/>
  <c r="I149" i="21"/>
  <c r="H149" i="21"/>
  <c r="G149" i="21"/>
  <c r="F149" i="21"/>
  <c r="E149" i="21"/>
  <c r="D149" i="21"/>
  <c r="C149" i="21"/>
  <c r="AA149" i="21" s="1"/>
  <c r="AB149" i="21" s="1"/>
  <c r="AC149" i="21" s="1"/>
  <c r="AD149" i="21" s="1"/>
  <c r="AE149" i="21" s="1"/>
  <c r="AF149" i="21" s="1"/>
  <c r="AG149" i="21" s="1"/>
  <c r="AH149" i="21" s="1"/>
  <c r="AI149" i="21" s="1"/>
  <c r="AJ149" i="21" s="1"/>
  <c r="AK149" i="21" s="1"/>
  <c r="AL149" i="21" s="1"/>
  <c r="AM149" i="21" s="1"/>
  <c r="AN149" i="21" s="1"/>
  <c r="AO149" i="21" s="1"/>
  <c r="AP149" i="21" s="1"/>
  <c r="AQ149" i="21" s="1"/>
  <c r="AR149" i="21" s="1"/>
  <c r="AS149" i="21" s="1"/>
  <c r="AT149" i="21" s="1"/>
  <c r="AX149" i="21" s="1"/>
  <c r="V148" i="21"/>
  <c r="U148" i="21"/>
  <c r="T148" i="21"/>
  <c r="S148" i="21"/>
  <c r="R148" i="21"/>
  <c r="Q148" i="21"/>
  <c r="P148" i="21"/>
  <c r="O148" i="21"/>
  <c r="N148" i="21"/>
  <c r="M148" i="21"/>
  <c r="L148" i="21"/>
  <c r="K148" i="21"/>
  <c r="J148" i="21"/>
  <c r="I148" i="21"/>
  <c r="H148" i="21"/>
  <c r="G148" i="21"/>
  <c r="F148" i="21"/>
  <c r="E148" i="21"/>
  <c r="D148" i="21"/>
  <c r="C148" i="21"/>
  <c r="V147" i="21"/>
  <c r="U147" i="21"/>
  <c r="T147" i="21"/>
  <c r="S147" i="21"/>
  <c r="R147" i="21"/>
  <c r="Q147" i="21"/>
  <c r="P147" i="21"/>
  <c r="O147" i="21"/>
  <c r="N147" i="21"/>
  <c r="M147" i="21"/>
  <c r="L147" i="21"/>
  <c r="K147" i="21"/>
  <c r="J147" i="21"/>
  <c r="I147" i="21"/>
  <c r="H147" i="21"/>
  <c r="G147" i="21"/>
  <c r="F147" i="21"/>
  <c r="E147" i="21"/>
  <c r="D147" i="21"/>
  <c r="C147" i="21"/>
  <c r="V146" i="21"/>
  <c r="U146" i="21"/>
  <c r="T146" i="21"/>
  <c r="S146" i="21"/>
  <c r="R146" i="21"/>
  <c r="Q146" i="21"/>
  <c r="P146" i="21"/>
  <c r="O146" i="21"/>
  <c r="N146" i="21"/>
  <c r="M146" i="21"/>
  <c r="L146" i="21"/>
  <c r="K146" i="21"/>
  <c r="J146" i="21"/>
  <c r="I146" i="21"/>
  <c r="H146" i="21"/>
  <c r="G146" i="21"/>
  <c r="F146" i="21"/>
  <c r="E146" i="21"/>
  <c r="D146" i="21"/>
  <c r="C146" i="21"/>
  <c r="AA146" i="21" s="1"/>
  <c r="V145" i="21"/>
  <c r="U145" i="21"/>
  <c r="T145" i="21"/>
  <c r="S145" i="21"/>
  <c r="R145" i="21"/>
  <c r="Q145" i="21"/>
  <c r="P145" i="21"/>
  <c r="O145" i="21"/>
  <c r="N145" i="21"/>
  <c r="M145" i="21"/>
  <c r="L145" i="21"/>
  <c r="K145" i="21"/>
  <c r="J145" i="21"/>
  <c r="I145" i="21"/>
  <c r="H145" i="21"/>
  <c r="G145" i="21"/>
  <c r="F145" i="21"/>
  <c r="E145" i="21"/>
  <c r="D145" i="21"/>
  <c r="C145" i="21"/>
  <c r="AA145" i="21" s="1"/>
  <c r="AB145" i="21" s="1"/>
  <c r="AC145" i="21" s="1"/>
  <c r="AD145" i="21" s="1"/>
  <c r="AE145" i="21" s="1"/>
  <c r="AF145" i="21" s="1"/>
  <c r="AG145" i="21" s="1"/>
  <c r="AH145" i="21" s="1"/>
  <c r="AI145" i="21" s="1"/>
  <c r="AJ145" i="21" s="1"/>
  <c r="AK145" i="21" s="1"/>
  <c r="AL145" i="21" s="1"/>
  <c r="AM145" i="21" s="1"/>
  <c r="AN145" i="21" s="1"/>
  <c r="AO145" i="21" s="1"/>
  <c r="AP145" i="21" s="1"/>
  <c r="AQ145" i="21" s="1"/>
  <c r="AR145" i="21" s="1"/>
  <c r="AS145" i="21" s="1"/>
  <c r="AT145" i="21" s="1"/>
  <c r="V144" i="21"/>
  <c r="U144" i="21"/>
  <c r="T144" i="21"/>
  <c r="S144" i="21"/>
  <c r="R144" i="21"/>
  <c r="Q144" i="21"/>
  <c r="P144" i="21"/>
  <c r="O144" i="21"/>
  <c r="N144" i="21"/>
  <c r="M144" i="21"/>
  <c r="L144" i="21"/>
  <c r="K144" i="21"/>
  <c r="J144" i="21"/>
  <c r="I144" i="21"/>
  <c r="H144" i="21"/>
  <c r="G144" i="21"/>
  <c r="F144" i="21"/>
  <c r="E144" i="21"/>
  <c r="D144" i="21"/>
  <c r="C144" i="21"/>
  <c r="V143" i="21"/>
  <c r="U143" i="21"/>
  <c r="T143" i="21"/>
  <c r="S143" i="21"/>
  <c r="R143" i="21"/>
  <c r="Q143" i="21"/>
  <c r="P143" i="21"/>
  <c r="O143" i="21"/>
  <c r="N143" i="21"/>
  <c r="M143" i="21"/>
  <c r="L143" i="21"/>
  <c r="K143" i="21"/>
  <c r="J143" i="21"/>
  <c r="I143" i="21"/>
  <c r="H143" i="21"/>
  <c r="G143" i="21"/>
  <c r="F143" i="21"/>
  <c r="E143" i="21"/>
  <c r="D143" i="21"/>
  <c r="C143" i="21"/>
  <c r="V142" i="21"/>
  <c r="U142" i="21"/>
  <c r="T142" i="21"/>
  <c r="S142" i="21"/>
  <c r="R142" i="21"/>
  <c r="Q142" i="21"/>
  <c r="P142" i="21"/>
  <c r="O142" i="21"/>
  <c r="N142" i="21"/>
  <c r="M142" i="21"/>
  <c r="L142" i="21"/>
  <c r="K142" i="21"/>
  <c r="J142" i="21"/>
  <c r="I142" i="21"/>
  <c r="H142" i="21"/>
  <c r="G142" i="21"/>
  <c r="F142" i="21"/>
  <c r="E142" i="21"/>
  <c r="D142" i="21"/>
  <c r="C142" i="21"/>
  <c r="V141" i="21"/>
  <c r="U141" i="21"/>
  <c r="T141" i="21"/>
  <c r="S141" i="21"/>
  <c r="R141" i="21"/>
  <c r="Q141" i="21"/>
  <c r="P141" i="21"/>
  <c r="O141" i="21"/>
  <c r="N141" i="21"/>
  <c r="M141" i="21"/>
  <c r="L141" i="21"/>
  <c r="K141" i="21"/>
  <c r="J141" i="21"/>
  <c r="I141" i="21"/>
  <c r="H141" i="21"/>
  <c r="G141" i="21"/>
  <c r="F141" i="21"/>
  <c r="E141" i="21"/>
  <c r="D141" i="21"/>
  <c r="C141" i="21"/>
  <c r="AA141" i="21" s="1"/>
  <c r="AB141" i="21" s="1"/>
  <c r="AC141" i="21" s="1"/>
  <c r="AD141" i="21" s="1"/>
  <c r="AE141" i="21" s="1"/>
  <c r="AF141" i="21" s="1"/>
  <c r="AG141" i="21" s="1"/>
  <c r="AH141" i="21" s="1"/>
  <c r="AI141" i="21" s="1"/>
  <c r="AJ141" i="21" s="1"/>
  <c r="AK141" i="21" s="1"/>
  <c r="AL141" i="21" s="1"/>
  <c r="AM141" i="21" s="1"/>
  <c r="AN141" i="21" s="1"/>
  <c r="AO141" i="21" s="1"/>
  <c r="AP141" i="21" s="1"/>
  <c r="AQ141" i="21" s="1"/>
  <c r="AR141" i="21" s="1"/>
  <c r="AS141" i="21" s="1"/>
  <c r="AT141" i="21" s="1"/>
  <c r="AX141" i="21" s="1"/>
  <c r="V140" i="21"/>
  <c r="U140" i="21"/>
  <c r="T140" i="21"/>
  <c r="S140" i="21"/>
  <c r="R140" i="21"/>
  <c r="Q140" i="21"/>
  <c r="P140" i="21"/>
  <c r="O140" i="21"/>
  <c r="N140" i="21"/>
  <c r="M140" i="21"/>
  <c r="L140" i="21"/>
  <c r="K140" i="21"/>
  <c r="J140" i="21"/>
  <c r="I140" i="21"/>
  <c r="H140" i="21"/>
  <c r="G140" i="21"/>
  <c r="F140" i="21"/>
  <c r="E140" i="21"/>
  <c r="D140" i="21"/>
  <c r="C140" i="21"/>
  <c r="V139" i="21"/>
  <c r="U139" i="21"/>
  <c r="T139" i="21"/>
  <c r="S139" i="21"/>
  <c r="R139" i="21"/>
  <c r="Q139" i="21"/>
  <c r="P139" i="21"/>
  <c r="O139" i="21"/>
  <c r="N139" i="21"/>
  <c r="M139" i="21"/>
  <c r="L139" i="21"/>
  <c r="K139" i="21"/>
  <c r="J139" i="21"/>
  <c r="I139" i="21"/>
  <c r="H139" i="21"/>
  <c r="G139" i="21"/>
  <c r="F139" i="21"/>
  <c r="E139" i="21"/>
  <c r="D139" i="21"/>
  <c r="C139" i="21"/>
  <c r="V138" i="21"/>
  <c r="U138" i="21"/>
  <c r="T138" i="21"/>
  <c r="S138" i="21"/>
  <c r="R138" i="21"/>
  <c r="Q138" i="21"/>
  <c r="P138" i="21"/>
  <c r="O138" i="21"/>
  <c r="N138" i="21"/>
  <c r="M138" i="21"/>
  <c r="L138" i="21"/>
  <c r="K138" i="21"/>
  <c r="J138" i="21"/>
  <c r="I138" i="21"/>
  <c r="H138" i="21"/>
  <c r="G138" i="21"/>
  <c r="F138" i="21"/>
  <c r="E138" i="21"/>
  <c r="D138" i="21"/>
  <c r="C138" i="21"/>
  <c r="AA138" i="21" s="1"/>
  <c r="AB138" i="21" s="1"/>
  <c r="AC138" i="21" s="1"/>
  <c r="V137" i="21"/>
  <c r="U137" i="21"/>
  <c r="T137" i="21"/>
  <c r="S137" i="21"/>
  <c r="R137" i="21"/>
  <c r="Q137" i="21"/>
  <c r="P137" i="21"/>
  <c r="O137" i="21"/>
  <c r="N137" i="21"/>
  <c r="M137" i="21"/>
  <c r="L137" i="21"/>
  <c r="K137" i="21"/>
  <c r="J137" i="21"/>
  <c r="I137" i="21"/>
  <c r="H137" i="21"/>
  <c r="G137" i="21"/>
  <c r="F137" i="21"/>
  <c r="E137" i="21"/>
  <c r="D137" i="21"/>
  <c r="C137" i="21"/>
  <c r="AA137" i="21" s="1"/>
  <c r="AB137" i="21" s="1"/>
  <c r="AC137" i="21" s="1"/>
  <c r="AD137" i="21" s="1"/>
  <c r="AE137" i="21" s="1"/>
  <c r="AF137" i="21" s="1"/>
  <c r="AG137" i="21" s="1"/>
  <c r="AH137" i="21" s="1"/>
  <c r="AI137" i="21" s="1"/>
  <c r="AJ137" i="21" s="1"/>
  <c r="AK137" i="21" s="1"/>
  <c r="AL137" i="21" s="1"/>
  <c r="AM137" i="21" s="1"/>
  <c r="AN137" i="21" s="1"/>
  <c r="AO137" i="21" s="1"/>
  <c r="AP137" i="21" s="1"/>
  <c r="AQ137" i="21" s="1"/>
  <c r="AR137" i="21" s="1"/>
  <c r="AS137" i="21" s="1"/>
  <c r="AT137" i="21" s="1"/>
  <c r="V136" i="21"/>
  <c r="U136" i="21"/>
  <c r="T136" i="21"/>
  <c r="S136" i="21"/>
  <c r="R136" i="21"/>
  <c r="Q136" i="21"/>
  <c r="P136" i="21"/>
  <c r="O136" i="21"/>
  <c r="N136" i="21"/>
  <c r="M136" i="21"/>
  <c r="L136" i="21"/>
  <c r="K136" i="21"/>
  <c r="J136" i="21"/>
  <c r="I136" i="21"/>
  <c r="H136" i="21"/>
  <c r="G136" i="21"/>
  <c r="F136" i="21"/>
  <c r="E136" i="21"/>
  <c r="D136" i="21"/>
  <c r="C136" i="21"/>
  <c r="V135" i="21"/>
  <c r="U135" i="21"/>
  <c r="T135" i="21"/>
  <c r="S135" i="21"/>
  <c r="R135" i="21"/>
  <c r="Q135" i="21"/>
  <c r="P135" i="21"/>
  <c r="O135" i="21"/>
  <c r="N135" i="21"/>
  <c r="M135" i="21"/>
  <c r="L135" i="21"/>
  <c r="K135" i="21"/>
  <c r="J135" i="21"/>
  <c r="I135" i="21"/>
  <c r="H135" i="21"/>
  <c r="G135" i="21"/>
  <c r="F135" i="21"/>
  <c r="E135" i="21"/>
  <c r="D135" i="21"/>
  <c r="C135" i="21"/>
  <c r="V134" i="21"/>
  <c r="U134" i="21"/>
  <c r="T134" i="21"/>
  <c r="S134" i="21"/>
  <c r="R134" i="21"/>
  <c r="Q134" i="21"/>
  <c r="P134" i="21"/>
  <c r="O134" i="21"/>
  <c r="N134" i="21"/>
  <c r="M134" i="21"/>
  <c r="L134" i="21"/>
  <c r="K134" i="21"/>
  <c r="J134" i="21"/>
  <c r="I134" i="21"/>
  <c r="H134" i="21"/>
  <c r="G134" i="21"/>
  <c r="F134" i="21"/>
  <c r="E134" i="21"/>
  <c r="D134" i="21"/>
  <c r="C134" i="21"/>
  <c r="V133" i="21"/>
  <c r="U133" i="21"/>
  <c r="T133" i="21"/>
  <c r="S133" i="21"/>
  <c r="R133" i="21"/>
  <c r="Q133" i="21"/>
  <c r="P133" i="21"/>
  <c r="O133" i="21"/>
  <c r="N133" i="21"/>
  <c r="M133" i="21"/>
  <c r="L133" i="21"/>
  <c r="K133" i="21"/>
  <c r="J133" i="21"/>
  <c r="I133" i="21"/>
  <c r="H133" i="21"/>
  <c r="G133" i="21"/>
  <c r="F133" i="21"/>
  <c r="E133" i="21"/>
  <c r="D133" i="21"/>
  <c r="C133" i="21"/>
  <c r="V132" i="21"/>
  <c r="U132" i="21"/>
  <c r="T132" i="21"/>
  <c r="S132" i="21"/>
  <c r="R132" i="21"/>
  <c r="Q132" i="21"/>
  <c r="P132" i="21"/>
  <c r="O132" i="21"/>
  <c r="N132" i="21"/>
  <c r="M132" i="21"/>
  <c r="L132" i="21"/>
  <c r="K132" i="21"/>
  <c r="J132" i="21"/>
  <c r="I132" i="21"/>
  <c r="H132" i="21"/>
  <c r="G132" i="21"/>
  <c r="F132" i="21"/>
  <c r="E132" i="21"/>
  <c r="D132" i="21"/>
  <c r="C132" i="21"/>
  <c r="AA132" i="21" s="1"/>
  <c r="AB132" i="21" s="1"/>
  <c r="AC132" i="21" s="1"/>
  <c r="AD132" i="21" s="1"/>
  <c r="AE132" i="21" s="1"/>
  <c r="AF132" i="21" s="1"/>
  <c r="AG132" i="21" s="1"/>
  <c r="AH132" i="21" s="1"/>
  <c r="AI132" i="21" s="1"/>
  <c r="AJ132" i="21" s="1"/>
  <c r="AK132" i="21" s="1"/>
  <c r="AL132" i="21" s="1"/>
  <c r="AM132" i="21" s="1"/>
  <c r="AN132" i="21" s="1"/>
  <c r="AO132" i="21" s="1"/>
  <c r="AP132" i="21" s="1"/>
  <c r="AQ132" i="21" s="1"/>
  <c r="AR132" i="21" s="1"/>
  <c r="AS132" i="21" s="1"/>
  <c r="AT132" i="21" s="1"/>
  <c r="AX132" i="21" s="1"/>
  <c r="V131" i="21"/>
  <c r="U131" i="21"/>
  <c r="T131" i="21"/>
  <c r="S131" i="21"/>
  <c r="R131" i="21"/>
  <c r="Q131" i="21"/>
  <c r="P131" i="21"/>
  <c r="O131" i="21"/>
  <c r="N131" i="21"/>
  <c r="M131" i="21"/>
  <c r="L131" i="21"/>
  <c r="K131" i="21"/>
  <c r="J131" i="21"/>
  <c r="I131" i="21"/>
  <c r="H131" i="21"/>
  <c r="G131" i="21"/>
  <c r="F131" i="21"/>
  <c r="E131" i="21"/>
  <c r="D131" i="21"/>
  <c r="C131" i="21"/>
  <c r="V130" i="21"/>
  <c r="U130" i="21"/>
  <c r="T130" i="21"/>
  <c r="S130" i="21"/>
  <c r="R130" i="21"/>
  <c r="Q130" i="21"/>
  <c r="P130" i="21"/>
  <c r="O130" i="21"/>
  <c r="N130" i="21"/>
  <c r="M130" i="21"/>
  <c r="L130" i="21"/>
  <c r="K130" i="21"/>
  <c r="J130" i="21"/>
  <c r="I130" i="21"/>
  <c r="H130" i="21"/>
  <c r="G130" i="21"/>
  <c r="F130" i="21"/>
  <c r="E130" i="21"/>
  <c r="D130" i="21"/>
  <c r="C130" i="21"/>
  <c r="AA130" i="21" s="1"/>
  <c r="V129" i="21"/>
  <c r="U129" i="21"/>
  <c r="T129" i="21"/>
  <c r="S129" i="21"/>
  <c r="R129" i="21"/>
  <c r="Q129" i="21"/>
  <c r="P129" i="21"/>
  <c r="O129" i="21"/>
  <c r="N129" i="21"/>
  <c r="M129" i="21"/>
  <c r="L129" i="21"/>
  <c r="K129" i="21"/>
  <c r="J129" i="21"/>
  <c r="I129" i="21"/>
  <c r="H129" i="21"/>
  <c r="G129" i="21"/>
  <c r="F129" i="21"/>
  <c r="E129" i="21"/>
  <c r="D129" i="21"/>
  <c r="C129" i="21"/>
  <c r="AA129" i="21" s="1"/>
  <c r="AB129" i="21" s="1"/>
  <c r="AC129" i="21" s="1"/>
  <c r="AD129" i="21" s="1"/>
  <c r="V128" i="21"/>
  <c r="U128" i="21"/>
  <c r="T128" i="21"/>
  <c r="S128" i="21"/>
  <c r="R128" i="21"/>
  <c r="Q128" i="21"/>
  <c r="P128" i="21"/>
  <c r="O128" i="21"/>
  <c r="N128" i="21"/>
  <c r="M128" i="21"/>
  <c r="L128" i="21"/>
  <c r="K128" i="21"/>
  <c r="J128" i="21"/>
  <c r="I128" i="21"/>
  <c r="H128" i="21"/>
  <c r="G128" i="21"/>
  <c r="F128" i="21"/>
  <c r="E128" i="21"/>
  <c r="D128" i="21"/>
  <c r="C128" i="21"/>
  <c r="V127" i="21"/>
  <c r="U127" i="21"/>
  <c r="T127" i="21"/>
  <c r="S127" i="21"/>
  <c r="R127" i="21"/>
  <c r="Q127" i="21"/>
  <c r="P127" i="21"/>
  <c r="O127" i="21"/>
  <c r="N127" i="21"/>
  <c r="M127" i="21"/>
  <c r="L127" i="21"/>
  <c r="K127" i="21"/>
  <c r="J127" i="21"/>
  <c r="I127" i="21"/>
  <c r="H127" i="21"/>
  <c r="G127" i="21"/>
  <c r="F127" i="21"/>
  <c r="E127" i="21"/>
  <c r="D127" i="21"/>
  <c r="C127" i="21"/>
  <c r="AA127" i="21" s="1"/>
  <c r="AB127" i="21" s="1"/>
  <c r="AC127" i="21" s="1"/>
  <c r="AD127" i="21" s="1"/>
  <c r="AE127" i="21" s="1"/>
  <c r="AF127" i="21" s="1"/>
  <c r="AG127" i="21" s="1"/>
  <c r="AH127" i="21" s="1"/>
  <c r="AI127" i="21" s="1"/>
  <c r="AJ127" i="21" s="1"/>
  <c r="AK127" i="21" s="1"/>
  <c r="AL127" i="21" s="1"/>
  <c r="AM127" i="21" s="1"/>
  <c r="AN127" i="21" s="1"/>
  <c r="AO127" i="21" s="1"/>
  <c r="AP127" i="21" s="1"/>
  <c r="AQ127" i="21" s="1"/>
  <c r="AR127" i="21" s="1"/>
  <c r="AS127" i="21" s="1"/>
  <c r="AT127" i="21" s="1"/>
  <c r="AX127" i="21" s="1"/>
  <c r="V126" i="21"/>
  <c r="U126" i="21"/>
  <c r="T126" i="21"/>
  <c r="S126" i="21"/>
  <c r="R126" i="21"/>
  <c r="Q126" i="21"/>
  <c r="P126" i="21"/>
  <c r="O126" i="21"/>
  <c r="N126" i="21"/>
  <c r="M126" i="21"/>
  <c r="L126" i="21"/>
  <c r="K126" i="21"/>
  <c r="J126" i="21"/>
  <c r="I126" i="21"/>
  <c r="H126" i="21"/>
  <c r="G126" i="21"/>
  <c r="F126" i="21"/>
  <c r="E126" i="21"/>
  <c r="D126" i="21"/>
  <c r="C126" i="21"/>
  <c r="V125" i="21"/>
  <c r="U125" i="21"/>
  <c r="T125" i="21"/>
  <c r="S125" i="21"/>
  <c r="R125" i="21"/>
  <c r="Q125" i="21"/>
  <c r="P125" i="21"/>
  <c r="O125" i="21"/>
  <c r="N125" i="21"/>
  <c r="M125" i="21"/>
  <c r="L125" i="21"/>
  <c r="K125" i="21"/>
  <c r="J125" i="21"/>
  <c r="I125" i="21"/>
  <c r="H125" i="21"/>
  <c r="G125" i="21"/>
  <c r="F125" i="21"/>
  <c r="E125" i="21"/>
  <c r="D125" i="21"/>
  <c r="C125" i="21"/>
  <c r="V124" i="21"/>
  <c r="U124" i="21"/>
  <c r="T124" i="21"/>
  <c r="S124" i="21"/>
  <c r="R124" i="21"/>
  <c r="Q124" i="21"/>
  <c r="P124" i="21"/>
  <c r="O124" i="21"/>
  <c r="N124" i="21"/>
  <c r="M124" i="21"/>
  <c r="L124" i="21"/>
  <c r="K124" i="21"/>
  <c r="J124" i="21"/>
  <c r="I124" i="21"/>
  <c r="H124" i="21"/>
  <c r="G124" i="21"/>
  <c r="F124" i="21"/>
  <c r="E124" i="21"/>
  <c r="D124" i="21"/>
  <c r="C124" i="21"/>
  <c r="AA124" i="21" s="1"/>
  <c r="AB124" i="21" s="1"/>
  <c r="AC124" i="21" s="1"/>
  <c r="AD124" i="21" s="1"/>
  <c r="AE124" i="21" s="1"/>
  <c r="AF124" i="21" s="1"/>
  <c r="AG124" i="21" s="1"/>
  <c r="AH124" i="21" s="1"/>
  <c r="AI124" i="21" s="1"/>
  <c r="AJ124" i="21" s="1"/>
  <c r="AK124" i="21" s="1"/>
  <c r="AL124" i="21" s="1"/>
  <c r="AM124" i="21" s="1"/>
  <c r="AN124" i="21" s="1"/>
  <c r="AO124" i="21" s="1"/>
  <c r="AP124" i="21" s="1"/>
  <c r="AQ124" i="21" s="1"/>
  <c r="AR124" i="21" s="1"/>
  <c r="AS124" i="21" s="1"/>
  <c r="AT124" i="21" s="1"/>
  <c r="AX124" i="21" s="1"/>
  <c r="V123" i="21"/>
  <c r="U123" i="21"/>
  <c r="T123" i="21"/>
  <c r="S123" i="21"/>
  <c r="R123" i="21"/>
  <c r="Q123" i="21"/>
  <c r="P123" i="21"/>
  <c r="O123" i="21"/>
  <c r="N123" i="21"/>
  <c r="M123" i="21"/>
  <c r="L123" i="21"/>
  <c r="K123" i="21"/>
  <c r="J123" i="21"/>
  <c r="I123" i="21"/>
  <c r="H123" i="21"/>
  <c r="G123" i="21"/>
  <c r="F123" i="21"/>
  <c r="E123" i="21"/>
  <c r="D123" i="21"/>
  <c r="C123" i="21"/>
  <c r="V122" i="21"/>
  <c r="U122" i="21"/>
  <c r="T122" i="21"/>
  <c r="S122" i="21"/>
  <c r="R122" i="21"/>
  <c r="Q122" i="21"/>
  <c r="P122" i="21"/>
  <c r="O122" i="21"/>
  <c r="N122" i="21"/>
  <c r="M122" i="21"/>
  <c r="L122" i="21"/>
  <c r="K122" i="21"/>
  <c r="J122" i="21"/>
  <c r="I122" i="21"/>
  <c r="H122" i="21"/>
  <c r="G122" i="21"/>
  <c r="F122" i="21"/>
  <c r="E122" i="21"/>
  <c r="D122" i="21"/>
  <c r="C122" i="21"/>
  <c r="AA122" i="21" s="1"/>
  <c r="AB122" i="21" s="1"/>
  <c r="AC122" i="21" s="1"/>
  <c r="AD122" i="21" s="1"/>
  <c r="AE122" i="21" s="1"/>
  <c r="AF122" i="21" s="1"/>
  <c r="AG122" i="21" s="1"/>
  <c r="AH122" i="21" s="1"/>
  <c r="AI122" i="21" s="1"/>
  <c r="AJ122" i="21" s="1"/>
  <c r="AK122" i="21" s="1"/>
  <c r="AL122" i="21" s="1"/>
  <c r="AM122" i="21" s="1"/>
  <c r="AN122" i="21" s="1"/>
  <c r="AO122" i="21" s="1"/>
  <c r="AP122" i="21" s="1"/>
  <c r="AQ122" i="21" s="1"/>
  <c r="AR122" i="21" s="1"/>
  <c r="AS122" i="21" s="1"/>
  <c r="AT122" i="21" s="1"/>
  <c r="V121" i="21"/>
  <c r="U121" i="21"/>
  <c r="T121" i="21"/>
  <c r="S121" i="21"/>
  <c r="R121" i="21"/>
  <c r="Q121" i="21"/>
  <c r="P121" i="21"/>
  <c r="O121" i="21"/>
  <c r="N121" i="21"/>
  <c r="M121" i="21"/>
  <c r="L121" i="21"/>
  <c r="K121" i="21"/>
  <c r="J121" i="21"/>
  <c r="I121" i="21"/>
  <c r="H121" i="21"/>
  <c r="G121" i="21"/>
  <c r="F121" i="21"/>
  <c r="E121" i="21"/>
  <c r="D121" i="21"/>
  <c r="C121" i="21"/>
  <c r="V120" i="21"/>
  <c r="U120" i="21"/>
  <c r="T120" i="21"/>
  <c r="S120" i="21"/>
  <c r="R120" i="21"/>
  <c r="Q120" i="21"/>
  <c r="P120" i="21"/>
  <c r="O120" i="21"/>
  <c r="N120" i="21"/>
  <c r="M120" i="21"/>
  <c r="L120" i="21"/>
  <c r="K120" i="21"/>
  <c r="J120" i="21"/>
  <c r="I120" i="21"/>
  <c r="H120" i="21"/>
  <c r="G120" i="21"/>
  <c r="F120" i="21"/>
  <c r="E120" i="21"/>
  <c r="D120" i="21"/>
  <c r="C120" i="21"/>
  <c r="AA120" i="21" s="1"/>
  <c r="AB120" i="21" s="1"/>
  <c r="AC120" i="21" s="1"/>
  <c r="AD120" i="21" s="1"/>
  <c r="AE120" i="21" s="1"/>
  <c r="AF120" i="21" s="1"/>
  <c r="AG120" i="21" s="1"/>
  <c r="AH120" i="21" s="1"/>
  <c r="AI120" i="21" s="1"/>
  <c r="AJ120" i="21" s="1"/>
  <c r="AK120" i="21" s="1"/>
  <c r="AL120" i="21" s="1"/>
  <c r="AM120" i="21" s="1"/>
  <c r="AN120" i="21" s="1"/>
  <c r="AO120" i="21" s="1"/>
  <c r="AP120" i="21" s="1"/>
  <c r="AQ120" i="21" s="1"/>
  <c r="AR120" i="21" s="1"/>
  <c r="AS120" i="21" s="1"/>
  <c r="AT120" i="21" s="1"/>
  <c r="AX120" i="21" s="1"/>
  <c r="V119" i="21"/>
  <c r="U119" i="21"/>
  <c r="T119" i="21"/>
  <c r="S119" i="21"/>
  <c r="R119" i="21"/>
  <c r="Q119" i="21"/>
  <c r="P119" i="21"/>
  <c r="O119" i="21"/>
  <c r="N119" i="21"/>
  <c r="M119" i="21"/>
  <c r="L119" i="21"/>
  <c r="K119" i="21"/>
  <c r="J119" i="21"/>
  <c r="I119" i="21"/>
  <c r="H119" i="21"/>
  <c r="G119" i="21"/>
  <c r="F119" i="21"/>
  <c r="E119" i="21"/>
  <c r="D119" i="21"/>
  <c r="C119" i="21"/>
  <c r="AA119" i="21" s="1"/>
  <c r="AB119" i="21" s="1"/>
  <c r="AC119" i="21" s="1"/>
  <c r="AD119" i="21" s="1"/>
  <c r="AE119" i="21" s="1"/>
  <c r="AF119" i="21" s="1"/>
  <c r="AG119" i="21" s="1"/>
  <c r="AH119" i="21" s="1"/>
  <c r="AI119" i="21" s="1"/>
  <c r="AJ119" i="21" s="1"/>
  <c r="AK119" i="21" s="1"/>
  <c r="AL119" i="21" s="1"/>
  <c r="AM119" i="21" s="1"/>
  <c r="AN119" i="21" s="1"/>
  <c r="AO119" i="21" s="1"/>
  <c r="AP119" i="21" s="1"/>
  <c r="AQ119" i="21" s="1"/>
  <c r="AR119" i="21" s="1"/>
  <c r="AS119" i="21" s="1"/>
  <c r="AT119" i="21" s="1"/>
  <c r="AX119" i="21" s="1"/>
  <c r="V118" i="21"/>
  <c r="U118" i="21"/>
  <c r="T118" i="21"/>
  <c r="S118" i="21"/>
  <c r="R118" i="21"/>
  <c r="Q118" i="21"/>
  <c r="P118" i="21"/>
  <c r="O118" i="21"/>
  <c r="N118" i="21"/>
  <c r="M118" i="21"/>
  <c r="L118" i="21"/>
  <c r="K118" i="21"/>
  <c r="J118" i="21"/>
  <c r="I118" i="21"/>
  <c r="H118" i="21"/>
  <c r="G118" i="21"/>
  <c r="F118" i="21"/>
  <c r="E118" i="21"/>
  <c r="D118" i="21"/>
  <c r="C118" i="21"/>
  <c r="V117" i="21"/>
  <c r="U117" i="21"/>
  <c r="T117" i="21"/>
  <c r="S117" i="21"/>
  <c r="R117" i="21"/>
  <c r="Q117" i="21"/>
  <c r="P117" i="21"/>
  <c r="O117" i="21"/>
  <c r="N117" i="21"/>
  <c r="M117" i="21"/>
  <c r="L117" i="21"/>
  <c r="K117" i="21"/>
  <c r="J117" i="21"/>
  <c r="I117" i="21"/>
  <c r="H117" i="21"/>
  <c r="G117" i="21"/>
  <c r="F117" i="21"/>
  <c r="E117" i="21"/>
  <c r="D117" i="21"/>
  <c r="C117" i="21"/>
  <c r="AA117" i="21" s="1"/>
  <c r="AB117" i="21" s="1"/>
  <c r="AC117" i="21" s="1"/>
  <c r="AD117" i="21" s="1"/>
  <c r="AE117" i="21" s="1"/>
  <c r="AF117" i="21" s="1"/>
  <c r="AG117" i="21" s="1"/>
  <c r="AH117" i="21" s="1"/>
  <c r="AI117" i="21" s="1"/>
  <c r="AJ117" i="21" s="1"/>
  <c r="AK117" i="21" s="1"/>
  <c r="AL117" i="21" s="1"/>
  <c r="AM117" i="21" s="1"/>
  <c r="AN117" i="21" s="1"/>
  <c r="AO117" i="21" s="1"/>
  <c r="AP117" i="21" s="1"/>
  <c r="AQ117" i="21" s="1"/>
  <c r="AR117" i="21" s="1"/>
  <c r="AS117" i="21" s="1"/>
  <c r="AT117" i="21" s="1"/>
  <c r="AX117" i="21" s="1"/>
  <c r="V116" i="21"/>
  <c r="U116" i="21"/>
  <c r="T116" i="21"/>
  <c r="S116" i="21"/>
  <c r="R116" i="21"/>
  <c r="Q116" i="21"/>
  <c r="P116" i="21"/>
  <c r="O116" i="21"/>
  <c r="N116" i="21"/>
  <c r="M116" i="21"/>
  <c r="L116" i="21"/>
  <c r="K116" i="21"/>
  <c r="J116" i="21"/>
  <c r="I116" i="21"/>
  <c r="H116" i="21"/>
  <c r="G116" i="21"/>
  <c r="F116" i="21"/>
  <c r="E116" i="21"/>
  <c r="D116" i="21"/>
  <c r="C116" i="21"/>
  <c r="V115" i="21"/>
  <c r="U115" i="21"/>
  <c r="T115" i="21"/>
  <c r="S115" i="21"/>
  <c r="R115" i="21"/>
  <c r="Q115" i="21"/>
  <c r="P115" i="21"/>
  <c r="O115" i="21"/>
  <c r="N115" i="21"/>
  <c r="M115" i="21"/>
  <c r="L115" i="21"/>
  <c r="K115" i="21"/>
  <c r="J115" i="21"/>
  <c r="I115" i="21"/>
  <c r="H115" i="21"/>
  <c r="G115" i="21"/>
  <c r="F115" i="21"/>
  <c r="E115" i="21"/>
  <c r="D115" i="21"/>
  <c r="C115" i="21"/>
  <c r="V114" i="21"/>
  <c r="U114" i="21"/>
  <c r="T114" i="21"/>
  <c r="S114" i="21"/>
  <c r="R114" i="21"/>
  <c r="Q114" i="21"/>
  <c r="P114" i="21"/>
  <c r="O114" i="21"/>
  <c r="N114" i="21"/>
  <c r="M114" i="21"/>
  <c r="L114" i="21"/>
  <c r="K114" i="21"/>
  <c r="J114" i="21"/>
  <c r="I114" i="21"/>
  <c r="H114" i="21"/>
  <c r="G114" i="21"/>
  <c r="F114" i="21"/>
  <c r="E114" i="21"/>
  <c r="D114" i="21"/>
  <c r="C114" i="21"/>
  <c r="AA114" i="21" s="1"/>
  <c r="AB114" i="21" s="1"/>
  <c r="AC114" i="21" s="1"/>
  <c r="V113" i="21"/>
  <c r="U113" i="21"/>
  <c r="T113" i="21"/>
  <c r="S113" i="21"/>
  <c r="R113" i="21"/>
  <c r="Q113" i="21"/>
  <c r="P113" i="21"/>
  <c r="O113" i="21"/>
  <c r="N113" i="21"/>
  <c r="M113" i="21"/>
  <c r="L113" i="21"/>
  <c r="K113" i="21"/>
  <c r="J113" i="21"/>
  <c r="I113" i="21"/>
  <c r="H113" i="21"/>
  <c r="G113" i="21"/>
  <c r="F113" i="21"/>
  <c r="E113" i="21"/>
  <c r="D113" i="21"/>
  <c r="C113" i="21"/>
  <c r="V112" i="21"/>
  <c r="U112" i="21"/>
  <c r="T112" i="21"/>
  <c r="S112" i="21"/>
  <c r="R112" i="21"/>
  <c r="Q112" i="21"/>
  <c r="P112" i="21"/>
  <c r="O112" i="21"/>
  <c r="N112" i="21"/>
  <c r="M112" i="21"/>
  <c r="L112" i="21"/>
  <c r="K112" i="21"/>
  <c r="J112" i="21"/>
  <c r="I112" i="21"/>
  <c r="H112" i="21"/>
  <c r="G112" i="21"/>
  <c r="F112" i="21"/>
  <c r="E112" i="21"/>
  <c r="D112" i="21"/>
  <c r="C112" i="21"/>
  <c r="AA112" i="21" s="1"/>
  <c r="AB112" i="21" s="1"/>
  <c r="AC112" i="21" s="1"/>
  <c r="AD112" i="21" s="1"/>
  <c r="AE112" i="21" s="1"/>
  <c r="AF112" i="21" s="1"/>
  <c r="AG112" i="21" s="1"/>
  <c r="AH112" i="21" s="1"/>
  <c r="AI112" i="21" s="1"/>
  <c r="AJ112" i="21" s="1"/>
  <c r="AK112" i="21" s="1"/>
  <c r="AL112" i="21" s="1"/>
  <c r="AM112" i="21" s="1"/>
  <c r="AN112" i="21" s="1"/>
  <c r="AO112" i="21" s="1"/>
  <c r="AP112" i="21" s="1"/>
  <c r="AQ112" i="21" s="1"/>
  <c r="AR112" i="21" s="1"/>
  <c r="AS112" i="21" s="1"/>
  <c r="AT112" i="21" s="1"/>
  <c r="AX112" i="21" s="1"/>
  <c r="V111" i="21"/>
  <c r="U111" i="21"/>
  <c r="T111" i="21"/>
  <c r="S111" i="21"/>
  <c r="R111" i="21"/>
  <c r="Q111" i="21"/>
  <c r="P111" i="21"/>
  <c r="O111" i="21"/>
  <c r="N111" i="21"/>
  <c r="M111" i="21"/>
  <c r="L111" i="21"/>
  <c r="K111" i="21"/>
  <c r="J111" i="21"/>
  <c r="I111" i="21"/>
  <c r="H111" i="21"/>
  <c r="G111" i="21"/>
  <c r="F111" i="21"/>
  <c r="E111" i="21"/>
  <c r="D111" i="21"/>
  <c r="C111" i="21"/>
  <c r="V110" i="21"/>
  <c r="U110" i="21"/>
  <c r="T110" i="21"/>
  <c r="S110" i="21"/>
  <c r="R110" i="21"/>
  <c r="Q110" i="21"/>
  <c r="P110" i="21"/>
  <c r="O110" i="21"/>
  <c r="N110" i="21"/>
  <c r="M110" i="21"/>
  <c r="L110" i="21"/>
  <c r="K110" i="21"/>
  <c r="J110" i="21"/>
  <c r="I110" i="21"/>
  <c r="H110" i="21"/>
  <c r="G110" i="21"/>
  <c r="F110" i="21"/>
  <c r="E110" i="21"/>
  <c r="D110" i="21"/>
  <c r="C110" i="21"/>
  <c r="V109" i="21"/>
  <c r="U109" i="21"/>
  <c r="T109" i="21"/>
  <c r="S109" i="21"/>
  <c r="R109" i="21"/>
  <c r="Q109" i="21"/>
  <c r="P109" i="21"/>
  <c r="O109" i="21"/>
  <c r="N109" i="21"/>
  <c r="M109" i="21"/>
  <c r="L109" i="21"/>
  <c r="K109" i="21"/>
  <c r="J109" i="21"/>
  <c r="I109" i="21"/>
  <c r="H109" i="21"/>
  <c r="G109" i="21"/>
  <c r="F109" i="21"/>
  <c r="E109" i="21"/>
  <c r="D109" i="21"/>
  <c r="C109" i="21"/>
  <c r="V108" i="21"/>
  <c r="U108" i="21"/>
  <c r="T108" i="21"/>
  <c r="S108" i="21"/>
  <c r="R108" i="21"/>
  <c r="Q108" i="21"/>
  <c r="P108" i="21"/>
  <c r="O108" i="21"/>
  <c r="N108" i="21"/>
  <c r="M108" i="21"/>
  <c r="L108" i="21"/>
  <c r="K108" i="21"/>
  <c r="J108" i="21"/>
  <c r="I108" i="21"/>
  <c r="H108" i="21"/>
  <c r="G108" i="21"/>
  <c r="F108" i="21"/>
  <c r="E108" i="21"/>
  <c r="D108" i="21"/>
  <c r="C108" i="21"/>
  <c r="V107" i="21"/>
  <c r="U107" i="21"/>
  <c r="T107" i="21"/>
  <c r="S107" i="21"/>
  <c r="R107" i="21"/>
  <c r="Q107" i="21"/>
  <c r="P107" i="21"/>
  <c r="O107" i="21"/>
  <c r="N107" i="21"/>
  <c r="M107" i="21"/>
  <c r="L107" i="21"/>
  <c r="K107" i="21"/>
  <c r="J107" i="21"/>
  <c r="I107" i="21"/>
  <c r="H107" i="21"/>
  <c r="G107" i="21"/>
  <c r="F107" i="21"/>
  <c r="E107" i="21"/>
  <c r="D107" i="21"/>
  <c r="C107" i="21"/>
  <c r="V106" i="21"/>
  <c r="U106" i="21"/>
  <c r="T106" i="21"/>
  <c r="S106" i="21"/>
  <c r="R106" i="21"/>
  <c r="Q106" i="21"/>
  <c r="P106" i="21"/>
  <c r="O106" i="21"/>
  <c r="N106" i="21"/>
  <c r="M106" i="21"/>
  <c r="L106" i="21"/>
  <c r="K106" i="21"/>
  <c r="J106" i="21"/>
  <c r="I106" i="21"/>
  <c r="H106" i="21"/>
  <c r="G106" i="21"/>
  <c r="F106" i="21"/>
  <c r="E106" i="21"/>
  <c r="D106" i="21"/>
  <c r="C106" i="21"/>
  <c r="AA106" i="21" s="1"/>
  <c r="AB106" i="21" s="1"/>
  <c r="AC106" i="21" s="1"/>
  <c r="AD106" i="21" s="1"/>
  <c r="AE106" i="21" s="1"/>
  <c r="AF106" i="21" s="1"/>
  <c r="AG106" i="21" s="1"/>
  <c r="AH106" i="21" s="1"/>
  <c r="AI106" i="21" s="1"/>
  <c r="AJ106" i="21" s="1"/>
  <c r="AK106" i="21" s="1"/>
  <c r="AL106" i="21" s="1"/>
  <c r="AM106" i="21" s="1"/>
  <c r="AN106" i="21" s="1"/>
  <c r="AO106" i="21" s="1"/>
  <c r="AP106" i="21" s="1"/>
  <c r="AQ106" i="21" s="1"/>
  <c r="AR106" i="21" s="1"/>
  <c r="AS106" i="21" s="1"/>
  <c r="AT106" i="21" s="1"/>
  <c r="AX106" i="21" s="1"/>
  <c r="V105" i="21"/>
  <c r="U105" i="21"/>
  <c r="T105" i="21"/>
  <c r="S105" i="21"/>
  <c r="R105" i="21"/>
  <c r="Q105" i="21"/>
  <c r="P105" i="21"/>
  <c r="O105" i="21"/>
  <c r="N105" i="21"/>
  <c r="M105" i="21"/>
  <c r="L105" i="21"/>
  <c r="K105" i="21"/>
  <c r="J105" i="21"/>
  <c r="I105" i="21"/>
  <c r="H105" i="21"/>
  <c r="G105" i="21"/>
  <c r="F105" i="21"/>
  <c r="E105" i="21"/>
  <c r="D105" i="21"/>
  <c r="C105" i="21"/>
  <c r="AA105" i="21" s="1"/>
  <c r="V104" i="21"/>
  <c r="U104" i="21"/>
  <c r="T104" i="21"/>
  <c r="S104" i="21"/>
  <c r="R104" i="21"/>
  <c r="Q104" i="21"/>
  <c r="P104" i="21"/>
  <c r="O104" i="21"/>
  <c r="N104" i="21"/>
  <c r="M104" i="21"/>
  <c r="L104" i="21"/>
  <c r="K104" i="21"/>
  <c r="J104" i="21"/>
  <c r="I104" i="21"/>
  <c r="H104" i="21"/>
  <c r="G104" i="21"/>
  <c r="F104" i="21"/>
  <c r="E104" i="21"/>
  <c r="D104" i="21"/>
  <c r="C104" i="21"/>
  <c r="V103" i="21"/>
  <c r="U103" i="21"/>
  <c r="T103" i="21"/>
  <c r="S103" i="21"/>
  <c r="R103" i="21"/>
  <c r="Q103" i="21"/>
  <c r="P103" i="21"/>
  <c r="O103" i="21"/>
  <c r="N103" i="21"/>
  <c r="M103" i="21"/>
  <c r="L103" i="21"/>
  <c r="K103" i="21"/>
  <c r="J103" i="21"/>
  <c r="I103" i="21"/>
  <c r="H103" i="21"/>
  <c r="G103" i="21"/>
  <c r="F103" i="21"/>
  <c r="E103" i="21"/>
  <c r="D103" i="21"/>
  <c r="C103" i="21"/>
  <c r="V102" i="21"/>
  <c r="U102" i="21"/>
  <c r="T102" i="21"/>
  <c r="S102" i="21"/>
  <c r="R102" i="21"/>
  <c r="Q102" i="21"/>
  <c r="P102" i="21"/>
  <c r="O102" i="21"/>
  <c r="N102" i="21"/>
  <c r="M102" i="21"/>
  <c r="L102" i="21"/>
  <c r="K102" i="21"/>
  <c r="J102" i="21"/>
  <c r="I102" i="21"/>
  <c r="H102" i="21"/>
  <c r="G102" i="21"/>
  <c r="F102" i="21"/>
  <c r="E102" i="21"/>
  <c r="D102" i="21"/>
  <c r="C102" i="21"/>
  <c r="V101" i="21"/>
  <c r="U101" i="21"/>
  <c r="T101" i="21"/>
  <c r="S101" i="21"/>
  <c r="R101" i="21"/>
  <c r="Q101" i="21"/>
  <c r="P101" i="21"/>
  <c r="O101" i="21"/>
  <c r="N101" i="21"/>
  <c r="M101" i="21"/>
  <c r="L101" i="21"/>
  <c r="K101" i="21"/>
  <c r="J101" i="21"/>
  <c r="I101" i="21"/>
  <c r="H101" i="21"/>
  <c r="G101" i="21"/>
  <c r="F101" i="21"/>
  <c r="E101" i="21"/>
  <c r="D101" i="21"/>
  <c r="C101" i="21"/>
  <c r="AA101" i="21" s="1"/>
  <c r="AB101" i="21" s="1"/>
  <c r="AC101" i="21" s="1"/>
  <c r="AD101" i="21" s="1"/>
  <c r="AE101" i="21" s="1"/>
  <c r="AF101" i="21" s="1"/>
  <c r="AG101" i="21" s="1"/>
  <c r="V100" i="21"/>
  <c r="U100" i="21"/>
  <c r="T100" i="21"/>
  <c r="S100" i="21"/>
  <c r="R100" i="21"/>
  <c r="Q100" i="21"/>
  <c r="P100" i="21"/>
  <c r="O100" i="21"/>
  <c r="N100" i="21"/>
  <c r="M100" i="21"/>
  <c r="L100" i="21"/>
  <c r="K100" i="21"/>
  <c r="J100" i="21"/>
  <c r="I100" i="21"/>
  <c r="H100" i="21"/>
  <c r="G100" i="21"/>
  <c r="F100" i="21"/>
  <c r="E100" i="21"/>
  <c r="D100" i="21"/>
  <c r="C100" i="21"/>
  <c r="V99" i="21"/>
  <c r="U99" i="21"/>
  <c r="T99" i="21"/>
  <c r="S99" i="21"/>
  <c r="R99" i="21"/>
  <c r="Q99" i="21"/>
  <c r="P99" i="21"/>
  <c r="O99" i="21"/>
  <c r="N99" i="21"/>
  <c r="M99" i="21"/>
  <c r="L99" i="21"/>
  <c r="K99" i="21"/>
  <c r="J99" i="21"/>
  <c r="I99" i="21"/>
  <c r="H99" i="21"/>
  <c r="G99" i="21"/>
  <c r="F99" i="21"/>
  <c r="E99" i="21"/>
  <c r="D99" i="21"/>
  <c r="C99" i="21"/>
  <c r="V98" i="21"/>
  <c r="U98" i="21"/>
  <c r="T98" i="21"/>
  <c r="S98" i="21"/>
  <c r="R98" i="21"/>
  <c r="Q98" i="21"/>
  <c r="P98" i="21"/>
  <c r="O98" i="21"/>
  <c r="N98" i="21"/>
  <c r="M98" i="21"/>
  <c r="L98" i="21"/>
  <c r="K98" i="21"/>
  <c r="J98" i="21"/>
  <c r="I98" i="21"/>
  <c r="H98" i="21"/>
  <c r="G98" i="21"/>
  <c r="F98" i="21"/>
  <c r="E98" i="21"/>
  <c r="D98" i="21"/>
  <c r="C98" i="21"/>
  <c r="AA98" i="21" s="1"/>
  <c r="AB98" i="21" s="1"/>
  <c r="AC98" i="21" s="1"/>
  <c r="AD98" i="21" s="1"/>
  <c r="AE98" i="21" s="1"/>
  <c r="AF98" i="21" s="1"/>
  <c r="AG98" i="21" s="1"/>
  <c r="AH98" i="21" s="1"/>
  <c r="AI98" i="21" s="1"/>
  <c r="AJ98" i="21" s="1"/>
  <c r="AK98" i="21" s="1"/>
  <c r="AL98" i="21" s="1"/>
  <c r="AM98" i="21" s="1"/>
  <c r="AN98" i="21" s="1"/>
  <c r="AO98" i="21" s="1"/>
  <c r="AP98" i="21" s="1"/>
  <c r="AQ98" i="21" s="1"/>
  <c r="AR98" i="21" s="1"/>
  <c r="AS98" i="21" s="1"/>
  <c r="AT98" i="21" s="1"/>
  <c r="AX98" i="21" s="1"/>
  <c r="V97" i="21"/>
  <c r="U97" i="21"/>
  <c r="T97" i="21"/>
  <c r="S97" i="21"/>
  <c r="R97" i="21"/>
  <c r="Q97" i="21"/>
  <c r="P97" i="21"/>
  <c r="O97" i="21"/>
  <c r="N97" i="21"/>
  <c r="M97" i="21"/>
  <c r="L97" i="21"/>
  <c r="K97" i="21"/>
  <c r="J97" i="21"/>
  <c r="I97" i="21"/>
  <c r="H97" i="21"/>
  <c r="G97" i="21"/>
  <c r="F97" i="21"/>
  <c r="E97" i="21"/>
  <c r="D97" i="21"/>
  <c r="C97" i="21"/>
  <c r="V96" i="21"/>
  <c r="U96" i="21"/>
  <c r="T96" i="21"/>
  <c r="S96" i="21"/>
  <c r="R96" i="21"/>
  <c r="Q96" i="21"/>
  <c r="P96" i="21"/>
  <c r="O96" i="21"/>
  <c r="N96" i="21"/>
  <c r="M96" i="21"/>
  <c r="L96" i="21"/>
  <c r="K96" i="21"/>
  <c r="J96" i="21"/>
  <c r="I96" i="21"/>
  <c r="H96" i="21"/>
  <c r="G96" i="21"/>
  <c r="F96" i="21"/>
  <c r="E96" i="21"/>
  <c r="D96" i="21"/>
  <c r="C96" i="21"/>
  <c r="AA96" i="21" s="1"/>
  <c r="AB96" i="21" s="1"/>
  <c r="AC96" i="21" s="1"/>
  <c r="AD96" i="21" s="1"/>
  <c r="AE96" i="21" s="1"/>
  <c r="AF96" i="21" s="1"/>
  <c r="AG96" i="21" s="1"/>
  <c r="AH96" i="21" s="1"/>
  <c r="AI96" i="21" s="1"/>
  <c r="AJ96" i="21" s="1"/>
  <c r="AK96" i="21" s="1"/>
  <c r="AL96" i="21" s="1"/>
  <c r="AM96" i="21" s="1"/>
  <c r="AN96" i="21" s="1"/>
  <c r="AO96" i="21" s="1"/>
  <c r="AP96" i="21" s="1"/>
  <c r="AQ96" i="21" s="1"/>
  <c r="AR96" i="21" s="1"/>
  <c r="AS96" i="21" s="1"/>
  <c r="AT96" i="21" s="1"/>
  <c r="AX96" i="21" s="1"/>
  <c r="V95" i="21"/>
  <c r="U95" i="21"/>
  <c r="T95" i="21"/>
  <c r="S95" i="21"/>
  <c r="R95" i="21"/>
  <c r="Q95" i="21"/>
  <c r="P95" i="21"/>
  <c r="O95" i="21"/>
  <c r="N95" i="21"/>
  <c r="M95" i="21"/>
  <c r="L95" i="21"/>
  <c r="K95" i="21"/>
  <c r="J95" i="21"/>
  <c r="I95" i="21"/>
  <c r="H95" i="21"/>
  <c r="G95" i="21"/>
  <c r="F95" i="21"/>
  <c r="E95" i="21"/>
  <c r="D95" i="21"/>
  <c r="C95" i="21"/>
  <c r="V94" i="21"/>
  <c r="U94" i="21"/>
  <c r="T94" i="21"/>
  <c r="S94" i="21"/>
  <c r="R94" i="21"/>
  <c r="Q94" i="21"/>
  <c r="P94" i="21"/>
  <c r="O94" i="21"/>
  <c r="N94" i="21"/>
  <c r="M94" i="21"/>
  <c r="L94" i="21"/>
  <c r="K94" i="21"/>
  <c r="J94" i="21"/>
  <c r="I94" i="21"/>
  <c r="H94" i="21"/>
  <c r="G94" i="21"/>
  <c r="F94" i="21"/>
  <c r="E94" i="21"/>
  <c r="D94" i="21"/>
  <c r="C94" i="21"/>
  <c r="V93" i="21"/>
  <c r="U93" i="21"/>
  <c r="T93" i="21"/>
  <c r="S93" i="21"/>
  <c r="R93" i="21"/>
  <c r="Q93" i="21"/>
  <c r="P93" i="21"/>
  <c r="O93" i="21"/>
  <c r="N93" i="21"/>
  <c r="M93" i="21"/>
  <c r="L93" i="21"/>
  <c r="K93" i="21"/>
  <c r="J93" i="21"/>
  <c r="I93" i="21"/>
  <c r="H93" i="21"/>
  <c r="G93" i="21"/>
  <c r="F93" i="21"/>
  <c r="E93" i="21"/>
  <c r="D93" i="21"/>
  <c r="C93" i="21"/>
  <c r="AA93" i="21" s="1"/>
  <c r="AB93" i="21" s="1"/>
  <c r="AC93" i="21" s="1"/>
  <c r="AD93" i="21" s="1"/>
  <c r="V92" i="21"/>
  <c r="U92" i="21"/>
  <c r="T92" i="21"/>
  <c r="S92" i="21"/>
  <c r="R92" i="21"/>
  <c r="Q92" i="21"/>
  <c r="P92" i="21"/>
  <c r="O92" i="21"/>
  <c r="N92" i="21"/>
  <c r="M92" i="21"/>
  <c r="L92" i="21"/>
  <c r="K92" i="21"/>
  <c r="J92" i="21"/>
  <c r="I92" i="21"/>
  <c r="H92" i="21"/>
  <c r="G92" i="21"/>
  <c r="F92" i="21"/>
  <c r="E92" i="21"/>
  <c r="D92" i="21"/>
  <c r="C92" i="21"/>
  <c r="V91" i="21"/>
  <c r="U91" i="21"/>
  <c r="T91" i="21"/>
  <c r="S91" i="21"/>
  <c r="R91" i="21"/>
  <c r="Q91" i="21"/>
  <c r="P91" i="21"/>
  <c r="O91" i="21"/>
  <c r="N91" i="21"/>
  <c r="M91" i="21"/>
  <c r="L91" i="21"/>
  <c r="K91" i="21"/>
  <c r="J91" i="21"/>
  <c r="I91" i="21"/>
  <c r="H91" i="21"/>
  <c r="G91" i="21"/>
  <c r="F91" i="21"/>
  <c r="E91" i="21"/>
  <c r="D91" i="21"/>
  <c r="C91" i="21"/>
  <c r="V90" i="21"/>
  <c r="U90" i="21"/>
  <c r="T90" i="21"/>
  <c r="S90" i="21"/>
  <c r="R90" i="21"/>
  <c r="Q90" i="21"/>
  <c r="P90" i="21"/>
  <c r="O90" i="21"/>
  <c r="N90" i="21"/>
  <c r="M90" i="21"/>
  <c r="L90" i="21"/>
  <c r="K90" i="21"/>
  <c r="J90" i="21"/>
  <c r="I90" i="21"/>
  <c r="H90" i="21"/>
  <c r="G90" i="21"/>
  <c r="F90" i="21"/>
  <c r="E90" i="21"/>
  <c r="D90" i="21"/>
  <c r="C90" i="21"/>
  <c r="V89" i="21"/>
  <c r="U89" i="21"/>
  <c r="T89" i="21"/>
  <c r="S89" i="21"/>
  <c r="R89" i="21"/>
  <c r="Q89" i="21"/>
  <c r="P89" i="21"/>
  <c r="O89" i="21"/>
  <c r="N89" i="21"/>
  <c r="M89" i="21"/>
  <c r="L89" i="21"/>
  <c r="K89" i="21"/>
  <c r="J89" i="21"/>
  <c r="I89" i="21"/>
  <c r="H89" i="21"/>
  <c r="G89" i="21"/>
  <c r="F89" i="21"/>
  <c r="E89" i="21"/>
  <c r="D89" i="21"/>
  <c r="C89" i="21"/>
  <c r="AA89" i="21" s="1"/>
  <c r="V88" i="21"/>
  <c r="U88" i="21"/>
  <c r="T88" i="21"/>
  <c r="S88" i="21"/>
  <c r="R88" i="21"/>
  <c r="Q88" i="21"/>
  <c r="P88" i="21"/>
  <c r="O88" i="21"/>
  <c r="N88" i="21"/>
  <c r="M88" i="21"/>
  <c r="L88" i="21"/>
  <c r="K88" i="21"/>
  <c r="J88" i="21"/>
  <c r="I88" i="21"/>
  <c r="H88" i="21"/>
  <c r="G88" i="21"/>
  <c r="F88" i="21"/>
  <c r="E88" i="21"/>
  <c r="D88" i="21"/>
  <c r="C88" i="21"/>
  <c r="V87" i="21"/>
  <c r="U87" i="21"/>
  <c r="T87" i="21"/>
  <c r="S87" i="21"/>
  <c r="R87" i="21"/>
  <c r="Q87" i="21"/>
  <c r="P87" i="21"/>
  <c r="O87" i="21"/>
  <c r="N87" i="21"/>
  <c r="M87" i="21"/>
  <c r="L87" i="21"/>
  <c r="K87" i="21"/>
  <c r="J87" i="21"/>
  <c r="I87" i="21"/>
  <c r="H87" i="21"/>
  <c r="G87" i="21"/>
  <c r="F87" i="21"/>
  <c r="E87" i="21"/>
  <c r="D87" i="21"/>
  <c r="C87" i="21"/>
  <c r="V86" i="21"/>
  <c r="U86" i="21"/>
  <c r="T86" i="21"/>
  <c r="S86" i="21"/>
  <c r="R86" i="21"/>
  <c r="Q86" i="21"/>
  <c r="P86" i="21"/>
  <c r="O86" i="21"/>
  <c r="N86" i="21"/>
  <c r="M86" i="21"/>
  <c r="L86" i="21"/>
  <c r="K86" i="21"/>
  <c r="J86" i="21"/>
  <c r="I86" i="21"/>
  <c r="H86" i="21"/>
  <c r="G86" i="21"/>
  <c r="F86" i="21"/>
  <c r="E86" i="21"/>
  <c r="D86" i="21"/>
  <c r="C86" i="21"/>
  <c r="V85" i="21"/>
  <c r="U85" i="21"/>
  <c r="T85" i="21"/>
  <c r="S85" i="21"/>
  <c r="R85" i="21"/>
  <c r="Q85" i="21"/>
  <c r="P85" i="21"/>
  <c r="O85" i="21"/>
  <c r="N85" i="21"/>
  <c r="M85" i="21"/>
  <c r="L85" i="21"/>
  <c r="K85" i="21"/>
  <c r="J85" i="21"/>
  <c r="I85" i="21"/>
  <c r="H85" i="21"/>
  <c r="G85" i="21"/>
  <c r="F85" i="21"/>
  <c r="E85" i="21"/>
  <c r="D85" i="21"/>
  <c r="C85" i="21"/>
  <c r="AA85" i="21" s="1"/>
  <c r="AB85" i="21" s="1"/>
  <c r="AC85" i="21" s="1"/>
  <c r="AD85" i="21" s="1"/>
  <c r="AE85" i="21" s="1"/>
  <c r="AF85" i="21" s="1"/>
  <c r="AG85" i="21" s="1"/>
  <c r="V84" i="21"/>
  <c r="U84" i="21"/>
  <c r="T84" i="21"/>
  <c r="S84" i="21"/>
  <c r="R84" i="21"/>
  <c r="Q84" i="21"/>
  <c r="P84" i="21"/>
  <c r="O84" i="21"/>
  <c r="N84" i="21"/>
  <c r="M84" i="21"/>
  <c r="L84" i="21"/>
  <c r="K84" i="21"/>
  <c r="J84" i="21"/>
  <c r="I84" i="21"/>
  <c r="H84" i="21"/>
  <c r="G84" i="21"/>
  <c r="F84" i="21"/>
  <c r="E84" i="21"/>
  <c r="D84" i="21"/>
  <c r="C84" i="21"/>
  <c r="AA84" i="21" s="1"/>
  <c r="AB84" i="21" s="1"/>
  <c r="AC84" i="21" s="1"/>
  <c r="V83" i="21"/>
  <c r="U83" i="21"/>
  <c r="T83" i="21"/>
  <c r="S83" i="21"/>
  <c r="R83" i="21"/>
  <c r="Q83" i="21"/>
  <c r="P83" i="21"/>
  <c r="O83" i="21"/>
  <c r="N83" i="21"/>
  <c r="M83" i="21"/>
  <c r="L83" i="21"/>
  <c r="K83" i="21"/>
  <c r="J83" i="21"/>
  <c r="I83" i="21"/>
  <c r="H83" i="21"/>
  <c r="G83" i="21"/>
  <c r="F83" i="21"/>
  <c r="E83" i="21"/>
  <c r="D83" i="21"/>
  <c r="C83" i="21"/>
  <c r="V82" i="21"/>
  <c r="U82" i="21"/>
  <c r="T82" i="21"/>
  <c r="S82" i="21"/>
  <c r="R82" i="21"/>
  <c r="Q82" i="21"/>
  <c r="P82" i="21"/>
  <c r="O82" i="21"/>
  <c r="N82" i="21"/>
  <c r="M82" i="21"/>
  <c r="L82" i="21"/>
  <c r="K82" i="21"/>
  <c r="J82" i="21"/>
  <c r="I82" i="21"/>
  <c r="H82" i="21"/>
  <c r="G82" i="21"/>
  <c r="F82" i="21"/>
  <c r="E82" i="21"/>
  <c r="D82" i="21"/>
  <c r="C82" i="21"/>
  <c r="V81" i="21"/>
  <c r="U81" i="21"/>
  <c r="T81" i="21"/>
  <c r="S81" i="21"/>
  <c r="R81" i="21"/>
  <c r="Q81" i="21"/>
  <c r="P81" i="21"/>
  <c r="O81" i="21"/>
  <c r="N81" i="21"/>
  <c r="M81" i="21"/>
  <c r="L81" i="21"/>
  <c r="K81" i="21"/>
  <c r="J81" i="21"/>
  <c r="I81" i="21"/>
  <c r="H81" i="21"/>
  <c r="G81" i="21"/>
  <c r="F81" i="21"/>
  <c r="E81" i="21"/>
  <c r="D81" i="21"/>
  <c r="C81" i="21"/>
  <c r="AA81" i="21" s="1"/>
  <c r="AB81" i="21" s="1"/>
  <c r="AC81" i="21" s="1"/>
  <c r="AD81" i="21" s="1"/>
  <c r="AE81" i="21" s="1"/>
  <c r="AF81" i="21" s="1"/>
  <c r="AG81" i="21" s="1"/>
  <c r="V80" i="21"/>
  <c r="U80" i="21"/>
  <c r="T80" i="21"/>
  <c r="S80" i="21"/>
  <c r="R80" i="21"/>
  <c r="Q80" i="21"/>
  <c r="P80" i="21"/>
  <c r="O80" i="21"/>
  <c r="N80" i="21"/>
  <c r="M80" i="21"/>
  <c r="L80" i="21"/>
  <c r="K80" i="21"/>
  <c r="J80" i="21"/>
  <c r="I80" i="21"/>
  <c r="H80" i="21"/>
  <c r="G80" i="21"/>
  <c r="F80" i="21"/>
  <c r="E80" i="21"/>
  <c r="D80" i="21"/>
  <c r="C80" i="21"/>
  <c r="AA80" i="21" s="1"/>
  <c r="AB80" i="21" s="1"/>
  <c r="AC80" i="21" s="1"/>
  <c r="V79" i="21"/>
  <c r="U79" i="21"/>
  <c r="T79" i="21"/>
  <c r="S79" i="21"/>
  <c r="R79" i="21"/>
  <c r="Q79" i="21"/>
  <c r="P79" i="21"/>
  <c r="O79" i="21"/>
  <c r="N79" i="21"/>
  <c r="M79" i="21"/>
  <c r="L79" i="21"/>
  <c r="K79" i="21"/>
  <c r="J79" i="21"/>
  <c r="I79" i="21"/>
  <c r="H79" i="21"/>
  <c r="G79" i="21"/>
  <c r="F79" i="21"/>
  <c r="E79" i="21"/>
  <c r="D79" i="21"/>
  <c r="C79" i="21"/>
  <c r="AA79" i="21" s="1"/>
  <c r="V78" i="21"/>
  <c r="U78" i="21"/>
  <c r="T78" i="21"/>
  <c r="S78" i="21"/>
  <c r="R78" i="21"/>
  <c r="Q78" i="21"/>
  <c r="P78" i="21"/>
  <c r="O78" i="21"/>
  <c r="N78" i="21"/>
  <c r="M78" i="21"/>
  <c r="L78" i="21"/>
  <c r="K78" i="21"/>
  <c r="J78" i="21"/>
  <c r="I78" i="21"/>
  <c r="H78" i="21"/>
  <c r="G78" i="21"/>
  <c r="F78" i="21"/>
  <c r="E78" i="21"/>
  <c r="D78" i="21"/>
  <c r="C78" i="21"/>
  <c r="V77" i="21"/>
  <c r="U77" i="21"/>
  <c r="T77" i="21"/>
  <c r="S77" i="21"/>
  <c r="R77" i="21"/>
  <c r="Q77" i="21"/>
  <c r="P77" i="21"/>
  <c r="O77" i="21"/>
  <c r="N77" i="21"/>
  <c r="M77" i="21"/>
  <c r="L77" i="21"/>
  <c r="K77" i="21"/>
  <c r="J77" i="21"/>
  <c r="I77" i="21"/>
  <c r="H77" i="21"/>
  <c r="G77" i="21"/>
  <c r="F77" i="21"/>
  <c r="E77" i="21"/>
  <c r="D77" i="21"/>
  <c r="C77" i="21"/>
  <c r="AA77" i="21" s="1"/>
  <c r="AB77" i="21" s="1"/>
  <c r="AC77" i="21" s="1"/>
  <c r="AD77" i="21" s="1"/>
  <c r="V76" i="21"/>
  <c r="U76" i="21"/>
  <c r="T76" i="21"/>
  <c r="S76" i="21"/>
  <c r="R76" i="21"/>
  <c r="Q76" i="21"/>
  <c r="P76" i="21"/>
  <c r="O76" i="21"/>
  <c r="N76" i="21"/>
  <c r="M76" i="21"/>
  <c r="L76" i="21"/>
  <c r="K76" i="21"/>
  <c r="J76" i="21"/>
  <c r="I76" i="21"/>
  <c r="H76" i="21"/>
  <c r="G76" i="21"/>
  <c r="F76" i="21"/>
  <c r="E76" i="21"/>
  <c r="D76" i="21"/>
  <c r="C76" i="21"/>
  <c r="V75" i="21"/>
  <c r="U75" i="21"/>
  <c r="T75" i="21"/>
  <c r="S75" i="21"/>
  <c r="R75" i="21"/>
  <c r="Q75" i="21"/>
  <c r="P75" i="21"/>
  <c r="O75" i="21"/>
  <c r="N75" i="21"/>
  <c r="M75" i="21"/>
  <c r="L75" i="21"/>
  <c r="K75" i="21"/>
  <c r="J75" i="21"/>
  <c r="I75" i="21"/>
  <c r="H75" i="21"/>
  <c r="G75" i="21"/>
  <c r="F75" i="21"/>
  <c r="E75" i="21"/>
  <c r="D75" i="21"/>
  <c r="C75" i="21"/>
  <c r="V74" i="21"/>
  <c r="U74" i="21"/>
  <c r="T74" i="21"/>
  <c r="S74" i="21"/>
  <c r="R74" i="21"/>
  <c r="Q74" i="21"/>
  <c r="P74" i="21"/>
  <c r="O74" i="21"/>
  <c r="N74" i="21"/>
  <c r="M74" i="21"/>
  <c r="L74" i="21"/>
  <c r="K74" i="21"/>
  <c r="J74" i="21"/>
  <c r="I74" i="21"/>
  <c r="H74" i="21"/>
  <c r="G74" i="21"/>
  <c r="F74" i="21"/>
  <c r="E74" i="21"/>
  <c r="D74" i="21"/>
  <c r="C74" i="21"/>
  <c r="AA74" i="21" s="1"/>
  <c r="AB74" i="21" s="1"/>
  <c r="AC74" i="21" s="1"/>
  <c r="V73" i="21"/>
  <c r="U73" i="21"/>
  <c r="T73" i="21"/>
  <c r="S73" i="21"/>
  <c r="R73" i="21"/>
  <c r="Q73" i="21"/>
  <c r="P73" i="21"/>
  <c r="O73" i="21"/>
  <c r="N73" i="21"/>
  <c r="M73" i="21"/>
  <c r="L73" i="21"/>
  <c r="K73" i="21"/>
  <c r="J73" i="21"/>
  <c r="I73" i="21"/>
  <c r="H73" i="21"/>
  <c r="G73" i="21"/>
  <c r="F73" i="21"/>
  <c r="E73" i="21"/>
  <c r="D73" i="21"/>
  <c r="C73" i="21"/>
  <c r="V72" i="21"/>
  <c r="U72" i="21"/>
  <c r="T72" i="21"/>
  <c r="S72" i="21"/>
  <c r="R72" i="21"/>
  <c r="Q72" i="21"/>
  <c r="P72" i="21"/>
  <c r="O72" i="21"/>
  <c r="N72" i="21"/>
  <c r="M72" i="21"/>
  <c r="L72" i="21"/>
  <c r="K72" i="21"/>
  <c r="J72" i="21"/>
  <c r="I72" i="21"/>
  <c r="H72" i="21"/>
  <c r="G72" i="21"/>
  <c r="F72" i="21"/>
  <c r="E72" i="21"/>
  <c r="D72" i="21"/>
  <c r="C72" i="21"/>
  <c r="AA72" i="21" s="1"/>
  <c r="AB72" i="21" s="1"/>
  <c r="AC72" i="21" s="1"/>
  <c r="V71" i="21"/>
  <c r="U71" i="21"/>
  <c r="T71" i="21"/>
  <c r="S71" i="21"/>
  <c r="R71" i="21"/>
  <c r="Q71" i="21"/>
  <c r="P71" i="21"/>
  <c r="O71" i="21"/>
  <c r="N71" i="21"/>
  <c r="M71" i="21"/>
  <c r="L71" i="21"/>
  <c r="K71" i="21"/>
  <c r="J71" i="21"/>
  <c r="I71" i="21"/>
  <c r="H71" i="21"/>
  <c r="G71" i="21"/>
  <c r="F71" i="21"/>
  <c r="E71" i="21"/>
  <c r="D71" i="21"/>
  <c r="C71" i="21"/>
  <c r="V70" i="21"/>
  <c r="U70" i="21"/>
  <c r="T70" i="21"/>
  <c r="S70" i="21"/>
  <c r="R70" i="21"/>
  <c r="Q70" i="21"/>
  <c r="P70" i="21"/>
  <c r="O70" i="21"/>
  <c r="N70" i="21"/>
  <c r="M70" i="21"/>
  <c r="L70" i="21"/>
  <c r="K70" i="21"/>
  <c r="J70" i="21"/>
  <c r="I70" i="21"/>
  <c r="H70" i="21"/>
  <c r="G70" i="21"/>
  <c r="F70" i="21"/>
  <c r="E70" i="21"/>
  <c r="D70" i="21"/>
  <c r="C70" i="21"/>
  <c r="V69" i="21"/>
  <c r="U69" i="21"/>
  <c r="T69" i="21"/>
  <c r="S69" i="21"/>
  <c r="R69" i="21"/>
  <c r="Q69" i="21"/>
  <c r="P69" i="21"/>
  <c r="O69" i="21"/>
  <c r="N69" i="21"/>
  <c r="M69" i="21"/>
  <c r="L69" i="21"/>
  <c r="K69" i="21"/>
  <c r="J69" i="21"/>
  <c r="I69" i="21"/>
  <c r="H69" i="21"/>
  <c r="G69" i="21"/>
  <c r="F69" i="21"/>
  <c r="E69" i="21"/>
  <c r="D69" i="21"/>
  <c r="C69" i="21"/>
  <c r="V68" i="21"/>
  <c r="U68" i="21"/>
  <c r="T68" i="21"/>
  <c r="S68" i="21"/>
  <c r="R68" i="21"/>
  <c r="Q68" i="21"/>
  <c r="P68" i="21"/>
  <c r="O68" i="21"/>
  <c r="N68" i="21"/>
  <c r="M68" i="21"/>
  <c r="L68" i="21"/>
  <c r="K68" i="21"/>
  <c r="J68" i="21"/>
  <c r="I68" i="21"/>
  <c r="H68" i="21"/>
  <c r="G68" i="21"/>
  <c r="F68" i="21"/>
  <c r="E68" i="21"/>
  <c r="D68" i="21"/>
  <c r="C68" i="21"/>
  <c r="AA68" i="21" s="1"/>
  <c r="AB68" i="21" s="1"/>
  <c r="AC68" i="21" s="1"/>
  <c r="V67" i="21"/>
  <c r="U67" i="21"/>
  <c r="T67" i="21"/>
  <c r="S67" i="21"/>
  <c r="R67" i="21"/>
  <c r="Q67" i="21"/>
  <c r="P67" i="21"/>
  <c r="O67" i="21"/>
  <c r="N67" i="21"/>
  <c r="M67" i="21"/>
  <c r="L67" i="21"/>
  <c r="K67" i="21"/>
  <c r="J67" i="21"/>
  <c r="I67" i="21"/>
  <c r="H67" i="21"/>
  <c r="G67" i="21"/>
  <c r="F67" i="21"/>
  <c r="E67" i="21"/>
  <c r="D67" i="21"/>
  <c r="C67" i="21"/>
  <c r="AA67" i="21" s="1"/>
  <c r="V66" i="21"/>
  <c r="U66" i="21"/>
  <c r="T66" i="21"/>
  <c r="S66" i="21"/>
  <c r="R66" i="21"/>
  <c r="Q66" i="21"/>
  <c r="P66" i="21"/>
  <c r="O66" i="21"/>
  <c r="N66" i="21"/>
  <c r="M66" i="21"/>
  <c r="L66" i="21"/>
  <c r="K66" i="21"/>
  <c r="J66" i="21"/>
  <c r="I66" i="21"/>
  <c r="H66" i="21"/>
  <c r="G66" i="21"/>
  <c r="F66" i="21"/>
  <c r="E66" i="21"/>
  <c r="D66" i="21"/>
  <c r="C66" i="21"/>
  <c r="AA66" i="21" s="1"/>
  <c r="AB66" i="21" s="1"/>
  <c r="AC66" i="21" s="1"/>
  <c r="V65" i="21"/>
  <c r="U65" i="21"/>
  <c r="T65" i="21"/>
  <c r="S65" i="21"/>
  <c r="R65" i="21"/>
  <c r="Q65" i="21"/>
  <c r="P65" i="21"/>
  <c r="O65" i="21"/>
  <c r="N65" i="21"/>
  <c r="M65" i="21"/>
  <c r="L65" i="21"/>
  <c r="K65" i="21"/>
  <c r="J65" i="21"/>
  <c r="I65" i="21"/>
  <c r="H65" i="21"/>
  <c r="G65" i="21"/>
  <c r="F65" i="21"/>
  <c r="E65" i="21"/>
  <c r="D65" i="21"/>
  <c r="C65" i="21"/>
  <c r="V64" i="21"/>
  <c r="U64" i="21"/>
  <c r="T64" i="21"/>
  <c r="S64" i="21"/>
  <c r="R64" i="21"/>
  <c r="Q64" i="21"/>
  <c r="P64" i="21"/>
  <c r="O64" i="21"/>
  <c r="N64" i="21"/>
  <c r="M64" i="21"/>
  <c r="L64" i="21"/>
  <c r="K64" i="21"/>
  <c r="J64" i="21"/>
  <c r="I64" i="21"/>
  <c r="H64" i="21"/>
  <c r="G64" i="21"/>
  <c r="F64" i="21"/>
  <c r="E64" i="21"/>
  <c r="D64" i="21"/>
  <c r="C64" i="21"/>
  <c r="AA64" i="21" s="1"/>
  <c r="AB64" i="21" s="1"/>
  <c r="AC64" i="21" s="1"/>
  <c r="V63" i="21"/>
  <c r="U63" i="21"/>
  <c r="T63" i="21"/>
  <c r="S63" i="21"/>
  <c r="R63" i="21"/>
  <c r="Q63" i="21"/>
  <c r="P63" i="21"/>
  <c r="O63" i="21"/>
  <c r="N63" i="21"/>
  <c r="M63" i="21"/>
  <c r="L63" i="21"/>
  <c r="K63" i="21"/>
  <c r="J63" i="21"/>
  <c r="I63" i="21"/>
  <c r="H63" i="21"/>
  <c r="G63" i="21"/>
  <c r="F63" i="21"/>
  <c r="E63" i="21"/>
  <c r="D63" i="21"/>
  <c r="C63" i="21"/>
  <c r="AA63" i="21" s="1"/>
  <c r="V62" i="21"/>
  <c r="U62" i="21"/>
  <c r="T62" i="21"/>
  <c r="S62" i="21"/>
  <c r="R62" i="21"/>
  <c r="Q62" i="21"/>
  <c r="P62" i="21"/>
  <c r="O62" i="21"/>
  <c r="N62" i="21"/>
  <c r="M62" i="21"/>
  <c r="L62" i="21"/>
  <c r="K62" i="21"/>
  <c r="J62" i="21"/>
  <c r="I62" i="21"/>
  <c r="H62" i="21"/>
  <c r="G62" i="21"/>
  <c r="F62" i="21"/>
  <c r="E62" i="21"/>
  <c r="D62" i="21"/>
  <c r="C62" i="21"/>
  <c r="V61" i="21"/>
  <c r="U61" i="21"/>
  <c r="T61" i="21"/>
  <c r="S61" i="21"/>
  <c r="R61" i="21"/>
  <c r="Q61" i="21"/>
  <c r="P61" i="21"/>
  <c r="O61" i="21"/>
  <c r="N61" i="21"/>
  <c r="M61" i="21"/>
  <c r="L61" i="21"/>
  <c r="K61" i="21"/>
  <c r="J61" i="21"/>
  <c r="I61" i="21"/>
  <c r="H61" i="21"/>
  <c r="G61" i="21"/>
  <c r="F61" i="21"/>
  <c r="E61" i="21"/>
  <c r="D61" i="21"/>
  <c r="C61" i="21"/>
  <c r="AA61" i="21" s="1"/>
  <c r="AB61" i="21" s="1"/>
  <c r="AC61" i="21" s="1"/>
  <c r="AD61" i="21" s="1"/>
  <c r="AE61" i="21" s="1"/>
  <c r="AF61" i="21" s="1"/>
  <c r="AG61" i="21" s="1"/>
  <c r="V60" i="21"/>
  <c r="U60" i="21"/>
  <c r="T60" i="21"/>
  <c r="S60" i="21"/>
  <c r="R60" i="21"/>
  <c r="Q60" i="21"/>
  <c r="P60" i="21"/>
  <c r="O60" i="21"/>
  <c r="N60" i="21"/>
  <c r="M60" i="21"/>
  <c r="L60" i="21"/>
  <c r="K60" i="21"/>
  <c r="J60" i="21"/>
  <c r="I60" i="21"/>
  <c r="H60" i="21"/>
  <c r="G60" i="21"/>
  <c r="F60" i="21"/>
  <c r="E60" i="21"/>
  <c r="D60" i="21"/>
  <c r="C60" i="21"/>
  <c r="V59" i="21"/>
  <c r="U59" i="21"/>
  <c r="T59" i="21"/>
  <c r="S59" i="21"/>
  <c r="R59" i="21"/>
  <c r="Q59" i="21"/>
  <c r="P59" i="21"/>
  <c r="O59" i="21"/>
  <c r="N59" i="21"/>
  <c r="M59" i="21"/>
  <c r="L59" i="21"/>
  <c r="K59" i="21"/>
  <c r="J59" i="21"/>
  <c r="I59" i="21"/>
  <c r="H59" i="21"/>
  <c r="G59" i="21"/>
  <c r="F59" i="21"/>
  <c r="E59" i="21"/>
  <c r="D59" i="21"/>
  <c r="C59" i="21"/>
  <c r="V58" i="21"/>
  <c r="U58" i="21"/>
  <c r="T58" i="21"/>
  <c r="S58" i="21"/>
  <c r="R58" i="21"/>
  <c r="Q58" i="21"/>
  <c r="P58" i="21"/>
  <c r="O58" i="21"/>
  <c r="N58" i="21"/>
  <c r="M58" i="21"/>
  <c r="L58" i="21"/>
  <c r="K58" i="21"/>
  <c r="J58" i="21"/>
  <c r="I58" i="21"/>
  <c r="H58" i="21"/>
  <c r="G58" i="21"/>
  <c r="F58" i="21"/>
  <c r="E58" i="21"/>
  <c r="D58" i="21"/>
  <c r="C58" i="21"/>
  <c r="AA58" i="21" s="1"/>
  <c r="AB58" i="21" s="1"/>
  <c r="AC58" i="21" s="1"/>
  <c r="V57" i="21"/>
  <c r="U57" i="21"/>
  <c r="T57" i="21"/>
  <c r="S57" i="21"/>
  <c r="R57" i="21"/>
  <c r="Q57" i="21"/>
  <c r="P57" i="21"/>
  <c r="O57" i="21"/>
  <c r="N57" i="21"/>
  <c r="M57" i="21"/>
  <c r="L57" i="21"/>
  <c r="K57" i="21"/>
  <c r="J57" i="21"/>
  <c r="I57" i="21"/>
  <c r="H57" i="21"/>
  <c r="G57" i="21"/>
  <c r="F57" i="21"/>
  <c r="E57" i="21"/>
  <c r="D57" i="21"/>
  <c r="C57" i="21"/>
  <c r="AA57" i="21" s="1"/>
  <c r="V56" i="21"/>
  <c r="U56" i="21"/>
  <c r="T56" i="21"/>
  <c r="S56" i="21"/>
  <c r="R56" i="21"/>
  <c r="Q56" i="21"/>
  <c r="P56" i="21"/>
  <c r="O56" i="21"/>
  <c r="N56" i="21"/>
  <c r="M56" i="21"/>
  <c r="L56" i="21"/>
  <c r="K56" i="21"/>
  <c r="J56" i="21"/>
  <c r="I56" i="21"/>
  <c r="H56" i="21"/>
  <c r="G56" i="21"/>
  <c r="F56" i="21"/>
  <c r="E56" i="21"/>
  <c r="D56" i="21"/>
  <c r="C56" i="21"/>
  <c r="AA56" i="21" s="1"/>
  <c r="AB56" i="21" s="1"/>
  <c r="V55" i="21"/>
  <c r="U55" i="21"/>
  <c r="T55" i="21"/>
  <c r="S55" i="21"/>
  <c r="R55" i="21"/>
  <c r="Q55" i="21"/>
  <c r="P55" i="21"/>
  <c r="O55" i="21"/>
  <c r="N55" i="21"/>
  <c r="M55" i="21"/>
  <c r="L55" i="21"/>
  <c r="K55" i="21"/>
  <c r="J55" i="21"/>
  <c r="I55" i="21"/>
  <c r="H55" i="21"/>
  <c r="G55" i="21"/>
  <c r="F55" i="21"/>
  <c r="E55" i="21"/>
  <c r="D55" i="21"/>
  <c r="C55" i="21"/>
  <c r="V54" i="21"/>
  <c r="U54" i="21"/>
  <c r="T54" i="21"/>
  <c r="S54" i="21"/>
  <c r="R54" i="21"/>
  <c r="Q54" i="21"/>
  <c r="P54" i="21"/>
  <c r="O54" i="21"/>
  <c r="N54" i="21"/>
  <c r="M54" i="21"/>
  <c r="L54" i="21"/>
  <c r="K54" i="21"/>
  <c r="J54" i="21"/>
  <c r="I54" i="21"/>
  <c r="H54" i="21"/>
  <c r="G54" i="21"/>
  <c r="F54" i="21"/>
  <c r="E54" i="21"/>
  <c r="D54" i="21"/>
  <c r="C54" i="21"/>
  <c r="V53" i="21"/>
  <c r="U53" i="21"/>
  <c r="T53" i="21"/>
  <c r="S53" i="21"/>
  <c r="R53" i="21"/>
  <c r="Q53" i="21"/>
  <c r="P53" i="21"/>
  <c r="O53" i="21"/>
  <c r="N53" i="21"/>
  <c r="M53" i="21"/>
  <c r="L53" i="21"/>
  <c r="K53" i="21"/>
  <c r="J53" i="21"/>
  <c r="I53" i="21"/>
  <c r="H53" i="21"/>
  <c r="G53" i="21"/>
  <c r="F53" i="21"/>
  <c r="E53" i="21"/>
  <c r="D53" i="21"/>
  <c r="C53" i="21"/>
  <c r="AA53" i="21" s="1"/>
  <c r="AB53" i="21" s="1"/>
  <c r="AC53" i="21" s="1"/>
  <c r="AD53" i="21" s="1"/>
  <c r="AE53" i="21" s="1"/>
  <c r="AF53" i="21" s="1"/>
  <c r="AG53" i="21" s="1"/>
  <c r="AH53" i="21" s="1"/>
  <c r="AI53" i="21" s="1"/>
  <c r="AJ53" i="21" s="1"/>
  <c r="AK53" i="21" s="1"/>
  <c r="AL53" i="21" s="1"/>
  <c r="AM53" i="21" s="1"/>
  <c r="AN53" i="21" s="1"/>
  <c r="AO53" i="21" s="1"/>
  <c r="AP53" i="21" s="1"/>
  <c r="AQ53" i="21" s="1"/>
  <c r="AR53" i="21" s="1"/>
  <c r="AS53" i="21" s="1"/>
  <c r="AT53" i="21" s="1"/>
  <c r="V52" i="21"/>
  <c r="U52" i="21"/>
  <c r="T52" i="21"/>
  <c r="S52" i="21"/>
  <c r="R52" i="21"/>
  <c r="Q52" i="21"/>
  <c r="P52" i="21"/>
  <c r="O52" i="21"/>
  <c r="N52" i="21"/>
  <c r="M52" i="21"/>
  <c r="L52" i="21"/>
  <c r="K52" i="21"/>
  <c r="J52" i="21"/>
  <c r="I52" i="21"/>
  <c r="H52" i="21"/>
  <c r="G52" i="21"/>
  <c r="F52" i="21"/>
  <c r="E52" i="21"/>
  <c r="D52" i="21"/>
  <c r="C52" i="21"/>
  <c r="AA52" i="21" s="1"/>
  <c r="AB52" i="21" s="1"/>
  <c r="V51" i="21"/>
  <c r="U51" i="21"/>
  <c r="T51" i="21"/>
  <c r="S51" i="21"/>
  <c r="R51" i="21"/>
  <c r="Q51" i="21"/>
  <c r="P51" i="21"/>
  <c r="O51" i="21"/>
  <c r="N51" i="21"/>
  <c r="M51" i="21"/>
  <c r="L51" i="21"/>
  <c r="K51" i="21"/>
  <c r="J51" i="21"/>
  <c r="I51" i="21"/>
  <c r="H51" i="21"/>
  <c r="G51" i="21"/>
  <c r="F51" i="21"/>
  <c r="E51" i="21"/>
  <c r="D51" i="21"/>
  <c r="C51" i="21"/>
  <c r="V50" i="21"/>
  <c r="U50" i="21"/>
  <c r="T50" i="21"/>
  <c r="S50" i="21"/>
  <c r="R50" i="21"/>
  <c r="Q50" i="21"/>
  <c r="P50" i="21"/>
  <c r="O50" i="21"/>
  <c r="N50" i="21"/>
  <c r="M50" i="21"/>
  <c r="L50" i="21"/>
  <c r="K50" i="21"/>
  <c r="J50" i="21"/>
  <c r="I50" i="21"/>
  <c r="H50" i="21"/>
  <c r="G50" i="21"/>
  <c r="F50" i="21"/>
  <c r="E50" i="21"/>
  <c r="D50" i="21"/>
  <c r="C50" i="21"/>
  <c r="V49" i="21"/>
  <c r="U49" i="21"/>
  <c r="T49" i="21"/>
  <c r="S49" i="21"/>
  <c r="R49" i="21"/>
  <c r="Q49" i="21"/>
  <c r="P49" i="21"/>
  <c r="O49" i="21"/>
  <c r="N49" i="21"/>
  <c r="M49" i="21"/>
  <c r="L49" i="21"/>
  <c r="K49" i="21"/>
  <c r="J49" i="21"/>
  <c r="I49" i="21"/>
  <c r="H49" i="21"/>
  <c r="G49" i="21"/>
  <c r="F49" i="21"/>
  <c r="E49" i="21"/>
  <c r="D49" i="21"/>
  <c r="C49" i="21"/>
  <c r="AA49" i="21" s="1"/>
  <c r="AB49" i="21" s="1"/>
  <c r="AC49" i="21" s="1"/>
  <c r="AD49" i="21" s="1"/>
  <c r="AE49" i="21" s="1"/>
  <c r="AF49" i="21" s="1"/>
  <c r="AG49" i="21" s="1"/>
  <c r="V48" i="21"/>
  <c r="U48" i="21"/>
  <c r="T48" i="21"/>
  <c r="S48" i="21"/>
  <c r="R48" i="21"/>
  <c r="Q48" i="21"/>
  <c r="P48" i="21"/>
  <c r="O48" i="21"/>
  <c r="N48" i="21"/>
  <c r="M48" i="21"/>
  <c r="L48" i="21"/>
  <c r="K48" i="21"/>
  <c r="J48" i="21"/>
  <c r="I48" i="21"/>
  <c r="H48" i="21"/>
  <c r="G48" i="21"/>
  <c r="F48" i="21"/>
  <c r="E48" i="21"/>
  <c r="D48" i="21"/>
  <c r="C48" i="21"/>
  <c r="V47" i="21"/>
  <c r="U47" i="21"/>
  <c r="T47" i="21"/>
  <c r="S47" i="21"/>
  <c r="R47" i="21"/>
  <c r="Q47" i="21"/>
  <c r="P47" i="21"/>
  <c r="O47" i="21"/>
  <c r="N47" i="21"/>
  <c r="M47" i="21"/>
  <c r="L47" i="21"/>
  <c r="K47" i="21"/>
  <c r="J47" i="21"/>
  <c r="I47" i="21"/>
  <c r="H47" i="21"/>
  <c r="G47" i="21"/>
  <c r="F47" i="21"/>
  <c r="E47" i="21"/>
  <c r="D47" i="21"/>
  <c r="C47" i="21"/>
  <c r="V46" i="21"/>
  <c r="U46" i="21"/>
  <c r="T46" i="21"/>
  <c r="S46" i="21"/>
  <c r="R46" i="21"/>
  <c r="Q46" i="21"/>
  <c r="P46" i="21"/>
  <c r="O46" i="21"/>
  <c r="N46" i="21"/>
  <c r="M46" i="21"/>
  <c r="L46" i="21"/>
  <c r="K46" i="21"/>
  <c r="J46" i="21"/>
  <c r="I46" i="21"/>
  <c r="H46" i="21"/>
  <c r="G46" i="21"/>
  <c r="F46" i="21"/>
  <c r="E46" i="21"/>
  <c r="D46" i="21"/>
  <c r="C46" i="21"/>
  <c r="V45" i="21"/>
  <c r="U45" i="21"/>
  <c r="T45" i="21"/>
  <c r="S45" i="21"/>
  <c r="R45" i="21"/>
  <c r="Q45" i="21"/>
  <c r="P45" i="21"/>
  <c r="O45" i="21"/>
  <c r="N45" i="21"/>
  <c r="M45" i="21"/>
  <c r="L45" i="21"/>
  <c r="K45" i="21"/>
  <c r="J45" i="21"/>
  <c r="I45" i="21"/>
  <c r="H45" i="21"/>
  <c r="G45" i="21"/>
  <c r="F45" i="21"/>
  <c r="E45" i="21"/>
  <c r="D45" i="21"/>
  <c r="C45" i="21"/>
  <c r="V44" i="21"/>
  <c r="U44" i="21"/>
  <c r="T44" i="21"/>
  <c r="S44" i="21"/>
  <c r="R44" i="21"/>
  <c r="Q44" i="21"/>
  <c r="P44" i="21"/>
  <c r="O44" i="21"/>
  <c r="N44" i="21"/>
  <c r="M44" i="21"/>
  <c r="L44" i="21"/>
  <c r="K44" i="21"/>
  <c r="J44" i="21"/>
  <c r="I44" i="21"/>
  <c r="H44" i="21"/>
  <c r="G44" i="21"/>
  <c r="F44" i="21"/>
  <c r="E44" i="21"/>
  <c r="D44" i="21"/>
  <c r="C44" i="21"/>
  <c r="AA44" i="21" s="1"/>
  <c r="AB44" i="21" s="1"/>
  <c r="AC44" i="21" s="1"/>
  <c r="V43" i="21"/>
  <c r="U43" i="21"/>
  <c r="T43" i="21"/>
  <c r="S43" i="21"/>
  <c r="R43" i="21"/>
  <c r="Q43" i="21"/>
  <c r="P43" i="21"/>
  <c r="O43" i="21"/>
  <c r="N43" i="21"/>
  <c r="M43" i="21"/>
  <c r="L43" i="21"/>
  <c r="K43" i="21"/>
  <c r="J43" i="21"/>
  <c r="I43" i="21"/>
  <c r="H43" i="21"/>
  <c r="G43" i="21"/>
  <c r="F43" i="21"/>
  <c r="E43" i="21"/>
  <c r="D43" i="21"/>
  <c r="C43" i="21"/>
  <c r="V42" i="21"/>
  <c r="U42" i="21"/>
  <c r="T42" i="21"/>
  <c r="S42" i="21"/>
  <c r="R42" i="21"/>
  <c r="Q42" i="21"/>
  <c r="P42" i="21"/>
  <c r="O42" i="21"/>
  <c r="N42" i="21"/>
  <c r="M42" i="21"/>
  <c r="L42" i="21"/>
  <c r="K42" i="21"/>
  <c r="J42" i="21"/>
  <c r="I42" i="21"/>
  <c r="H42" i="21"/>
  <c r="G42" i="21"/>
  <c r="F42" i="21"/>
  <c r="E42" i="21"/>
  <c r="D42" i="21"/>
  <c r="C42" i="21"/>
  <c r="AA42" i="21" s="1"/>
  <c r="AB42" i="21" s="1"/>
  <c r="AC42" i="21" s="1"/>
  <c r="V41" i="21"/>
  <c r="U41" i="21"/>
  <c r="T41" i="21"/>
  <c r="S41" i="21"/>
  <c r="R41" i="21"/>
  <c r="Q41" i="21"/>
  <c r="P41" i="21"/>
  <c r="O41" i="21"/>
  <c r="N41" i="21"/>
  <c r="M41" i="21"/>
  <c r="L41" i="21"/>
  <c r="K41" i="21"/>
  <c r="J41" i="21"/>
  <c r="I41" i="21"/>
  <c r="H41" i="21"/>
  <c r="G41" i="21"/>
  <c r="F41" i="21"/>
  <c r="E41" i="21"/>
  <c r="D41" i="21"/>
  <c r="C41" i="21"/>
  <c r="AA41" i="21" s="1"/>
  <c r="AB41" i="21" s="1"/>
  <c r="AC41" i="21" s="1"/>
  <c r="AD41" i="21" s="1"/>
  <c r="AE41" i="21" s="1"/>
  <c r="AF41" i="21" s="1"/>
  <c r="AG41" i="21" s="1"/>
  <c r="AH41" i="21" s="1"/>
  <c r="AI41" i="21" s="1"/>
  <c r="AJ41" i="21" s="1"/>
  <c r="AK41" i="21" s="1"/>
  <c r="AL41" i="21" s="1"/>
  <c r="AM41" i="21" s="1"/>
  <c r="AN41" i="21" s="1"/>
  <c r="AO41" i="21" s="1"/>
  <c r="AP41" i="21" s="1"/>
  <c r="AQ41" i="21" s="1"/>
  <c r="AR41" i="21" s="1"/>
  <c r="AS41" i="21" s="1"/>
  <c r="AT41" i="21" s="1"/>
  <c r="V40" i="21"/>
  <c r="U40" i="21"/>
  <c r="T40" i="21"/>
  <c r="S40" i="21"/>
  <c r="R40" i="21"/>
  <c r="Q40" i="21"/>
  <c r="P40" i="21"/>
  <c r="O40" i="21"/>
  <c r="N40" i="21"/>
  <c r="M40" i="21"/>
  <c r="L40" i="21"/>
  <c r="K40" i="21"/>
  <c r="J40" i="21"/>
  <c r="I40" i="21"/>
  <c r="H40" i="21"/>
  <c r="G40" i="21"/>
  <c r="F40" i="21"/>
  <c r="E40" i="21"/>
  <c r="D40" i="21"/>
  <c r="C40" i="21"/>
  <c r="AA40" i="21" s="1"/>
  <c r="AB40" i="21" s="1"/>
  <c r="AC40" i="21" s="1"/>
  <c r="V39" i="21"/>
  <c r="U39" i="21"/>
  <c r="T39" i="21"/>
  <c r="S39" i="21"/>
  <c r="R39" i="21"/>
  <c r="Q39" i="21"/>
  <c r="P39" i="21"/>
  <c r="O39" i="21"/>
  <c r="N39" i="21"/>
  <c r="M39" i="21"/>
  <c r="L39" i="21"/>
  <c r="K39" i="21"/>
  <c r="J39" i="21"/>
  <c r="I39" i="21"/>
  <c r="H39" i="21"/>
  <c r="G39" i="21"/>
  <c r="F39" i="21"/>
  <c r="E39" i="21"/>
  <c r="D39" i="21"/>
  <c r="C39" i="21"/>
  <c r="V38" i="21"/>
  <c r="U38" i="21"/>
  <c r="T38" i="21"/>
  <c r="S38" i="21"/>
  <c r="R38" i="21"/>
  <c r="Q38" i="21"/>
  <c r="P38" i="21"/>
  <c r="O38" i="21"/>
  <c r="N38" i="21"/>
  <c r="M38" i="21"/>
  <c r="L38" i="21"/>
  <c r="K38" i="21"/>
  <c r="J38" i="21"/>
  <c r="I38" i="21"/>
  <c r="H38" i="21"/>
  <c r="G38" i="21"/>
  <c r="F38" i="21"/>
  <c r="E38" i="21"/>
  <c r="D38" i="21"/>
  <c r="C38" i="21"/>
  <c r="V37" i="21"/>
  <c r="U37" i="21"/>
  <c r="T37" i="21"/>
  <c r="S37" i="21"/>
  <c r="R37" i="21"/>
  <c r="Q37" i="21"/>
  <c r="P37" i="21"/>
  <c r="O37" i="21"/>
  <c r="N37" i="21"/>
  <c r="M37" i="21"/>
  <c r="L37" i="21"/>
  <c r="K37" i="21"/>
  <c r="J37" i="21"/>
  <c r="I37" i="21"/>
  <c r="H37" i="21"/>
  <c r="G37" i="21"/>
  <c r="F37" i="21"/>
  <c r="E37" i="21"/>
  <c r="D37" i="21"/>
  <c r="C37" i="21"/>
  <c r="V36" i="21"/>
  <c r="U36" i="21"/>
  <c r="T36" i="21"/>
  <c r="S36" i="21"/>
  <c r="R36" i="21"/>
  <c r="Q36" i="21"/>
  <c r="P36" i="21"/>
  <c r="O36" i="21"/>
  <c r="N36" i="21"/>
  <c r="M36" i="21"/>
  <c r="L36" i="21"/>
  <c r="K36" i="21"/>
  <c r="J36" i="21"/>
  <c r="I36" i="21"/>
  <c r="H36" i="21"/>
  <c r="G36" i="21"/>
  <c r="F36" i="21"/>
  <c r="E36" i="21"/>
  <c r="D36" i="21"/>
  <c r="C36" i="21"/>
  <c r="AA36" i="21" s="1"/>
  <c r="AB36" i="21" s="1"/>
  <c r="AC36" i="21" s="1"/>
  <c r="V35" i="21"/>
  <c r="U35" i="21"/>
  <c r="T35" i="21"/>
  <c r="S35" i="21"/>
  <c r="R35" i="21"/>
  <c r="Q35" i="21"/>
  <c r="P35" i="21"/>
  <c r="O35" i="21"/>
  <c r="N35" i="21"/>
  <c r="M35" i="21"/>
  <c r="L35" i="21"/>
  <c r="K35" i="21"/>
  <c r="J35" i="21"/>
  <c r="I35" i="21"/>
  <c r="H35" i="21"/>
  <c r="G35" i="21"/>
  <c r="F35" i="21"/>
  <c r="E35" i="21"/>
  <c r="D35" i="21"/>
  <c r="C35" i="21"/>
  <c r="AA35" i="21" s="1"/>
  <c r="AB35" i="21" s="1"/>
  <c r="AC35" i="21" s="1"/>
  <c r="AD35" i="21" s="1"/>
  <c r="AE35" i="21" s="1"/>
  <c r="AF35" i="21" s="1"/>
  <c r="AG35" i="21" s="1"/>
  <c r="V34" i="21"/>
  <c r="U34" i="21"/>
  <c r="T34" i="21"/>
  <c r="S34" i="21"/>
  <c r="R34" i="21"/>
  <c r="Q34" i="21"/>
  <c r="P34" i="21"/>
  <c r="O34" i="21"/>
  <c r="N34" i="21"/>
  <c r="M34" i="21"/>
  <c r="L34" i="21"/>
  <c r="K34" i="21"/>
  <c r="J34" i="21"/>
  <c r="I34" i="21"/>
  <c r="H34" i="21"/>
  <c r="G34" i="21"/>
  <c r="F34" i="21"/>
  <c r="E34" i="21"/>
  <c r="D34" i="21"/>
  <c r="C34" i="21"/>
  <c r="V33" i="21"/>
  <c r="U33" i="21"/>
  <c r="T33" i="21"/>
  <c r="S33" i="21"/>
  <c r="R33" i="21"/>
  <c r="Q33" i="21"/>
  <c r="P33" i="21"/>
  <c r="O33" i="21"/>
  <c r="N33" i="21"/>
  <c r="M33" i="21"/>
  <c r="L33" i="21"/>
  <c r="K33" i="21"/>
  <c r="J33" i="21"/>
  <c r="I33" i="21"/>
  <c r="H33" i="21"/>
  <c r="G33" i="21"/>
  <c r="F33" i="21"/>
  <c r="E33" i="21"/>
  <c r="D33" i="21"/>
  <c r="C33" i="21"/>
  <c r="AA33" i="21" s="1"/>
  <c r="AB33" i="21" s="1"/>
  <c r="AC33" i="21" s="1"/>
  <c r="AD33" i="21" s="1"/>
  <c r="AE33" i="21" s="1"/>
  <c r="AF33" i="21" s="1"/>
  <c r="AG33" i="21" s="1"/>
  <c r="V32" i="21"/>
  <c r="U32" i="21"/>
  <c r="T32" i="21"/>
  <c r="S32" i="21"/>
  <c r="R32" i="21"/>
  <c r="Q32" i="21"/>
  <c r="P32" i="21"/>
  <c r="O32" i="21"/>
  <c r="N32" i="21"/>
  <c r="M32" i="21"/>
  <c r="L32" i="21"/>
  <c r="K32" i="21"/>
  <c r="J32" i="21"/>
  <c r="I32" i="21"/>
  <c r="H32" i="21"/>
  <c r="G32" i="21"/>
  <c r="F32" i="21"/>
  <c r="E32" i="21"/>
  <c r="D32" i="21"/>
  <c r="C32" i="21"/>
  <c r="V31" i="21"/>
  <c r="U31" i="21"/>
  <c r="T31" i="21"/>
  <c r="S31" i="21"/>
  <c r="R31" i="21"/>
  <c r="Q31" i="21"/>
  <c r="P31" i="21"/>
  <c r="O31" i="21"/>
  <c r="N31" i="21"/>
  <c r="M31" i="21"/>
  <c r="L31" i="21"/>
  <c r="K31" i="21"/>
  <c r="J31" i="21"/>
  <c r="I31" i="21"/>
  <c r="H31" i="21"/>
  <c r="G31" i="21"/>
  <c r="F31" i="21"/>
  <c r="E31" i="21"/>
  <c r="D31" i="21"/>
  <c r="C31" i="21"/>
  <c r="V30" i="21"/>
  <c r="U30" i="21"/>
  <c r="T30" i="21"/>
  <c r="S30" i="21"/>
  <c r="R30" i="21"/>
  <c r="Q30" i="21"/>
  <c r="P30" i="21"/>
  <c r="O30" i="21"/>
  <c r="N30" i="21"/>
  <c r="M30" i="21"/>
  <c r="L30" i="21"/>
  <c r="K30" i="21"/>
  <c r="J30" i="21"/>
  <c r="I30" i="21"/>
  <c r="H30" i="21"/>
  <c r="G30" i="21"/>
  <c r="F30" i="21"/>
  <c r="E30" i="21"/>
  <c r="D30" i="21"/>
  <c r="C30" i="21"/>
  <c r="V29" i="21"/>
  <c r="U29" i="21"/>
  <c r="T29" i="21"/>
  <c r="S29" i="21"/>
  <c r="R29" i="21"/>
  <c r="Q29" i="21"/>
  <c r="P29" i="21"/>
  <c r="O29" i="21"/>
  <c r="N29" i="21"/>
  <c r="M29" i="21"/>
  <c r="L29" i="21"/>
  <c r="K29" i="21"/>
  <c r="J29" i="21"/>
  <c r="I29" i="21"/>
  <c r="H29" i="21"/>
  <c r="G29" i="21"/>
  <c r="F29" i="21"/>
  <c r="E29" i="21"/>
  <c r="D29" i="21"/>
  <c r="C29" i="21"/>
  <c r="AA29" i="21" s="1"/>
  <c r="AB29" i="21" s="1"/>
  <c r="AC29" i="21" s="1"/>
  <c r="AD29" i="21" s="1"/>
  <c r="AE29" i="21" s="1"/>
  <c r="AF29" i="21" s="1"/>
  <c r="AG29" i="21" s="1"/>
  <c r="V28" i="21"/>
  <c r="U28" i="21"/>
  <c r="T28" i="21"/>
  <c r="S28" i="21"/>
  <c r="R28" i="21"/>
  <c r="Q28" i="21"/>
  <c r="P28" i="21"/>
  <c r="O28" i="21"/>
  <c r="N28" i="21"/>
  <c r="M28" i="21"/>
  <c r="L28" i="21"/>
  <c r="K28" i="21"/>
  <c r="J28" i="21"/>
  <c r="I28" i="21"/>
  <c r="H28" i="21"/>
  <c r="G28" i="21"/>
  <c r="F28" i="21"/>
  <c r="E28" i="21"/>
  <c r="D28" i="21"/>
  <c r="C28" i="21"/>
  <c r="AA28" i="21" s="1"/>
  <c r="AB28" i="21" s="1"/>
  <c r="AC28" i="21" s="1"/>
  <c r="V27" i="21"/>
  <c r="U27" i="21"/>
  <c r="T27" i="21"/>
  <c r="S27" i="21"/>
  <c r="R27" i="21"/>
  <c r="Q27" i="21"/>
  <c r="P27" i="21"/>
  <c r="O27" i="21"/>
  <c r="N27" i="21"/>
  <c r="M27" i="21"/>
  <c r="L27" i="21"/>
  <c r="K27" i="21"/>
  <c r="J27" i="21"/>
  <c r="I27" i="21"/>
  <c r="H27" i="21"/>
  <c r="G27" i="21"/>
  <c r="F27" i="21"/>
  <c r="E27" i="21"/>
  <c r="D27" i="21"/>
  <c r="C27" i="21"/>
  <c r="V26" i="21"/>
  <c r="U26" i="21"/>
  <c r="T26" i="21"/>
  <c r="S26" i="21"/>
  <c r="R26" i="21"/>
  <c r="Q26" i="21"/>
  <c r="P26" i="21"/>
  <c r="O26" i="21"/>
  <c r="N26" i="21"/>
  <c r="M26" i="21"/>
  <c r="L26" i="21"/>
  <c r="K26" i="21"/>
  <c r="J26" i="21"/>
  <c r="I26" i="21"/>
  <c r="H26" i="21"/>
  <c r="G26" i="21"/>
  <c r="F26" i="21"/>
  <c r="E26" i="21"/>
  <c r="D26" i="21"/>
  <c r="C26" i="21"/>
  <c r="AA26" i="21" s="1"/>
  <c r="AB26" i="21" s="1"/>
  <c r="AC26" i="21" s="1"/>
  <c r="V25" i="21"/>
  <c r="U25" i="21"/>
  <c r="T25" i="21"/>
  <c r="S25" i="21"/>
  <c r="R25" i="21"/>
  <c r="Q25" i="21"/>
  <c r="P25" i="21"/>
  <c r="O25" i="21"/>
  <c r="N25" i="21"/>
  <c r="M25" i="21"/>
  <c r="L25" i="21"/>
  <c r="K25" i="21"/>
  <c r="J25" i="21"/>
  <c r="I25" i="21"/>
  <c r="H25" i="21"/>
  <c r="G25" i="21"/>
  <c r="F25" i="21"/>
  <c r="E25" i="21"/>
  <c r="D25" i="21"/>
  <c r="C25" i="21"/>
  <c r="AA25" i="21" s="1"/>
  <c r="AB25" i="21" s="1"/>
  <c r="AC25" i="21" s="1"/>
  <c r="AD25" i="21" s="1"/>
  <c r="AE25" i="21" s="1"/>
  <c r="AF25" i="21" s="1"/>
  <c r="AG25" i="21" s="1"/>
  <c r="V24" i="21"/>
  <c r="U24" i="21"/>
  <c r="T24" i="21"/>
  <c r="S24" i="21"/>
  <c r="R24" i="21"/>
  <c r="Q24" i="21"/>
  <c r="P24" i="21"/>
  <c r="O24" i="21"/>
  <c r="N24" i="21"/>
  <c r="M24" i="21"/>
  <c r="L24" i="21"/>
  <c r="K24" i="21"/>
  <c r="J24" i="21"/>
  <c r="I24" i="21"/>
  <c r="H24" i="21"/>
  <c r="G24" i="21"/>
  <c r="F24" i="21"/>
  <c r="E24" i="21"/>
  <c r="D24" i="21"/>
  <c r="C24" i="21"/>
  <c r="AA24" i="21" s="1"/>
  <c r="AB24" i="21" s="1"/>
  <c r="AC24" i="21" s="1"/>
  <c r="V23" i="21"/>
  <c r="U23" i="21"/>
  <c r="T23" i="21"/>
  <c r="S23" i="21"/>
  <c r="R23" i="21"/>
  <c r="Q23" i="21"/>
  <c r="P23" i="21"/>
  <c r="O23" i="21"/>
  <c r="N23" i="21"/>
  <c r="M23" i="21"/>
  <c r="L23" i="21"/>
  <c r="K23" i="21"/>
  <c r="J23" i="21"/>
  <c r="I23" i="21"/>
  <c r="H23" i="21"/>
  <c r="G23" i="21"/>
  <c r="F23" i="21"/>
  <c r="E23" i="21"/>
  <c r="D23" i="21"/>
  <c r="C23" i="21"/>
  <c r="AA23" i="21" s="1"/>
  <c r="AB23" i="21" s="1"/>
  <c r="AC23" i="21" s="1"/>
  <c r="AD23" i="21" s="1"/>
  <c r="AE23" i="21" s="1"/>
  <c r="AF23" i="21" s="1"/>
  <c r="AG23" i="21" s="1"/>
  <c r="AH23" i="21" s="1"/>
  <c r="AI23" i="21" s="1"/>
  <c r="AJ23" i="21" s="1"/>
  <c r="AK23" i="21" s="1"/>
  <c r="AL23" i="21" s="1"/>
  <c r="AM23" i="21" s="1"/>
  <c r="AN23" i="21" s="1"/>
  <c r="AO23" i="21" s="1"/>
  <c r="AP23" i="21" s="1"/>
  <c r="AQ23" i="21" s="1"/>
  <c r="AR23" i="21" s="1"/>
  <c r="AS23" i="21" s="1"/>
  <c r="AT23" i="21" s="1"/>
  <c r="V22" i="21"/>
  <c r="U22" i="21"/>
  <c r="T22" i="21"/>
  <c r="S22" i="21"/>
  <c r="R22" i="21"/>
  <c r="Q22" i="21"/>
  <c r="P22" i="21"/>
  <c r="O22" i="21"/>
  <c r="N22" i="21"/>
  <c r="M22" i="21"/>
  <c r="L22" i="21"/>
  <c r="K22" i="21"/>
  <c r="J22" i="21"/>
  <c r="I22" i="21"/>
  <c r="H22" i="21"/>
  <c r="G22" i="21"/>
  <c r="F22" i="21"/>
  <c r="E22" i="21"/>
  <c r="D22" i="21"/>
  <c r="C22" i="21"/>
  <c r="V21" i="21"/>
  <c r="U21" i="21"/>
  <c r="T21" i="21"/>
  <c r="S21" i="21"/>
  <c r="R21" i="21"/>
  <c r="Q21" i="21"/>
  <c r="P21" i="21"/>
  <c r="O21" i="21"/>
  <c r="N21" i="21"/>
  <c r="M21" i="21"/>
  <c r="L21" i="21"/>
  <c r="K21" i="21"/>
  <c r="J21" i="21"/>
  <c r="I21" i="21"/>
  <c r="H21" i="21"/>
  <c r="G21" i="21"/>
  <c r="F21" i="21"/>
  <c r="E21" i="21"/>
  <c r="D21" i="21"/>
  <c r="C21" i="21"/>
  <c r="AA21" i="21" s="1"/>
  <c r="AB21" i="21" s="1"/>
  <c r="AC21" i="21" s="1"/>
  <c r="AD21" i="21" s="1"/>
  <c r="AE21" i="21" s="1"/>
  <c r="AF21" i="21" s="1"/>
  <c r="AG21" i="21" s="1"/>
  <c r="V20" i="21"/>
  <c r="U20" i="21"/>
  <c r="T20" i="21"/>
  <c r="S20" i="21"/>
  <c r="R20" i="21"/>
  <c r="Q20" i="21"/>
  <c r="P20" i="21"/>
  <c r="O20" i="21"/>
  <c r="N20" i="21"/>
  <c r="M20" i="21"/>
  <c r="L20" i="21"/>
  <c r="K20" i="21"/>
  <c r="J20" i="21"/>
  <c r="I20" i="21"/>
  <c r="H20" i="21"/>
  <c r="G20" i="21"/>
  <c r="F20" i="21"/>
  <c r="E20" i="21"/>
  <c r="D20" i="21"/>
  <c r="C20" i="21"/>
  <c r="V19" i="21"/>
  <c r="U19" i="21"/>
  <c r="T19" i="21"/>
  <c r="S19" i="21"/>
  <c r="R19" i="21"/>
  <c r="Q19" i="21"/>
  <c r="P19" i="21"/>
  <c r="O19" i="21"/>
  <c r="N19" i="21"/>
  <c r="M19" i="21"/>
  <c r="L19" i="21"/>
  <c r="K19" i="21"/>
  <c r="J19" i="21"/>
  <c r="I19" i="21"/>
  <c r="H19" i="21"/>
  <c r="G19" i="21"/>
  <c r="F19" i="21"/>
  <c r="E19" i="21"/>
  <c r="D19" i="21"/>
  <c r="C19" i="21"/>
  <c r="V18" i="21"/>
  <c r="U18" i="21"/>
  <c r="T18" i="21"/>
  <c r="S18" i="21"/>
  <c r="R18" i="21"/>
  <c r="Q18" i="21"/>
  <c r="P18" i="21"/>
  <c r="O18" i="21"/>
  <c r="N18" i="21"/>
  <c r="M18" i="21"/>
  <c r="L18" i="21"/>
  <c r="K18" i="21"/>
  <c r="J18" i="21"/>
  <c r="I18" i="21"/>
  <c r="H18" i="21"/>
  <c r="G18" i="21"/>
  <c r="F18" i="21"/>
  <c r="E18" i="21"/>
  <c r="D18" i="21"/>
  <c r="C18" i="21"/>
  <c r="AA18" i="21" s="1"/>
  <c r="AB18" i="21" s="1"/>
  <c r="AC18" i="21" s="1"/>
  <c r="V17" i="21"/>
  <c r="U17" i="21"/>
  <c r="T17" i="21"/>
  <c r="S17" i="21"/>
  <c r="R17" i="21"/>
  <c r="Q17" i="21"/>
  <c r="P17" i="21"/>
  <c r="O17" i="21"/>
  <c r="N17" i="21"/>
  <c r="M17" i="21"/>
  <c r="L17" i="21"/>
  <c r="K17" i="21"/>
  <c r="J17" i="21"/>
  <c r="I17" i="21"/>
  <c r="H17" i="21"/>
  <c r="G17" i="21"/>
  <c r="F17" i="21"/>
  <c r="E17" i="21"/>
  <c r="D17" i="21"/>
  <c r="C17" i="21"/>
  <c r="V16" i="21"/>
  <c r="V217" i="21" s="1"/>
  <c r="U16" i="21"/>
  <c r="T16" i="21"/>
  <c r="S16" i="21"/>
  <c r="R16" i="21"/>
  <c r="Q16" i="21"/>
  <c r="P16" i="21"/>
  <c r="O16" i="21"/>
  <c r="N16" i="21"/>
  <c r="N217" i="21" s="1"/>
  <c r="M16" i="21"/>
  <c r="L16" i="21"/>
  <c r="K16" i="21"/>
  <c r="J16" i="21"/>
  <c r="I16" i="21"/>
  <c r="H16" i="21"/>
  <c r="G16" i="21"/>
  <c r="F16" i="21"/>
  <c r="F216" i="21" s="1"/>
  <c r="E16" i="21"/>
  <c r="D16" i="21"/>
  <c r="D217" i="21" s="1"/>
  <c r="C16" i="21"/>
  <c r="AA16" i="21" s="1"/>
  <c r="AB16" i="21" s="1"/>
  <c r="AC16" i="21" s="1"/>
  <c r="V15" i="21"/>
  <c r="U15" i="21"/>
  <c r="T15" i="21"/>
  <c r="S15" i="21"/>
  <c r="R15" i="21"/>
  <c r="R217" i="21" s="1"/>
  <c r="Q15" i="21"/>
  <c r="P15" i="21"/>
  <c r="O15" i="21"/>
  <c r="N15" i="21"/>
  <c r="M15" i="21"/>
  <c r="L15" i="21"/>
  <c r="K15" i="21"/>
  <c r="J15" i="21"/>
  <c r="I15" i="21"/>
  <c r="H15" i="21"/>
  <c r="G15" i="21"/>
  <c r="F15" i="21"/>
  <c r="E15" i="21"/>
  <c r="D15" i="21"/>
  <c r="C15" i="21"/>
  <c r="C218" i="21" s="1"/>
  <c r="Z214" i="4"/>
  <c r="AA214" i="4" s="1"/>
  <c r="AB214" i="4" s="1"/>
  <c r="AC214" i="4" s="1"/>
  <c r="AD214" i="4" s="1"/>
  <c r="AE214" i="4" s="1"/>
  <c r="AF214" i="4" s="1"/>
  <c r="AG214" i="4" s="1"/>
  <c r="AH214" i="4" s="1"/>
  <c r="AI214" i="4" s="1"/>
  <c r="AJ214" i="4" s="1"/>
  <c r="AK214" i="4" s="1"/>
  <c r="AL214" i="4" s="1"/>
  <c r="AM214" i="4" s="1"/>
  <c r="AN214" i="4" s="1"/>
  <c r="AO214" i="4" s="1"/>
  <c r="AP214" i="4" s="1"/>
  <c r="AQ214" i="4" s="1"/>
  <c r="AR214" i="4" s="1"/>
  <c r="AS214" i="4" s="1"/>
  <c r="AT214" i="4" s="1"/>
  <c r="Z213" i="4"/>
  <c r="AA213" i="4" s="1"/>
  <c r="AB213" i="4" s="1"/>
  <c r="AC213" i="4" s="1"/>
  <c r="AD213" i="4" s="1"/>
  <c r="AE213" i="4" s="1"/>
  <c r="AF213" i="4" s="1"/>
  <c r="AG213" i="4" s="1"/>
  <c r="AH213" i="4" s="1"/>
  <c r="AI213" i="4" s="1"/>
  <c r="AJ213" i="4" s="1"/>
  <c r="AK213" i="4" s="1"/>
  <c r="AL213" i="4" s="1"/>
  <c r="AM213" i="4" s="1"/>
  <c r="AN213" i="4" s="1"/>
  <c r="AO213" i="4" s="1"/>
  <c r="AP213" i="4" s="1"/>
  <c r="AQ213" i="4" s="1"/>
  <c r="AR213" i="4" s="1"/>
  <c r="AS213" i="4" s="1"/>
  <c r="AT213" i="4" s="1"/>
  <c r="Z212" i="4"/>
  <c r="AA212" i="4" s="1"/>
  <c r="AB212" i="4" s="1"/>
  <c r="AC212" i="4" s="1"/>
  <c r="AD212" i="4" s="1"/>
  <c r="AE212" i="4" s="1"/>
  <c r="AF212" i="4" s="1"/>
  <c r="AG212" i="4" s="1"/>
  <c r="AH212" i="4" s="1"/>
  <c r="AI212" i="4" s="1"/>
  <c r="AJ212" i="4" s="1"/>
  <c r="AK212" i="4" s="1"/>
  <c r="AL212" i="4" s="1"/>
  <c r="AM212" i="4" s="1"/>
  <c r="AN212" i="4" s="1"/>
  <c r="AO212" i="4" s="1"/>
  <c r="AP212" i="4" s="1"/>
  <c r="AQ212" i="4" s="1"/>
  <c r="AR212" i="4" s="1"/>
  <c r="AS212" i="4" s="1"/>
  <c r="AT212" i="4" s="1"/>
  <c r="Z211" i="4"/>
  <c r="AA211" i="4" s="1"/>
  <c r="AB211" i="4" s="1"/>
  <c r="AC211" i="4" s="1"/>
  <c r="AD211" i="4" s="1"/>
  <c r="AE211" i="4" s="1"/>
  <c r="AF211" i="4" s="1"/>
  <c r="AG211" i="4" s="1"/>
  <c r="AH211" i="4" s="1"/>
  <c r="AI211" i="4" s="1"/>
  <c r="AJ211" i="4" s="1"/>
  <c r="AK211" i="4" s="1"/>
  <c r="AL211" i="4" s="1"/>
  <c r="AM211" i="4" s="1"/>
  <c r="AN211" i="4" s="1"/>
  <c r="AO211" i="4" s="1"/>
  <c r="AP211" i="4" s="1"/>
  <c r="AQ211" i="4" s="1"/>
  <c r="AR211" i="4" s="1"/>
  <c r="AS211" i="4" s="1"/>
  <c r="AT211" i="4" s="1"/>
  <c r="Z210" i="4"/>
  <c r="AA210" i="4"/>
  <c r="AB210" i="4" s="1"/>
  <c r="AC210" i="4" s="1"/>
  <c r="AD210" i="4" s="1"/>
  <c r="AE210" i="4" s="1"/>
  <c r="AF210" i="4" s="1"/>
  <c r="AG210" i="4" s="1"/>
  <c r="AH210" i="4" s="1"/>
  <c r="AI210" i="4" s="1"/>
  <c r="AJ210" i="4" s="1"/>
  <c r="AK210" i="4" s="1"/>
  <c r="AL210" i="4" s="1"/>
  <c r="AM210" i="4" s="1"/>
  <c r="AN210" i="4" s="1"/>
  <c r="AO210" i="4" s="1"/>
  <c r="AP210" i="4" s="1"/>
  <c r="AQ210" i="4" s="1"/>
  <c r="AR210" i="4" s="1"/>
  <c r="AS210" i="4" s="1"/>
  <c r="AT210" i="4" s="1"/>
  <c r="Z209" i="4"/>
  <c r="AA209" i="4" s="1"/>
  <c r="AB209" i="4" s="1"/>
  <c r="AC209" i="4" s="1"/>
  <c r="AD209" i="4" s="1"/>
  <c r="AE209" i="4" s="1"/>
  <c r="AF209" i="4" s="1"/>
  <c r="AG209" i="4" s="1"/>
  <c r="AH209" i="4" s="1"/>
  <c r="AI209" i="4" s="1"/>
  <c r="AJ209" i="4" s="1"/>
  <c r="AK209" i="4" s="1"/>
  <c r="AL209" i="4" s="1"/>
  <c r="AM209" i="4" s="1"/>
  <c r="AN209" i="4" s="1"/>
  <c r="AO209" i="4" s="1"/>
  <c r="AP209" i="4" s="1"/>
  <c r="AQ209" i="4" s="1"/>
  <c r="AR209" i="4" s="1"/>
  <c r="AS209" i="4" s="1"/>
  <c r="AT209" i="4" s="1"/>
  <c r="Z208" i="4"/>
  <c r="AA208" i="4"/>
  <c r="AB208" i="4" s="1"/>
  <c r="AC208" i="4" s="1"/>
  <c r="AD208" i="4" s="1"/>
  <c r="AE208" i="4" s="1"/>
  <c r="AF208" i="4" s="1"/>
  <c r="AG208" i="4" s="1"/>
  <c r="AH208" i="4" s="1"/>
  <c r="AI208" i="4" s="1"/>
  <c r="AJ208" i="4" s="1"/>
  <c r="AK208" i="4" s="1"/>
  <c r="AL208" i="4" s="1"/>
  <c r="AM208" i="4" s="1"/>
  <c r="AN208" i="4" s="1"/>
  <c r="AO208" i="4" s="1"/>
  <c r="AP208" i="4" s="1"/>
  <c r="AQ208" i="4" s="1"/>
  <c r="AR208" i="4" s="1"/>
  <c r="AS208" i="4" s="1"/>
  <c r="AT208" i="4" s="1"/>
  <c r="Z207" i="4"/>
  <c r="Z206" i="4"/>
  <c r="AC206" i="4"/>
  <c r="AD206" i="4" s="1"/>
  <c r="AE206" i="4" s="1"/>
  <c r="AF206" i="4" s="1"/>
  <c r="AG206" i="4" s="1"/>
  <c r="AH206" i="4" s="1"/>
  <c r="AI206" i="4" s="1"/>
  <c r="AJ206" i="4" s="1"/>
  <c r="AK206" i="4" s="1"/>
  <c r="AL206" i="4" s="1"/>
  <c r="AM206" i="4" s="1"/>
  <c r="AN206" i="4" s="1"/>
  <c r="AO206" i="4" s="1"/>
  <c r="AP206" i="4" s="1"/>
  <c r="AQ206" i="4" s="1"/>
  <c r="AR206" i="4" s="1"/>
  <c r="AS206" i="4" s="1"/>
  <c r="AT206" i="4" s="1"/>
  <c r="Z205" i="4"/>
  <c r="AA205" i="4" s="1"/>
  <c r="AB205" i="4" s="1"/>
  <c r="AC205" i="4" s="1"/>
  <c r="AD205" i="4" s="1"/>
  <c r="AE205" i="4" s="1"/>
  <c r="AF205" i="4" s="1"/>
  <c r="AG205" i="4" s="1"/>
  <c r="AH205" i="4" s="1"/>
  <c r="AI205" i="4" s="1"/>
  <c r="AJ205" i="4" s="1"/>
  <c r="AK205" i="4" s="1"/>
  <c r="AL205" i="4" s="1"/>
  <c r="AM205" i="4" s="1"/>
  <c r="AN205" i="4" s="1"/>
  <c r="AO205" i="4" s="1"/>
  <c r="AP205" i="4" s="1"/>
  <c r="AQ205" i="4" s="1"/>
  <c r="AR205" i="4" s="1"/>
  <c r="AS205" i="4" s="1"/>
  <c r="AT205" i="4" s="1"/>
  <c r="Z204" i="4"/>
  <c r="AA204" i="4" s="1"/>
  <c r="AB204" i="4" s="1"/>
  <c r="AC204" i="4" s="1"/>
  <c r="AD204" i="4" s="1"/>
  <c r="AE204" i="4" s="1"/>
  <c r="AF204" i="4" s="1"/>
  <c r="AG204" i="4" s="1"/>
  <c r="AH204" i="4" s="1"/>
  <c r="AI204" i="4" s="1"/>
  <c r="AJ204" i="4" s="1"/>
  <c r="AK204" i="4" s="1"/>
  <c r="AL204" i="4" s="1"/>
  <c r="AM204" i="4" s="1"/>
  <c r="AN204" i="4" s="1"/>
  <c r="AO204" i="4" s="1"/>
  <c r="AP204" i="4" s="1"/>
  <c r="AQ204" i="4" s="1"/>
  <c r="AR204" i="4" s="1"/>
  <c r="AS204" i="4" s="1"/>
  <c r="AT204" i="4" s="1"/>
  <c r="Z203" i="4"/>
  <c r="AA203" i="4" s="1"/>
  <c r="AB203" i="4" s="1"/>
  <c r="AC203" i="4" s="1"/>
  <c r="AD203" i="4" s="1"/>
  <c r="AE203" i="4" s="1"/>
  <c r="AF203" i="4" s="1"/>
  <c r="AG203" i="4" s="1"/>
  <c r="AH203" i="4" s="1"/>
  <c r="AI203" i="4" s="1"/>
  <c r="AJ203" i="4" s="1"/>
  <c r="AK203" i="4" s="1"/>
  <c r="AL203" i="4" s="1"/>
  <c r="AM203" i="4" s="1"/>
  <c r="AN203" i="4" s="1"/>
  <c r="AO203" i="4" s="1"/>
  <c r="AP203" i="4" s="1"/>
  <c r="AQ203" i="4" s="1"/>
  <c r="AR203" i="4" s="1"/>
  <c r="AS203" i="4" s="1"/>
  <c r="AT203" i="4" s="1"/>
  <c r="Z202" i="4"/>
  <c r="Z201" i="4"/>
  <c r="AA201" i="4"/>
  <c r="AB201" i="4" s="1"/>
  <c r="AC201" i="4" s="1"/>
  <c r="AD201" i="4" s="1"/>
  <c r="AE201" i="4" s="1"/>
  <c r="AF201" i="4" s="1"/>
  <c r="AG201" i="4" s="1"/>
  <c r="AH201" i="4" s="1"/>
  <c r="AI201" i="4" s="1"/>
  <c r="AJ201" i="4" s="1"/>
  <c r="AK201" i="4" s="1"/>
  <c r="AL201" i="4" s="1"/>
  <c r="AM201" i="4" s="1"/>
  <c r="AN201" i="4" s="1"/>
  <c r="AO201" i="4" s="1"/>
  <c r="AP201" i="4" s="1"/>
  <c r="AQ201" i="4" s="1"/>
  <c r="AR201" i="4" s="1"/>
  <c r="AS201" i="4" s="1"/>
  <c r="AT201" i="4" s="1"/>
  <c r="Z200" i="4"/>
  <c r="AA200" i="4"/>
  <c r="AB200" i="4" s="1"/>
  <c r="AC200" i="4" s="1"/>
  <c r="AD200" i="4" s="1"/>
  <c r="AE200" i="4" s="1"/>
  <c r="AF200" i="4" s="1"/>
  <c r="AG200" i="4" s="1"/>
  <c r="AH200" i="4" s="1"/>
  <c r="AI200" i="4" s="1"/>
  <c r="AJ200" i="4" s="1"/>
  <c r="AK200" i="4" s="1"/>
  <c r="AL200" i="4" s="1"/>
  <c r="AM200" i="4" s="1"/>
  <c r="AN200" i="4" s="1"/>
  <c r="AO200" i="4" s="1"/>
  <c r="AP200" i="4" s="1"/>
  <c r="AQ200" i="4" s="1"/>
  <c r="AR200" i="4" s="1"/>
  <c r="AS200" i="4" s="1"/>
  <c r="AT200" i="4" s="1"/>
  <c r="Z199" i="4"/>
  <c r="AA199" i="4" s="1"/>
  <c r="AB199" i="4" s="1"/>
  <c r="AC199" i="4" s="1"/>
  <c r="AD199" i="4" s="1"/>
  <c r="AE199" i="4" s="1"/>
  <c r="AF199" i="4" s="1"/>
  <c r="AG199" i="4" s="1"/>
  <c r="AH199" i="4" s="1"/>
  <c r="AI199" i="4" s="1"/>
  <c r="AJ199" i="4" s="1"/>
  <c r="AK199" i="4" s="1"/>
  <c r="AL199" i="4" s="1"/>
  <c r="AM199" i="4" s="1"/>
  <c r="AN199" i="4" s="1"/>
  <c r="AO199" i="4" s="1"/>
  <c r="AP199" i="4" s="1"/>
  <c r="AQ199" i="4" s="1"/>
  <c r="AR199" i="4" s="1"/>
  <c r="AS199" i="4" s="1"/>
  <c r="AT199" i="4" s="1"/>
  <c r="Z198" i="4"/>
  <c r="Z197" i="4"/>
  <c r="AA197" i="4" s="1"/>
  <c r="AB197" i="4" s="1"/>
  <c r="AC197" i="4" s="1"/>
  <c r="AD197" i="4" s="1"/>
  <c r="AE197" i="4" s="1"/>
  <c r="AF197" i="4" s="1"/>
  <c r="AG197" i="4" s="1"/>
  <c r="AH197" i="4" s="1"/>
  <c r="AI197" i="4" s="1"/>
  <c r="AJ197" i="4" s="1"/>
  <c r="AK197" i="4" s="1"/>
  <c r="AL197" i="4" s="1"/>
  <c r="AM197" i="4" s="1"/>
  <c r="AN197" i="4" s="1"/>
  <c r="AO197" i="4" s="1"/>
  <c r="AP197" i="4" s="1"/>
  <c r="AQ197" i="4" s="1"/>
  <c r="AR197" i="4" s="1"/>
  <c r="AS197" i="4" s="1"/>
  <c r="AT197" i="4" s="1"/>
  <c r="Z196" i="4"/>
  <c r="AA196" i="4" s="1"/>
  <c r="AB196" i="4" s="1"/>
  <c r="AC196" i="4" s="1"/>
  <c r="AD196" i="4" s="1"/>
  <c r="AE196" i="4" s="1"/>
  <c r="AF196" i="4" s="1"/>
  <c r="AG196" i="4" s="1"/>
  <c r="AH196" i="4" s="1"/>
  <c r="AI196" i="4" s="1"/>
  <c r="AJ196" i="4" s="1"/>
  <c r="AK196" i="4" s="1"/>
  <c r="AL196" i="4" s="1"/>
  <c r="AM196" i="4" s="1"/>
  <c r="AN196" i="4" s="1"/>
  <c r="AO196" i="4" s="1"/>
  <c r="AP196" i="4" s="1"/>
  <c r="AQ196" i="4" s="1"/>
  <c r="AR196" i="4" s="1"/>
  <c r="AS196" i="4" s="1"/>
  <c r="AT196" i="4" s="1"/>
  <c r="Z195" i="4"/>
  <c r="AA195" i="4"/>
  <c r="AB195" i="4" s="1"/>
  <c r="AC195" i="4" s="1"/>
  <c r="AD195" i="4" s="1"/>
  <c r="AE195" i="4" s="1"/>
  <c r="AF195" i="4" s="1"/>
  <c r="AG195" i="4" s="1"/>
  <c r="AH195" i="4" s="1"/>
  <c r="AI195" i="4" s="1"/>
  <c r="AJ195" i="4" s="1"/>
  <c r="AK195" i="4" s="1"/>
  <c r="AL195" i="4" s="1"/>
  <c r="AM195" i="4" s="1"/>
  <c r="AN195" i="4" s="1"/>
  <c r="AO195" i="4" s="1"/>
  <c r="AP195" i="4" s="1"/>
  <c r="AQ195" i="4" s="1"/>
  <c r="AR195" i="4" s="1"/>
  <c r="AS195" i="4" s="1"/>
  <c r="AT195" i="4" s="1"/>
  <c r="Z194" i="4"/>
  <c r="AA194" i="4" s="1"/>
  <c r="AB194" i="4" s="1"/>
  <c r="AC194" i="4" s="1"/>
  <c r="AD194" i="4" s="1"/>
  <c r="AE194" i="4" s="1"/>
  <c r="AF194" i="4" s="1"/>
  <c r="AG194" i="4" s="1"/>
  <c r="AH194" i="4" s="1"/>
  <c r="AI194" i="4" s="1"/>
  <c r="AJ194" i="4" s="1"/>
  <c r="AK194" i="4" s="1"/>
  <c r="AL194" i="4" s="1"/>
  <c r="AM194" i="4" s="1"/>
  <c r="AN194" i="4" s="1"/>
  <c r="AO194" i="4" s="1"/>
  <c r="AP194" i="4" s="1"/>
  <c r="AQ194" i="4" s="1"/>
  <c r="AR194" i="4" s="1"/>
  <c r="AS194" i="4" s="1"/>
  <c r="AT194" i="4" s="1"/>
  <c r="Z193" i="4"/>
  <c r="AA193" i="4" s="1"/>
  <c r="AB193" i="4" s="1"/>
  <c r="AC193" i="4" s="1"/>
  <c r="AD193" i="4" s="1"/>
  <c r="AE193" i="4" s="1"/>
  <c r="AF193" i="4" s="1"/>
  <c r="AG193" i="4" s="1"/>
  <c r="AH193" i="4" s="1"/>
  <c r="AI193" i="4" s="1"/>
  <c r="AJ193" i="4" s="1"/>
  <c r="AK193" i="4" s="1"/>
  <c r="AL193" i="4" s="1"/>
  <c r="AM193" i="4" s="1"/>
  <c r="AN193" i="4" s="1"/>
  <c r="AO193" i="4" s="1"/>
  <c r="AP193" i="4" s="1"/>
  <c r="AQ193" i="4" s="1"/>
  <c r="AR193" i="4" s="1"/>
  <c r="AS193" i="4" s="1"/>
  <c r="Z192" i="4"/>
  <c r="AA192" i="4" s="1"/>
  <c r="AB192" i="4" s="1"/>
  <c r="AC192" i="4" s="1"/>
  <c r="AD192" i="4" s="1"/>
  <c r="AE192" i="4" s="1"/>
  <c r="AF192" i="4" s="1"/>
  <c r="AG192" i="4" s="1"/>
  <c r="AH192" i="4" s="1"/>
  <c r="AI192" i="4" s="1"/>
  <c r="AJ192" i="4" s="1"/>
  <c r="AK192" i="4" s="1"/>
  <c r="AL192" i="4" s="1"/>
  <c r="AM192" i="4" s="1"/>
  <c r="AN192" i="4" s="1"/>
  <c r="AO192" i="4" s="1"/>
  <c r="AP192" i="4" s="1"/>
  <c r="AQ192" i="4" s="1"/>
  <c r="AR192" i="4" s="1"/>
  <c r="AS192" i="4" s="1"/>
  <c r="AT192" i="4" s="1"/>
  <c r="Z191" i="4"/>
  <c r="AA191" i="4"/>
  <c r="AB191" i="4" s="1"/>
  <c r="AC191" i="4" s="1"/>
  <c r="AD191" i="4" s="1"/>
  <c r="AE191" i="4" s="1"/>
  <c r="AF191" i="4" s="1"/>
  <c r="AG191" i="4" s="1"/>
  <c r="AH191" i="4" s="1"/>
  <c r="AI191" i="4" s="1"/>
  <c r="AJ191" i="4" s="1"/>
  <c r="AK191" i="4" s="1"/>
  <c r="AL191" i="4" s="1"/>
  <c r="AM191" i="4" s="1"/>
  <c r="AN191" i="4" s="1"/>
  <c r="AO191" i="4" s="1"/>
  <c r="AP191" i="4" s="1"/>
  <c r="AQ191" i="4" s="1"/>
  <c r="AR191" i="4" s="1"/>
  <c r="AS191" i="4" s="1"/>
  <c r="AT191" i="4" s="1"/>
  <c r="Z190" i="4"/>
  <c r="Z189" i="4"/>
  <c r="AA189" i="4" s="1"/>
  <c r="AB189" i="4" s="1"/>
  <c r="AC189" i="4" s="1"/>
  <c r="AD189" i="4" s="1"/>
  <c r="AE189" i="4" s="1"/>
  <c r="AF189" i="4" s="1"/>
  <c r="AG189" i="4" s="1"/>
  <c r="AH189" i="4" s="1"/>
  <c r="AI189" i="4" s="1"/>
  <c r="AJ189" i="4" s="1"/>
  <c r="AK189" i="4" s="1"/>
  <c r="AL189" i="4" s="1"/>
  <c r="AM189" i="4" s="1"/>
  <c r="AN189" i="4" s="1"/>
  <c r="AO189" i="4" s="1"/>
  <c r="AP189" i="4" s="1"/>
  <c r="AQ189" i="4" s="1"/>
  <c r="AR189" i="4" s="1"/>
  <c r="AS189" i="4" s="1"/>
  <c r="AT189" i="4" s="1"/>
  <c r="Z188" i="4"/>
  <c r="AA188" i="4"/>
  <c r="AB188" i="4" s="1"/>
  <c r="AC188" i="4" s="1"/>
  <c r="AD188" i="4" s="1"/>
  <c r="AE188" i="4" s="1"/>
  <c r="AF188" i="4" s="1"/>
  <c r="AG188" i="4" s="1"/>
  <c r="AH188" i="4" s="1"/>
  <c r="AI188" i="4" s="1"/>
  <c r="AJ188" i="4" s="1"/>
  <c r="AK188" i="4" s="1"/>
  <c r="AL188" i="4" s="1"/>
  <c r="AM188" i="4" s="1"/>
  <c r="AN188" i="4" s="1"/>
  <c r="AO188" i="4" s="1"/>
  <c r="AP188" i="4" s="1"/>
  <c r="AQ188" i="4" s="1"/>
  <c r="AR188" i="4" s="1"/>
  <c r="AS188" i="4" s="1"/>
  <c r="AT188" i="4" s="1"/>
  <c r="Z187" i="4"/>
  <c r="AA187" i="4" s="1"/>
  <c r="AB187" i="4" s="1"/>
  <c r="AC187" i="4" s="1"/>
  <c r="AD187" i="4" s="1"/>
  <c r="AE187" i="4" s="1"/>
  <c r="AF187" i="4" s="1"/>
  <c r="AG187" i="4" s="1"/>
  <c r="AH187" i="4" s="1"/>
  <c r="AI187" i="4" s="1"/>
  <c r="AJ187" i="4" s="1"/>
  <c r="AK187" i="4" s="1"/>
  <c r="AL187" i="4" s="1"/>
  <c r="AM187" i="4" s="1"/>
  <c r="AN187" i="4" s="1"/>
  <c r="AO187" i="4" s="1"/>
  <c r="AP187" i="4" s="1"/>
  <c r="AQ187" i="4" s="1"/>
  <c r="AR187" i="4" s="1"/>
  <c r="AS187" i="4" s="1"/>
  <c r="AT187" i="4" s="1"/>
  <c r="Z186" i="4"/>
  <c r="AA186" i="4"/>
  <c r="AB186" i="4" s="1"/>
  <c r="AC186" i="4" s="1"/>
  <c r="AD186" i="4" s="1"/>
  <c r="AE186" i="4" s="1"/>
  <c r="AF186" i="4" s="1"/>
  <c r="AG186" i="4" s="1"/>
  <c r="AH186" i="4" s="1"/>
  <c r="AI186" i="4" s="1"/>
  <c r="AJ186" i="4" s="1"/>
  <c r="AK186" i="4" s="1"/>
  <c r="AL186" i="4" s="1"/>
  <c r="AM186" i="4" s="1"/>
  <c r="AN186" i="4" s="1"/>
  <c r="AO186" i="4" s="1"/>
  <c r="AP186" i="4" s="1"/>
  <c r="AQ186" i="4" s="1"/>
  <c r="AR186" i="4" s="1"/>
  <c r="AS186" i="4" s="1"/>
  <c r="AT186" i="4" s="1"/>
  <c r="Z185" i="4"/>
  <c r="AA185" i="4" s="1"/>
  <c r="AB185" i="4" s="1"/>
  <c r="AC185" i="4" s="1"/>
  <c r="AD185" i="4" s="1"/>
  <c r="AE185" i="4" s="1"/>
  <c r="AF185" i="4" s="1"/>
  <c r="AG185" i="4" s="1"/>
  <c r="AH185" i="4" s="1"/>
  <c r="AI185" i="4" s="1"/>
  <c r="AJ185" i="4" s="1"/>
  <c r="AK185" i="4" s="1"/>
  <c r="AL185" i="4" s="1"/>
  <c r="AM185" i="4" s="1"/>
  <c r="AN185" i="4" s="1"/>
  <c r="AO185" i="4" s="1"/>
  <c r="AP185" i="4" s="1"/>
  <c r="AQ185" i="4" s="1"/>
  <c r="AR185" i="4" s="1"/>
  <c r="AS185" i="4" s="1"/>
  <c r="Z184" i="4"/>
  <c r="AA184" i="4"/>
  <c r="AB184" i="4" s="1"/>
  <c r="AC184" i="4" s="1"/>
  <c r="AD184" i="4" s="1"/>
  <c r="AE184" i="4" s="1"/>
  <c r="AF184" i="4" s="1"/>
  <c r="AG184" i="4" s="1"/>
  <c r="AH184" i="4" s="1"/>
  <c r="AI184" i="4" s="1"/>
  <c r="AJ184" i="4" s="1"/>
  <c r="AK184" i="4" s="1"/>
  <c r="AL184" i="4" s="1"/>
  <c r="AM184" i="4" s="1"/>
  <c r="AN184" i="4" s="1"/>
  <c r="AO184" i="4" s="1"/>
  <c r="AP184" i="4" s="1"/>
  <c r="AQ184" i="4" s="1"/>
  <c r="AR184" i="4" s="1"/>
  <c r="AS184" i="4" s="1"/>
  <c r="AT184" i="4" s="1"/>
  <c r="Z183" i="4"/>
  <c r="AA183" i="4" s="1"/>
  <c r="AB183" i="4" s="1"/>
  <c r="AC183" i="4" s="1"/>
  <c r="AD183" i="4" s="1"/>
  <c r="AE183" i="4" s="1"/>
  <c r="AF183" i="4" s="1"/>
  <c r="AG183" i="4" s="1"/>
  <c r="AH183" i="4" s="1"/>
  <c r="AI183" i="4" s="1"/>
  <c r="AJ183" i="4" s="1"/>
  <c r="AK183" i="4" s="1"/>
  <c r="AL183" i="4" s="1"/>
  <c r="AM183" i="4" s="1"/>
  <c r="AN183" i="4" s="1"/>
  <c r="AO183" i="4" s="1"/>
  <c r="AP183" i="4" s="1"/>
  <c r="AQ183" i="4" s="1"/>
  <c r="AR183" i="4" s="1"/>
  <c r="AS183" i="4" s="1"/>
  <c r="AT183" i="4" s="1"/>
  <c r="Z182" i="4"/>
  <c r="Z181" i="4"/>
  <c r="AA181" i="4" s="1"/>
  <c r="AB181" i="4" s="1"/>
  <c r="AC181" i="4" s="1"/>
  <c r="AD181" i="4" s="1"/>
  <c r="AE181" i="4" s="1"/>
  <c r="AF181" i="4" s="1"/>
  <c r="AG181" i="4" s="1"/>
  <c r="AH181" i="4" s="1"/>
  <c r="AI181" i="4" s="1"/>
  <c r="AJ181" i="4" s="1"/>
  <c r="AK181" i="4" s="1"/>
  <c r="AL181" i="4" s="1"/>
  <c r="AM181" i="4" s="1"/>
  <c r="AN181" i="4" s="1"/>
  <c r="AO181" i="4" s="1"/>
  <c r="AP181" i="4" s="1"/>
  <c r="AQ181" i="4" s="1"/>
  <c r="AR181" i="4" s="1"/>
  <c r="AS181" i="4" s="1"/>
  <c r="AT181" i="4" s="1"/>
  <c r="Z180" i="4"/>
  <c r="AA180" i="4" s="1"/>
  <c r="AB180" i="4" s="1"/>
  <c r="AC180" i="4" s="1"/>
  <c r="AD180" i="4" s="1"/>
  <c r="AE180" i="4" s="1"/>
  <c r="AF180" i="4" s="1"/>
  <c r="AG180" i="4" s="1"/>
  <c r="AH180" i="4" s="1"/>
  <c r="AI180" i="4" s="1"/>
  <c r="AJ180" i="4" s="1"/>
  <c r="AK180" i="4" s="1"/>
  <c r="AL180" i="4" s="1"/>
  <c r="AM180" i="4" s="1"/>
  <c r="AN180" i="4" s="1"/>
  <c r="AO180" i="4" s="1"/>
  <c r="AP180" i="4" s="1"/>
  <c r="AQ180" i="4" s="1"/>
  <c r="AR180" i="4" s="1"/>
  <c r="AS180" i="4" s="1"/>
  <c r="AT180" i="4" s="1"/>
  <c r="Z179" i="4"/>
  <c r="AA179" i="4"/>
  <c r="AB179" i="4" s="1"/>
  <c r="AC179" i="4" s="1"/>
  <c r="AD179" i="4" s="1"/>
  <c r="AE179" i="4" s="1"/>
  <c r="AF179" i="4" s="1"/>
  <c r="AG179" i="4" s="1"/>
  <c r="AH179" i="4" s="1"/>
  <c r="AI179" i="4" s="1"/>
  <c r="AJ179" i="4" s="1"/>
  <c r="AK179" i="4" s="1"/>
  <c r="AL179" i="4" s="1"/>
  <c r="AM179" i="4" s="1"/>
  <c r="AN179" i="4" s="1"/>
  <c r="AO179" i="4" s="1"/>
  <c r="AP179" i="4" s="1"/>
  <c r="AQ179" i="4" s="1"/>
  <c r="AR179" i="4" s="1"/>
  <c r="AS179" i="4" s="1"/>
  <c r="AT179" i="4" s="1"/>
  <c r="Z178" i="4"/>
  <c r="AA178" i="4" s="1"/>
  <c r="AB178" i="4" s="1"/>
  <c r="AC178" i="4" s="1"/>
  <c r="AD178" i="4" s="1"/>
  <c r="AE178" i="4" s="1"/>
  <c r="AF178" i="4" s="1"/>
  <c r="AG178" i="4" s="1"/>
  <c r="AH178" i="4" s="1"/>
  <c r="AI178" i="4" s="1"/>
  <c r="AJ178" i="4" s="1"/>
  <c r="AK178" i="4" s="1"/>
  <c r="AL178" i="4" s="1"/>
  <c r="AM178" i="4" s="1"/>
  <c r="AN178" i="4" s="1"/>
  <c r="AO178" i="4" s="1"/>
  <c r="AP178" i="4" s="1"/>
  <c r="AQ178" i="4" s="1"/>
  <c r="AR178" i="4" s="1"/>
  <c r="AS178" i="4" s="1"/>
  <c r="AT178" i="4" s="1"/>
  <c r="Z177" i="4"/>
  <c r="AA177" i="4"/>
  <c r="AB177" i="4" s="1"/>
  <c r="AC177" i="4" s="1"/>
  <c r="AD177" i="4" s="1"/>
  <c r="AE177" i="4" s="1"/>
  <c r="AF177" i="4" s="1"/>
  <c r="AG177" i="4" s="1"/>
  <c r="AH177" i="4" s="1"/>
  <c r="AI177" i="4" s="1"/>
  <c r="AJ177" i="4" s="1"/>
  <c r="AK177" i="4" s="1"/>
  <c r="AL177" i="4" s="1"/>
  <c r="AM177" i="4" s="1"/>
  <c r="AN177" i="4" s="1"/>
  <c r="AO177" i="4" s="1"/>
  <c r="AP177" i="4" s="1"/>
  <c r="AQ177" i="4" s="1"/>
  <c r="AR177" i="4" s="1"/>
  <c r="AS177" i="4" s="1"/>
  <c r="AT177" i="4" s="1"/>
  <c r="Z176" i="4"/>
  <c r="AA176" i="4" s="1"/>
  <c r="AB176" i="4" s="1"/>
  <c r="AC176" i="4" s="1"/>
  <c r="AD176" i="4" s="1"/>
  <c r="AE176" i="4" s="1"/>
  <c r="AF176" i="4" s="1"/>
  <c r="AG176" i="4" s="1"/>
  <c r="AH176" i="4" s="1"/>
  <c r="AI176" i="4" s="1"/>
  <c r="AJ176" i="4" s="1"/>
  <c r="AK176" i="4" s="1"/>
  <c r="AL176" i="4" s="1"/>
  <c r="AM176" i="4" s="1"/>
  <c r="AN176" i="4" s="1"/>
  <c r="AO176" i="4" s="1"/>
  <c r="AP176" i="4" s="1"/>
  <c r="AQ176" i="4" s="1"/>
  <c r="AR176" i="4" s="1"/>
  <c r="AS176" i="4" s="1"/>
  <c r="AT176" i="4" s="1"/>
  <c r="Z175" i="4"/>
  <c r="Z174" i="4"/>
  <c r="AA174" i="4" s="1"/>
  <c r="AB174" i="4" s="1"/>
  <c r="AC174" i="4" s="1"/>
  <c r="AD174" i="4" s="1"/>
  <c r="AE174" i="4" s="1"/>
  <c r="AF174" i="4" s="1"/>
  <c r="AG174" i="4" s="1"/>
  <c r="AH174" i="4" s="1"/>
  <c r="AI174" i="4" s="1"/>
  <c r="AJ174" i="4" s="1"/>
  <c r="AK174" i="4" s="1"/>
  <c r="AL174" i="4" s="1"/>
  <c r="AM174" i="4" s="1"/>
  <c r="AN174" i="4" s="1"/>
  <c r="AO174" i="4" s="1"/>
  <c r="AP174" i="4" s="1"/>
  <c r="AQ174" i="4" s="1"/>
  <c r="AR174" i="4" s="1"/>
  <c r="AS174" i="4" s="1"/>
  <c r="AT174" i="4" s="1"/>
  <c r="Z173" i="4"/>
  <c r="AA173" i="4"/>
  <c r="AB173" i="4" s="1"/>
  <c r="AC173" i="4" s="1"/>
  <c r="AD173" i="4" s="1"/>
  <c r="AE173" i="4" s="1"/>
  <c r="AF173" i="4" s="1"/>
  <c r="AG173" i="4" s="1"/>
  <c r="AH173" i="4" s="1"/>
  <c r="AI173" i="4" s="1"/>
  <c r="AJ173" i="4" s="1"/>
  <c r="AK173" i="4" s="1"/>
  <c r="AL173" i="4" s="1"/>
  <c r="AM173" i="4" s="1"/>
  <c r="AN173" i="4" s="1"/>
  <c r="AO173" i="4" s="1"/>
  <c r="AP173" i="4" s="1"/>
  <c r="AQ173" i="4" s="1"/>
  <c r="AR173" i="4" s="1"/>
  <c r="AS173" i="4" s="1"/>
  <c r="AT173" i="4" s="1"/>
  <c r="Z172" i="4"/>
  <c r="AA172" i="4" s="1"/>
  <c r="AB172" i="4" s="1"/>
  <c r="AC172" i="4" s="1"/>
  <c r="AD172" i="4" s="1"/>
  <c r="AE172" i="4" s="1"/>
  <c r="AF172" i="4" s="1"/>
  <c r="AG172" i="4" s="1"/>
  <c r="AH172" i="4" s="1"/>
  <c r="AI172" i="4" s="1"/>
  <c r="AJ172" i="4" s="1"/>
  <c r="AK172" i="4" s="1"/>
  <c r="AL172" i="4" s="1"/>
  <c r="AM172" i="4" s="1"/>
  <c r="AN172" i="4" s="1"/>
  <c r="AO172" i="4" s="1"/>
  <c r="AP172" i="4" s="1"/>
  <c r="AQ172" i="4" s="1"/>
  <c r="AR172" i="4" s="1"/>
  <c r="AS172" i="4" s="1"/>
  <c r="AT172" i="4" s="1"/>
  <c r="Z171" i="4"/>
  <c r="AA171" i="4" s="1"/>
  <c r="AB171" i="4" s="1"/>
  <c r="AC171" i="4" s="1"/>
  <c r="AD171" i="4" s="1"/>
  <c r="AE171" i="4" s="1"/>
  <c r="AF171" i="4" s="1"/>
  <c r="AG171" i="4" s="1"/>
  <c r="AH171" i="4" s="1"/>
  <c r="AI171" i="4" s="1"/>
  <c r="AJ171" i="4" s="1"/>
  <c r="AK171" i="4" s="1"/>
  <c r="AL171" i="4" s="1"/>
  <c r="AM171" i="4" s="1"/>
  <c r="AN171" i="4" s="1"/>
  <c r="AO171" i="4" s="1"/>
  <c r="AP171" i="4" s="1"/>
  <c r="AQ171" i="4" s="1"/>
  <c r="AR171" i="4" s="1"/>
  <c r="AS171" i="4" s="1"/>
  <c r="AT171" i="4" s="1"/>
  <c r="Z170" i="4"/>
  <c r="AA170" i="4"/>
  <c r="AB170" i="4" s="1"/>
  <c r="AC170" i="4" s="1"/>
  <c r="AD170" i="4" s="1"/>
  <c r="AE170" i="4" s="1"/>
  <c r="AF170" i="4" s="1"/>
  <c r="AG170" i="4" s="1"/>
  <c r="AH170" i="4" s="1"/>
  <c r="AI170" i="4" s="1"/>
  <c r="AJ170" i="4" s="1"/>
  <c r="AK170" i="4" s="1"/>
  <c r="AL170" i="4" s="1"/>
  <c r="AM170" i="4" s="1"/>
  <c r="AN170" i="4" s="1"/>
  <c r="AO170" i="4" s="1"/>
  <c r="AP170" i="4" s="1"/>
  <c r="AQ170" i="4" s="1"/>
  <c r="AR170" i="4" s="1"/>
  <c r="AS170" i="4" s="1"/>
  <c r="AT170" i="4" s="1"/>
  <c r="Z169" i="4"/>
  <c r="AA169" i="4" s="1"/>
  <c r="AB169" i="4" s="1"/>
  <c r="AC169" i="4" s="1"/>
  <c r="AD169" i="4" s="1"/>
  <c r="AE169" i="4" s="1"/>
  <c r="AF169" i="4" s="1"/>
  <c r="AG169" i="4" s="1"/>
  <c r="AH169" i="4" s="1"/>
  <c r="AI169" i="4" s="1"/>
  <c r="AJ169" i="4" s="1"/>
  <c r="AK169" i="4" s="1"/>
  <c r="AL169" i="4" s="1"/>
  <c r="AM169" i="4" s="1"/>
  <c r="AN169" i="4" s="1"/>
  <c r="AO169" i="4" s="1"/>
  <c r="AP169" i="4" s="1"/>
  <c r="AQ169" i="4" s="1"/>
  <c r="AR169" i="4" s="1"/>
  <c r="AS169" i="4" s="1"/>
  <c r="AT169" i="4" s="1"/>
  <c r="Z168" i="4"/>
  <c r="AA168" i="4" s="1"/>
  <c r="AB168" i="4" s="1"/>
  <c r="AC168" i="4" s="1"/>
  <c r="AD168" i="4" s="1"/>
  <c r="AE168" i="4" s="1"/>
  <c r="AF168" i="4" s="1"/>
  <c r="AG168" i="4" s="1"/>
  <c r="AH168" i="4" s="1"/>
  <c r="AI168" i="4" s="1"/>
  <c r="AJ168" i="4" s="1"/>
  <c r="AK168" i="4" s="1"/>
  <c r="AL168" i="4" s="1"/>
  <c r="AM168" i="4" s="1"/>
  <c r="AN168" i="4" s="1"/>
  <c r="AO168" i="4" s="1"/>
  <c r="AP168" i="4" s="1"/>
  <c r="AQ168" i="4" s="1"/>
  <c r="AR168" i="4" s="1"/>
  <c r="AS168" i="4" s="1"/>
  <c r="AT168" i="4" s="1"/>
  <c r="Z167" i="4"/>
  <c r="Z166" i="4"/>
  <c r="AA166" i="4" s="1"/>
  <c r="AB166" i="4" s="1"/>
  <c r="AC166" i="4" s="1"/>
  <c r="AD166" i="4" s="1"/>
  <c r="AE166" i="4" s="1"/>
  <c r="AF166" i="4" s="1"/>
  <c r="AG166" i="4" s="1"/>
  <c r="AH166" i="4" s="1"/>
  <c r="AI166" i="4" s="1"/>
  <c r="AJ166" i="4" s="1"/>
  <c r="AK166" i="4" s="1"/>
  <c r="AL166" i="4" s="1"/>
  <c r="AM166" i="4" s="1"/>
  <c r="AN166" i="4" s="1"/>
  <c r="AO166" i="4" s="1"/>
  <c r="AP166" i="4" s="1"/>
  <c r="AQ166" i="4" s="1"/>
  <c r="AR166" i="4" s="1"/>
  <c r="AS166" i="4" s="1"/>
  <c r="AT166" i="4" s="1"/>
  <c r="Z165" i="4"/>
  <c r="AA165" i="4" s="1"/>
  <c r="AB165" i="4" s="1"/>
  <c r="AC165" i="4" s="1"/>
  <c r="AD165" i="4" s="1"/>
  <c r="AE165" i="4" s="1"/>
  <c r="AF165" i="4" s="1"/>
  <c r="AG165" i="4" s="1"/>
  <c r="AH165" i="4" s="1"/>
  <c r="AI165" i="4" s="1"/>
  <c r="AJ165" i="4" s="1"/>
  <c r="AK165" i="4" s="1"/>
  <c r="AL165" i="4" s="1"/>
  <c r="AM165" i="4" s="1"/>
  <c r="AN165" i="4" s="1"/>
  <c r="AO165" i="4" s="1"/>
  <c r="AP165" i="4" s="1"/>
  <c r="AQ165" i="4" s="1"/>
  <c r="AR165" i="4" s="1"/>
  <c r="AS165" i="4" s="1"/>
  <c r="AT165" i="4" s="1"/>
  <c r="Z164" i="4"/>
  <c r="AA164" i="4" s="1"/>
  <c r="AB164" i="4" s="1"/>
  <c r="AC164" i="4" s="1"/>
  <c r="AD164" i="4" s="1"/>
  <c r="AE164" i="4" s="1"/>
  <c r="AF164" i="4" s="1"/>
  <c r="AG164" i="4" s="1"/>
  <c r="AH164" i="4" s="1"/>
  <c r="AI164" i="4" s="1"/>
  <c r="AJ164" i="4" s="1"/>
  <c r="AK164" i="4" s="1"/>
  <c r="AL164" i="4" s="1"/>
  <c r="AM164" i="4" s="1"/>
  <c r="AN164" i="4" s="1"/>
  <c r="AO164" i="4" s="1"/>
  <c r="AP164" i="4" s="1"/>
  <c r="AQ164" i="4" s="1"/>
  <c r="AR164" i="4" s="1"/>
  <c r="AS164" i="4" s="1"/>
  <c r="Z163" i="4"/>
  <c r="AA163" i="4" s="1"/>
  <c r="AB163" i="4" s="1"/>
  <c r="AC163" i="4" s="1"/>
  <c r="AD163" i="4" s="1"/>
  <c r="AE163" i="4" s="1"/>
  <c r="AF163" i="4" s="1"/>
  <c r="AG163" i="4" s="1"/>
  <c r="AH163" i="4" s="1"/>
  <c r="AI163" i="4" s="1"/>
  <c r="AJ163" i="4" s="1"/>
  <c r="AK163" i="4" s="1"/>
  <c r="AL163" i="4" s="1"/>
  <c r="AM163" i="4" s="1"/>
  <c r="AN163" i="4" s="1"/>
  <c r="AO163" i="4" s="1"/>
  <c r="AP163" i="4" s="1"/>
  <c r="AQ163" i="4" s="1"/>
  <c r="AR163" i="4" s="1"/>
  <c r="AS163" i="4" s="1"/>
  <c r="AT163" i="4" s="1"/>
  <c r="Z162" i="4"/>
  <c r="AA162" i="4" s="1"/>
  <c r="AB162" i="4" s="1"/>
  <c r="AC162" i="4" s="1"/>
  <c r="AD162" i="4" s="1"/>
  <c r="AE162" i="4" s="1"/>
  <c r="AF162" i="4" s="1"/>
  <c r="AG162" i="4" s="1"/>
  <c r="AH162" i="4" s="1"/>
  <c r="AI162" i="4" s="1"/>
  <c r="AJ162" i="4" s="1"/>
  <c r="AK162" i="4" s="1"/>
  <c r="AL162" i="4" s="1"/>
  <c r="AM162" i="4" s="1"/>
  <c r="AN162" i="4" s="1"/>
  <c r="AO162" i="4" s="1"/>
  <c r="AP162" i="4" s="1"/>
  <c r="AQ162" i="4" s="1"/>
  <c r="AR162" i="4" s="1"/>
  <c r="AS162" i="4" s="1"/>
  <c r="AT162" i="4" s="1"/>
  <c r="Z161" i="4"/>
  <c r="AA161" i="4" s="1"/>
  <c r="AB161" i="4" s="1"/>
  <c r="AC161" i="4" s="1"/>
  <c r="AD161" i="4" s="1"/>
  <c r="AE161" i="4" s="1"/>
  <c r="AF161" i="4" s="1"/>
  <c r="AG161" i="4" s="1"/>
  <c r="AH161" i="4" s="1"/>
  <c r="AI161" i="4" s="1"/>
  <c r="AJ161" i="4" s="1"/>
  <c r="AK161" i="4" s="1"/>
  <c r="AL161" i="4" s="1"/>
  <c r="AM161" i="4" s="1"/>
  <c r="AN161" i="4" s="1"/>
  <c r="AO161" i="4" s="1"/>
  <c r="AP161" i="4" s="1"/>
  <c r="AQ161" i="4" s="1"/>
  <c r="AR161" i="4" s="1"/>
  <c r="AS161" i="4" s="1"/>
  <c r="AT161" i="4" s="1"/>
  <c r="Z160" i="4"/>
  <c r="AA160" i="4" s="1"/>
  <c r="AB160" i="4" s="1"/>
  <c r="AC160" i="4" s="1"/>
  <c r="AD160" i="4" s="1"/>
  <c r="AE160" i="4" s="1"/>
  <c r="AF160" i="4" s="1"/>
  <c r="AG160" i="4" s="1"/>
  <c r="AH160" i="4" s="1"/>
  <c r="AI160" i="4" s="1"/>
  <c r="AJ160" i="4" s="1"/>
  <c r="AK160" i="4" s="1"/>
  <c r="AL160" i="4" s="1"/>
  <c r="AM160" i="4" s="1"/>
  <c r="AN160" i="4" s="1"/>
  <c r="AO160" i="4" s="1"/>
  <c r="AP160" i="4" s="1"/>
  <c r="AQ160" i="4" s="1"/>
  <c r="AR160" i="4" s="1"/>
  <c r="AS160" i="4" s="1"/>
  <c r="AT160" i="4" s="1"/>
  <c r="Z159" i="4"/>
  <c r="Z158" i="4"/>
  <c r="Z157" i="4"/>
  <c r="AA157" i="4" s="1"/>
  <c r="AB157" i="4" s="1"/>
  <c r="AC157" i="4" s="1"/>
  <c r="AD157" i="4" s="1"/>
  <c r="AE157" i="4" s="1"/>
  <c r="AF157" i="4" s="1"/>
  <c r="AG157" i="4" s="1"/>
  <c r="AH157" i="4" s="1"/>
  <c r="AI157" i="4" s="1"/>
  <c r="AJ157" i="4" s="1"/>
  <c r="AK157" i="4" s="1"/>
  <c r="AL157" i="4" s="1"/>
  <c r="AM157" i="4" s="1"/>
  <c r="AN157" i="4" s="1"/>
  <c r="AO157" i="4" s="1"/>
  <c r="AP157" i="4" s="1"/>
  <c r="AQ157" i="4" s="1"/>
  <c r="AR157" i="4" s="1"/>
  <c r="AS157" i="4" s="1"/>
  <c r="AT157" i="4" s="1"/>
  <c r="Z156" i="4"/>
  <c r="AA156" i="4" s="1"/>
  <c r="AB156" i="4" s="1"/>
  <c r="AC156" i="4" s="1"/>
  <c r="AD156" i="4" s="1"/>
  <c r="AE156" i="4" s="1"/>
  <c r="AF156" i="4" s="1"/>
  <c r="AG156" i="4" s="1"/>
  <c r="AH156" i="4" s="1"/>
  <c r="AI156" i="4" s="1"/>
  <c r="AJ156" i="4" s="1"/>
  <c r="AK156" i="4" s="1"/>
  <c r="AL156" i="4" s="1"/>
  <c r="AM156" i="4" s="1"/>
  <c r="AN156" i="4" s="1"/>
  <c r="AO156" i="4" s="1"/>
  <c r="AP156" i="4" s="1"/>
  <c r="AQ156" i="4" s="1"/>
  <c r="AR156" i="4" s="1"/>
  <c r="AS156" i="4" s="1"/>
  <c r="AT156" i="4" s="1"/>
  <c r="Z155" i="4"/>
  <c r="AA155" i="4" s="1"/>
  <c r="AB155" i="4" s="1"/>
  <c r="AC155" i="4" s="1"/>
  <c r="AD155" i="4" s="1"/>
  <c r="AE155" i="4" s="1"/>
  <c r="AF155" i="4" s="1"/>
  <c r="AG155" i="4" s="1"/>
  <c r="AH155" i="4" s="1"/>
  <c r="AI155" i="4" s="1"/>
  <c r="AJ155" i="4" s="1"/>
  <c r="AK155" i="4" s="1"/>
  <c r="AL155" i="4" s="1"/>
  <c r="AM155" i="4" s="1"/>
  <c r="AN155" i="4" s="1"/>
  <c r="AO155" i="4" s="1"/>
  <c r="AP155" i="4" s="1"/>
  <c r="AQ155" i="4" s="1"/>
  <c r="AR155" i="4" s="1"/>
  <c r="AS155" i="4" s="1"/>
  <c r="AT155" i="4" s="1"/>
  <c r="Z154" i="4"/>
  <c r="AA154" i="4"/>
  <c r="AB154" i="4" s="1"/>
  <c r="AC154" i="4" s="1"/>
  <c r="AD154" i="4" s="1"/>
  <c r="AE154" i="4" s="1"/>
  <c r="AF154" i="4" s="1"/>
  <c r="AG154" i="4" s="1"/>
  <c r="AH154" i="4" s="1"/>
  <c r="AI154" i="4" s="1"/>
  <c r="AJ154" i="4" s="1"/>
  <c r="AK154" i="4" s="1"/>
  <c r="AL154" i="4" s="1"/>
  <c r="AM154" i="4" s="1"/>
  <c r="AN154" i="4" s="1"/>
  <c r="AO154" i="4" s="1"/>
  <c r="AP154" i="4" s="1"/>
  <c r="AQ154" i="4" s="1"/>
  <c r="AR154" i="4" s="1"/>
  <c r="AS154" i="4" s="1"/>
  <c r="AT154" i="4" s="1"/>
  <c r="Z153" i="4"/>
  <c r="AA153" i="4" s="1"/>
  <c r="AB153" i="4" s="1"/>
  <c r="AC153" i="4" s="1"/>
  <c r="AD153" i="4" s="1"/>
  <c r="AE153" i="4" s="1"/>
  <c r="AF153" i="4" s="1"/>
  <c r="AG153" i="4" s="1"/>
  <c r="AH153" i="4" s="1"/>
  <c r="AI153" i="4" s="1"/>
  <c r="AJ153" i="4" s="1"/>
  <c r="AK153" i="4" s="1"/>
  <c r="AL153" i="4" s="1"/>
  <c r="AM153" i="4" s="1"/>
  <c r="AN153" i="4" s="1"/>
  <c r="AO153" i="4" s="1"/>
  <c r="AP153" i="4" s="1"/>
  <c r="AQ153" i="4" s="1"/>
  <c r="AR153" i="4" s="1"/>
  <c r="AS153" i="4" s="1"/>
  <c r="Z152" i="4"/>
  <c r="AA152" i="4" s="1"/>
  <c r="AB152" i="4" s="1"/>
  <c r="AC152" i="4" s="1"/>
  <c r="AD152" i="4" s="1"/>
  <c r="AE152" i="4" s="1"/>
  <c r="AF152" i="4" s="1"/>
  <c r="AG152" i="4" s="1"/>
  <c r="AH152" i="4" s="1"/>
  <c r="AI152" i="4" s="1"/>
  <c r="AJ152" i="4" s="1"/>
  <c r="AK152" i="4" s="1"/>
  <c r="AL152" i="4" s="1"/>
  <c r="AM152" i="4" s="1"/>
  <c r="AN152" i="4" s="1"/>
  <c r="AO152" i="4" s="1"/>
  <c r="AP152" i="4" s="1"/>
  <c r="AQ152" i="4" s="1"/>
  <c r="AR152" i="4" s="1"/>
  <c r="AS152" i="4" s="1"/>
  <c r="AT152" i="4" s="1"/>
  <c r="Z151" i="4"/>
  <c r="Z150" i="4"/>
  <c r="AA150" i="4"/>
  <c r="AB150" i="4" s="1"/>
  <c r="AC150" i="4" s="1"/>
  <c r="AD150" i="4" s="1"/>
  <c r="AE150" i="4" s="1"/>
  <c r="AF150" i="4" s="1"/>
  <c r="AG150" i="4" s="1"/>
  <c r="AH150" i="4" s="1"/>
  <c r="AI150" i="4" s="1"/>
  <c r="AJ150" i="4" s="1"/>
  <c r="AK150" i="4" s="1"/>
  <c r="AL150" i="4" s="1"/>
  <c r="AM150" i="4" s="1"/>
  <c r="AN150" i="4" s="1"/>
  <c r="AO150" i="4" s="1"/>
  <c r="AP150" i="4" s="1"/>
  <c r="AQ150" i="4" s="1"/>
  <c r="AR150" i="4" s="1"/>
  <c r="AS150" i="4" s="1"/>
  <c r="AT150" i="4" s="1"/>
  <c r="Z149" i="4"/>
  <c r="AA149" i="4" s="1"/>
  <c r="AB149" i="4" s="1"/>
  <c r="AC149" i="4" s="1"/>
  <c r="AD149" i="4" s="1"/>
  <c r="AE149" i="4" s="1"/>
  <c r="AF149" i="4" s="1"/>
  <c r="AG149" i="4" s="1"/>
  <c r="AH149" i="4" s="1"/>
  <c r="AI149" i="4" s="1"/>
  <c r="AJ149" i="4" s="1"/>
  <c r="AK149" i="4" s="1"/>
  <c r="AL149" i="4" s="1"/>
  <c r="AM149" i="4" s="1"/>
  <c r="AN149" i="4" s="1"/>
  <c r="AO149" i="4" s="1"/>
  <c r="AP149" i="4" s="1"/>
  <c r="AQ149" i="4" s="1"/>
  <c r="AR149" i="4" s="1"/>
  <c r="AS149" i="4" s="1"/>
  <c r="AT149" i="4" s="1"/>
  <c r="Z148" i="4"/>
  <c r="AA148" i="4" s="1"/>
  <c r="AB148" i="4" s="1"/>
  <c r="AC148" i="4" s="1"/>
  <c r="AD148" i="4" s="1"/>
  <c r="AE148" i="4" s="1"/>
  <c r="AF148" i="4" s="1"/>
  <c r="AG148" i="4" s="1"/>
  <c r="AH148" i="4" s="1"/>
  <c r="AI148" i="4" s="1"/>
  <c r="AJ148" i="4" s="1"/>
  <c r="AK148" i="4" s="1"/>
  <c r="AL148" i="4" s="1"/>
  <c r="AM148" i="4" s="1"/>
  <c r="AN148" i="4" s="1"/>
  <c r="AO148" i="4" s="1"/>
  <c r="AP148" i="4" s="1"/>
  <c r="AQ148" i="4" s="1"/>
  <c r="AR148" i="4" s="1"/>
  <c r="AS148" i="4" s="1"/>
  <c r="AT148" i="4" s="1"/>
  <c r="Z147" i="4"/>
  <c r="AA147" i="4" s="1"/>
  <c r="AB147" i="4" s="1"/>
  <c r="AC147" i="4" s="1"/>
  <c r="AD147" i="4" s="1"/>
  <c r="AE147" i="4" s="1"/>
  <c r="AF147" i="4" s="1"/>
  <c r="AG147" i="4" s="1"/>
  <c r="AH147" i="4" s="1"/>
  <c r="AI147" i="4" s="1"/>
  <c r="AJ147" i="4" s="1"/>
  <c r="AK147" i="4" s="1"/>
  <c r="AL147" i="4" s="1"/>
  <c r="AM147" i="4" s="1"/>
  <c r="AN147" i="4" s="1"/>
  <c r="AO147" i="4" s="1"/>
  <c r="AP147" i="4" s="1"/>
  <c r="AQ147" i="4" s="1"/>
  <c r="AR147" i="4" s="1"/>
  <c r="AS147" i="4" s="1"/>
  <c r="AT147" i="4" s="1"/>
  <c r="Z146" i="4"/>
  <c r="Z145" i="4"/>
  <c r="AA145" i="4" s="1"/>
  <c r="AB145" i="4" s="1"/>
  <c r="AC145" i="4" s="1"/>
  <c r="AD145" i="4" s="1"/>
  <c r="AE145" i="4" s="1"/>
  <c r="AF145" i="4" s="1"/>
  <c r="AG145" i="4" s="1"/>
  <c r="AH145" i="4" s="1"/>
  <c r="AI145" i="4" s="1"/>
  <c r="AJ145" i="4" s="1"/>
  <c r="AK145" i="4" s="1"/>
  <c r="AL145" i="4" s="1"/>
  <c r="AM145" i="4" s="1"/>
  <c r="AN145" i="4" s="1"/>
  <c r="AO145" i="4" s="1"/>
  <c r="AP145" i="4" s="1"/>
  <c r="AQ145" i="4" s="1"/>
  <c r="AR145" i="4" s="1"/>
  <c r="AS145" i="4" s="1"/>
  <c r="AT145" i="4" s="1"/>
  <c r="Z144" i="4"/>
  <c r="AA144" i="4" s="1"/>
  <c r="AB144" i="4" s="1"/>
  <c r="AC144" i="4" s="1"/>
  <c r="AD144" i="4" s="1"/>
  <c r="AE144" i="4" s="1"/>
  <c r="AF144" i="4" s="1"/>
  <c r="AG144" i="4" s="1"/>
  <c r="AH144" i="4" s="1"/>
  <c r="AI144" i="4" s="1"/>
  <c r="AJ144" i="4" s="1"/>
  <c r="AK144" i="4" s="1"/>
  <c r="AL144" i="4" s="1"/>
  <c r="AM144" i="4" s="1"/>
  <c r="AN144" i="4" s="1"/>
  <c r="AO144" i="4" s="1"/>
  <c r="AP144" i="4" s="1"/>
  <c r="AQ144" i="4" s="1"/>
  <c r="AR144" i="4" s="1"/>
  <c r="AS144" i="4" s="1"/>
  <c r="AT144" i="4" s="1"/>
  <c r="Z143" i="4"/>
  <c r="Z142" i="4"/>
  <c r="Z141" i="4"/>
  <c r="AA141" i="4" s="1"/>
  <c r="AB141" i="4" s="1"/>
  <c r="AC141" i="4" s="1"/>
  <c r="AD141" i="4" s="1"/>
  <c r="AE141" i="4" s="1"/>
  <c r="AF141" i="4" s="1"/>
  <c r="AG141" i="4" s="1"/>
  <c r="AH141" i="4" s="1"/>
  <c r="AI141" i="4" s="1"/>
  <c r="AJ141" i="4" s="1"/>
  <c r="AK141" i="4" s="1"/>
  <c r="AL141" i="4" s="1"/>
  <c r="AM141" i="4" s="1"/>
  <c r="AN141" i="4" s="1"/>
  <c r="AO141" i="4" s="1"/>
  <c r="AP141" i="4" s="1"/>
  <c r="AQ141" i="4" s="1"/>
  <c r="AR141" i="4" s="1"/>
  <c r="AS141" i="4" s="1"/>
  <c r="AT141" i="4" s="1"/>
  <c r="Z140" i="4"/>
  <c r="AA140" i="4" s="1"/>
  <c r="AB140" i="4" s="1"/>
  <c r="AC140" i="4" s="1"/>
  <c r="AD140" i="4" s="1"/>
  <c r="AE140" i="4" s="1"/>
  <c r="AF140" i="4" s="1"/>
  <c r="AG140" i="4" s="1"/>
  <c r="AH140" i="4" s="1"/>
  <c r="AI140" i="4" s="1"/>
  <c r="AJ140" i="4" s="1"/>
  <c r="AK140" i="4" s="1"/>
  <c r="AL140" i="4" s="1"/>
  <c r="AM140" i="4" s="1"/>
  <c r="AN140" i="4" s="1"/>
  <c r="AO140" i="4" s="1"/>
  <c r="AP140" i="4" s="1"/>
  <c r="AQ140" i="4" s="1"/>
  <c r="AR140" i="4" s="1"/>
  <c r="AS140" i="4" s="1"/>
  <c r="Z139" i="4"/>
  <c r="AA139" i="4" s="1"/>
  <c r="AB139" i="4" s="1"/>
  <c r="AC139" i="4" s="1"/>
  <c r="AD139" i="4" s="1"/>
  <c r="AE139" i="4" s="1"/>
  <c r="AF139" i="4" s="1"/>
  <c r="AG139" i="4" s="1"/>
  <c r="AH139" i="4" s="1"/>
  <c r="AI139" i="4" s="1"/>
  <c r="AJ139" i="4" s="1"/>
  <c r="AK139" i="4" s="1"/>
  <c r="AL139" i="4" s="1"/>
  <c r="AM139" i="4" s="1"/>
  <c r="AN139" i="4" s="1"/>
  <c r="AO139" i="4" s="1"/>
  <c r="AP139" i="4" s="1"/>
  <c r="AQ139" i="4" s="1"/>
  <c r="AR139" i="4" s="1"/>
  <c r="AS139" i="4" s="1"/>
  <c r="AT139" i="4" s="1"/>
  <c r="Z138" i="4"/>
  <c r="AA138" i="4"/>
  <c r="AB138" i="4" s="1"/>
  <c r="AC138" i="4" s="1"/>
  <c r="AD138" i="4" s="1"/>
  <c r="AE138" i="4" s="1"/>
  <c r="AF138" i="4" s="1"/>
  <c r="AG138" i="4" s="1"/>
  <c r="AH138" i="4" s="1"/>
  <c r="AI138" i="4" s="1"/>
  <c r="AJ138" i="4" s="1"/>
  <c r="AK138" i="4" s="1"/>
  <c r="AL138" i="4" s="1"/>
  <c r="AM138" i="4" s="1"/>
  <c r="AN138" i="4" s="1"/>
  <c r="AO138" i="4" s="1"/>
  <c r="AP138" i="4" s="1"/>
  <c r="AQ138" i="4" s="1"/>
  <c r="AR138" i="4" s="1"/>
  <c r="AS138" i="4" s="1"/>
  <c r="AT138" i="4" s="1"/>
  <c r="Z137" i="4"/>
  <c r="AA137" i="4" s="1"/>
  <c r="AB137" i="4" s="1"/>
  <c r="AC137" i="4" s="1"/>
  <c r="AD137" i="4" s="1"/>
  <c r="AE137" i="4" s="1"/>
  <c r="AF137" i="4" s="1"/>
  <c r="AG137" i="4" s="1"/>
  <c r="AH137" i="4" s="1"/>
  <c r="AI137" i="4" s="1"/>
  <c r="AJ137" i="4" s="1"/>
  <c r="AK137" i="4" s="1"/>
  <c r="AL137" i="4" s="1"/>
  <c r="AM137" i="4" s="1"/>
  <c r="AN137" i="4" s="1"/>
  <c r="AO137" i="4" s="1"/>
  <c r="AP137" i="4" s="1"/>
  <c r="AQ137" i="4" s="1"/>
  <c r="AR137" i="4" s="1"/>
  <c r="AS137" i="4" s="1"/>
  <c r="AT137" i="4" s="1"/>
  <c r="Z136" i="4"/>
  <c r="AA136" i="4" s="1"/>
  <c r="AB136" i="4" s="1"/>
  <c r="AC136" i="4" s="1"/>
  <c r="AD136" i="4" s="1"/>
  <c r="AE136" i="4" s="1"/>
  <c r="AF136" i="4" s="1"/>
  <c r="AG136" i="4" s="1"/>
  <c r="AH136" i="4" s="1"/>
  <c r="AI136" i="4" s="1"/>
  <c r="AJ136" i="4" s="1"/>
  <c r="AK136" i="4" s="1"/>
  <c r="AL136" i="4" s="1"/>
  <c r="AM136" i="4" s="1"/>
  <c r="AN136" i="4" s="1"/>
  <c r="AO136" i="4" s="1"/>
  <c r="AP136" i="4" s="1"/>
  <c r="AQ136" i="4" s="1"/>
  <c r="AR136" i="4" s="1"/>
  <c r="AS136" i="4" s="1"/>
  <c r="AT136" i="4" s="1"/>
  <c r="Z135" i="4"/>
  <c r="Z134" i="4"/>
  <c r="Z133" i="4"/>
  <c r="AA133" i="4"/>
  <c r="AB133" i="4" s="1"/>
  <c r="AC133" i="4" s="1"/>
  <c r="AD133" i="4" s="1"/>
  <c r="AE133" i="4" s="1"/>
  <c r="AF133" i="4" s="1"/>
  <c r="AG133" i="4" s="1"/>
  <c r="AH133" i="4" s="1"/>
  <c r="AI133" i="4" s="1"/>
  <c r="AJ133" i="4" s="1"/>
  <c r="AK133" i="4" s="1"/>
  <c r="AL133" i="4" s="1"/>
  <c r="AM133" i="4" s="1"/>
  <c r="AN133" i="4" s="1"/>
  <c r="AO133" i="4" s="1"/>
  <c r="AP133" i="4" s="1"/>
  <c r="AQ133" i="4" s="1"/>
  <c r="AR133" i="4" s="1"/>
  <c r="AS133" i="4" s="1"/>
  <c r="AT133" i="4" s="1"/>
  <c r="Z132" i="4"/>
  <c r="AA132" i="4" s="1"/>
  <c r="AB132" i="4" s="1"/>
  <c r="AC132" i="4" s="1"/>
  <c r="AD132" i="4" s="1"/>
  <c r="AE132" i="4" s="1"/>
  <c r="AF132" i="4" s="1"/>
  <c r="AG132" i="4" s="1"/>
  <c r="AH132" i="4" s="1"/>
  <c r="AI132" i="4" s="1"/>
  <c r="AJ132" i="4" s="1"/>
  <c r="AK132" i="4" s="1"/>
  <c r="AL132" i="4" s="1"/>
  <c r="AM132" i="4" s="1"/>
  <c r="AN132" i="4" s="1"/>
  <c r="AO132" i="4" s="1"/>
  <c r="AP132" i="4" s="1"/>
  <c r="AQ132" i="4" s="1"/>
  <c r="AR132" i="4" s="1"/>
  <c r="AS132" i="4" s="1"/>
  <c r="Z131" i="4"/>
  <c r="AA131" i="4" s="1"/>
  <c r="AB131" i="4" s="1"/>
  <c r="AC131" i="4" s="1"/>
  <c r="AD131" i="4" s="1"/>
  <c r="AE131" i="4" s="1"/>
  <c r="AF131" i="4" s="1"/>
  <c r="AG131" i="4" s="1"/>
  <c r="AH131" i="4" s="1"/>
  <c r="AI131" i="4" s="1"/>
  <c r="AJ131" i="4" s="1"/>
  <c r="AK131" i="4" s="1"/>
  <c r="AL131" i="4" s="1"/>
  <c r="AM131" i="4" s="1"/>
  <c r="AN131" i="4" s="1"/>
  <c r="AO131" i="4" s="1"/>
  <c r="AP131" i="4" s="1"/>
  <c r="AQ131" i="4" s="1"/>
  <c r="AR131" i="4" s="1"/>
  <c r="AS131" i="4" s="1"/>
  <c r="AT131" i="4" s="1"/>
  <c r="Z130" i="4"/>
  <c r="AA130" i="4" s="1"/>
  <c r="AB130" i="4" s="1"/>
  <c r="AC130" i="4" s="1"/>
  <c r="AD130" i="4" s="1"/>
  <c r="AE130" i="4" s="1"/>
  <c r="AF130" i="4" s="1"/>
  <c r="AG130" i="4" s="1"/>
  <c r="AH130" i="4" s="1"/>
  <c r="AI130" i="4" s="1"/>
  <c r="AJ130" i="4" s="1"/>
  <c r="AK130" i="4" s="1"/>
  <c r="AL130" i="4" s="1"/>
  <c r="AM130" i="4" s="1"/>
  <c r="AN130" i="4" s="1"/>
  <c r="AO130" i="4" s="1"/>
  <c r="AP130" i="4" s="1"/>
  <c r="AQ130" i="4" s="1"/>
  <c r="AR130" i="4" s="1"/>
  <c r="AS130" i="4" s="1"/>
  <c r="AT130" i="4" s="1"/>
  <c r="Z129" i="4"/>
  <c r="AA129" i="4" s="1"/>
  <c r="AB129" i="4" s="1"/>
  <c r="AC129" i="4" s="1"/>
  <c r="AD129" i="4" s="1"/>
  <c r="AE129" i="4" s="1"/>
  <c r="AF129" i="4" s="1"/>
  <c r="AG129" i="4" s="1"/>
  <c r="AH129" i="4" s="1"/>
  <c r="AI129" i="4" s="1"/>
  <c r="AJ129" i="4" s="1"/>
  <c r="AK129" i="4" s="1"/>
  <c r="AL129" i="4" s="1"/>
  <c r="AM129" i="4" s="1"/>
  <c r="AN129" i="4" s="1"/>
  <c r="AO129" i="4" s="1"/>
  <c r="AP129" i="4" s="1"/>
  <c r="AQ129" i="4" s="1"/>
  <c r="AR129" i="4" s="1"/>
  <c r="AS129" i="4" s="1"/>
  <c r="AT129" i="4" s="1"/>
  <c r="Z128" i="4"/>
  <c r="AA128" i="4"/>
  <c r="AB128" i="4" s="1"/>
  <c r="AC128" i="4" s="1"/>
  <c r="AD128" i="4" s="1"/>
  <c r="AE128" i="4" s="1"/>
  <c r="AF128" i="4" s="1"/>
  <c r="AG128" i="4" s="1"/>
  <c r="AH128" i="4" s="1"/>
  <c r="AI128" i="4" s="1"/>
  <c r="AJ128" i="4" s="1"/>
  <c r="AK128" i="4" s="1"/>
  <c r="AL128" i="4" s="1"/>
  <c r="AM128" i="4" s="1"/>
  <c r="AN128" i="4" s="1"/>
  <c r="AO128" i="4" s="1"/>
  <c r="AP128" i="4" s="1"/>
  <c r="AQ128" i="4" s="1"/>
  <c r="AR128" i="4" s="1"/>
  <c r="AS128" i="4" s="1"/>
  <c r="AT128" i="4" s="1"/>
  <c r="Z127" i="4"/>
  <c r="Z126" i="4"/>
  <c r="AA126" i="4"/>
  <c r="AB126" i="4" s="1"/>
  <c r="AC126" i="4" s="1"/>
  <c r="AD126" i="4" s="1"/>
  <c r="AE126" i="4" s="1"/>
  <c r="AF126" i="4" s="1"/>
  <c r="AG126" i="4" s="1"/>
  <c r="AH126" i="4" s="1"/>
  <c r="AI126" i="4" s="1"/>
  <c r="AJ126" i="4" s="1"/>
  <c r="AK126" i="4" s="1"/>
  <c r="AL126" i="4" s="1"/>
  <c r="AM126" i="4" s="1"/>
  <c r="AN126" i="4" s="1"/>
  <c r="AO126" i="4" s="1"/>
  <c r="AP126" i="4" s="1"/>
  <c r="AQ126" i="4" s="1"/>
  <c r="AR126" i="4" s="1"/>
  <c r="AS126" i="4" s="1"/>
  <c r="AT126" i="4" s="1"/>
  <c r="Z125" i="4"/>
  <c r="AA125" i="4" s="1"/>
  <c r="AB125" i="4" s="1"/>
  <c r="AC125" i="4" s="1"/>
  <c r="AD125" i="4" s="1"/>
  <c r="AE125" i="4" s="1"/>
  <c r="AF125" i="4" s="1"/>
  <c r="AG125" i="4" s="1"/>
  <c r="AH125" i="4" s="1"/>
  <c r="AI125" i="4" s="1"/>
  <c r="AJ125" i="4" s="1"/>
  <c r="AK125" i="4" s="1"/>
  <c r="AL125" i="4" s="1"/>
  <c r="AM125" i="4" s="1"/>
  <c r="AN125" i="4" s="1"/>
  <c r="AO125" i="4" s="1"/>
  <c r="AP125" i="4" s="1"/>
  <c r="AQ125" i="4" s="1"/>
  <c r="AR125" i="4" s="1"/>
  <c r="AS125" i="4" s="1"/>
  <c r="AT125" i="4" s="1"/>
  <c r="Z124" i="4"/>
  <c r="AA124" i="4"/>
  <c r="AB124" i="4" s="1"/>
  <c r="AC124" i="4" s="1"/>
  <c r="AD124" i="4" s="1"/>
  <c r="AE124" i="4" s="1"/>
  <c r="AF124" i="4" s="1"/>
  <c r="AG124" i="4" s="1"/>
  <c r="AH124" i="4" s="1"/>
  <c r="AI124" i="4" s="1"/>
  <c r="AJ124" i="4" s="1"/>
  <c r="AK124" i="4" s="1"/>
  <c r="AL124" i="4" s="1"/>
  <c r="AM124" i="4" s="1"/>
  <c r="AN124" i="4" s="1"/>
  <c r="AO124" i="4" s="1"/>
  <c r="AP124" i="4" s="1"/>
  <c r="AQ124" i="4" s="1"/>
  <c r="AR124" i="4" s="1"/>
  <c r="AS124" i="4" s="1"/>
  <c r="AT124" i="4" s="1"/>
  <c r="Z123" i="4"/>
  <c r="AA123" i="4" s="1"/>
  <c r="AB123" i="4" s="1"/>
  <c r="AC123" i="4" s="1"/>
  <c r="AD123" i="4" s="1"/>
  <c r="AE123" i="4" s="1"/>
  <c r="AF123" i="4" s="1"/>
  <c r="AG123" i="4" s="1"/>
  <c r="AH123" i="4" s="1"/>
  <c r="AI123" i="4" s="1"/>
  <c r="AJ123" i="4" s="1"/>
  <c r="AK123" i="4" s="1"/>
  <c r="AL123" i="4" s="1"/>
  <c r="AM123" i="4" s="1"/>
  <c r="AN123" i="4" s="1"/>
  <c r="AO123" i="4" s="1"/>
  <c r="AP123" i="4" s="1"/>
  <c r="AQ123" i="4" s="1"/>
  <c r="AR123" i="4" s="1"/>
  <c r="AS123" i="4" s="1"/>
  <c r="AT123" i="4" s="1"/>
  <c r="Z122" i="4"/>
  <c r="Z121" i="4"/>
  <c r="AA121" i="4" s="1"/>
  <c r="AB121" i="4" s="1"/>
  <c r="AC121" i="4" s="1"/>
  <c r="AD121" i="4" s="1"/>
  <c r="AE121" i="4" s="1"/>
  <c r="AF121" i="4" s="1"/>
  <c r="AG121" i="4" s="1"/>
  <c r="AH121" i="4" s="1"/>
  <c r="AI121" i="4" s="1"/>
  <c r="AJ121" i="4" s="1"/>
  <c r="AK121" i="4" s="1"/>
  <c r="AL121" i="4" s="1"/>
  <c r="AM121" i="4" s="1"/>
  <c r="AN121" i="4" s="1"/>
  <c r="AO121" i="4" s="1"/>
  <c r="AP121" i="4" s="1"/>
  <c r="AQ121" i="4" s="1"/>
  <c r="AR121" i="4" s="1"/>
  <c r="AS121" i="4" s="1"/>
  <c r="AT121" i="4" s="1"/>
  <c r="Z120" i="4"/>
  <c r="AA120" i="4" s="1"/>
  <c r="AB120" i="4" s="1"/>
  <c r="AC120" i="4" s="1"/>
  <c r="AD120" i="4" s="1"/>
  <c r="AE120" i="4" s="1"/>
  <c r="AF120" i="4" s="1"/>
  <c r="AG120" i="4" s="1"/>
  <c r="AH120" i="4" s="1"/>
  <c r="AI120" i="4" s="1"/>
  <c r="AJ120" i="4" s="1"/>
  <c r="AK120" i="4" s="1"/>
  <c r="AL120" i="4" s="1"/>
  <c r="AM120" i="4" s="1"/>
  <c r="AN120" i="4" s="1"/>
  <c r="AO120" i="4" s="1"/>
  <c r="AP120" i="4" s="1"/>
  <c r="AQ120" i="4" s="1"/>
  <c r="AR120" i="4" s="1"/>
  <c r="AS120" i="4" s="1"/>
  <c r="AT120" i="4" s="1"/>
  <c r="Z119" i="4"/>
  <c r="Z118" i="4"/>
  <c r="AA118" i="4"/>
  <c r="AB118" i="4" s="1"/>
  <c r="AC118" i="4" s="1"/>
  <c r="AD118" i="4" s="1"/>
  <c r="AE118" i="4" s="1"/>
  <c r="AF118" i="4" s="1"/>
  <c r="AG118" i="4" s="1"/>
  <c r="AH118" i="4" s="1"/>
  <c r="AI118" i="4" s="1"/>
  <c r="AJ118" i="4" s="1"/>
  <c r="AK118" i="4" s="1"/>
  <c r="AL118" i="4" s="1"/>
  <c r="AM118" i="4" s="1"/>
  <c r="AN118" i="4" s="1"/>
  <c r="AO118" i="4" s="1"/>
  <c r="AP118" i="4" s="1"/>
  <c r="AQ118" i="4" s="1"/>
  <c r="AR118" i="4" s="1"/>
  <c r="AS118" i="4" s="1"/>
  <c r="AT118" i="4" s="1"/>
  <c r="Z117" i="4"/>
  <c r="AA117" i="4" s="1"/>
  <c r="AB117" i="4" s="1"/>
  <c r="AC117" i="4" s="1"/>
  <c r="AD117" i="4" s="1"/>
  <c r="AE117" i="4" s="1"/>
  <c r="AF117" i="4" s="1"/>
  <c r="AG117" i="4" s="1"/>
  <c r="AH117" i="4" s="1"/>
  <c r="AI117" i="4" s="1"/>
  <c r="AJ117" i="4" s="1"/>
  <c r="AK117" i="4" s="1"/>
  <c r="AL117" i="4" s="1"/>
  <c r="AM117" i="4" s="1"/>
  <c r="AN117" i="4" s="1"/>
  <c r="AO117" i="4" s="1"/>
  <c r="AP117" i="4" s="1"/>
  <c r="AQ117" i="4" s="1"/>
  <c r="AR117" i="4" s="1"/>
  <c r="AS117" i="4" s="1"/>
  <c r="AT117" i="4" s="1"/>
  <c r="Z116" i="4"/>
  <c r="AA116" i="4"/>
  <c r="AB116" i="4" s="1"/>
  <c r="AC116" i="4" s="1"/>
  <c r="AD116" i="4" s="1"/>
  <c r="AE116" i="4" s="1"/>
  <c r="AF116" i="4" s="1"/>
  <c r="AG116" i="4" s="1"/>
  <c r="AH116" i="4" s="1"/>
  <c r="AI116" i="4" s="1"/>
  <c r="AJ116" i="4" s="1"/>
  <c r="AK116" i="4" s="1"/>
  <c r="AL116" i="4" s="1"/>
  <c r="AM116" i="4" s="1"/>
  <c r="AN116" i="4" s="1"/>
  <c r="AO116" i="4" s="1"/>
  <c r="AP116" i="4" s="1"/>
  <c r="AQ116" i="4" s="1"/>
  <c r="AR116" i="4" s="1"/>
  <c r="AS116" i="4" s="1"/>
  <c r="AT116" i="4" s="1"/>
  <c r="Z115" i="4"/>
  <c r="AA115" i="4" s="1"/>
  <c r="AB115" i="4" s="1"/>
  <c r="AC115" i="4" s="1"/>
  <c r="AD115" i="4" s="1"/>
  <c r="AE115" i="4" s="1"/>
  <c r="AF115" i="4" s="1"/>
  <c r="AG115" i="4" s="1"/>
  <c r="AH115" i="4" s="1"/>
  <c r="AI115" i="4" s="1"/>
  <c r="AJ115" i="4" s="1"/>
  <c r="AK115" i="4" s="1"/>
  <c r="AL115" i="4" s="1"/>
  <c r="AM115" i="4" s="1"/>
  <c r="AN115" i="4" s="1"/>
  <c r="AO115" i="4" s="1"/>
  <c r="AP115" i="4" s="1"/>
  <c r="AQ115" i="4" s="1"/>
  <c r="AR115" i="4" s="1"/>
  <c r="AS115" i="4" s="1"/>
  <c r="AT115" i="4" s="1"/>
  <c r="Z114" i="4"/>
  <c r="Z113" i="4"/>
  <c r="AA113" i="4" s="1"/>
  <c r="AB113" i="4" s="1"/>
  <c r="AC113" i="4" s="1"/>
  <c r="AD113" i="4" s="1"/>
  <c r="AE113" i="4" s="1"/>
  <c r="AF113" i="4" s="1"/>
  <c r="AG113" i="4" s="1"/>
  <c r="AH113" i="4" s="1"/>
  <c r="AI113" i="4" s="1"/>
  <c r="AJ113" i="4" s="1"/>
  <c r="AK113" i="4" s="1"/>
  <c r="AL113" i="4" s="1"/>
  <c r="AM113" i="4" s="1"/>
  <c r="AN113" i="4" s="1"/>
  <c r="AO113" i="4" s="1"/>
  <c r="AP113" i="4" s="1"/>
  <c r="AQ113" i="4" s="1"/>
  <c r="AR113" i="4" s="1"/>
  <c r="AS113" i="4" s="1"/>
  <c r="AT113" i="4" s="1"/>
  <c r="Z112" i="4"/>
  <c r="AA112" i="4"/>
  <c r="AB112" i="4" s="1"/>
  <c r="AC112" i="4" s="1"/>
  <c r="AD112" i="4" s="1"/>
  <c r="AE112" i="4" s="1"/>
  <c r="AF112" i="4" s="1"/>
  <c r="AG112" i="4" s="1"/>
  <c r="AH112" i="4" s="1"/>
  <c r="AI112" i="4" s="1"/>
  <c r="AJ112" i="4" s="1"/>
  <c r="AK112" i="4" s="1"/>
  <c r="AL112" i="4" s="1"/>
  <c r="AM112" i="4" s="1"/>
  <c r="AN112" i="4" s="1"/>
  <c r="AO112" i="4" s="1"/>
  <c r="AP112" i="4" s="1"/>
  <c r="AQ112" i="4" s="1"/>
  <c r="AR112" i="4" s="1"/>
  <c r="AS112" i="4" s="1"/>
  <c r="AT112" i="4" s="1"/>
  <c r="Z111" i="4"/>
  <c r="Z110" i="4"/>
  <c r="AA110" i="4"/>
  <c r="AB110" i="4" s="1"/>
  <c r="AC110" i="4" s="1"/>
  <c r="AD110" i="4" s="1"/>
  <c r="AE110" i="4" s="1"/>
  <c r="AF110" i="4" s="1"/>
  <c r="AG110" i="4" s="1"/>
  <c r="AH110" i="4" s="1"/>
  <c r="AI110" i="4" s="1"/>
  <c r="AJ110" i="4" s="1"/>
  <c r="AK110" i="4" s="1"/>
  <c r="AL110" i="4" s="1"/>
  <c r="AM110" i="4" s="1"/>
  <c r="AN110" i="4" s="1"/>
  <c r="AO110" i="4" s="1"/>
  <c r="AP110" i="4" s="1"/>
  <c r="AQ110" i="4" s="1"/>
  <c r="AR110" i="4" s="1"/>
  <c r="AS110" i="4" s="1"/>
  <c r="AT110" i="4" s="1"/>
  <c r="Z109" i="4"/>
  <c r="AA109" i="4" s="1"/>
  <c r="AB109" i="4" s="1"/>
  <c r="AC109" i="4" s="1"/>
  <c r="AD109" i="4" s="1"/>
  <c r="AE109" i="4" s="1"/>
  <c r="AF109" i="4" s="1"/>
  <c r="AG109" i="4" s="1"/>
  <c r="AH109" i="4" s="1"/>
  <c r="AI109" i="4" s="1"/>
  <c r="AJ109" i="4" s="1"/>
  <c r="AK109" i="4" s="1"/>
  <c r="AL109" i="4" s="1"/>
  <c r="AM109" i="4" s="1"/>
  <c r="AN109" i="4" s="1"/>
  <c r="AO109" i="4" s="1"/>
  <c r="AP109" i="4" s="1"/>
  <c r="AQ109" i="4" s="1"/>
  <c r="AR109" i="4" s="1"/>
  <c r="AS109" i="4" s="1"/>
  <c r="AT109" i="4" s="1"/>
  <c r="Z108" i="4"/>
  <c r="AA108" i="4"/>
  <c r="AB108" i="4" s="1"/>
  <c r="AC108" i="4" s="1"/>
  <c r="AD108" i="4" s="1"/>
  <c r="AE108" i="4" s="1"/>
  <c r="AF108" i="4" s="1"/>
  <c r="AG108" i="4" s="1"/>
  <c r="AH108" i="4" s="1"/>
  <c r="AI108" i="4" s="1"/>
  <c r="AJ108" i="4" s="1"/>
  <c r="AK108" i="4" s="1"/>
  <c r="AL108" i="4" s="1"/>
  <c r="AM108" i="4" s="1"/>
  <c r="AN108" i="4" s="1"/>
  <c r="AO108" i="4" s="1"/>
  <c r="AP108" i="4" s="1"/>
  <c r="AQ108" i="4" s="1"/>
  <c r="AR108" i="4" s="1"/>
  <c r="AS108" i="4" s="1"/>
  <c r="AT108" i="4" s="1"/>
  <c r="Z107" i="4"/>
  <c r="AA107" i="4" s="1"/>
  <c r="AB107" i="4" s="1"/>
  <c r="AC107" i="4" s="1"/>
  <c r="AD107" i="4" s="1"/>
  <c r="AE107" i="4" s="1"/>
  <c r="AF107" i="4" s="1"/>
  <c r="AG107" i="4" s="1"/>
  <c r="AH107" i="4" s="1"/>
  <c r="AI107" i="4" s="1"/>
  <c r="AJ107" i="4" s="1"/>
  <c r="AK107" i="4" s="1"/>
  <c r="AL107" i="4" s="1"/>
  <c r="AM107" i="4" s="1"/>
  <c r="AN107" i="4" s="1"/>
  <c r="AO107" i="4" s="1"/>
  <c r="AP107" i="4" s="1"/>
  <c r="AQ107" i="4" s="1"/>
  <c r="AR107" i="4" s="1"/>
  <c r="AS107" i="4" s="1"/>
  <c r="AT107" i="4" s="1"/>
  <c r="Z106" i="4"/>
  <c r="AA106" i="4" s="1"/>
  <c r="AB106" i="4" s="1"/>
  <c r="AC106" i="4" s="1"/>
  <c r="AD106" i="4" s="1"/>
  <c r="AE106" i="4" s="1"/>
  <c r="AF106" i="4" s="1"/>
  <c r="AG106" i="4" s="1"/>
  <c r="AH106" i="4" s="1"/>
  <c r="AI106" i="4" s="1"/>
  <c r="AJ106" i="4" s="1"/>
  <c r="AK106" i="4" s="1"/>
  <c r="AL106" i="4" s="1"/>
  <c r="AM106" i="4" s="1"/>
  <c r="AN106" i="4" s="1"/>
  <c r="AO106" i="4" s="1"/>
  <c r="AP106" i="4" s="1"/>
  <c r="AQ106" i="4" s="1"/>
  <c r="AR106" i="4" s="1"/>
  <c r="AS106" i="4" s="1"/>
  <c r="AT106" i="4" s="1"/>
  <c r="Z105" i="4"/>
  <c r="AA105" i="4" s="1"/>
  <c r="AB105" i="4" s="1"/>
  <c r="AC105" i="4" s="1"/>
  <c r="AD105" i="4" s="1"/>
  <c r="AE105" i="4" s="1"/>
  <c r="AF105" i="4" s="1"/>
  <c r="AG105" i="4" s="1"/>
  <c r="AH105" i="4" s="1"/>
  <c r="AI105" i="4" s="1"/>
  <c r="AJ105" i="4" s="1"/>
  <c r="AK105" i="4" s="1"/>
  <c r="AL105" i="4" s="1"/>
  <c r="AM105" i="4" s="1"/>
  <c r="AN105" i="4" s="1"/>
  <c r="AO105" i="4" s="1"/>
  <c r="AP105" i="4" s="1"/>
  <c r="AQ105" i="4" s="1"/>
  <c r="AR105" i="4" s="1"/>
  <c r="AS105" i="4" s="1"/>
  <c r="AT105" i="4" s="1"/>
  <c r="Z104" i="4"/>
  <c r="AA104" i="4" s="1"/>
  <c r="AB104" i="4" s="1"/>
  <c r="AC104" i="4" s="1"/>
  <c r="AD104" i="4" s="1"/>
  <c r="AE104" i="4" s="1"/>
  <c r="AF104" i="4" s="1"/>
  <c r="AG104" i="4" s="1"/>
  <c r="AH104" i="4" s="1"/>
  <c r="AI104" i="4" s="1"/>
  <c r="AJ104" i="4" s="1"/>
  <c r="AK104" i="4" s="1"/>
  <c r="AL104" i="4" s="1"/>
  <c r="AM104" i="4" s="1"/>
  <c r="AN104" i="4" s="1"/>
  <c r="AO104" i="4" s="1"/>
  <c r="AP104" i="4" s="1"/>
  <c r="AQ104" i="4" s="1"/>
  <c r="AR104" i="4" s="1"/>
  <c r="AS104" i="4" s="1"/>
  <c r="AT104" i="4" s="1"/>
  <c r="Z103" i="4"/>
  <c r="Z102" i="4"/>
  <c r="AA102" i="4" s="1"/>
  <c r="AB102" i="4" s="1"/>
  <c r="AC102" i="4" s="1"/>
  <c r="AD102" i="4" s="1"/>
  <c r="AE102" i="4" s="1"/>
  <c r="AF102" i="4" s="1"/>
  <c r="AG102" i="4" s="1"/>
  <c r="AH102" i="4" s="1"/>
  <c r="AI102" i="4" s="1"/>
  <c r="AJ102" i="4" s="1"/>
  <c r="AK102" i="4" s="1"/>
  <c r="AL102" i="4" s="1"/>
  <c r="AM102" i="4" s="1"/>
  <c r="AN102" i="4" s="1"/>
  <c r="AO102" i="4" s="1"/>
  <c r="AP102" i="4" s="1"/>
  <c r="AQ102" i="4" s="1"/>
  <c r="AR102" i="4" s="1"/>
  <c r="AS102" i="4" s="1"/>
  <c r="AT102" i="4" s="1"/>
  <c r="Z101" i="4"/>
  <c r="AA101" i="4" s="1"/>
  <c r="AB101" i="4" s="1"/>
  <c r="AC101" i="4" s="1"/>
  <c r="AD101" i="4" s="1"/>
  <c r="AE101" i="4" s="1"/>
  <c r="AF101" i="4" s="1"/>
  <c r="AG101" i="4" s="1"/>
  <c r="AH101" i="4" s="1"/>
  <c r="AI101" i="4" s="1"/>
  <c r="AJ101" i="4" s="1"/>
  <c r="AK101" i="4" s="1"/>
  <c r="AL101" i="4" s="1"/>
  <c r="AM101" i="4" s="1"/>
  <c r="AN101" i="4" s="1"/>
  <c r="AO101" i="4" s="1"/>
  <c r="AP101" i="4" s="1"/>
  <c r="AQ101" i="4" s="1"/>
  <c r="AR101" i="4" s="1"/>
  <c r="AS101" i="4" s="1"/>
  <c r="AT101" i="4" s="1"/>
  <c r="Z100" i="4"/>
  <c r="AA100" i="4"/>
  <c r="AB100" i="4" s="1"/>
  <c r="AC100" i="4" s="1"/>
  <c r="AD100" i="4" s="1"/>
  <c r="AE100" i="4" s="1"/>
  <c r="AF100" i="4" s="1"/>
  <c r="AG100" i="4" s="1"/>
  <c r="AH100" i="4" s="1"/>
  <c r="AI100" i="4" s="1"/>
  <c r="AJ100" i="4" s="1"/>
  <c r="AK100" i="4" s="1"/>
  <c r="AL100" i="4" s="1"/>
  <c r="AM100" i="4" s="1"/>
  <c r="AN100" i="4" s="1"/>
  <c r="AO100" i="4" s="1"/>
  <c r="AP100" i="4" s="1"/>
  <c r="AQ100" i="4" s="1"/>
  <c r="AR100" i="4" s="1"/>
  <c r="AS100" i="4" s="1"/>
  <c r="AT100" i="4" s="1"/>
  <c r="Z99" i="4"/>
  <c r="AA99" i="4" s="1"/>
  <c r="AB99" i="4" s="1"/>
  <c r="AC99" i="4" s="1"/>
  <c r="AD99" i="4" s="1"/>
  <c r="AE99" i="4" s="1"/>
  <c r="AF99" i="4" s="1"/>
  <c r="AG99" i="4" s="1"/>
  <c r="AH99" i="4" s="1"/>
  <c r="AI99" i="4" s="1"/>
  <c r="AJ99" i="4" s="1"/>
  <c r="AK99" i="4" s="1"/>
  <c r="AL99" i="4" s="1"/>
  <c r="AM99" i="4" s="1"/>
  <c r="AN99" i="4" s="1"/>
  <c r="AO99" i="4" s="1"/>
  <c r="AP99" i="4" s="1"/>
  <c r="AQ99" i="4" s="1"/>
  <c r="AR99" i="4" s="1"/>
  <c r="AS99" i="4" s="1"/>
  <c r="AT99" i="4" s="1"/>
  <c r="Z98" i="4"/>
  <c r="Z97" i="4"/>
  <c r="AA97" i="4" s="1"/>
  <c r="AB97" i="4" s="1"/>
  <c r="AC97" i="4" s="1"/>
  <c r="AD97" i="4" s="1"/>
  <c r="AE97" i="4" s="1"/>
  <c r="AF97" i="4" s="1"/>
  <c r="AG97" i="4" s="1"/>
  <c r="AH97" i="4" s="1"/>
  <c r="AI97" i="4" s="1"/>
  <c r="AJ97" i="4" s="1"/>
  <c r="AK97" i="4" s="1"/>
  <c r="AL97" i="4" s="1"/>
  <c r="AM97" i="4" s="1"/>
  <c r="AN97" i="4" s="1"/>
  <c r="AO97" i="4" s="1"/>
  <c r="AP97" i="4" s="1"/>
  <c r="AQ97" i="4" s="1"/>
  <c r="AR97" i="4" s="1"/>
  <c r="AS97" i="4" s="1"/>
  <c r="AT97" i="4" s="1"/>
  <c r="Z96" i="4"/>
  <c r="AA96" i="4" s="1"/>
  <c r="AB96" i="4" s="1"/>
  <c r="AC96" i="4" s="1"/>
  <c r="AD96" i="4" s="1"/>
  <c r="AE96" i="4" s="1"/>
  <c r="AF96" i="4" s="1"/>
  <c r="AG96" i="4" s="1"/>
  <c r="AH96" i="4" s="1"/>
  <c r="AI96" i="4" s="1"/>
  <c r="AJ96" i="4" s="1"/>
  <c r="AK96" i="4" s="1"/>
  <c r="AL96" i="4" s="1"/>
  <c r="AM96" i="4" s="1"/>
  <c r="AN96" i="4" s="1"/>
  <c r="AO96" i="4" s="1"/>
  <c r="AP96" i="4" s="1"/>
  <c r="AQ96" i="4" s="1"/>
  <c r="AR96" i="4" s="1"/>
  <c r="AS96" i="4" s="1"/>
  <c r="AT96" i="4" s="1"/>
  <c r="Z95" i="4"/>
  <c r="Z94" i="4"/>
  <c r="AA94" i="4"/>
  <c r="AB94" i="4" s="1"/>
  <c r="AC94" i="4" s="1"/>
  <c r="AD94" i="4" s="1"/>
  <c r="AE94" i="4" s="1"/>
  <c r="AF94" i="4" s="1"/>
  <c r="AG94" i="4" s="1"/>
  <c r="AH94" i="4" s="1"/>
  <c r="AI94" i="4" s="1"/>
  <c r="AJ94" i="4" s="1"/>
  <c r="AK94" i="4" s="1"/>
  <c r="AL94" i="4" s="1"/>
  <c r="AM94" i="4" s="1"/>
  <c r="AN94" i="4" s="1"/>
  <c r="AO94" i="4" s="1"/>
  <c r="AP94" i="4" s="1"/>
  <c r="AQ94" i="4" s="1"/>
  <c r="AR94" i="4" s="1"/>
  <c r="AS94" i="4" s="1"/>
  <c r="AT94" i="4" s="1"/>
  <c r="Z93" i="4"/>
  <c r="AA93" i="4" s="1"/>
  <c r="AB93" i="4" s="1"/>
  <c r="AC93" i="4" s="1"/>
  <c r="AD93" i="4" s="1"/>
  <c r="AE93" i="4" s="1"/>
  <c r="AF93" i="4" s="1"/>
  <c r="AG93" i="4" s="1"/>
  <c r="AH93" i="4" s="1"/>
  <c r="AI93" i="4" s="1"/>
  <c r="AJ93" i="4" s="1"/>
  <c r="AK93" i="4" s="1"/>
  <c r="AL93" i="4" s="1"/>
  <c r="AM93" i="4" s="1"/>
  <c r="AN93" i="4" s="1"/>
  <c r="AO93" i="4" s="1"/>
  <c r="AP93" i="4" s="1"/>
  <c r="AQ93" i="4" s="1"/>
  <c r="AR93" i="4" s="1"/>
  <c r="AS93" i="4" s="1"/>
  <c r="AT93" i="4" s="1"/>
  <c r="Z92" i="4"/>
  <c r="AA92" i="4" s="1"/>
  <c r="AB92" i="4" s="1"/>
  <c r="AC92" i="4"/>
  <c r="AD92" i="4" s="1"/>
  <c r="AE92" i="4" s="1"/>
  <c r="AF92" i="4" s="1"/>
  <c r="AG92" i="4" s="1"/>
  <c r="AH92" i="4" s="1"/>
  <c r="AI92" i="4" s="1"/>
  <c r="AJ92" i="4" s="1"/>
  <c r="AK92" i="4" s="1"/>
  <c r="AL92" i="4" s="1"/>
  <c r="AM92" i="4" s="1"/>
  <c r="AN92" i="4" s="1"/>
  <c r="AO92" i="4" s="1"/>
  <c r="AP92" i="4" s="1"/>
  <c r="AQ92" i="4" s="1"/>
  <c r="AR92" i="4" s="1"/>
  <c r="AS92" i="4" s="1"/>
  <c r="AT92" i="4" s="1"/>
  <c r="Z91" i="4"/>
  <c r="AA91" i="4" s="1"/>
  <c r="AB91" i="4" s="1"/>
  <c r="AC91" i="4" s="1"/>
  <c r="AD91" i="4" s="1"/>
  <c r="AE91" i="4" s="1"/>
  <c r="AF91" i="4" s="1"/>
  <c r="AG91" i="4" s="1"/>
  <c r="AH91" i="4" s="1"/>
  <c r="AI91" i="4" s="1"/>
  <c r="AJ91" i="4" s="1"/>
  <c r="AK91" i="4" s="1"/>
  <c r="AL91" i="4" s="1"/>
  <c r="AM91" i="4" s="1"/>
  <c r="AN91" i="4" s="1"/>
  <c r="AO91" i="4" s="1"/>
  <c r="AP91" i="4" s="1"/>
  <c r="AQ91" i="4" s="1"/>
  <c r="AR91" i="4" s="1"/>
  <c r="AS91" i="4" s="1"/>
  <c r="AT91" i="4" s="1"/>
  <c r="Z90" i="4"/>
  <c r="Z89" i="4"/>
  <c r="AA89" i="4" s="1"/>
  <c r="AB89" i="4" s="1"/>
  <c r="AC89" i="4" s="1"/>
  <c r="AD89" i="4" s="1"/>
  <c r="AE89" i="4" s="1"/>
  <c r="AF89" i="4" s="1"/>
  <c r="AG89" i="4" s="1"/>
  <c r="AH89" i="4" s="1"/>
  <c r="AI89" i="4" s="1"/>
  <c r="AJ89" i="4" s="1"/>
  <c r="AK89" i="4" s="1"/>
  <c r="AL89" i="4" s="1"/>
  <c r="AM89" i="4" s="1"/>
  <c r="AN89" i="4" s="1"/>
  <c r="AO89" i="4" s="1"/>
  <c r="AP89" i="4" s="1"/>
  <c r="AQ89" i="4" s="1"/>
  <c r="AR89" i="4" s="1"/>
  <c r="AS89" i="4" s="1"/>
  <c r="AT89" i="4" s="1"/>
  <c r="Z88" i="4"/>
  <c r="AA88" i="4" s="1"/>
  <c r="AB88" i="4" s="1"/>
  <c r="AC88" i="4" s="1"/>
  <c r="AD88" i="4" s="1"/>
  <c r="AE88" i="4" s="1"/>
  <c r="AF88" i="4" s="1"/>
  <c r="AG88" i="4" s="1"/>
  <c r="AH88" i="4" s="1"/>
  <c r="AI88" i="4" s="1"/>
  <c r="AJ88" i="4" s="1"/>
  <c r="AK88" i="4" s="1"/>
  <c r="AL88" i="4" s="1"/>
  <c r="AM88" i="4" s="1"/>
  <c r="AN88" i="4" s="1"/>
  <c r="AO88" i="4" s="1"/>
  <c r="AP88" i="4" s="1"/>
  <c r="AQ88" i="4" s="1"/>
  <c r="AR88" i="4" s="1"/>
  <c r="AS88" i="4" s="1"/>
  <c r="AT88" i="4" s="1"/>
  <c r="Z87" i="4"/>
  <c r="Z86" i="4"/>
  <c r="AA86" i="4"/>
  <c r="AB86" i="4" s="1"/>
  <c r="AC86" i="4" s="1"/>
  <c r="AD86" i="4" s="1"/>
  <c r="AE86" i="4" s="1"/>
  <c r="AF86" i="4" s="1"/>
  <c r="AG86" i="4" s="1"/>
  <c r="AH86" i="4" s="1"/>
  <c r="AI86" i="4" s="1"/>
  <c r="AJ86" i="4" s="1"/>
  <c r="AK86" i="4" s="1"/>
  <c r="AL86" i="4" s="1"/>
  <c r="AM86" i="4" s="1"/>
  <c r="AN86" i="4" s="1"/>
  <c r="AO86" i="4" s="1"/>
  <c r="AP86" i="4" s="1"/>
  <c r="AQ86" i="4" s="1"/>
  <c r="AR86" i="4" s="1"/>
  <c r="AS86" i="4" s="1"/>
  <c r="AT86" i="4" s="1"/>
  <c r="Z85" i="4"/>
  <c r="AA85" i="4" s="1"/>
  <c r="AB85" i="4" s="1"/>
  <c r="AC85" i="4" s="1"/>
  <c r="AD85" i="4" s="1"/>
  <c r="AE85" i="4" s="1"/>
  <c r="AF85" i="4" s="1"/>
  <c r="AG85" i="4" s="1"/>
  <c r="AH85" i="4" s="1"/>
  <c r="AI85" i="4" s="1"/>
  <c r="AJ85" i="4" s="1"/>
  <c r="AK85" i="4" s="1"/>
  <c r="AL85" i="4" s="1"/>
  <c r="AM85" i="4" s="1"/>
  <c r="AN85" i="4" s="1"/>
  <c r="AO85" i="4" s="1"/>
  <c r="AP85" i="4" s="1"/>
  <c r="AQ85" i="4" s="1"/>
  <c r="AR85" i="4" s="1"/>
  <c r="AS85" i="4" s="1"/>
  <c r="AT85" i="4" s="1"/>
  <c r="Z84" i="4"/>
  <c r="AA84" i="4" s="1"/>
  <c r="AB84" i="4" s="1"/>
  <c r="AC84" i="4" s="1"/>
  <c r="AD84" i="4" s="1"/>
  <c r="AE84" i="4" s="1"/>
  <c r="AF84" i="4" s="1"/>
  <c r="AG84" i="4" s="1"/>
  <c r="AH84" i="4" s="1"/>
  <c r="AI84" i="4" s="1"/>
  <c r="AJ84" i="4" s="1"/>
  <c r="AK84" i="4" s="1"/>
  <c r="AL84" i="4" s="1"/>
  <c r="AM84" i="4" s="1"/>
  <c r="AN84" i="4" s="1"/>
  <c r="AO84" i="4" s="1"/>
  <c r="AP84" i="4" s="1"/>
  <c r="AQ84" i="4" s="1"/>
  <c r="AR84" i="4" s="1"/>
  <c r="AS84" i="4" s="1"/>
  <c r="Z83" i="4"/>
  <c r="AA83" i="4" s="1"/>
  <c r="AB83" i="4" s="1"/>
  <c r="AC83" i="4" s="1"/>
  <c r="AD83" i="4" s="1"/>
  <c r="AE83" i="4" s="1"/>
  <c r="AF83" i="4" s="1"/>
  <c r="AG83" i="4" s="1"/>
  <c r="AH83" i="4" s="1"/>
  <c r="AI83" i="4" s="1"/>
  <c r="AJ83" i="4" s="1"/>
  <c r="AK83" i="4" s="1"/>
  <c r="AL83" i="4" s="1"/>
  <c r="AM83" i="4" s="1"/>
  <c r="AN83" i="4" s="1"/>
  <c r="AO83" i="4" s="1"/>
  <c r="AP83" i="4" s="1"/>
  <c r="AQ83" i="4" s="1"/>
  <c r="AR83" i="4" s="1"/>
  <c r="AS83" i="4" s="1"/>
  <c r="AT83" i="4" s="1"/>
  <c r="Z82" i="4"/>
  <c r="Z81" i="4"/>
  <c r="AA81" i="4" s="1"/>
  <c r="AB81" i="4" s="1"/>
  <c r="AC81" i="4" s="1"/>
  <c r="AD81" i="4" s="1"/>
  <c r="AE81" i="4" s="1"/>
  <c r="AF81" i="4" s="1"/>
  <c r="AG81" i="4" s="1"/>
  <c r="AH81" i="4" s="1"/>
  <c r="AI81" i="4" s="1"/>
  <c r="AJ81" i="4" s="1"/>
  <c r="AK81" i="4" s="1"/>
  <c r="AL81" i="4" s="1"/>
  <c r="AM81" i="4" s="1"/>
  <c r="AN81" i="4" s="1"/>
  <c r="AO81" i="4" s="1"/>
  <c r="AP81" i="4" s="1"/>
  <c r="AQ81" i="4" s="1"/>
  <c r="AR81" i="4" s="1"/>
  <c r="AS81" i="4" s="1"/>
  <c r="Z80" i="4"/>
  <c r="AA80" i="4" s="1"/>
  <c r="AB80" i="4" s="1"/>
  <c r="AC80" i="4" s="1"/>
  <c r="AD80" i="4" s="1"/>
  <c r="AE80" i="4" s="1"/>
  <c r="AF80" i="4" s="1"/>
  <c r="AG80" i="4" s="1"/>
  <c r="AH80" i="4" s="1"/>
  <c r="AI80" i="4" s="1"/>
  <c r="AJ80" i="4" s="1"/>
  <c r="AK80" i="4" s="1"/>
  <c r="AL80" i="4" s="1"/>
  <c r="AM80" i="4" s="1"/>
  <c r="AN80" i="4" s="1"/>
  <c r="AO80" i="4" s="1"/>
  <c r="AP80" i="4" s="1"/>
  <c r="AQ80" i="4" s="1"/>
  <c r="AR80" i="4" s="1"/>
  <c r="AS80" i="4" s="1"/>
  <c r="AT80" i="4" s="1"/>
  <c r="Z79" i="4"/>
  <c r="Z78" i="4"/>
  <c r="AA78" i="4"/>
  <c r="AB78" i="4" s="1"/>
  <c r="AC78" i="4" s="1"/>
  <c r="AD78" i="4" s="1"/>
  <c r="AE78" i="4" s="1"/>
  <c r="AF78" i="4" s="1"/>
  <c r="AG78" i="4" s="1"/>
  <c r="AH78" i="4" s="1"/>
  <c r="AI78" i="4" s="1"/>
  <c r="AJ78" i="4" s="1"/>
  <c r="AK78" i="4" s="1"/>
  <c r="AL78" i="4" s="1"/>
  <c r="AM78" i="4" s="1"/>
  <c r="AN78" i="4" s="1"/>
  <c r="AO78" i="4" s="1"/>
  <c r="AP78" i="4" s="1"/>
  <c r="AQ78" i="4" s="1"/>
  <c r="AR78" i="4" s="1"/>
  <c r="AS78" i="4" s="1"/>
  <c r="AT78" i="4" s="1"/>
  <c r="Z77" i="4"/>
  <c r="AA77" i="4" s="1"/>
  <c r="AB77" i="4" s="1"/>
  <c r="AC77" i="4" s="1"/>
  <c r="AD77" i="4" s="1"/>
  <c r="AE77" i="4" s="1"/>
  <c r="AF77" i="4" s="1"/>
  <c r="AG77" i="4" s="1"/>
  <c r="AH77" i="4" s="1"/>
  <c r="AI77" i="4" s="1"/>
  <c r="AJ77" i="4" s="1"/>
  <c r="AK77" i="4" s="1"/>
  <c r="AL77" i="4" s="1"/>
  <c r="AM77" i="4" s="1"/>
  <c r="AN77" i="4" s="1"/>
  <c r="AO77" i="4" s="1"/>
  <c r="AP77" i="4" s="1"/>
  <c r="AQ77" i="4" s="1"/>
  <c r="AR77" i="4" s="1"/>
  <c r="AS77" i="4" s="1"/>
  <c r="AT77" i="4" s="1"/>
  <c r="Z76" i="4"/>
  <c r="AA76" i="4"/>
  <c r="AB76" i="4" s="1"/>
  <c r="AC76" i="4" s="1"/>
  <c r="AD76" i="4" s="1"/>
  <c r="AE76" i="4" s="1"/>
  <c r="AF76" i="4" s="1"/>
  <c r="AG76" i="4" s="1"/>
  <c r="AH76" i="4" s="1"/>
  <c r="AI76" i="4" s="1"/>
  <c r="AJ76" i="4" s="1"/>
  <c r="AK76" i="4" s="1"/>
  <c r="AL76" i="4" s="1"/>
  <c r="AM76" i="4" s="1"/>
  <c r="AN76" i="4" s="1"/>
  <c r="AO76" i="4" s="1"/>
  <c r="AP76" i="4" s="1"/>
  <c r="AQ76" i="4" s="1"/>
  <c r="AR76" i="4" s="1"/>
  <c r="AS76" i="4" s="1"/>
  <c r="AT76" i="4" s="1"/>
  <c r="Z75" i="4"/>
  <c r="AA75" i="4" s="1"/>
  <c r="AB75" i="4" s="1"/>
  <c r="AC75" i="4" s="1"/>
  <c r="AD75" i="4" s="1"/>
  <c r="AE75" i="4" s="1"/>
  <c r="AF75" i="4" s="1"/>
  <c r="AG75" i="4" s="1"/>
  <c r="AH75" i="4" s="1"/>
  <c r="AI75" i="4" s="1"/>
  <c r="AJ75" i="4" s="1"/>
  <c r="AK75" i="4" s="1"/>
  <c r="AL75" i="4" s="1"/>
  <c r="AM75" i="4" s="1"/>
  <c r="AN75" i="4" s="1"/>
  <c r="AO75" i="4" s="1"/>
  <c r="AP75" i="4" s="1"/>
  <c r="AQ75" i="4" s="1"/>
  <c r="AR75" i="4" s="1"/>
  <c r="AS75" i="4" s="1"/>
  <c r="AT75" i="4" s="1"/>
  <c r="Z74" i="4"/>
  <c r="AA74" i="4"/>
  <c r="AB74" i="4" s="1"/>
  <c r="AC74" i="4" s="1"/>
  <c r="AD74" i="4" s="1"/>
  <c r="AE74" i="4" s="1"/>
  <c r="AF74" i="4" s="1"/>
  <c r="AG74" i="4" s="1"/>
  <c r="AH74" i="4" s="1"/>
  <c r="AI74" i="4" s="1"/>
  <c r="AJ74" i="4" s="1"/>
  <c r="AK74" i="4" s="1"/>
  <c r="AL74" i="4" s="1"/>
  <c r="AM74" i="4" s="1"/>
  <c r="AN74" i="4" s="1"/>
  <c r="AO74" i="4" s="1"/>
  <c r="AP74" i="4" s="1"/>
  <c r="AQ74" i="4" s="1"/>
  <c r="AR74" i="4" s="1"/>
  <c r="AS74" i="4" s="1"/>
  <c r="AT74" i="4" s="1"/>
  <c r="Z73" i="4"/>
  <c r="AA73" i="4" s="1"/>
  <c r="AB73" i="4" s="1"/>
  <c r="AC73" i="4" s="1"/>
  <c r="AD73" i="4" s="1"/>
  <c r="AE73" i="4" s="1"/>
  <c r="AF73" i="4" s="1"/>
  <c r="AG73" i="4" s="1"/>
  <c r="AH73" i="4" s="1"/>
  <c r="AI73" i="4" s="1"/>
  <c r="AJ73" i="4" s="1"/>
  <c r="AK73" i="4" s="1"/>
  <c r="AL73" i="4" s="1"/>
  <c r="AM73" i="4" s="1"/>
  <c r="AN73" i="4" s="1"/>
  <c r="AO73" i="4" s="1"/>
  <c r="AP73" i="4" s="1"/>
  <c r="AQ73" i="4" s="1"/>
  <c r="AR73" i="4" s="1"/>
  <c r="AS73" i="4" s="1"/>
  <c r="AT73" i="4" s="1"/>
  <c r="Z72" i="4"/>
  <c r="AA72" i="4" s="1"/>
  <c r="AB72" i="4" s="1"/>
  <c r="AC72" i="4" s="1"/>
  <c r="AD72" i="4" s="1"/>
  <c r="AE72" i="4" s="1"/>
  <c r="AF72" i="4" s="1"/>
  <c r="AG72" i="4" s="1"/>
  <c r="AH72" i="4" s="1"/>
  <c r="AI72" i="4" s="1"/>
  <c r="AJ72" i="4" s="1"/>
  <c r="AK72" i="4" s="1"/>
  <c r="AL72" i="4" s="1"/>
  <c r="AM72" i="4" s="1"/>
  <c r="AN72" i="4" s="1"/>
  <c r="AO72" i="4" s="1"/>
  <c r="AP72" i="4" s="1"/>
  <c r="AQ72" i="4" s="1"/>
  <c r="AR72" i="4" s="1"/>
  <c r="AS72" i="4" s="1"/>
  <c r="AT72" i="4" s="1"/>
  <c r="Z71" i="4"/>
  <c r="Z70" i="4"/>
  <c r="AA70" i="4"/>
  <c r="AB70" i="4" s="1"/>
  <c r="AC70" i="4" s="1"/>
  <c r="AD70" i="4" s="1"/>
  <c r="AE70" i="4" s="1"/>
  <c r="AF70" i="4" s="1"/>
  <c r="AG70" i="4" s="1"/>
  <c r="AH70" i="4" s="1"/>
  <c r="AI70" i="4" s="1"/>
  <c r="AJ70" i="4" s="1"/>
  <c r="AK70" i="4" s="1"/>
  <c r="AL70" i="4" s="1"/>
  <c r="AM70" i="4" s="1"/>
  <c r="AN70" i="4" s="1"/>
  <c r="AO70" i="4" s="1"/>
  <c r="AP70" i="4" s="1"/>
  <c r="AQ70" i="4" s="1"/>
  <c r="AR70" i="4" s="1"/>
  <c r="AS70" i="4" s="1"/>
  <c r="AT70" i="4" s="1"/>
  <c r="Z69" i="4"/>
  <c r="AA69" i="4" s="1"/>
  <c r="AB69" i="4" s="1"/>
  <c r="AC69" i="4" s="1"/>
  <c r="AD69" i="4" s="1"/>
  <c r="AE69" i="4" s="1"/>
  <c r="AF69" i="4" s="1"/>
  <c r="AG69" i="4" s="1"/>
  <c r="AH69" i="4" s="1"/>
  <c r="AI69" i="4" s="1"/>
  <c r="AJ69" i="4" s="1"/>
  <c r="AK69" i="4" s="1"/>
  <c r="AL69" i="4" s="1"/>
  <c r="AM69" i="4" s="1"/>
  <c r="AN69" i="4" s="1"/>
  <c r="AO69" i="4" s="1"/>
  <c r="AP69" i="4" s="1"/>
  <c r="AQ69" i="4" s="1"/>
  <c r="AR69" i="4" s="1"/>
  <c r="AS69" i="4" s="1"/>
  <c r="AT69" i="4" s="1"/>
  <c r="Z68" i="4"/>
  <c r="AA68" i="4"/>
  <c r="AB68" i="4" s="1"/>
  <c r="AC68" i="4" s="1"/>
  <c r="AD68" i="4" s="1"/>
  <c r="AE68" i="4" s="1"/>
  <c r="AF68" i="4" s="1"/>
  <c r="AG68" i="4" s="1"/>
  <c r="AH68" i="4" s="1"/>
  <c r="AI68" i="4" s="1"/>
  <c r="AJ68" i="4" s="1"/>
  <c r="AK68" i="4" s="1"/>
  <c r="AL68" i="4" s="1"/>
  <c r="AM68" i="4" s="1"/>
  <c r="AN68" i="4" s="1"/>
  <c r="AO68" i="4" s="1"/>
  <c r="AP68" i="4" s="1"/>
  <c r="AQ68" i="4" s="1"/>
  <c r="AR68" i="4" s="1"/>
  <c r="AS68" i="4" s="1"/>
  <c r="AT68" i="4" s="1"/>
  <c r="Z67" i="4"/>
  <c r="AA67" i="4" s="1"/>
  <c r="AB67" i="4" s="1"/>
  <c r="AC67" i="4" s="1"/>
  <c r="AD67" i="4" s="1"/>
  <c r="AE67" i="4" s="1"/>
  <c r="AF67" i="4" s="1"/>
  <c r="AG67" i="4" s="1"/>
  <c r="AH67" i="4" s="1"/>
  <c r="AI67" i="4" s="1"/>
  <c r="AJ67" i="4" s="1"/>
  <c r="AK67" i="4" s="1"/>
  <c r="AL67" i="4" s="1"/>
  <c r="AM67" i="4" s="1"/>
  <c r="AN67" i="4" s="1"/>
  <c r="AO67" i="4" s="1"/>
  <c r="AP67" i="4" s="1"/>
  <c r="AQ67" i="4" s="1"/>
  <c r="AR67" i="4" s="1"/>
  <c r="AS67" i="4" s="1"/>
  <c r="AT67" i="4" s="1"/>
  <c r="Z66" i="4"/>
  <c r="AA66" i="4" s="1"/>
  <c r="AB66" i="4" s="1"/>
  <c r="AC66" i="4" s="1"/>
  <c r="AD66" i="4" s="1"/>
  <c r="AE66" i="4" s="1"/>
  <c r="AF66" i="4" s="1"/>
  <c r="AG66" i="4" s="1"/>
  <c r="AH66" i="4" s="1"/>
  <c r="AI66" i="4" s="1"/>
  <c r="AJ66" i="4" s="1"/>
  <c r="AK66" i="4" s="1"/>
  <c r="AL66" i="4" s="1"/>
  <c r="AM66" i="4" s="1"/>
  <c r="AN66" i="4" s="1"/>
  <c r="AO66" i="4" s="1"/>
  <c r="AP66" i="4" s="1"/>
  <c r="AQ66" i="4" s="1"/>
  <c r="AR66" i="4" s="1"/>
  <c r="AS66" i="4" s="1"/>
  <c r="AT66" i="4" s="1"/>
  <c r="Z65" i="4"/>
  <c r="AA65" i="4" s="1"/>
  <c r="AB65" i="4" s="1"/>
  <c r="AC65" i="4" s="1"/>
  <c r="AD65" i="4" s="1"/>
  <c r="AE65" i="4" s="1"/>
  <c r="AF65" i="4" s="1"/>
  <c r="AG65" i="4" s="1"/>
  <c r="AH65" i="4" s="1"/>
  <c r="AI65" i="4" s="1"/>
  <c r="AJ65" i="4" s="1"/>
  <c r="AK65" i="4" s="1"/>
  <c r="AL65" i="4" s="1"/>
  <c r="AM65" i="4" s="1"/>
  <c r="AN65" i="4" s="1"/>
  <c r="AO65" i="4" s="1"/>
  <c r="AP65" i="4" s="1"/>
  <c r="AQ65" i="4" s="1"/>
  <c r="AR65" i="4" s="1"/>
  <c r="AS65" i="4" s="1"/>
  <c r="AT65" i="4" s="1"/>
  <c r="Z64" i="4"/>
  <c r="AA64" i="4"/>
  <c r="AB64" i="4" s="1"/>
  <c r="AC64" i="4" s="1"/>
  <c r="AD64" i="4" s="1"/>
  <c r="AE64" i="4" s="1"/>
  <c r="AF64" i="4" s="1"/>
  <c r="AG64" i="4" s="1"/>
  <c r="AH64" i="4" s="1"/>
  <c r="AI64" i="4" s="1"/>
  <c r="AJ64" i="4" s="1"/>
  <c r="AK64" i="4" s="1"/>
  <c r="AL64" i="4" s="1"/>
  <c r="AM64" i="4" s="1"/>
  <c r="AN64" i="4" s="1"/>
  <c r="AO64" i="4" s="1"/>
  <c r="AP64" i="4" s="1"/>
  <c r="AQ64" i="4" s="1"/>
  <c r="AR64" i="4" s="1"/>
  <c r="AS64" i="4" s="1"/>
  <c r="AT64" i="4" s="1"/>
  <c r="Z63" i="4"/>
  <c r="Z62" i="4"/>
  <c r="AA62" i="4" s="1"/>
  <c r="AB62" i="4" s="1"/>
  <c r="AC62" i="4" s="1"/>
  <c r="AD62" i="4" s="1"/>
  <c r="AE62" i="4" s="1"/>
  <c r="AF62" i="4" s="1"/>
  <c r="AG62" i="4" s="1"/>
  <c r="AH62" i="4" s="1"/>
  <c r="AI62" i="4" s="1"/>
  <c r="AJ62" i="4" s="1"/>
  <c r="AK62" i="4" s="1"/>
  <c r="AL62" i="4" s="1"/>
  <c r="AM62" i="4" s="1"/>
  <c r="AN62" i="4" s="1"/>
  <c r="AO62" i="4" s="1"/>
  <c r="AP62" i="4" s="1"/>
  <c r="AQ62" i="4" s="1"/>
  <c r="AR62" i="4" s="1"/>
  <c r="AS62" i="4" s="1"/>
  <c r="AT62" i="4" s="1"/>
  <c r="Z61" i="4"/>
  <c r="AA61" i="4" s="1"/>
  <c r="AB61" i="4" s="1"/>
  <c r="AC61" i="4" s="1"/>
  <c r="AD61" i="4" s="1"/>
  <c r="AE61" i="4" s="1"/>
  <c r="AF61" i="4" s="1"/>
  <c r="AG61" i="4" s="1"/>
  <c r="AH61" i="4" s="1"/>
  <c r="AI61" i="4" s="1"/>
  <c r="AJ61" i="4" s="1"/>
  <c r="AK61" i="4" s="1"/>
  <c r="AL61" i="4" s="1"/>
  <c r="AM61" i="4" s="1"/>
  <c r="AN61" i="4" s="1"/>
  <c r="AO61" i="4" s="1"/>
  <c r="AP61" i="4" s="1"/>
  <c r="AQ61" i="4" s="1"/>
  <c r="AR61" i="4" s="1"/>
  <c r="AS61" i="4" s="1"/>
  <c r="AT61" i="4" s="1"/>
  <c r="Z60" i="4"/>
  <c r="AA60" i="4" s="1"/>
  <c r="AB60" i="4" s="1"/>
  <c r="AC60" i="4" s="1"/>
  <c r="AD60" i="4" s="1"/>
  <c r="AE60" i="4" s="1"/>
  <c r="AF60" i="4" s="1"/>
  <c r="AG60" i="4" s="1"/>
  <c r="AH60" i="4" s="1"/>
  <c r="AI60" i="4" s="1"/>
  <c r="AJ60" i="4" s="1"/>
  <c r="AK60" i="4" s="1"/>
  <c r="AL60" i="4" s="1"/>
  <c r="AM60" i="4" s="1"/>
  <c r="AN60" i="4" s="1"/>
  <c r="AO60" i="4" s="1"/>
  <c r="AP60" i="4" s="1"/>
  <c r="AQ60" i="4" s="1"/>
  <c r="AR60" i="4" s="1"/>
  <c r="AS60" i="4" s="1"/>
  <c r="AT60" i="4" s="1"/>
  <c r="Z59" i="4"/>
  <c r="AA59" i="4" s="1"/>
  <c r="AB59" i="4" s="1"/>
  <c r="AC59" i="4" s="1"/>
  <c r="AD59" i="4" s="1"/>
  <c r="AE59" i="4" s="1"/>
  <c r="AF59" i="4" s="1"/>
  <c r="AG59" i="4" s="1"/>
  <c r="AH59" i="4" s="1"/>
  <c r="AI59" i="4" s="1"/>
  <c r="AJ59" i="4" s="1"/>
  <c r="AK59" i="4" s="1"/>
  <c r="AL59" i="4" s="1"/>
  <c r="AM59" i="4" s="1"/>
  <c r="AN59" i="4" s="1"/>
  <c r="AO59" i="4" s="1"/>
  <c r="AP59" i="4" s="1"/>
  <c r="AQ59" i="4" s="1"/>
  <c r="AR59" i="4" s="1"/>
  <c r="AS59" i="4" s="1"/>
  <c r="AT59" i="4" s="1"/>
  <c r="Z58" i="4"/>
  <c r="AA58" i="4" s="1"/>
  <c r="AB58" i="4" s="1"/>
  <c r="AC58" i="4" s="1"/>
  <c r="AD58" i="4" s="1"/>
  <c r="AE58" i="4" s="1"/>
  <c r="AF58" i="4" s="1"/>
  <c r="AG58" i="4" s="1"/>
  <c r="AH58" i="4" s="1"/>
  <c r="AI58" i="4" s="1"/>
  <c r="AJ58" i="4" s="1"/>
  <c r="AK58" i="4" s="1"/>
  <c r="AL58" i="4" s="1"/>
  <c r="AM58" i="4" s="1"/>
  <c r="AN58" i="4" s="1"/>
  <c r="AO58" i="4" s="1"/>
  <c r="AP58" i="4" s="1"/>
  <c r="AQ58" i="4" s="1"/>
  <c r="AR58" i="4" s="1"/>
  <c r="AS58" i="4" s="1"/>
  <c r="AT58" i="4" s="1"/>
  <c r="Z57" i="4"/>
  <c r="AA57" i="4" s="1"/>
  <c r="AB57" i="4" s="1"/>
  <c r="AC57" i="4" s="1"/>
  <c r="AD57" i="4" s="1"/>
  <c r="AE57" i="4" s="1"/>
  <c r="AF57" i="4" s="1"/>
  <c r="AG57" i="4" s="1"/>
  <c r="AH57" i="4" s="1"/>
  <c r="AI57" i="4" s="1"/>
  <c r="AJ57" i="4" s="1"/>
  <c r="AK57" i="4" s="1"/>
  <c r="AL57" i="4" s="1"/>
  <c r="AM57" i="4" s="1"/>
  <c r="AN57" i="4" s="1"/>
  <c r="AO57" i="4" s="1"/>
  <c r="AP57" i="4" s="1"/>
  <c r="AQ57" i="4" s="1"/>
  <c r="AR57" i="4" s="1"/>
  <c r="AS57" i="4" s="1"/>
  <c r="Z56" i="4"/>
  <c r="AA56" i="4"/>
  <c r="AB56" i="4" s="1"/>
  <c r="AC56" i="4" s="1"/>
  <c r="AD56" i="4" s="1"/>
  <c r="AE56" i="4" s="1"/>
  <c r="AF56" i="4" s="1"/>
  <c r="AG56" i="4" s="1"/>
  <c r="AH56" i="4" s="1"/>
  <c r="AI56" i="4" s="1"/>
  <c r="AJ56" i="4" s="1"/>
  <c r="AK56" i="4" s="1"/>
  <c r="AL56" i="4" s="1"/>
  <c r="AM56" i="4" s="1"/>
  <c r="AN56" i="4" s="1"/>
  <c r="AO56" i="4" s="1"/>
  <c r="AP56" i="4" s="1"/>
  <c r="AQ56" i="4" s="1"/>
  <c r="AR56" i="4" s="1"/>
  <c r="AS56" i="4" s="1"/>
  <c r="AT56" i="4" s="1"/>
  <c r="Z55" i="4"/>
  <c r="AA55" i="4" s="1"/>
  <c r="AB55" i="4" s="1"/>
  <c r="AC55" i="4" s="1"/>
  <c r="AD55" i="4" s="1"/>
  <c r="AE55" i="4" s="1"/>
  <c r="AF55" i="4" s="1"/>
  <c r="AG55" i="4" s="1"/>
  <c r="AH55" i="4" s="1"/>
  <c r="AI55" i="4" s="1"/>
  <c r="AJ55" i="4" s="1"/>
  <c r="AK55" i="4" s="1"/>
  <c r="AL55" i="4" s="1"/>
  <c r="AM55" i="4" s="1"/>
  <c r="AN55" i="4" s="1"/>
  <c r="AO55" i="4" s="1"/>
  <c r="AP55" i="4" s="1"/>
  <c r="AQ55" i="4" s="1"/>
  <c r="AR55" i="4" s="1"/>
  <c r="AS55" i="4" s="1"/>
  <c r="AT55" i="4" s="1"/>
  <c r="Z54" i="4"/>
  <c r="Z53" i="4"/>
  <c r="AA53" i="4" s="1"/>
  <c r="AB53" i="4" s="1"/>
  <c r="AC53" i="4" s="1"/>
  <c r="AD53" i="4" s="1"/>
  <c r="AE53" i="4" s="1"/>
  <c r="AF53" i="4" s="1"/>
  <c r="AG53" i="4" s="1"/>
  <c r="AH53" i="4" s="1"/>
  <c r="AI53" i="4" s="1"/>
  <c r="AJ53" i="4" s="1"/>
  <c r="AK53" i="4" s="1"/>
  <c r="AL53" i="4" s="1"/>
  <c r="AM53" i="4" s="1"/>
  <c r="AN53" i="4" s="1"/>
  <c r="AO53" i="4" s="1"/>
  <c r="AP53" i="4" s="1"/>
  <c r="AQ53" i="4" s="1"/>
  <c r="AR53" i="4" s="1"/>
  <c r="AS53" i="4" s="1"/>
  <c r="AT53" i="4" s="1"/>
  <c r="Z52" i="4"/>
  <c r="AA52" i="4" s="1"/>
  <c r="AB52" i="4" s="1"/>
  <c r="AC52" i="4" s="1"/>
  <c r="AD52" i="4" s="1"/>
  <c r="AE52" i="4" s="1"/>
  <c r="AF52" i="4" s="1"/>
  <c r="AG52" i="4" s="1"/>
  <c r="AH52" i="4" s="1"/>
  <c r="AI52" i="4" s="1"/>
  <c r="AJ52" i="4" s="1"/>
  <c r="AK52" i="4" s="1"/>
  <c r="AL52" i="4" s="1"/>
  <c r="AM52" i="4" s="1"/>
  <c r="AN52" i="4" s="1"/>
  <c r="AO52" i="4" s="1"/>
  <c r="AP52" i="4" s="1"/>
  <c r="AQ52" i="4" s="1"/>
  <c r="AR52" i="4" s="1"/>
  <c r="AS52" i="4" s="1"/>
  <c r="AT52" i="4" s="1"/>
  <c r="Z51" i="4"/>
  <c r="AA51" i="4" s="1"/>
  <c r="AB51" i="4" s="1"/>
  <c r="AC51" i="4" s="1"/>
  <c r="AD51" i="4" s="1"/>
  <c r="AE51" i="4" s="1"/>
  <c r="AF51" i="4" s="1"/>
  <c r="AG51" i="4" s="1"/>
  <c r="AH51" i="4" s="1"/>
  <c r="AI51" i="4" s="1"/>
  <c r="AJ51" i="4" s="1"/>
  <c r="AK51" i="4" s="1"/>
  <c r="AL51" i="4" s="1"/>
  <c r="AM51" i="4" s="1"/>
  <c r="AN51" i="4" s="1"/>
  <c r="AO51" i="4" s="1"/>
  <c r="AP51" i="4" s="1"/>
  <c r="AQ51" i="4" s="1"/>
  <c r="AR51" i="4" s="1"/>
  <c r="AS51" i="4" s="1"/>
  <c r="AT51" i="4" s="1"/>
  <c r="Z50" i="4"/>
  <c r="AA50" i="4"/>
  <c r="AB50" i="4" s="1"/>
  <c r="AC50" i="4" s="1"/>
  <c r="AD50" i="4" s="1"/>
  <c r="AE50" i="4" s="1"/>
  <c r="AF50" i="4" s="1"/>
  <c r="AG50" i="4" s="1"/>
  <c r="AH50" i="4" s="1"/>
  <c r="AI50" i="4" s="1"/>
  <c r="AJ50" i="4" s="1"/>
  <c r="AK50" i="4" s="1"/>
  <c r="AL50" i="4" s="1"/>
  <c r="AM50" i="4" s="1"/>
  <c r="AN50" i="4" s="1"/>
  <c r="AO50" i="4" s="1"/>
  <c r="AP50" i="4" s="1"/>
  <c r="AQ50" i="4" s="1"/>
  <c r="AR50" i="4" s="1"/>
  <c r="AS50" i="4" s="1"/>
  <c r="AT50" i="4" s="1"/>
  <c r="Z49" i="4"/>
  <c r="AA49" i="4" s="1"/>
  <c r="AB49" i="4" s="1"/>
  <c r="AC49" i="4" s="1"/>
  <c r="AD49" i="4" s="1"/>
  <c r="AE49" i="4" s="1"/>
  <c r="AF49" i="4" s="1"/>
  <c r="AG49" i="4" s="1"/>
  <c r="AH49" i="4" s="1"/>
  <c r="AI49" i="4" s="1"/>
  <c r="AJ49" i="4" s="1"/>
  <c r="AK49" i="4" s="1"/>
  <c r="AL49" i="4" s="1"/>
  <c r="AM49" i="4" s="1"/>
  <c r="AN49" i="4" s="1"/>
  <c r="AO49" i="4" s="1"/>
  <c r="AP49" i="4" s="1"/>
  <c r="AQ49" i="4" s="1"/>
  <c r="AR49" i="4" s="1"/>
  <c r="AS49" i="4" s="1"/>
  <c r="AT49" i="4" s="1"/>
  <c r="Z48" i="4"/>
  <c r="AA48" i="4"/>
  <c r="AB48" i="4" s="1"/>
  <c r="AC48" i="4" s="1"/>
  <c r="AD48" i="4" s="1"/>
  <c r="AE48" i="4" s="1"/>
  <c r="AF48" i="4" s="1"/>
  <c r="AG48" i="4" s="1"/>
  <c r="AH48" i="4" s="1"/>
  <c r="AI48" i="4" s="1"/>
  <c r="AJ48" i="4" s="1"/>
  <c r="AK48" i="4" s="1"/>
  <c r="AL48" i="4" s="1"/>
  <c r="AM48" i="4" s="1"/>
  <c r="AN48" i="4" s="1"/>
  <c r="AO48" i="4" s="1"/>
  <c r="AP48" i="4" s="1"/>
  <c r="AQ48" i="4" s="1"/>
  <c r="AR48" i="4" s="1"/>
  <c r="AS48" i="4" s="1"/>
  <c r="AT48" i="4" s="1"/>
  <c r="Z47" i="4"/>
  <c r="AA47" i="4" s="1"/>
  <c r="AB47" i="4" s="1"/>
  <c r="AC47" i="4" s="1"/>
  <c r="AD47" i="4" s="1"/>
  <c r="AE47" i="4" s="1"/>
  <c r="AF47" i="4" s="1"/>
  <c r="AG47" i="4" s="1"/>
  <c r="AH47" i="4" s="1"/>
  <c r="AI47" i="4" s="1"/>
  <c r="AJ47" i="4" s="1"/>
  <c r="AK47" i="4" s="1"/>
  <c r="AL47" i="4" s="1"/>
  <c r="AM47" i="4" s="1"/>
  <c r="AN47" i="4" s="1"/>
  <c r="AO47" i="4" s="1"/>
  <c r="AP47" i="4" s="1"/>
  <c r="AQ47" i="4" s="1"/>
  <c r="AR47" i="4" s="1"/>
  <c r="AS47" i="4" s="1"/>
  <c r="AT47" i="4" s="1"/>
  <c r="Z46" i="4"/>
  <c r="AA46" i="4" s="1"/>
  <c r="AB46" i="4" s="1"/>
  <c r="AC46" i="4" s="1"/>
  <c r="AD46" i="4" s="1"/>
  <c r="AE46" i="4" s="1"/>
  <c r="AF46" i="4" s="1"/>
  <c r="AG46" i="4" s="1"/>
  <c r="AH46" i="4" s="1"/>
  <c r="AI46" i="4" s="1"/>
  <c r="AJ46" i="4" s="1"/>
  <c r="AK46" i="4" s="1"/>
  <c r="AL46" i="4" s="1"/>
  <c r="AM46" i="4" s="1"/>
  <c r="AN46" i="4" s="1"/>
  <c r="AO46" i="4" s="1"/>
  <c r="AP46" i="4" s="1"/>
  <c r="AQ46" i="4" s="1"/>
  <c r="AR46" i="4" s="1"/>
  <c r="AS46" i="4" s="1"/>
  <c r="AT46" i="4" s="1"/>
  <c r="Z45" i="4"/>
  <c r="AA45" i="4" s="1"/>
  <c r="AB45" i="4" s="1"/>
  <c r="AC45" i="4" s="1"/>
  <c r="AD45" i="4" s="1"/>
  <c r="AE45" i="4" s="1"/>
  <c r="AF45" i="4" s="1"/>
  <c r="AG45" i="4" s="1"/>
  <c r="AH45" i="4" s="1"/>
  <c r="AI45" i="4" s="1"/>
  <c r="AJ45" i="4" s="1"/>
  <c r="AK45" i="4" s="1"/>
  <c r="AL45" i="4" s="1"/>
  <c r="AM45" i="4" s="1"/>
  <c r="AN45" i="4" s="1"/>
  <c r="AO45" i="4" s="1"/>
  <c r="AP45" i="4" s="1"/>
  <c r="AQ45" i="4" s="1"/>
  <c r="AR45" i="4" s="1"/>
  <c r="AS45" i="4" s="1"/>
  <c r="AT45" i="4" s="1"/>
  <c r="Z44" i="4"/>
  <c r="AA44" i="4"/>
  <c r="AB44" i="4" s="1"/>
  <c r="AC44" i="4" s="1"/>
  <c r="AD44" i="4" s="1"/>
  <c r="AE44" i="4" s="1"/>
  <c r="AF44" i="4" s="1"/>
  <c r="AG44" i="4" s="1"/>
  <c r="AH44" i="4" s="1"/>
  <c r="AI44" i="4" s="1"/>
  <c r="AJ44" i="4" s="1"/>
  <c r="AK44" i="4" s="1"/>
  <c r="AL44" i="4" s="1"/>
  <c r="AM44" i="4" s="1"/>
  <c r="AN44" i="4" s="1"/>
  <c r="AO44" i="4" s="1"/>
  <c r="AP44" i="4" s="1"/>
  <c r="AQ44" i="4" s="1"/>
  <c r="AR44" i="4" s="1"/>
  <c r="AS44" i="4" s="1"/>
  <c r="AT44" i="4" s="1"/>
  <c r="Z43" i="4"/>
  <c r="AA43" i="4" s="1"/>
  <c r="AB43" i="4" s="1"/>
  <c r="AC43" i="4" s="1"/>
  <c r="AD43" i="4" s="1"/>
  <c r="AE43" i="4" s="1"/>
  <c r="AF43" i="4" s="1"/>
  <c r="AG43" i="4" s="1"/>
  <c r="AH43" i="4" s="1"/>
  <c r="AI43" i="4" s="1"/>
  <c r="AJ43" i="4" s="1"/>
  <c r="AK43" i="4" s="1"/>
  <c r="AL43" i="4" s="1"/>
  <c r="AM43" i="4" s="1"/>
  <c r="AN43" i="4" s="1"/>
  <c r="AO43" i="4" s="1"/>
  <c r="AP43" i="4" s="1"/>
  <c r="AQ43" i="4" s="1"/>
  <c r="AR43" i="4" s="1"/>
  <c r="AS43" i="4" s="1"/>
  <c r="AT43" i="4" s="1"/>
  <c r="Z42" i="4"/>
  <c r="AA42" i="4" s="1"/>
  <c r="AB42" i="4" s="1"/>
  <c r="AC42" i="4" s="1"/>
  <c r="AD42" i="4" s="1"/>
  <c r="AE42" i="4" s="1"/>
  <c r="AF42" i="4" s="1"/>
  <c r="AG42" i="4" s="1"/>
  <c r="AH42" i="4" s="1"/>
  <c r="AI42" i="4" s="1"/>
  <c r="AJ42" i="4" s="1"/>
  <c r="AK42" i="4" s="1"/>
  <c r="AL42" i="4" s="1"/>
  <c r="AM42" i="4" s="1"/>
  <c r="AN42" i="4" s="1"/>
  <c r="AO42" i="4" s="1"/>
  <c r="AP42" i="4" s="1"/>
  <c r="AQ42" i="4" s="1"/>
  <c r="AR42" i="4" s="1"/>
  <c r="AS42" i="4" s="1"/>
  <c r="AT42" i="4" s="1"/>
  <c r="Z41" i="4"/>
  <c r="AA41" i="4" s="1"/>
  <c r="AB41" i="4" s="1"/>
  <c r="AC41" i="4" s="1"/>
  <c r="AD41" i="4" s="1"/>
  <c r="AE41" i="4" s="1"/>
  <c r="AF41" i="4" s="1"/>
  <c r="AG41" i="4" s="1"/>
  <c r="AH41" i="4" s="1"/>
  <c r="AI41" i="4" s="1"/>
  <c r="AJ41" i="4" s="1"/>
  <c r="AK41" i="4" s="1"/>
  <c r="AL41" i="4" s="1"/>
  <c r="AM41" i="4" s="1"/>
  <c r="AN41" i="4" s="1"/>
  <c r="AO41" i="4" s="1"/>
  <c r="AP41" i="4" s="1"/>
  <c r="AQ41" i="4" s="1"/>
  <c r="AR41" i="4" s="1"/>
  <c r="AS41" i="4" s="1"/>
  <c r="Z40" i="4"/>
  <c r="AA40" i="4"/>
  <c r="AB40" i="4" s="1"/>
  <c r="AC40" i="4" s="1"/>
  <c r="AD40" i="4" s="1"/>
  <c r="AE40" i="4" s="1"/>
  <c r="AF40" i="4" s="1"/>
  <c r="AG40" i="4" s="1"/>
  <c r="AH40" i="4" s="1"/>
  <c r="AI40" i="4" s="1"/>
  <c r="AJ40" i="4" s="1"/>
  <c r="AK40" i="4" s="1"/>
  <c r="AL40" i="4" s="1"/>
  <c r="AM40" i="4" s="1"/>
  <c r="AN40" i="4" s="1"/>
  <c r="AO40" i="4" s="1"/>
  <c r="AP40" i="4" s="1"/>
  <c r="AQ40" i="4" s="1"/>
  <c r="AR40" i="4" s="1"/>
  <c r="AS40" i="4" s="1"/>
  <c r="AT40" i="4" s="1"/>
  <c r="Z39" i="4"/>
  <c r="Z38" i="4"/>
  <c r="AA38" i="4" s="1"/>
  <c r="AB38" i="4" s="1"/>
  <c r="AC38" i="4" s="1"/>
  <c r="AD38" i="4" s="1"/>
  <c r="AE38" i="4" s="1"/>
  <c r="AF38" i="4" s="1"/>
  <c r="AG38" i="4" s="1"/>
  <c r="AH38" i="4" s="1"/>
  <c r="AI38" i="4" s="1"/>
  <c r="AJ38" i="4" s="1"/>
  <c r="AK38" i="4" s="1"/>
  <c r="AL38" i="4" s="1"/>
  <c r="AM38" i="4" s="1"/>
  <c r="AN38" i="4" s="1"/>
  <c r="AO38" i="4" s="1"/>
  <c r="AP38" i="4" s="1"/>
  <c r="AQ38" i="4" s="1"/>
  <c r="AR38" i="4" s="1"/>
  <c r="AS38" i="4" s="1"/>
  <c r="AT38" i="4" s="1"/>
  <c r="Z37" i="4"/>
  <c r="AA37" i="4" s="1"/>
  <c r="AB37" i="4" s="1"/>
  <c r="AC37" i="4" s="1"/>
  <c r="AD37" i="4" s="1"/>
  <c r="AE37" i="4" s="1"/>
  <c r="AF37" i="4" s="1"/>
  <c r="AG37" i="4" s="1"/>
  <c r="AH37" i="4" s="1"/>
  <c r="AI37" i="4" s="1"/>
  <c r="AJ37" i="4" s="1"/>
  <c r="AK37" i="4" s="1"/>
  <c r="AL37" i="4" s="1"/>
  <c r="AM37" i="4" s="1"/>
  <c r="AN37" i="4" s="1"/>
  <c r="AO37" i="4" s="1"/>
  <c r="AP37" i="4" s="1"/>
  <c r="AQ37" i="4" s="1"/>
  <c r="AR37" i="4" s="1"/>
  <c r="AS37" i="4" s="1"/>
  <c r="AT37" i="4" s="1"/>
  <c r="Z36" i="4"/>
  <c r="AA36" i="4" s="1"/>
  <c r="AB36" i="4" s="1"/>
  <c r="AC36" i="4" s="1"/>
  <c r="AD36" i="4" s="1"/>
  <c r="AE36" i="4" s="1"/>
  <c r="AF36" i="4" s="1"/>
  <c r="AG36" i="4" s="1"/>
  <c r="AH36" i="4" s="1"/>
  <c r="AI36" i="4" s="1"/>
  <c r="AJ36" i="4" s="1"/>
  <c r="AK36" i="4" s="1"/>
  <c r="AL36" i="4" s="1"/>
  <c r="AM36" i="4" s="1"/>
  <c r="AN36" i="4" s="1"/>
  <c r="AO36" i="4" s="1"/>
  <c r="AP36" i="4" s="1"/>
  <c r="AQ36" i="4" s="1"/>
  <c r="AR36" i="4" s="1"/>
  <c r="AS36" i="4" s="1"/>
  <c r="AT36" i="4" s="1"/>
  <c r="Z35" i="4"/>
  <c r="AA35" i="4" s="1"/>
  <c r="AB35" i="4" s="1"/>
  <c r="AC35" i="4" s="1"/>
  <c r="AD35" i="4" s="1"/>
  <c r="AE35" i="4" s="1"/>
  <c r="AF35" i="4" s="1"/>
  <c r="AG35" i="4" s="1"/>
  <c r="AH35" i="4" s="1"/>
  <c r="AI35" i="4" s="1"/>
  <c r="AJ35" i="4" s="1"/>
  <c r="AK35" i="4" s="1"/>
  <c r="AL35" i="4" s="1"/>
  <c r="AM35" i="4" s="1"/>
  <c r="AN35" i="4" s="1"/>
  <c r="AO35" i="4" s="1"/>
  <c r="AP35" i="4" s="1"/>
  <c r="AQ35" i="4" s="1"/>
  <c r="AR35" i="4" s="1"/>
  <c r="AS35" i="4" s="1"/>
  <c r="AT35" i="4" s="1"/>
  <c r="Z34" i="4"/>
  <c r="AA34" i="4"/>
  <c r="AB34" i="4" s="1"/>
  <c r="AC34" i="4" s="1"/>
  <c r="AD34" i="4" s="1"/>
  <c r="AE34" i="4" s="1"/>
  <c r="AF34" i="4" s="1"/>
  <c r="AG34" i="4" s="1"/>
  <c r="AH34" i="4" s="1"/>
  <c r="AI34" i="4" s="1"/>
  <c r="AJ34" i="4" s="1"/>
  <c r="AK34" i="4" s="1"/>
  <c r="AL34" i="4" s="1"/>
  <c r="AM34" i="4" s="1"/>
  <c r="AN34" i="4" s="1"/>
  <c r="AO34" i="4" s="1"/>
  <c r="AP34" i="4" s="1"/>
  <c r="AQ34" i="4" s="1"/>
  <c r="AR34" i="4" s="1"/>
  <c r="AS34" i="4" s="1"/>
  <c r="AT34" i="4" s="1"/>
  <c r="Z33" i="4"/>
  <c r="AA33" i="4" s="1"/>
  <c r="AB33" i="4" s="1"/>
  <c r="AC33" i="4" s="1"/>
  <c r="AD33" i="4" s="1"/>
  <c r="AE33" i="4" s="1"/>
  <c r="AF33" i="4" s="1"/>
  <c r="AG33" i="4" s="1"/>
  <c r="AH33" i="4" s="1"/>
  <c r="AI33" i="4" s="1"/>
  <c r="AJ33" i="4" s="1"/>
  <c r="AK33" i="4" s="1"/>
  <c r="AL33" i="4" s="1"/>
  <c r="AM33" i="4" s="1"/>
  <c r="AN33" i="4" s="1"/>
  <c r="AO33" i="4" s="1"/>
  <c r="AP33" i="4" s="1"/>
  <c r="AQ33" i="4" s="1"/>
  <c r="AR33" i="4" s="1"/>
  <c r="AS33" i="4" s="1"/>
  <c r="AT33" i="4" s="1"/>
  <c r="Z32" i="4"/>
  <c r="AA32" i="4"/>
  <c r="AB32" i="4" s="1"/>
  <c r="AC32" i="4" s="1"/>
  <c r="AD32" i="4" s="1"/>
  <c r="AE32" i="4" s="1"/>
  <c r="AF32" i="4" s="1"/>
  <c r="AG32" i="4" s="1"/>
  <c r="AH32" i="4" s="1"/>
  <c r="AI32" i="4" s="1"/>
  <c r="AJ32" i="4" s="1"/>
  <c r="AK32" i="4" s="1"/>
  <c r="AL32" i="4" s="1"/>
  <c r="AM32" i="4" s="1"/>
  <c r="AN32" i="4" s="1"/>
  <c r="AO32" i="4" s="1"/>
  <c r="AP32" i="4" s="1"/>
  <c r="AQ32" i="4" s="1"/>
  <c r="AR32" i="4" s="1"/>
  <c r="AS32" i="4" s="1"/>
  <c r="AT32" i="4" s="1"/>
  <c r="Z31" i="4"/>
  <c r="Z30" i="4"/>
  <c r="AA30" i="4" s="1"/>
  <c r="AB30" i="4" s="1"/>
  <c r="AC30" i="4" s="1"/>
  <c r="AD30" i="4" s="1"/>
  <c r="AE30" i="4" s="1"/>
  <c r="AF30" i="4" s="1"/>
  <c r="AG30" i="4" s="1"/>
  <c r="AH30" i="4" s="1"/>
  <c r="AI30" i="4" s="1"/>
  <c r="AJ30" i="4" s="1"/>
  <c r="AK30" i="4" s="1"/>
  <c r="AL30" i="4" s="1"/>
  <c r="AM30" i="4" s="1"/>
  <c r="AN30" i="4" s="1"/>
  <c r="AO30" i="4" s="1"/>
  <c r="AP30" i="4" s="1"/>
  <c r="AQ30" i="4" s="1"/>
  <c r="AR30" i="4" s="1"/>
  <c r="AS30" i="4" s="1"/>
  <c r="AT30" i="4" s="1"/>
  <c r="Z29" i="4"/>
  <c r="AA29" i="4" s="1"/>
  <c r="AB29" i="4" s="1"/>
  <c r="AC29" i="4" s="1"/>
  <c r="AD29" i="4" s="1"/>
  <c r="AE29" i="4" s="1"/>
  <c r="AF29" i="4" s="1"/>
  <c r="AG29" i="4" s="1"/>
  <c r="AH29" i="4" s="1"/>
  <c r="AI29" i="4" s="1"/>
  <c r="AJ29" i="4" s="1"/>
  <c r="AK29" i="4" s="1"/>
  <c r="AL29" i="4" s="1"/>
  <c r="AM29" i="4" s="1"/>
  <c r="AN29" i="4" s="1"/>
  <c r="AO29" i="4" s="1"/>
  <c r="AP29" i="4" s="1"/>
  <c r="AQ29" i="4" s="1"/>
  <c r="AR29" i="4" s="1"/>
  <c r="AS29" i="4" s="1"/>
  <c r="AT29" i="4" s="1"/>
  <c r="Z28" i="4"/>
  <c r="AA28" i="4"/>
  <c r="AB28" i="4" s="1"/>
  <c r="AC28" i="4" s="1"/>
  <c r="AD28" i="4" s="1"/>
  <c r="AE28" i="4" s="1"/>
  <c r="AF28" i="4" s="1"/>
  <c r="AG28" i="4" s="1"/>
  <c r="AH28" i="4" s="1"/>
  <c r="AI28" i="4" s="1"/>
  <c r="AJ28" i="4" s="1"/>
  <c r="AK28" i="4" s="1"/>
  <c r="AL28" i="4" s="1"/>
  <c r="AM28" i="4" s="1"/>
  <c r="AN28" i="4" s="1"/>
  <c r="AO28" i="4" s="1"/>
  <c r="AP28" i="4" s="1"/>
  <c r="AQ28" i="4" s="1"/>
  <c r="AR28" i="4" s="1"/>
  <c r="AS28" i="4" s="1"/>
  <c r="AT28" i="4" s="1"/>
  <c r="Z27" i="4"/>
  <c r="AA27" i="4" s="1"/>
  <c r="AB27" i="4" s="1"/>
  <c r="AC27" i="4" s="1"/>
  <c r="AD27" i="4" s="1"/>
  <c r="AE27" i="4" s="1"/>
  <c r="AF27" i="4" s="1"/>
  <c r="AG27" i="4" s="1"/>
  <c r="AH27" i="4" s="1"/>
  <c r="AI27" i="4" s="1"/>
  <c r="AJ27" i="4" s="1"/>
  <c r="AK27" i="4" s="1"/>
  <c r="AL27" i="4" s="1"/>
  <c r="AM27" i="4" s="1"/>
  <c r="AN27" i="4" s="1"/>
  <c r="AO27" i="4" s="1"/>
  <c r="AP27" i="4" s="1"/>
  <c r="AQ27" i="4" s="1"/>
  <c r="AR27" i="4" s="1"/>
  <c r="AS27" i="4" s="1"/>
  <c r="AT27" i="4" s="1"/>
  <c r="Z26" i="4"/>
  <c r="AA26" i="4"/>
  <c r="AB26" i="4" s="1"/>
  <c r="AC26" i="4" s="1"/>
  <c r="AD26" i="4" s="1"/>
  <c r="AE26" i="4" s="1"/>
  <c r="AF26" i="4" s="1"/>
  <c r="AG26" i="4" s="1"/>
  <c r="AH26" i="4" s="1"/>
  <c r="AI26" i="4" s="1"/>
  <c r="AJ26" i="4" s="1"/>
  <c r="AK26" i="4" s="1"/>
  <c r="AL26" i="4" s="1"/>
  <c r="AM26" i="4" s="1"/>
  <c r="AN26" i="4" s="1"/>
  <c r="AO26" i="4" s="1"/>
  <c r="AP26" i="4" s="1"/>
  <c r="AQ26" i="4" s="1"/>
  <c r="AR26" i="4" s="1"/>
  <c r="AS26" i="4" s="1"/>
  <c r="AT26" i="4" s="1"/>
  <c r="Z25" i="4"/>
  <c r="AA25" i="4" s="1"/>
  <c r="AB25" i="4" s="1"/>
  <c r="AC25" i="4" s="1"/>
  <c r="AD25" i="4" s="1"/>
  <c r="AE25" i="4" s="1"/>
  <c r="AF25" i="4" s="1"/>
  <c r="AG25" i="4" s="1"/>
  <c r="AH25" i="4" s="1"/>
  <c r="AI25" i="4" s="1"/>
  <c r="AJ25" i="4" s="1"/>
  <c r="AK25" i="4" s="1"/>
  <c r="AL25" i="4" s="1"/>
  <c r="AM25" i="4" s="1"/>
  <c r="AN25" i="4" s="1"/>
  <c r="AO25" i="4" s="1"/>
  <c r="AP25" i="4" s="1"/>
  <c r="AQ25" i="4" s="1"/>
  <c r="AR25" i="4" s="1"/>
  <c r="AS25" i="4" s="1"/>
  <c r="AT25" i="4" s="1"/>
  <c r="Z24" i="4"/>
  <c r="AA24" i="4"/>
  <c r="AB24" i="4" s="1"/>
  <c r="AC24" i="4" s="1"/>
  <c r="AD24" i="4" s="1"/>
  <c r="AE24" i="4" s="1"/>
  <c r="AF24" i="4" s="1"/>
  <c r="AG24" i="4" s="1"/>
  <c r="AH24" i="4" s="1"/>
  <c r="AI24" i="4" s="1"/>
  <c r="AJ24" i="4" s="1"/>
  <c r="AK24" i="4" s="1"/>
  <c r="AL24" i="4" s="1"/>
  <c r="AM24" i="4" s="1"/>
  <c r="AN24" i="4" s="1"/>
  <c r="AO24" i="4" s="1"/>
  <c r="AP24" i="4" s="1"/>
  <c r="AQ24" i="4" s="1"/>
  <c r="AR24" i="4" s="1"/>
  <c r="AS24" i="4" s="1"/>
  <c r="AT24" i="4" s="1"/>
  <c r="Z23" i="4"/>
  <c r="AA23" i="4" s="1"/>
  <c r="AB23" i="4" s="1"/>
  <c r="AC23" i="4" s="1"/>
  <c r="AD23" i="4" s="1"/>
  <c r="AE23" i="4" s="1"/>
  <c r="AF23" i="4" s="1"/>
  <c r="AG23" i="4" s="1"/>
  <c r="AH23" i="4" s="1"/>
  <c r="AI23" i="4" s="1"/>
  <c r="AJ23" i="4" s="1"/>
  <c r="AK23" i="4" s="1"/>
  <c r="AL23" i="4" s="1"/>
  <c r="AM23" i="4" s="1"/>
  <c r="AN23" i="4" s="1"/>
  <c r="AO23" i="4" s="1"/>
  <c r="AP23" i="4" s="1"/>
  <c r="AQ23" i="4" s="1"/>
  <c r="AR23" i="4" s="1"/>
  <c r="AS23" i="4" s="1"/>
  <c r="AT23" i="4" s="1"/>
  <c r="Z22" i="4"/>
  <c r="AA22" i="4" s="1"/>
  <c r="AB22" i="4" s="1"/>
  <c r="AC22" i="4" s="1"/>
  <c r="AD22" i="4" s="1"/>
  <c r="AE22" i="4" s="1"/>
  <c r="AF22" i="4" s="1"/>
  <c r="AG22" i="4" s="1"/>
  <c r="AH22" i="4" s="1"/>
  <c r="AI22" i="4" s="1"/>
  <c r="AJ22" i="4" s="1"/>
  <c r="AK22" i="4" s="1"/>
  <c r="AL22" i="4" s="1"/>
  <c r="AM22" i="4" s="1"/>
  <c r="AN22" i="4" s="1"/>
  <c r="AO22" i="4" s="1"/>
  <c r="AP22" i="4" s="1"/>
  <c r="AQ22" i="4" s="1"/>
  <c r="AR22" i="4" s="1"/>
  <c r="AS22" i="4" s="1"/>
  <c r="AT22" i="4" s="1"/>
  <c r="Z21" i="4"/>
  <c r="AA21" i="4" s="1"/>
  <c r="AB21" i="4" s="1"/>
  <c r="AC21" i="4" s="1"/>
  <c r="AD21" i="4" s="1"/>
  <c r="AE21" i="4" s="1"/>
  <c r="AF21" i="4" s="1"/>
  <c r="AG21" i="4" s="1"/>
  <c r="AH21" i="4" s="1"/>
  <c r="AI21" i="4" s="1"/>
  <c r="AJ21" i="4" s="1"/>
  <c r="AK21" i="4" s="1"/>
  <c r="AL21" i="4" s="1"/>
  <c r="AM21" i="4" s="1"/>
  <c r="AN21" i="4" s="1"/>
  <c r="AO21" i="4" s="1"/>
  <c r="AP21" i="4" s="1"/>
  <c r="AQ21" i="4" s="1"/>
  <c r="AR21" i="4" s="1"/>
  <c r="AS21" i="4" s="1"/>
  <c r="AT21" i="4" s="1"/>
  <c r="Z20" i="4"/>
  <c r="AA20" i="4"/>
  <c r="AB20" i="4" s="1"/>
  <c r="AC20" i="4" s="1"/>
  <c r="AD20" i="4" s="1"/>
  <c r="AE20" i="4" s="1"/>
  <c r="AF20" i="4" s="1"/>
  <c r="AG20" i="4" s="1"/>
  <c r="AH20" i="4" s="1"/>
  <c r="AI20" i="4" s="1"/>
  <c r="AJ20" i="4" s="1"/>
  <c r="AK20" i="4" s="1"/>
  <c r="AL20" i="4" s="1"/>
  <c r="AM20" i="4" s="1"/>
  <c r="AN20" i="4" s="1"/>
  <c r="AO20" i="4" s="1"/>
  <c r="AP20" i="4" s="1"/>
  <c r="AQ20" i="4" s="1"/>
  <c r="AR20" i="4" s="1"/>
  <c r="AS20" i="4" s="1"/>
  <c r="AT20" i="4" s="1"/>
  <c r="Z19" i="4"/>
  <c r="AA19" i="4" s="1"/>
  <c r="AB19" i="4" s="1"/>
  <c r="AC19" i="4" s="1"/>
  <c r="AD19" i="4" s="1"/>
  <c r="AE19" i="4" s="1"/>
  <c r="AF19" i="4" s="1"/>
  <c r="AG19" i="4" s="1"/>
  <c r="AH19" i="4" s="1"/>
  <c r="AI19" i="4" s="1"/>
  <c r="AJ19" i="4" s="1"/>
  <c r="AK19" i="4" s="1"/>
  <c r="AL19" i="4" s="1"/>
  <c r="AM19" i="4" s="1"/>
  <c r="AN19" i="4" s="1"/>
  <c r="AO19" i="4" s="1"/>
  <c r="AP19" i="4" s="1"/>
  <c r="AQ19" i="4" s="1"/>
  <c r="AR19" i="4" s="1"/>
  <c r="AS19" i="4" s="1"/>
  <c r="AT19" i="4" s="1"/>
  <c r="Z18" i="4"/>
  <c r="AA18" i="4" s="1"/>
  <c r="AB18" i="4" s="1"/>
  <c r="AC18" i="4" s="1"/>
  <c r="AD18" i="4" s="1"/>
  <c r="AE18" i="4" s="1"/>
  <c r="AF18" i="4" s="1"/>
  <c r="AG18" i="4" s="1"/>
  <c r="AH18" i="4" s="1"/>
  <c r="AI18" i="4" s="1"/>
  <c r="AJ18" i="4" s="1"/>
  <c r="AK18" i="4" s="1"/>
  <c r="AL18" i="4" s="1"/>
  <c r="AM18" i="4" s="1"/>
  <c r="AN18" i="4" s="1"/>
  <c r="AO18" i="4" s="1"/>
  <c r="AP18" i="4" s="1"/>
  <c r="AQ18" i="4" s="1"/>
  <c r="AR18" i="4" s="1"/>
  <c r="AS18" i="4" s="1"/>
  <c r="AT18" i="4" s="1"/>
  <c r="Z17" i="4"/>
  <c r="AA17" i="4" s="1"/>
  <c r="AB17" i="4" s="1"/>
  <c r="AC17" i="4" s="1"/>
  <c r="AD17" i="4" s="1"/>
  <c r="AE17" i="4" s="1"/>
  <c r="AF17" i="4" s="1"/>
  <c r="AG17" i="4" s="1"/>
  <c r="AH17" i="4" s="1"/>
  <c r="AI17" i="4" s="1"/>
  <c r="AJ17" i="4" s="1"/>
  <c r="AK17" i="4" s="1"/>
  <c r="AL17" i="4" s="1"/>
  <c r="AM17" i="4" s="1"/>
  <c r="AN17" i="4" s="1"/>
  <c r="AO17" i="4" s="1"/>
  <c r="AP17" i="4" s="1"/>
  <c r="AQ17" i="4" s="1"/>
  <c r="AR17" i="4" s="1"/>
  <c r="AS17" i="4" s="1"/>
  <c r="AT17" i="4" s="1"/>
  <c r="Z16" i="4"/>
  <c r="AA16" i="4"/>
  <c r="AB16" i="4" s="1"/>
  <c r="AC16" i="4" s="1"/>
  <c r="AD16" i="4" s="1"/>
  <c r="AE16" i="4" s="1"/>
  <c r="AF16" i="4" s="1"/>
  <c r="AG16" i="4" s="1"/>
  <c r="AH16" i="4" s="1"/>
  <c r="AI16" i="4" s="1"/>
  <c r="AJ16" i="4" s="1"/>
  <c r="AK16" i="4" s="1"/>
  <c r="AL16" i="4" s="1"/>
  <c r="AM16" i="4" s="1"/>
  <c r="AN16" i="4" s="1"/>
  <c r="AO16" i="4" s="1"/>
  <c r="AP16" i="4" s="1"/>
  <c r="AQ16" i="4" s="1"/>
  <c r="AR16" i="4" s="1"/>
  <c r="AS16" i="4" s="1"/>
  <c r="AT16" i="4" s="1"/>
  <c r="Z15" i="4"/>
  <c r="D13" i="4"/>
  <c r="E13" i="4"/>
  <c r="AA15" i="21"/>
  <c r="AB15" i="21" s="1"/>
  <c r="AC15" i="21" s="1"/>
  <c r="AD15" i="21" s="1"/>
  <c r="AE15" i="21" s="1"/>
  <c r="AF15" i="21" s="1"/>
  <c r="AG15" i="21" s="1"/>
  <c r="AH15" i="21" s="1"/>
  <c r="AI15" i="21" s="1"/>
  <c r="AJ15" i="21" s="1"/>
  <c r="AK15" i="21" s="1"/>
  <c r="AL15" i="21" s="1"/>
  <c r="AM15" i="21" s="1"/>
  <c r="AN15" i="21" s="1"/>
  <c r="AO15" i="21" s="1"/>
  <c r="AP15" i="21" s="1"/>
  <c r="AQ15" i="21" s="1"/>
  <c r="AR15" i="21" s="1"/>
  <c r="AS15" i="21" s="1"/>
  <c r="AT15" i="21" s="1"/>
  <c r="D13" i="21"/>
  <c r="E13" i="21" s="1"/>
  <c r="F13" i="21"/>
  <c r="G13" i="21" s="1"/>
  <c r="H13" i="21" s="1"/>
  <c r="I13" i="21" s="1"/>
  <c r="J13" i="21" s="1"/>
  <c r="K13" i="21" s="1"/>
  <c r="L13" i="21" s="1"/>
  <c r="M13" i="21" s="1"/>
  <c r="N13" i="21" s="1"/>
  <c r="O13" i="21" s="1"/>
  <c r="P13" i="21" s="1"/>
  <c r="Q13" i="21" s="1"/>
  <c r="R13" i="21" s="1"/>
  <c r="S13" i="21" s="1"/>
  <c r="T13" i="21" s="1"/>
  <c r="U13" i="21" s="1"/>
  <c r="V13" i="21" s="1"/>
  <c r="AT13" i="21" s="1"/>
  <c r="AA17" i="21"/>
  <c r="AB17" i="21" s="1"/>
  <c r="AC17" i="21" s="1"/>
  <c r="AD17" i="21" s="1"/>
  <c r="AE17" i="21" s="1"/>
  <c r="AF17" i="21" s="1"/>
  <c r="AG17" i="21" s="1"/>
  <c r="AA20" i="21"/>
  <c r="AB20" i="21" s="1"/>
  <c r="AC20" i="21" s="1"/>
  <c r="AD20" i="21" s="1"/>
  <c r="AE20" i="21" s="1"/>
  <c r="AF20" i="21" s="1"/>
  <c r="AG20" i="21" s="1"/>
  <c r="AH20" i="21" s="1"/>
  <c r="AI20" i="21" s="1"/>
  <c r="AJ20" i="21" s="1"/>
  <c r="AK20" i="21" s="1"/>
  <c r="AL20" i="21" s="1"/>
  <c r="AM20" i="21" s="1"/>
  <c r="AN20" i="21" s="1"/>
  <c r="AO20" i="21" s="1"/>
  <c r="AP20" i="21" s="1"/>
  <c r="AQ20" i="21" s="1"/>
  <c r="AR20" i="21" s="1"/>
  <c r="AS20" i="21" s="1"/>
  <c r="AT20" i="21" s="1"/>
  <c r="AA27" i="21"/>
  <c r="AB27" i="21" s="1"/>
  <c r="AC27" i="21" s="1"/>
  <c r="AD27" i="21" s="1"/>
  <c r="AE27" i="21" s="1"/>
  <c r="AF27" i="21" s="1"/>
  <c r="AG27" i="21" s="1"/>
  <c r="AA30" i="21"/>
  <c r="AB30" i="21" s="1"/>
  <c r="AC30" i="21" s="1"/>
  <c r="AD30" i="21" s="1"/>
  <c r="AE30" i="21" s="1"/>
  <c r="AF30" i="21" s="1"/>
  <c r="AG30" i="21" s="1"/>
  <c r="AH30" i="21" s="1"/>
  <c r="AI30" i="21" s="1"/>
  <c r="AJ30" i="21" s="1"/>
  <c r="AK30" i="21" s="1"/>
  <c r="AL30" i="21" s="1"/>
  <c r="AM30" i="21" s="1"/>
  <c r="AN30" i="21" s="1"/>
  <c r="AO30" i="21" s="1"/>
  <c r="AP30" i="21" s="1"/>
  <c r="AQ30" i="21" s="1"/>
  <c r="AR30" i="21" s="1"/>
  <c r="AS30" i="21" s="1"/>
  <c r="AT30" i="21" s="1"/>
  <c r="AA32" i="21"/>
  <c r="AB32" i="21" s="1"/>
  <c r="AC32" i="21" s="1"/>
  <c r="AD32" i="21" s="1"/>
  <c r="AE32" i="21" s="1"/>
  <c r="AF32" i="21" s="1"/>
  <c r="AG32" i="21" s="1"/>
  <c r="AH32" i="21" s="1"/>
  <c r="AI32" i="21" s="1"/>
  <c r="AJ32" i="21" s="1"/>
  <c r="AK32" i="21" s="1"/>
  <c r="AL32" i="21" s="1"/>
  <c r="AM32" i="21" s="1"/>
  <c r="AN32" i="21" s="1"/>
  <c r="AO32" i="21" s="1"/>
  <c r="AP32" i="21" s="1"/>
  <c r="AQ32" i="21" s="1"/>
  <c r="AR32" i="21" s="1"/>
  <c r="AS32" i="21" s="1"/>
  <c r="AT32" i="21" s="1"/>
  <c r="AX32" i="21" s="1"/>
  <c r="AA34" i="21"/>
  <c r="AB34" i="21" s="1"/>
  <c r="AC34" i="21" s="1"/>
  <c r="AA37" i="21"/>
  <c r="AB37" i="21" s="1"/>
  <c r="AC37" i="21" s="1"/>
  <c r="AD37" i="21" s="1"/>
  <c r="AE37" i="21" s="1"/>
  <c r="AF37" i="21" s="1"/>
  <c r="AG37" i="21" s="1"/>
  <c r="AH37" i="21" s="1"/>
  <c r="AI37" i="21" s="1"/>
  <c r="AJ37" i="21" s="1"/>
  <c r="AK37" i="21" s="1"/>
  <c r="AL37" i="21" s="1"/>
  <c r="AM37" i="21" s="1"/>
  <c r="AN37" i="21" s="1"/>
  <c r="AO37" i="21" s="1"/>
  <c r="AP37" i="21" s="1"/>
  <c r="AQ37" i="21" s="1"/>
  <c r="AR37" i="21" s="1"/>
  <c r="AS37" i="21" s="1"/>
  <c r="AT37" i="21" s="1"/>
  <c r="AX37" i="21" s="1"/>
  <c r="AA39" i="21"/>
  <c r="AB39" i="21" s="1"/>
  <c r="AC39" i="21" s="1"/>
  <c r="AD39" i="21" s="1"/>
  <c r="AE39" i="21" s="1"/>
  <c r="AF39" i="21" s="1"/>
  <c r="AG39" i="21" s="1"/>
  <c r="AH39" i="21" s="1"/>
  <c r="AI39" i="21" s="1"/>
  <c r="AJ39" i="21" s="1"/>
  <c r="AK39" i="21" s="1"/>
  <c r="AL39" i="21" s="1"/>
  <c r="AM39" i="21" s="1"/>
  <c r="AN39" i="21" s="1"/>
  <c r="AO39" i="21" s="1"/>
  <c r="AP39" i="21" s="1"/>
  <c r="AQ39" i="21" s="1"/>
  <c r="AR39" i="21" s="1"/>
  <c r="AS39" i="21" s="1"/>
  <c r="AT39" i="21" s="1"/>
  <c r="AX39" i="21" s="1"/>
  <c r="AA45" i="21"/>
  <c r="AB45" i="21" s="1"/>
  <c r="AC45" i="21" s="1"/>
  <c r="AD45" i="21" s="1"/>
  <c r="AE45" i="21" s="1"/>
  <c r="AF45" i="21" s="1"/>
  <c r="AG45" i="21" s="1"/>
  <c r="AH45" i="21" s="1"/>
  <c r="AI45" i="21" s="1"/>
  <c r="AJ45" i="21" s="1"/>
  <c r="AK45" i="21" s="1"/>
  <c r="AL45" i="21" s="1"/>
  <c r="AM45" i="21" s="1"/>
  <c r="AN45" i="21" s="1"/>
  <c r="AO45" i="21" s="1"/>
  <c r="AP45" i="21" s="1"/>
  <c r="AQ45" i="21" s="1"/>
  <c r="AR45" i="21" s="1"/>
  <c r="AS45" i="21" s="1"/>
  <c r="AT45" i="21" s="1"/>
  <c r="AX45" i="21" s="1"/>
  <c r="AA48" i="21"/>
  <c r="AB48" i="21" s="1"/>
  <c r="AC48" i="21" s="1"/>
  <c r="AD48" i="21" s="1"/>
  <c r="AE48" i="21" s="1"/>
  <c r="AF48" i="21" s="1"/>
  <c r="AG48" i="21" s="1"/>
  <c r="AH48" i="21" s="1"/>
  <c r="AI48" i="21" s="1"/>
  <c r="AJ48" i="21" s="1"/>
  <c r="AK48" i="21" s="1"/>
  <c r="AL48" i="21" s="1"/>
  <c r="AM48" i="21" s="1"/>
  <c r="AN48" i="21" s="1"/>
  <c r="AO48" i="21" s="1"/>
  <c r="AP48" i="21" s="1"/>
  <c r="AQ48" i="21" s="1"/>
  <c r="AR48" i="21" s="1"/>
  <c r="AS48" i="21" s="1"/>
  <c r="AT48" i="21" s="1"/>
  <c r="AX48" i="21" s="1"/>
  <c r="AA50" i="21"/>
  <c r="AB50" i="21" s="1"/>
  <c r="AC50" i="21" s="1"/>
  <c r="AD50" i="21" s="1"/>
  <c r="AE50" i="21" s="1"/>
  <c r="AF50" i="21" s="1"/>
  <c r="AG50" i="21" s="1"/>
  <c r="AH50" i="21" s="1"/>
  <c r="AI50" i="21" s="1"/>
  <c r="AJ50" i="21" s="1"/>
  <c r="AK50" i="21" s="1"/>
  <c r="AL50" i="21" s="1"/>
  <c r="AM50" i="21" s="1"/>
  <c r="AN50" i="21" s="1"/>
  <c r="AO50" i="21" s="1"/>
  <c r="AP50" i="21" s="1"/>
  <c r="AQ50" i="21" s="1"/>
  <c r="AR50" i="21" s="1"/>
  <c r="AS50" i="21" s="1"/>
  <c r="AT50" i="21" s="1"/>
  <c r="AX50" i="21" s="1"/>
  <c r="AC52" i="21"/>
  <c r="AD52" i="21" s="1"/>
  <c r="AE52" i="21" s="1"/>
  <c r="AF52" i="21" s="1"/>
  <c r="AG52" i="21" s="1"/>
  <c r="AH52" i="21" s="1"/>
  <c r="AI52" i="21" s="1"/>
  <c r="AJ52" i="21" s="1"/>
  <c r="AK52" i="21" s="1"/>
  <c r="AL52" i="21" s="1"/>
  <c r="AM52" i="21" s="1"/>
  <c r="AN52" i="21" s="1"/>
  <c r="AO52" i="21" s="1"/>
  <c r="AP52" i="21" s="1"/>
  <c r="AQ52" i="21" s="1"/>
  <c r="AR52" i="21" s="1"/>
  <c r="AS52" i="21" s="1"/>
  <c r="AT52" i="21" s="1"/>
  <c r="AX52" i="21" s="1"/>
  <c r="AA55" i="21"/>
  <c r="AB55" i="21" s="1"/>
  <c r="AC55" i="21" s="1"/>
  <c r="AD55" i="21" s="1"/>
  <c r="AE55" i="21" s="1"/>
  <c r="AF55" i="21" s="1"/>
  <c r="AG55" i="21" s="1"/>
  <c r="AC56" i="21"/>
  <c r="AD56" i="21" s="1"/>
  <c r="AE56" i="21" s="1"/>
  <c r="AF56" i="21" s="1"/>
  <c r="AG56" i="21" s="1"/>
  <c r="AH56" i="21" s="1"/>
  <c r="AI56" i="21" s="1"/>
  <c r="AJ56" i="21" s="1"/>
  <c r="AK56" i="21" s="1"/>
  <c r="AL56" i="21" s="1"/>
  <c r="AM56" i="21" s="1"/>
  <c r="AN56" i="21" s="1"/>
  <c r="AO56" i="21" s="1"/>
  <c r="AP56" i="21" s="1"/>
  <c r="AQ56" i="21" s="1"/>
  <c r="AR56" i="21" s="1"/>
  <c r="AS56" i="21" s="1"/>
  <c r="AT56" i="21" s="1"/>
  <c r="AX56" i="21" s="1"/>
  <c r="AB57" i="21"/>
  <c r="AC57" i="21" s="1"/>
  <c r="AD57" i="21" s="1"/>
  <c r="AE57" i="21" s="1"/>
  <c r="AF57" i="21" s="1"/>
  <c r="AG57" i="21" s="1"/>
  <c r="AH57" i="21" s="1"/>
  <c r="AI57" i="21" s="1"/>
  <c r="AJ57" i="21" s="1"/>
  <c r="AK57" i="21" s="1"/>
  <c r="AL57" i="21" s="1"/>
  <c r="AM57" i="21" s="1"/>
  <c r="AN57" i="21" s="1"/>
  <c r="AO57" i="21" s="1"/>
  <c r="AP57" i="21" s="1"/>
  <c r="AQ57" i="21" s="1"/>
  <c r="AR57" i="21" s="1"/>
  <c r="AS57" i="21" s="1"/>
  <c r="AT57" i="21" s="1"/>
  <c r="AX57" i="21" s="1"/>
  <c r="AA59" i="21"/>
  <c r="AB59" i="21" s="1"/>
  <c r="AC59" i="21" s="1"/>
  <c r="AD59" i="21" s="1"/>
  <c r="AE59" i="21" s="1"/>
  <c r="AF59" i="21" s="1"/>
  <c r="AG59" i="21" s="1"/>
  <c r="AH59" i="21" s="1"/>
  <c r="AI59" i="21" s="1"/>
  <c r="AJ59" i="21" s="1"/>
  <c r="AK59" i="21" s="1"/>
  <c r="AL59" i="21" s="1"/>
  <c r="AM59" i="21" s="1"/>
  <c r="AN59" i="21" s="1"/>
  <c r="AO59" i="21" s="1"/>
  <c r="AP59" i="21" s="1"/>
  <c r="AQ59" i="21" s="1"/>
  <c r="AR59" i="21" s="1"/>
  <c r="AS59" i="21" s="1"/>
  <c r="AT59" i="21" s="1"/>
  <c r="AX59" i="21" s="1"/>
  <c r="AA60" i="21"/>
  <c r="AB60" i="21" s="1"/>
  <c r="AC60" i="21" s="1"/>
  <c r="AB63" i="21"/>
  <c r="AC63" i="21" s="1"/>
  <c r="AD63" i="21" s="1"/>
  <c r="AE63" i="21" s="1"/>
  <c r="AF63" i="21" s="1"/>
  <c r="AG63" i="21" s="1"/>
  <c r="AH63" i="21" s="1"/>
  <c r="AI63" i="21" s="1"/>
  <c r="AJ63" i="21" s="1"/>
  <c r="AK63" i="21" s="1"/>
  <c r="AL63" i="21" s="1"/>
  <c r="AM63" i="21" s="1"/>
  <c r="AN63" i="21" s="1"/>
  <c r="AO63" i="21" s="1"/>
  <c r="AP63" i="21" s="1"/>
  <c r="AQ63" i="21" s="1"/>
  <c r="AR63" i="21" s="1"/>
  <c r="AS63" i="21" s="1"/>
  <c r="AT63" i="21" s="1"/>
  <c r="AX63" i="21" s="1"/>
  <c r="AA65" i="21"/>
  <c r="AB65" i="21"/>
  <c r="AC65" i="21" s="1"/>
  <c r="AD65" i="21" s="1"/>
  <c r="AE65" i="21" s="1"/>
  <c r="AF65" i="21" s="1"/>
  <c r="AG65" i="21" s="1"/>
  <c r="AB67" i="21"/>
  <c r="AC67" i="21" s="1"/>
  <c r="AD67" i="21" s="1"/>
  <c r="AE67" i="21" s="1"/>
  <c r="AF67" i="21" s="1"/>
  <c r="AG67" i="21" s="1"/>
  <c r="AH67" i="21" s="1"/>
  <c r="AI67" i="21" s="1"/>
  <c r="AJ67" i="21" s="1"/>
  <c r="AK67" i="21" s="1"/>
  <c r="AL67" i="21" s="1"/>
  <c r="AM67" i="21" s="1"/>
  <c r="AN67" i="21" s="1"/>
  <c r="AO67" i="21" s="1"/>
  <c r="AP67" i="21" s="1"/>
  <c r="AQ67" i="21" s="1"/>
  <c r="AR67" i="21" s="1"/>
  <c r="AS67" i="21" s="1"/>
  <c r="AT67" i="21" s="1"/>
  <c r="AX67" i="21" s="1"/>
  <c r="AA69" i="21"/>
  <c r="AB69" i="21" s="1"/>
  <c r="AC69" i="21" s="1"/>
  <c r="AD69" i="21" s="1"/>
  <c r="AE69" i="21" s="1"/>
  <c r="AF69" i="21" s="1"/>
  <c r="AG69" i="21" s="1"/>
  <c r="AH69" i="21" s="1"/>
  <c r="AI69" i="21" s="1"/>
  <c r="AJ69" i="21" s="1"/>
  <c r="AK69" i="21" s="1"/>
  <c r="AL69" i="21" s="1"/>
  <c r="AM69" i="21" s="1"/>
  <c r="AN69" i="21" s="1"/>
  <c r="AO69" i="21" s="1"/>
  <c r="AP69" i="21" s="1"/>
  <c r="AQ69" i="21" s="1"/>
  <c r="AR69" i="21" s="1"/>
  <c r="AS69" i="21" s="1"/>
  <c r="AT69" i="21" s="1"/>
  <c r="AX69" i="21" s="1"/>
  <c r="AA71" i="21"/>
  <c r="AB71" i="21" s="1"/>
  <c r="AC71" i="21" s="1"/>
  <c r="AD71" i="21" s="1"/>
  <c r="AE71" i="21" s="1"/>
  <c r="AF71" i="21" s="1"/>
  <c r="AG71" i="21" s="1"/>
  <c r="AH71" i="21" s="1"/>
  <c r="AI71" i="21" s="1"/>
  <c r="AJ71" i="21" s="1"/>
  <c r="AK71" i="21" s="1"/>
  <c r="AL71" i="21" s="1"/>
  <c r="AM71" i="21" s="1"/>
  <c r="AN71" i="21" s="1"/>
  <c r="AO71" i="21" s="1"/>
  <c r="AP71" i="21" s="1"/>
  <c r="AQ71" i="21" s="1"/>
  <c r="AR71" i="21" s="1"/>
  <c r="AS71" i="21" s="1"/>
  <c r="AT71" i="21" s="1"/>
  <c r="AX71" i="21" s="1"/>
  <c r="AA73" i="21"/>
  <c r="AB73" i="21" s="1"/>
  <c r="AC73" i="21" s="1"/>
  <c r="AD73" i="21" s="1"/>
  <c r="AE73" i="21" s="1"/>
  <c r="AF73" i="21" s="1"/>
  <c r="AG73" i="21" s="1"/>
  <c r="AH73" i="21" s="1"/>
  <c r="AI73" i="21" s="1"/>
  <c r="AJ73" i="21" s="1"/>
  <c r="AK73" i="21" s="1"/>
  <c r="AL73" i="21" s="1"/>
  <c r="AM73" i="21" s="1"/>
  <c r="AN73" i="21" s="1"/>
  <c r="AO73" i="21" s="1"/>
  <c r="AP73" i="21" s="1"/>
  <c r="AQ73" i="21" s="1"/>
  <c r="AR73" i="21" s="1"/>
  <c r="AS73" i="21" s="1"/>
  <c r="AT73" i="21" s="1"/>
  <c r="AX73" i="21" s="1"/>
  <c r="AA75" i="21"/>
  <c r="AB75" i="21" s="1"/>
  <c r="AC75" i="21" s="1"/>
  <c r="AD75" i="21" s="1"/>
  <c r="AE75" i="21" s="1"/>
  <c r="AF75" i="21" s="1"/>
  <c r="AG75" i="21" s="1"/>
  <c r="AH75" i="21" s="1"/>
  <c r="AI75" i="21" s="1"/>
  <c r="AJ75" i="21" s="1"/>
  <c r="AK75" i="21" s="1"/>
  <c r="AL75" i="21" s="1"/>
  <c r="AM75" i="21" s="1"/>
  <c r="AN75" i="21" s="1"/>
  <c r="AO75" i="21" s="1"/>
  <c r="AP75" i="21" s="1"/>
  <c r="AQ75" i="21" s="1"/>
  <c r="AR75" i="21" s="1"/>
  <c r="AS75" i="21" s="1"/>
  <c r="AT75" i="21" s="1"/>
  <c r="AA76" i="21"/>
  <c r="AB76" i="21" s="1"/>
  <c r="AC76" i="21"/>
  <c r="AD76" i="21" s="1"/>
  <c r="AE76" i="21" s="1"/>
  <c r="AF76" i="21" s="1"/>
  <c r="AG76" i="21" s="1"/>
  <c r="AH76" i="21" s="1"/>
  <c r="AI76" i="21" s="1"/>
  <c r="AJ76" i="21" s="1"/>
  <c r="AK76" i="21" s="1"/>
  <c r="AL76" i="21" s="1"/>
  <c r="AM76" i="21" s="1"/>
  <c r="AN76" i="21" s="1"/>
  <c r="AO76" i="21" s="1"/>
  <c r="AP76" i="21" s="1"/>
  <c r="AQ76" i="21" s="1"/>
  <c r="AR76" i="21" s="1"/>
  <c r="AS76" i="21" s="1"/>
  <c r="AT76" i="21" s="1"/>
  <c r="AB79" i="21"/>
  <c r="AC79" i="21" s="1"/>
  <c r="AD79" i="21" s="1"/>
  <c r="AE79" i="21" s="1"/>
  <c r="AF79" i="21" s="1"/>
  <c r="AG79" i="21" s="1"/>
  <c r="AH79" i="21" s="1"/>
  <c r="AI79" i="21" s="1"/>
  <c r="AJ79" i="21" s="1"/>
  <c r="AK79" i="21" s="1"/>
  <c r="AL79" i="21" s="1"/>
  <c r="AM79" i="21" s="1"/>
  <c r="AN79" i="21" s="1"/>
  <c r="AO79" i="21" s="1"/>
  <c r="AP79" i="21" s="1"/>
  <c r="AQ79" i="21" s="1"/>
  <c r="AR79" i="21" s="1"/>
  <c r="AS79" i="21" s="1"/>
  <c r="AT79" i="21" s="1"/>
  <c r="AX79" i="21" s="1"/>
  <c r="AA82" i="21"/>
  <c r="AB82" i="21" s="1"/>
  <c r="AC82" i="21" s="1"/>
  <c r="AD82" i="21" s="1"/>
  <c r="AE82" i="21" s="1"/>
  <c r="AF82" i="21" s="1"/>
  <c r="AG82" i="21" s="1"/>
  <c r="AH82" i="21" s="1"/>
  <c r="AI82" i="21" s="1"/>
  <c r="AJ82" i="21" s="1"/>
  <c r="AK82" i="21" s="1"/>
  <c r="AL82" i="21" s="1"/>
  <c r="AM82" i="21" s="1"/>
  <c r="AN82" i="21" s="1"/>
  <c r="AO82" i="21" s="1"/>
  <c r="AP82" i="21" s="1"/>
  <c r="AQ82" i="21" s="1"/>
  <c r="AR82" i="21" s="1"/>
  <c r="AS82" i="21" s="1"/>
  <c r="AT82" i="21" s="1"/>
  <c r="AX82" i="21" s="1"/>
  <c r="AA83" i="21"/>
  <c r="AB83" i="21" s="1"/>
  <c r="AC83" i="21" s="1"/>
  <c r="AD83" i="21" s="1"/>
  <c r="AE83" i="21" s="1"/>
  <c r="AF83" i="21" s="1"/>
  <c r="AG83" i="21" s="1"/>
  <c r="AH83" i="21" s="1"/>
  <c r="AI83" i="21" s="1"/>
  <c r="AJ83" i="21" s="1"/>
  <c r="AK83" i="21" s="1"/>
  <c r="AL83" i="21" s="1"/>
  <c r="AM83" i="21" s="1"/>
  <c r="AN83" i="21" s="1"/>
  <c r="AO83" i="21" s="1"/>
  <c r="AP83" i="21" s="1"/>
  <c r="AQ83" i="21" s="1"/>
  <c r="AR83" i="21" s="1"/>
  <c r="AS83" i="21" s="1"/>
  <c r="AT83" i="21" s="1"/>
  <c r="AA86" i="21"/>
  <c r="AB86" i="21" s="1"/>
  <c r="AC86" i="21" s="1"/>
  <c r="AD86" i="21" s="1"/>
  <c r="AE86" i="21" s="1"/>
  <c r="AF86" i="21" s="1"/>
  <c r="AG86" i="21" s="1"/>
  <c r="AH86" i="21" s="1"/>
  <c r="AI86" i="21" s="1"/>
  <c r="AJ86" i="21" s="1"/>
  <c r="AK86" i="21" s="1"/>
  <c r="AL86" i="21" s="1"/>
  <c r="AM86" i="21" s="1"/>
  <c r="AN86" i="21" s="1"/>
  <c r="AO86" i="21" s="1"/>
  <c r="AP86" i="21" s="1"/>
  <c r="AQ86" i="21" s="1"/>
  <c r="AR86" i="21" s="1"/>
  <c r="AS86" i="21" s="1"/>
  <c r="AT86" i="21" s="1"/>
  <c r="AX86" i="21" s="1"/>
  <c r="AB87" i="21"/>
  <c r="AC87" i="21" s="1"/>
  <c r="AD87" i="21" s="1"/>
  <c r="AE87" i="21" s="1"/>
  <c r="AF87" i="21" s="1"/>
  <c r="AG87" i="21" s="1"/>
  <c r="AH87" i="21" s="1"/>
  <c r="AI87" i="21" s="1"/>
  <c r="AJ87" i="21" s="1"/>
  <c r="AK87" i="21" s="1"/>
  <c r="AL87" i="21" s="1"/>
  <c r="AM87" i="21" s="1"/>
  <c r="AN87" i="21" s="1"/>
  <c r="AO87" i="21" s="1"/>
  <c r="AP87" i="21" s="1"/>
  <c r="AQ87" i="21" s="1"/>
  <c r="AR87" i="21" s="1"/>
  <c r="AS87" i="21" s="1"/>
  <c r="AT87" i="21" s="1"/>
  <c r="AX87" i="21" s="1"/>
  <c r="AA88" i="21"/>
  <c r="AB88" i="21" s="1"/>
  <c r="AC88" i="21" s="1"/>
  <c r="AD88" i="21" s="1"/>
  <c r="AE88" i="21" s="1"/>
  <c r="AF88" i="21" s="1"/>
  <c r="AG88" i="21" s="1"/>
  <c r="AH88" i="21" s="1"/>
  <c r="AI88" i="21" s="1"/>
  <c r="AJ88" i="21" s="1"/>
  <c r="AK88" i="21" s="1"/>
  <c r="AL88" i="21" s="1"/>
  <c r="AM88" i="21" s="1"/>
  <c r="AN88" i="21" s="1"/>
  <c r="AO88" i="21" s="1"/>
  <c r="AP88" i="21" s="1"/>
  <c r="AQ88" i="21" s="1"/>
  <c r="AR88" i="21" s="1"/>
  <c r="AS88" i="21" s="1"/>
  <c r="AT88" i="21" s="1"/>
  <c r="AX88" i="21" s="1"/>
  <c r="AB89" i="21"/>
  <c r="AC89" i="21" s="1"/>
  <c r="AD89" i="21" s="1"/>
  <c r="AE89" i="21" s="1"/>
  <c r="AF89" i="21" s="1"/>
  <c r="AG89" i="21" s="1"/>
  <c r="AH89" i="21" s="1"/>
  <c r="AI89" i="21" s="1"/>
  <c r="AJ89" i="21" s="1"/>
  <c r="AK89" i="21" s="1"/>
  <c r="AL89" i="21" s="1"/>
  <c r="AM89" i="21" s="1"/>
  <c r="AN89" i="21" s="1"/>
  <c r="AO89" i="21" s="1"/>
  <c r="AP89" i="21" s="1"/>
  <c r="AQ89" i="21" s="1"/>
  <c r="AR89" i="21" s="1"/>
  <c r="AS89" i="21" s="1"/>
  <c r="AT89" i="21" s="1"/>
  <c r="AX89" i="21" s="1"/>
  <c r="AA90" i="21"/>
  <c r="AB90" i="21" s="1"/>
  <c r="AC90" i="21" s="1"/>
  <c r="AD90" i="21" s="1"/>
  <c r="AE90" i="21" s="1"/>
  <c r="AF90" i="21" s="1"/>
  <c r="AG90" i="21" s="1"/>
  <c r="AH90" i="21" s="1"/>
  <c r="AI90" i="21" s="1"/>
  <c r="AJ90" i="21" s="1"/>
  <c r="AK90" i="21" s="1"/>
  <c r="AL90" i="21" s="1"/>
  <c r="AM90" i="21" s="1"/>
  <c r="AN90" i="21" s="1"/>
  <c r="AO90" i="21" s="1"/>
  <c r="AP90" i="21" s="1"/>
  <c r="AQ90" i="21" s="1"/>
  <c r="AR90" i="21" s="1"/>
  <c r="AS90" i="21" s="1"/>
  <c r="AT90" i="21" s="1"/>
  <c r="AA92" i="21"/>
  <c r="AB92" i="21" s="1"/>
  <c r="AC92" i="21" s="1"/>
  <c r="AD92" i="21" s="1"/>
  <c r="AE92" i="21" s="1"/>
  <c r="AF92" i="21" s="1"/>
  <c r="AG92" i="21" s="1"/>
  <c r="AH92" i="21" s="1"/>
  <c r="AI92" i="21" s="1"/>
  <c r="AJ92" i="21" s="1"/>
  <c r="AK92" i="21" s="1"/>
  <c r="AL92" i="21" s="1"/>
  <c r="AM92" i="21" s="1"/>
  <c r="AN92" i="21" s="1"/>
  <c r="AO92" i="21" s="1"/>
  <c r="AP92" i="21" s="1"/>
  <c r="AQ92" i="21" s="1"/>
  <c r="AR92" i="21" s="1"/>
  <c r="AS92" i="21" s="1"/>
  <c r="AT92" i="21" s="1"/>
  <c r="AX92" i="21" s="1"/>
  <c r="AA95" i="21"/>
  <c r="AB95" i="21" s="1"/>
  <c r="AC95" i="21" s="1"/>
  <c r="AD95" i="21" s="1"/>
  <c r="AE95" i="21" s="1"/>
  <c r="AF95" i="21" s="1"/>
  <c r="AG95" i="21" s="1"/>
  <c r="AH95" i="21" s="1"/>
  <c r="AI95" i="21" s="1"/>
  <c r="AJ95" i="21" s="1"/>
  <c r="AK95" i="21" s="1"/>
  <c r="AL95" i="21" s="1"/>
  <c r="AM95" i="21" s="1"/>
  <c r="AN95" i="21" s="1"/>
  <c r="AO95" i="21" s="1"/>
  <c r="AP95" i="21" s="1"/>
  <c r="AQ95" i="21" s="1"/>
  <c r="AR95" i="21" s="1"/>
  <c r="AS95" i="21" s="1"/>
  <c r="AT95" i="21" s="1"/>
  <c r="AX95" i="21" s="1"/>
  <c r="AA97" i="21"/>
  <c r="AB97" i="21" s="1"/>
  <c r="AC97" i="21" s="1"/>
  <c r="AD97" i="21" s="1"/>
  <c r="AE97" i="21" s="1"/>
  <c r="AF97" i="21" s="1"/>
  <c r="AG97" i="21" s="1"/>
  <c r="AH97" i="21" s="1"/>
  <c r="AI97" i="21" s="1"/>
  <c r="AJ97" i="21" s="1"/>
  <c r="AK97" i="21" s="1"/>
  <c r="AL97" i="21" s="1"/>
  <c r="AM97" i="21" s="1"/>
  <c r="AN97" i="21" s="1"/>
  <c r="AO97" i="21" s="1"/>
  <c r="AP97" i="21" s="1"/>
  <c r="AQ97" i="21" s="1"/>
  <c r="AR97" i="21" s="1"/>
  <c r="AS97" i="21" s="1"/>
  <c r="AT97" i="21" s="1"/>
  <c r="AA99" i="21"/>
  <c r="AB99" i="21" s="1"/>
  <c r="AC99" i="21" s="1"/>
  <c r="AD99" i="21" s="1"/>
  <c r="AE99" i="21" s="1"/>
  <c r="AF99" i="21" s="1"/>
  <c r="AG99" i="21" s="1"/>
  <c r="AH99" i="21" s="1"/>
  <c r="AI99" i="21" s="1"/>
  <c r="AJ99" i="21" s="1"/>
  <c r="AK99" i="21" s="1"/>
  <c r="AL99" i="21" s="1"/>
  <c r="AM99" i="21" s="1"/>
  <c r="AN99" i="21" s="1"/>
  <c r="AO99" i="21" s="1"/>
  <c r="AP99" i="21" s="1"/>
  <c r="AQ99" i="21" s="1"/>
  <c r="AR99" i="21" s="1"/>
  <c r="AS99" i="21" s="1"/>
  <c r="AT99" i="21" s="1"/>
  <c r="AX99" i="21" s="1"/>
  <c r="AA100" i="21"/>
  <c r="AB100" i="21" s="1"/>
  <c r="AC100" i="21" s="1"/>
  <c r="AD100" i="21" s="1"/>
  <c r="AE100" i="21" s="1"/>
  <c r="AF100" i="21" s="1"/>
  <c r="AG100" i="21" s="1"/>
  <c r="AH100" i="21" s="1"/>
  <c r="AI100" i="21" s="1"/>
  <c r="AJ100" i="21" s="1"/>
  <c r="AK100" i="21" s="1"/>
  <c r="AL100" i="21" s="1"/>
  <c r="AM100" i="21" s="1"/>
  <c r="AN100" i="21" s="1"/>
  <c r="AO100" i="21" s="1"/>
  <c r="AP100" i="21" s="1"/>
  <c r="AQ100" i="21" s="1"/>
  <c r="AR100" i="21" s="1"/>
  <c r="AS100" i="21" s="1"/>
  <c r="AT100" i="21" s="1"/>
  <c r="AX100" i="21" s="1"/>
  <c r="AA103" i="21"/>
  <c r="AB103" i="21" s="1"/>
  <c r="AC103" i="21" s="1"/>
  <c r="AD103" i="21" s="1"/>
  <c r="AE103" i="21" s="1"/>
  <c r="AF103" i="21" s="1"/>
  <c r="AG103" i="21" s="1"/>
  <c r="AH103" i="21" s="1"/>
  <c r="AI103" i="21" s="1"/>
  <c r="AJ103" i="21" s="1"/>
  <c r="AK103" i="21" s="1"/>
  <c r="AL103" i="21" s="1"/>
  <c r="AM103" i="21" s="1"/>
  <c r="AN103" i="21" s="1"/>
  <c r="AO103" i="21" s="1"/>
  <c r="AP103" i="21" s="1"/>
  <c r="AQ103" i="21" s="1"/>
  <c r="AR103" i="21" s="1"/>
  <c r="AS103" i="21" s="1"/>
  <c r="AT103" i="21" s="1"/>
  <c r="AX103" i="21" s="1"/>
  <c r="AA104" i="21"/>
  <c r="AB104" i="21" s="1"/>
  <c r="AC104" i="21" s="1"/>
  <c r="AD104" i="21"/>
  <c r="AE104" i="21" s="1"/>
  <c r="AF104" i="21" s="1"/>
  <c r="AG104" i="21" s="1"/>
  <c r="AH104" i="21" s="1"/>
  <c r="AI104" i="21" s="1"/>
  <c r="AJ104" i="21" s="1"/>
  <c r="AK104" i="21" s="1"/>
  <c r="AL104" i="21" s="1"/>
  <c r="AM104" i="21" s="1"/>
  <c r="AN104" i="21" s="1"/>
  <c r="AO104" i="21" s="1"/>
  <c r="AP104" i="21" s="1"/>
  <c r="AQ104" i="21" s="1"/>
  <c r="AR104" i="21" s="1"/>
  <c r="AS104" i="21" s="1"/>
  <c r="AT104" i="21" s="1"/>
  <c r="AX104" i="21" s="1"/>
  <c r="AB105" i="21"/>
  <c r="AC105" i="21" s="1"/>
  <c r="AD105" i="21" s="1"/>
  <c r="AE105" i="21" s="1"/>
  <c r="AF105" i="21" s="1"/>
  <c r="AG105" i="21" s="1"/>
  <c r="AH105" i="21" s="1"/>
  <c r="AI105" i="21" s="1"/>
  <c r="AJ105" i="21" s="1"/>
  <c r="AK105" i="21" s="1"/>
  <c r="AL105" i="21" s="1"/>
  <c r="AM105" i="21" s="1"/>
  <c r="AN105" i="21" s="1"/>
  <c r="AO105" i="21" s="1"/>
  <c r="AP105" i="21" s="1"/>
  <c r="AQ105" i="21" s="1"/>
  <c r="AR105" i="21" s="1"/>
  <c r="AS105" i="21" s="1"/>
  <c r="AT105" i="21" s="1"/>
  <c r="AX105" i="21" s="1"/>
  <c r="AA108" i="21"/>
  <c r="AB108" i="21" s="1"/>
  <c r="AC108" i="21" s="1"/>
  <c r="AD108" i="21" s="1"/>
  <c r="AE108" i="21" s="1"/>
  <c r="AF108" i="21" s="1"/>
  <c r="AG108" i="21" s="1"/>
  <c r="AH108" i="21" s="1"/>
  <c r="AI108" i="21" s="1"/>
  <c r="AJ108" i="21" s="1"/>
  <c r="AK108" i="21" s="1"/>
  <c r="AL108" i="21" s="1"/>
  <c r="AM108" i="21" s="1"/>
  <c r="AN108" i="21" s="1"/>
  <c r="AO108" i="21" s="1"/>
  <c r="AP108" i="21" s="1"/>
  <c r="AQ108" i="21" s="1"/>
  <c r="AR108" i="21" s="1"/>
  <c r="AS108" i="21" s="1"/>
  <c r="AT108" i="21" s="1"/>
  <c r="AA109" i="21"/>
  <c r="AB109" i="21" s="1"/>
  <c r="AC109" i="21" s="1"/>
  <c r="AD109" i="21" s="1"/>
  <c r="AE109" i="21" s="1"/>
  <c r="AF109" i="21" s="1"/>
  <c r="AG109" i="21" s="1"/>
  <c r="AH109" i="21" s="1"/>
  <c r="AI109" i="21" s="1"/>
  <c r="AJ109" i="21" s="1"/>
  <c r="AK109" i="21" s="1"/>
  <c r="AL109" i="21" s="1"/>
  <c r="AM109" i="21" s="1"/>
  <c r="AN109" i="21" s="1"/>
  <c r="AO109" i="21" s="1"/>
  <c r="AP109" i="21" s="1"/>
  <c r="AQ109" i="21" s="1"/>
  <c r="AR109" i="21" s="1"/>
  <c r="AS109" i="21" s="1"/>
  <c r="AT109" i="21" s="1"/>
  <c r="AA110" i="21"/>
  <c r="AB110" i="21" s="1"/>
  <c r="AC110" i="21" s="1"/>
  <c r="AD110" i="21" s="1"/>
  <c r="AE110" i="21" s="1"/>
  <c r="AF110" i="21" s="1"/>
  <c r="AG110" i="21" s="1"/>
  <c r="AH110" i="21" s="1"/>
  <c r="AI110" i="21" s="1"/>
  <c r="AJ110" i="21" s="1"/>
  <c r="AK110" i="21" s="1"/>
  <c r="AL110" i="21" s="1"/>
  <c r="AM110" i="21" s="1"/>
  <c r="AN110" i="21" s="1"/>
  <c r="AO110" i="21" s="1"/>
  <c r="AP110" i="21" s="1"/>
  <c r="AQ110" i="21" s="1"/>
  <c r="AR110" i="21" s="1"/>
  <c r="AS110" i="21" s="1"/>
  <c r="AT110" i="21" s="1"/>
  <c r="AX110" i="21" s="1"/>
  <c r="AA113" i="21"/>
  <c r="AB113" i="21" s="1"/>
  <c r="AC113" i="21" s="1"/>
  <c r="AD113" i="21" s="1"/>
  <c r="AE113" i="21" s="1"/>
  <c r="AF113" i="21" s="1"/>
  <c r="AG113" i="21" s="1"/>
  <c r="AH113" i="21" s="1"/>
  <c r="AI113" i="21" s="1"/>
  <c r="AJ113" i="21" s="1"/>
  <c r="AK113" i="21" s="1"/>
  <c r="AL113" i="21" s="1"/>
  <c r="AM113" i="21" s="1"/>
  <c r="AN113" i="21" s="1"/>
  <c r="AO113" i="21" s="1"/>
  <c r="AP113" i="21" s="1"/>
  <c r="AQ113" i="21" s="1"/>
  <c r="AR113" i="21" s="1"/>
  <c r="AS113" i="21" s="1"/>
  <c r="AT113" i="21" s="1"/>
  <c r="AX113" i="21" s="1"/>
  <c r="AA116" i="21"/>
  <c r="AB116" i="21" s="1"/>
  <c r="AC116" i="21" s="1"/>
  <c r="AD116" i="21" s="1"/>
  <c r="AE116" i="21" s="1"/>
  <c r="AF116" i="21" s="1"/>
  <c r="AG116" i="21" s="1"/>
  <c r="AH116" i="21" s="1"/>
  <c r="AI116" i="21" s="1"/>
  <c r="AJ116" i="21" s="1"/>
  <c r="AK116" i="21" s="1"/>
  <c r="AL116" i="21" s="1"/>
  <c r="AM116" i="21" s="1"/>
  <c r="AN116" i="21" s="1"/>
  <c r="AO116" i="21" s="1"/>
  <c r="AP116" i="21" s="1"/>
  <c r="AQ116" i="21" s="1"/>
  <c r="AR116" i="21" s="1"/>
  <c r="AS116" i="21" s="1"/>
  <c r="AT116" i="21" s="1"/>
  <c r="AX116" i="21" s="1"/>
  <c r="AA121" i="21"/>
  <c r="AB121" i="21" s="1"/>
  <c r="AC121" i="21" s="1"/>
  <c r="AD121" i="21" s="1"/>
  <c r="AE121" i="21" s="1"/>
  <c r="AF121" i="21" s="1"/>
  <c r="AG121" i="21" s="1"/>
  <c r="AH121" i="21" s="1"/>
  <c r="AI121" i="21" s="1"/>
  <c r="AJ121" i="21" s="1"/>
  <c r="AK121" i="21" s="1"/>
  <c r="AL121" i="21" s="1"/>
  <c r="AM121" i="21" s="1"/>
  <c r="AN121" i="21" s="1"/>
  <c r="AO121" i="21" s="1"/>
  <c r="AP121" i="21" s="1"/>
  <c r="AQ121" i="21" s="1"/>
  <c r="AR121" i="21" s="1"/>
  <c r="AS121" i="21" s="1"/>
  <c r="AT121" i="21" s="1"/>
  <c r="AX121" i="21" s="1"/>
  <c r="AA125" i="21"/>
  <c r="AB125" i="21" s="1"/>
  <c r="AC125" i="21" s="1"/>
  <c r="AD125" i="21" s="1"/>
  <c r="AE125" i="21" s="1"/>
  <c r="AF125" i="21" s="1"/>
  <c r="AG125" i="21" s="1"/>
  <c r="AH125" i="21" s="1"/>
  <c r="AI125" i="21" s="1"/>
  <c r="AJ125" i="21" s="1"/>
  <c r="AK125" i="21" s="1"/>
  <c r="AL125" i="21" s="1"/>
  <c r="AM125" i="21" s="1"/>
  <c r="AN125" i="21" s="1"/>
  <c r="AO125" i="21" s="1"/>
  <c r="AP125" i="21" s="1"/>
  <c r="AQ125" i="21" s="1"/>
  <c r="AR125" i="21" s="1"/>
  <c r="AS125" i="21" s="1"/>
  <c r="AT125" i="21" s="1"/>
  <c r="AA126" i="21"/>
  <c r="AB126" i="21" s="1"/>
  <c r="AC126" i="21" s="1"/>
  <c r="AD126" i="21" s="1"/>
  <c r="AE126" i="21" s="1"/>
  <c r="AF126" i="21" s="1"/>
  <c r="AG126" i="21" s="1"/>
  <c r="AH126" i="21" s="1"/>
  <c r="AI126" i="21" s="1"/>
  <c r="AJ126" i="21" s="1"/>
  <c r="AK126" i="21" s="1"/>
  <c r="AL126" i="21" s="1"/>
  <c r="AM126" i="21" s="1"/>
  <c r="AN126" i="21" s="1"/>
  <c r="AO126" i="21" s="1"/>
  <c r="AP126" i="21" s="1"/>
  <c r="AQ126" i="21" s="1"/>
  <c r="AR126" i="21" s="1"/>
  <c r="AS126" i="21" s="1"/>
  <c r="AT126" i="21" s="1"/>
  <c r="AA128" i="21"/>
  <c r="AB128" i="21" s="1"/>
  <c r="AC128" i="21" s="1"/>
  <c r="AD128" i="21" s="1"/>
  <c r="AE128" i="21" s="1"/>
  <c r="AF128" i="21"/>
  <c r="AG128" i="21" s="1"/>
  <c r="AH128" i="21" s="1"/>
  <c r="AI128" i="21" s="1"/>
  <c r="AJ128" i="21" s="1"/>
  <c r="AK128" i="21" s="1"/>
  <c r="AL128" i="21" s="1"/>
  <c r="AM128" i="21" s="1"/>
  <c r="AN128" i="21" s="1"/>
  <c r="AO128" i="21" s="1"/>
  <c r="AP128" i="21" s="1"/>
  <c r="AQ128" i="21" s="1"/>
  <c r="AR128" i="21" s="1"/>
  <c r="AS128" i="21" s="1"/>
  <c r="AT128" i="21" s="1"/>
  <c r="AX128" i="21" s="1"/>
  <c r="AB130" i="21"/>
  <c r="AC130" i="21" s="1"/>
  <c r="AD130" i="21" s="1"/>
  <c r="AE130" i="21" s="1"/>
  <c r="AF130" i="21" s="1"/>
  <c r="AG130" i="21" s="1"/>
  <c r="AH130" i="21" s="1"/>
  <c r="AI130" i="21" s="1"/>
  <c r="AJ130" i="21" s="1"/>
  <c r="AK130" i="21" s="1"/>
  <c r="AL130" i="21" s="1"/>
  <c r="AM130" i="21" s="1"/>
  <c r="AN130" i="21" s="1"/>
  <c r="AO130" i="21" s="1"/>
  <c r="AP130" i="21" s="1"/>
  <c r="AQ130" i="21" s="1"/>
  <c r="AR130" i="21" s="1"/>
  <c r="AS130" i="21" s="1"/>
  <c r="AT130" i="21" s="1"/>
  <c r="AA133" i="21"/>
  <c r="AB133" i="21" s="1"/>
  <c r="AC133" i="21" s="1"/>
  <c r="AD133" i="21" s="1"/>
  <c r="AE133" i="21" s="1"/>
  <c r="AF133" i="21" s="1"/>
  <c r="AG133" i="21" s="1"/>
  <c r="AH133" i="21" s="1"/>
  <c r="AI133" i="21" s="1"/>
  <c r="AJ133" i="21" s="1"/>
  <c r="AK133" i="21" s="1"/>
  <c r="AL133" i="21" s="1"/>
  <c r="AM133" i="21" s="1"/>
  <c r="AN133" i="21" s="1"/>
  <c r="AO133" i="21" s="1"/>
  <c r="AP133" i="21" s="1"/>
  <c r="AQ133" i="21" s="1"/>
  <c r="AR133" i="21" s="1"/>
  <c r="AS133" i="21" s="1"/>
  <c r="AT133" i="21" s="1"/>
  <c r="AC134" i="21"/>
  <c r="AD134" i="21" s="1"/>
  <c r="AE134" i="21" s="1"/>
  <c r="AF134" i="21" s="1"/>
  <c r="AG134" i="21" s="1"/>
  <c r="AH134" i="21" s="1"/>
  <c r="AI134" i="21" s="1"/>
  <c r="AJ134" i="21" s="1"/>
  <c r="AK134" i="21" s="1"/>
  <c r="AL134" i="21" s="1"/>
  <c r="AM134" i="21" s="1"/>
  <c r="AN134" i="21" s="1"/>
  <c r="AO134" i="21" s="1"/>
  <c r="AP134" i="21" s="1"/>
  <c r="AQ134" i="21" s="1"/>
  <c r="AR134" i="21" s="1"/>
  <c r="AS134" i="21" s="1"/>
  <c r="AT134" i="21" s="1"/>
  <c r="AX134" i="21" s="1"/>
  <c r="AA136" i="21"/>
  <c r="AB136" i="21" s="1"/>
  <c r="AC136" i="21" s="1"/>
  <c r="AD136" i="21" s="1"/>
  <c r="AE136" i="21" s="1"/>
  <c r="AF136" i="21"/>
  <c r="AG136" i="21" s="1"/>
  <c r="AH136" i="21" s="1"/>
  <c r="AI136" i="21" s="1"/>
  <c r="AJ136" i="21" s="1"/>
  <c r="AK136" i="21" s="1"/>
  <c r="AL136" i="21" s="1"/>
  <c r="AM136" i="21" s="1"/>
  <c r="AN136" i="21" s="1"/>
  <c r="AO136" i="21" s="1"/>
  <c r="AP136" i="21" s="1"/>
  <c r="AQ136" i="21" s="1"/>
  <c r="AR136" i="21" s="1"/>
  <c r="AS136" i="21" s="1"/>
  <c r="AT136" i="21" s="1"/>
  <c r="AA139" i="21"/>
  <c r="AB139" i="21" s="1"/>
  <c r="AC139" i="21" s="1"/>
  <c r="AD139" i="21" s="1"/>
  <c r="AA140" i="21"/>
  <c r="AB140" i="21" s="1"/>
  <c r="AC140" i="21" s="1"/>
  <c r="AD140" i="21" s="1"/>
  <c r="AE140" i="21" s="1"/>
  <c r="AF140" i="21" s="1"/>
  <c r="AG140" i="21" s="1"/>
  <c r="AH140" i="21" s="1"/>
  <c r="AI140" i="21" s="1"/>
  <c r="AJ140" i="21" s="1"/>
  <c r="AK140" i="21" s="1"/>
  <c r="AL140" i="21" s="1"/>
  <c r="AM140" i="21" s="1"/>
  <c r="AN140" i="21" s="1"/>
  <c r="AO140" i="21" s="1"/>
  <c r="AP140" i="21" s="1"/>
  <c r="AQ140" i="21" s="1"/>
  <c r="AR140" i="21" s="1"/>
  <c r="AS140" i="21" s="1"/>
  <c r="AT140" i="21" s="1"/>
  <c r="AX140" i="21" s="1"/>
  <c r="AA142" i="21"/>
  <c r="AB142" i="21" s="1"/>
  <c r="AC142" i="21" s="1"/>
  <c r="AD142" i="21" s="1"/>
  <c r="AE142" i="21" s="1"/>
  <c r="AF142" i="21" s="1"/>
  <c r="AG142" i="21" s="1"/>
  <c r="AH142" i="21" s="1"/>
  <c r="AI142" i="21" s="1"/>
  <c r="AJ142" i="21" s="1"/>
  <c r="AK142" i="21" s="1"/>
  <c r="AL142" i="21" s="1"/>
  <c r="AM142" i="21" s="1"/>
  <c r="AN142" i="21" s="1"/>
  <c r="AO142" i="21" s="1"/>
  <c r="AP142" i="21" s="1"/>
  <c r="AQ142" i="21" s="1"/>
  <c r="AR142" i="21" s="1"/>
  <c r="AS142" i="21" s="1"/>
  <c r="AT142" i="21" s="1"/>
  <c r="AA144" i="21"/>
  <c r="AB144" i="21"/>
  <c r="AC144" i="21" s="1"/>
  <c r="AD144" i="21" s="1"/>
  <c r="AE144" i="21" s="1"/>
  <c r="AF144" i="21" s="1"/>
  <c r="AG144" i="21" s="1"/>
  <c r="AH144" i="21" s="1"/>
  <c r="AI144" i="21" s="1"/>
  <c r="AJ144" i="21" s="1"/>
  <c r="AK144" i="21" s="1"/>
  <c r="AL144" i="21" s="1"/>
  <c r="AM144" i="21" s="1"/>
  <c r="AN144" i="21" s="1"/>
  <c r="AO144" i="21" s="1"/>
  <c r="AP144" i="21" s="1"/>
  <c r="AQ144" i="21" s="1"/>
  <c r="AR144" i="21" s="1"/>
  <c r="AS144" i="21" s="1"/>
  <c r="AT144" i="21" s="1"/>
  <c r="AX144" i="21" s="1"/>
  <c r="AB146" i="21"/>
  <c r="AC146" i="21" s="1"/>
  <c r="AD146" i="21" s="1"/>
  <c r="AE146" i="21" s="1"/>
  <c r="AF146" i="21" s="1"/>
  <c r="AG146" i="21" s="1"/>
  <c r="AH146" i="21" s="1"/>
  <c r="AI146" i="21" s="1"/>
  <c r="AJ146" i="21" s="1"/>
  <c r="AK146" i="21" s="1"/>
  <c r="AL146" i="21" s="1"/>
  <c r="AM146" i="21" s="1"/>
  <c r="AN146" i="21" s="1"/>
  <c r="AO146" i="21" s="1"/>
  <c r="AP146" i="21" s="1"/>
  <c r="AQ146" i="21" s="1"/>
  <c r="AR146" i="21" s="1"/>
  <c r="AS146" i="21" s="1"/>
  <c r="AT146" i="21" s="1"/>
  <c r="AX146" i="21" s="1"/>
  <c r="AA148" i="21"/>
  <c r="AB148" i="21" s="1"/>
  <c r="AC148" i="21" s="1"/>
  <c r="AD148" i="21" s="1"/>
  <c r="AE148" i="21" s="1"/>
  <c r="AF148" i="21" s="1"/>
  <c r="AG148" i="21" s="1"/>
  <c r="AH148" i="21" s="1"/>
  <c r="AI148" i="21" s="1"/>
  <c r="AJ148" i="21" s="1"/>
  <c r="AK148" i="21" s="1"/>
  <c r="AL148" i="21" s="1"/>
  <c r="AM148" i="21" s="1"/>
  <c r="AN148" i="21" s="1"/>
  <c r="AO148" i="21" s="1"/>
  <c r="AP148" i="21" s="1"/>
  <c r="AQ148" i="21" s="1"/>
  <c r="AR148" i="21" s="1"/>
  <c r="AS148" i="21" s="1"/>
  <c r="AT148" i="21" s="1"/>
  <c r="AX148" i="21" s="1"/>
  <c r="AA150" i="21"/>
  <c r="AB150" i="21"/>
  <c r="AC150" i="21" s="1"/>
  <c r="AD150" i="21" s="1"/>
  <c r="AE150" i="21" s="1"/>
  <c r="AF150" i="21" s="1"/>
  <c r="AG150" i="21" s="1"/>
  <c r="AH150" i="21" s="1"/>
  <c r="AI150" i="21" s="1"/>
  <c r="AJ150" i="21" s="1"/>
  <c r="AK150" i="21" s="1"/>
  <c r="AL150" i="21" s="1"/>
  <c r="AM150" i="21" s="1"/>
  <c r="AN150" i="21" s="1"/>
  <c r="AO150" i="21" s="1"/>
  <c r="AP150" i="21" s="1"/>
  <c r="AQ150" i="21" s="1"/>
  <c r="AR150" i="21" s="1"/>
  <c r="AS150" i="21" s="1"/>
  <c r="AT150" i="21" s="1"/>
  <c r="AA151" i="21"/>
  <c r="AB151" i="21" s="1"/>
  <c r="AC151" i="21" s="1"/>
  <c r="AD151" i="21" s="1"/>
  <c r="AA152" i="21"/>
  <c r="AB152" i="21" s="1"/>
  <c r="AC152" i="21" s="1"/>
  <c r="AD152" i="21" s="1"/>
  <c r="AE152" i="21" s="1"/>
  <c r="AF152" i="21" s="1"/>
  <c r="AG152" i="21" s="1"/>
  <c r="AH152" i="21" s="1"/>
  <c r="AI152" i="21" s="1"/>
  <c r="AJ152" i="21" s="1"/>
  <c r="AK152" i="21" s="1"/>
  <c r="AL152" i="21" s="1"/>
  <c r="AM152" i="21" s="1"/>
  <c r="AN152" i="21" s="1"/>
  <c r="AO152" i="21" s="1"/>
  <c r="AP152" i="21" s="1"/>
  <c r="AQ152" i="21" s="1"/>
  <c r="AR152" i="21" s="1"/>
  <c r="AS152" i="21" s="1"/>
  <c r="AT152" i="21" s="1"/>
  <c r="AX152" i="21" s="1"/>
  <c r="AB153" i="21"/>
  <c r="AC153" i="21" s="1"/>
  <c r="AD153" i="21" s="1"/>
  <c r="AE153" i="21" s="1"/>
  <c r="AF153" i="21" s="1"/>
  <c r="AG153" i="21" s="1"/>
  <c r="AH153" i="21" s="1"/>
  <c r="AI153" i="21" s="1"/>
  <c r="AJ153" i="21" s="1"/>
  <c r="AK153" i="21" s="1"/>
  <c r="AL153" i="21" s="1"/>
  <c r="AM153" i="21" s="1"/>
  <c r="AN153" i="21" s="1"/>
  <c r="AO153" i="21" s="1"/>
  <c r="AP153" i="21" s="1"/>
  <c r="AQ153" i="21" s="1"/>
  <c r="AR153" i="21" s="1"/>
  <c r="AS153" i="21" s="1"/>
  <c r="AT153" i="21" s="1"/>
  <c r="AX153" i="21" s="1"/>
  <c r="AB154" i="21"/>
  <c r="AC154" i="21" s="1"/>
  <c r="AD154" i="21" s="1"/>
  <c r="AE154" i="21" s="1"/>
  <c r="AF154" i="21" s="1"/>
  <c r="AG154" i="21" s="1"/>
  <c r="AH154" i="21" s="1"/>
  <c r="AI154" i="21" s="1"/>
  <c r="AJ154" i="21" s="1"/>
  <c r="AK154" i="21" s="1"/>
  <c r="AL154" i="21" s="1"/>
  <c r="AM154" i="21" s="1"/>
  <c r="AN154" i="21" s="1"/>
  <c r="AO154" i="21" s="1"/>
  <c r="AP154" i="21" s="1"/>
  <c r="AQ154" i="21" s="1"/>
  <c r="AR154" i="21" s="1"/>
  <c r="AS154" i="21" s="1"/>
  <c r="AT154" i="21" s="1"/>
  <c r="AA155" i="21"/>
  <c r="AB155" i="21" s="1"/>
  <c r="AC155" i="21" s="1"/>
  <c r="AD155" i="21" s="1"/>
  <c r="AE155" i="21" s="1"/>
  <c r="AF155" i="21" s="1"/>
  <c r="AG155" i="21" s="1"/>
  <c r="AH155" i="21" s="1"/>
  <c r="AI155" i="21" s="1"/>
  <c r="AJ155" i="21" s="1"/>
  <c r="AK155" i="21" s="1"/>
  <c r="AL155" i="21" s="1"/>
  <c r="AM155" i="21" s="1"/>
  <c r="AN155" i="21" s="1"/>
  <c r="AO155" i="21" s="1"/>
  <c r="AP155" i="21" s="1"/>
  <c r="AQ155" i="21" s="1"/>
  <c r="AR155" i="21" s="1"/>
  <c r="AS155" i="21" s="1"/>
  <c r="AT155" i="21" s="1"/>
  <c r="AX155" i="21" s="1"/>
  <c r="AA157" i="21"/>
  <c r="AB157" i="21" s="1"/>
  <c r="AC157" i="21" s="1"/>
  <c r="AD157" i="21" s="1"/>
  <c r="AA158" i="21"/>
  <c r="AB158" i="21" s="1"/>
  <c r="AC158" i="21" s="1"/>
  <c r="AD158" i="21" s="1"/>
  <c r="AE158" i="21" s="1"/>
  <c r="AF158" i="21" s="1"/>
  <c r="AG158" i="21" s="1"/>
  <c r="AH158" i="21" s="1"/>
  <c r="AI158" i="21" s="1"/>
  <c r="AJ158" i="21" s="1"/>
  <c r="AK158" i="21" s="1"/>
  <c r="AL158" i="21" s="1"/>
  <c r="AM158" i="21" s="1"/>
  <c r="AN158" i="21" s="1"/>
  <c r="AO158" i="21" s="1"/>
  <c r="AP158" i="21" s="1"/>
  <c r="AQ158" i="21" s="1"/>
  <c r="AR158" i="21" s="1"/>
  <c r="AS158" i="21" s="1"/>
  <c r="AT158" i="21" s="1"/>
  <c r="AX158" i="21" s="1"/>
  <c r="AA159" i="21"/>
  <c r="AB159" i="21" s="1"/>
  <c r="AC159" i="21" s="1"/>
  <c r="AD159" i="21" s="1"/>
  <c r="AE159" i="21" s="1"/>
  <c r="AF159" i="21" s="1"/>
  <c r="AG159" i="21" s="1"/>
  <c r="AH159" i="21" s="1"/>
  <c r="AI159" i="21" s="1"/>
  <c r="AJ159" i="21" s="1"/>
  <c r="AK159" i="21" s="1"/>
  <c r="AL159" i="21" s="1"/>
  <c r="AM159" i="21" s="1"/>
  <c r="AN159" i="21" s="1"/>
  <c r="AO159" i="21" s="1"/>
  <c r="AP159" i="21" s="1"/>
  <c r="AQ159" i="21" s="1"/>
  <c r="AR159" i="21" s="1"/>
  <c r="AS159" i="21" s="1"/>
  <c r="AT159" i="21" s="1"/>
  <c r="AB160" i="21"/>
  <c r="AC160" i="21" s="1"/>
  <c r="AD160" i="21" s="1"/>
  <c r="AE160" i="21" s="1"/>
  <c r="AF160" i="21" s="1"/>
  <c r="AG160" i="21" s="1"/>
  <c r="AH160" i="21" s="1"/>
  <c r="AI160" i="21" s="1"/>
  <c r="AJ160" i="21" s="1"/>
  <c r="AK160" i="21" s="1"/>
  <c r="AL160" i="21" s="1"/>
  <c r="AM160" i="21" s="1"/>
  <c r="AN160" i="21" s="1"/>
  <c r="AO160" i="21" s="1"/>
  <c r="AP160" i="21" s="1"/>
  <c r="AQ160" i="21" s="1"/>
  <c r="AR160" i="21" s="1"/>
  <c r="AS160" i="21" s="1"/>
  <c r="AT160" i="21" s="1"/>
  <c r="AA161" i="21"/>
  <c r="AB161" i="21" s="1"/>
  <c r="AC161" i="21" s="1"/>
  <c r="AD161" i="21" s="1"/>
  <c r="AE161" i="21" s="1"/>
  <c r="AF161" i="21" s="1"/>
  <c r="AG161" i="21" s="1"/>
  <c r="AH161" i="21" s="1"/>
  <c r="AI161" i="21" s="1"/>
  <c r="AJ161" i="21" s="1"/>
  <c r="AK161" i="21" s="1"/>
  <c r="AL161" i="21" s="1"/>
  <c r="AM161" i="21" s="1"/>
  <c r="AN161" i="21" s="1"/>
  <c r="AO161" i="21" s="1"/>
  <c r="AP161" i="21" s="1"/>
  <c r="AQ161" i="21" s="1"/>
  <c r="AR161" i="21" s="1"/>
  <c r="AS161" i="21" s="1"/>
  <c r="AT161" i="21" s="1"/>
  <c r="AX161" i="21" s="1"/>
  <c r="AA163" i="21"/>
  <c r="AB163" i="21"/>
  <c r="AC163" i="21" s="1"/>
  <c r="AD163" i="21" s="1"/>
  <c r="AE163" i="21" s="1"/>
  <c r="AF163" i="21" s="1"/>
  <c r="AG163" i="21" s="1"/>
  <c r="AH163" i="21" s="1"/>
  <c r="AI163" i="21" s="1"/>
  <c r="AJ163" i="21" s="1"/>
  <c r="AK163" i="21" s="1"/>
  <c r="AL163" i="21" s="1"/>
  <c r="AM163" i="21" s="1"/>
  <c r="AN163" i="21" s="1"/>
  <c r="AO163" i="21" s="1"/>
  <c r="AP163" i="21" s="1"/>
  <c r="AQ163" i="21" s="1"/>
  <c r="AR163" i="21" s="1"/>
  <c r="AS163" i="21" s="1"/>
  <c r="AT163" i="21" s="1"/>
  <c r="AX163" i="21" s="1"/>
  <c r="AA165" i="21"/>
  <c r="AB165" i="21" s="1"/>
  <c r="AC165" i="21" s="1"/>
  <c r="AD165" i="21" s="1"/>
  <c r="AE165" i="21" s="1"/>
  <c r="AF165" i="21" s="1"/>
  <c r="AG165" i="21" s="1"/>
  <c r="AH165" i="21" s="1"/>
  <c r="AI165" i="21" s="1"/>
  <c r="AJ165" i="21" s="1"/>
  <c r="AK165" i="21" s="1"/>
  <c r="AL165" i="21" s="1"/>
  <c r="AM165" i="21" s="1"/>
  <c r="AN165" i="21" s="1"/>
  <c r="AO165" i="21" s="1"/>
  <c r="AP165" i="21" s="1"/>
  <c r="AQ165" i="21" s="1"/>
  <c r="AR165" i="21" s="1"/>
  <c r="AS165" i="21" s="1"/>
  <c r="AT165" i="21" s="1"/>
  <c r="AA167" i="21"/>
  <c r="AB167" i="21" s="1"/>
  <c r="AC167" i="21" s="1"/>
  <c r="AD167" i="21" s="1"/>
  <c r="AE167" i="21" s="1"/>
  <c r="AF167" i="21" s="1"/>
  <c r="AG167" i="21" s="1"/>
  <c r="AH167" i="21" s="1"/>
  <c r="AI167" i="21" s="1"/>
  <c r="AJ167" i="21" s="1"/>
  <c r="AK167" i="21" s="1"/>
  <c r="AL167" i="21" s="1"/>
  <c r="AM167" i="21" s="1"/>
  <c r="AN167" i="21" s="1"/>
  <c r="AO167" i="21" s="1"/>
  <c r="AP167" i="21" s="1"/>
  <c r="AQ167" i="21" s="1"/>
  <c r="AR167" i="21" s="1"/>
  <c r="AS167" i="21" s="1"/>
  <c r="AT167" i="21" s="1"/>
  <c r="AA168" i="21"/>
  <c r="AB168" i="21" s="1"/>
  <c r="AC168" i="21" s="1"/>
  <c r="AD168" i="21" s="1"/>
  <c r="AE168" i="21" s="1"/>
  <c r="AF168" i="21" s="1"/>
  <c r="AG168" i="21" s="1"/>
  <c r="AH168" i="21" s="1"/>
  <c r="AI168" i="21" s="1"/>
  <c r="AJ168" i="21" s="1"/>
  <c r="AK168" i="21" s="1"/>
  <c r="AL168" i="21" s="1"/>
  <c r="AM168" i="21" s="1"/>
  <c r="AN168" i="21" s="1"/>
  <c r="AO168" i="21" s="1"/>
  <c r="AP168" i="21" s="1"/>
  <c r="AQ168" i="21" s="1"/>
  <c r="AR168" i="21" s="1"/>
  <c r="AS168" i="21" s="1"/>
  <c r="AT168" i="21" s="1"/>
  <c r="AD169" i="21"/>
  <c r="AE169" i="21" s="1"/>
  <c r="AF169" i="21" s="1"/>
  <c r="AG169" i="21" s="1"/>
  <c r="AH169" i="21" s="1"/>
  <c r="AI169" i="21" s="1"/>
  <c r="AJ169" i="21" s="1"/>
  <c r="AK169" i="21" s="1"/>
  <c r="AL169" i="21" s="1"/>
  <c r="AM169" i="21" s="1"/>
  <c r="AN169" i="21" s="1"/>
  <c r="AO169" i="21" s="1"/>
  <c r="AP169" i="21" s="1"/>
  <c r="AQ169" i="21" s="1"/>
  <c r="AR169" i="21" s="1"/>
  <c r="AS169" i="21" s="1"/>
  <c r="AT169" i="21" s="1"/>
  <c r="AA171" i="21"/>
  <c r="AB171" i="21" s="1"/>
  <c r="AC171" i="21" s="1"/>
  <c r="AD171" i="21" s="1"/>
  <c r="AE171" i="21" s="1"/>
  <c r="AF171" i="21" s="1"/>
  <c r="AG171" i="21" s="1"/>
  <c r="AH171" i="21" s="1"/>
  <c r="AI171" i="21" s="1"/>
  <c r="AJ171" i="21" s="1"/>
  <c r="AK171" i="21" s="1"/>
  <c r="AL171" i="21" s="1"/>
  <c r="AM171" i="21" s="1"/>
  <c r="AN171" i="21" s="1"/>
  <c r="AO171" i="21" s="1"/>
  <c r="AP171" i="21" s="1"/>
  <c r="AQ171" i="21" s="1"/>
  <c r="AR171" i="21" s="1"/>
  <c r="AS171" i="21" s="1"/>
  <c r="AT171" i="21" s="1"/>
  <c r="AA173" i="21"/>
  <c r="AB173" i="21" s="1"/>
  <c r="AC173" i="21" s="1"/>
  <c r="AD173" i="21" s="1"/>
  <c r="AE173" i="21" s="1"/>
  <c r="AF173" i="21" s="1"/>
  <c r="AG173" i="21" s="1"/>
  <c r="AH173" i="21" s="1"/>
  <c r="AI173" i="21" s="1"/>
  <c r="AJ173" i="21" s="1"/>
  <c r="AK173" i="21" s="1"/>
  <c r="AL173" i="21" s="1"/>
  <c r="AM173" i="21" s="1"/>
  <c r="AN173" i="21" s="1"/>
  <c r="AO173" i="21" s="1"/>
  <c r="AP173" i="21" s="1"/>
  <c r="AQ173" i="21" s="1"/>
  <c r="AR173" i="21" s="1"/>
  <c r="AS173" i="21" s="1"/>
  <c r="AT173" i="21" s="1"/>
  <c r="AX173" i="21" s="1"/>
  <c r="AA175" i="21"/>
  <c r="AB175" i="21" s="1"/>
  <c r="AC175" i="21" s="1"/>
  <c r="AD175" i="21" s="1"/>
  <c r="AE175" i="21" s="1"/>
  <c r="AF175" i="21" s="1"/>
  <c r="AG175" i="21" s="1"/>
  <c r="AH175" i="21" s="1"/>
  <c r="AI175" i="21" s="1"/>
  <c r="AJ175" i="21" s="1"/>
  <c r="AK175" i="21" s="1"/>
  <c r="AL175" i="21" s="1"/>
  <c r="AM175" i="21" s="1"/>
  <c r="AN175" i="21" s="1"/>
  <c r="AO175" i="21" s="1"/>
  <c r="AP175" i="21" s="1"/>
  <c r="AQ175" i="21" s="1"/>
  <c r="AR175" i="21" s="1"/>
  <c r="AS175" i="21" s="1"/>
  <c r="AT175" i="21" s="1"/>
  <c r="AB176" i="21"/>
  <c r="AC176" i="21" s="1"/>
  <c r="AD176" i="21" s="1"/>
  <c r="AE176" i="21" s="1"/>
  <c r="AF176" i="21" s="1"/>
  <c r="AG176" i="21" s="1"/>
  <c r="AH176" i="21" s="1"/>
  <c r="AI176" i="21" s="1"/>
  <c r="AJ176" i="21" s="1"/>
  <c r="AK176" i="21" s="1"/>
  <c r="AL176" i="21" s="1"/>
  <c r="AM176" i="21" s="1"/>
  <c r="AN176" i="21" s="1"/>
  <c r="AO176" i="21" s="1"/>
  <c r="AP176" i="21" s="1"/>
  <c r="AQ176" i="21" s="1"/>
  <c r="AR176" i="21" s="1"/>
  <c r="AS176" i="21" s="1"/>
  <c r="AT176" i="21" s="1"/>
  <c r="AX176" i="21" s="1"/>
  <c r="AA179" i="21"/>
  <c r="AB179" i="21" s="1"/>
  <c r="AC179" i="21" s="1"/>
  <c r="AD179" i="21" s="1"/>
  <c r="AE179" i="21" s="1"/>
  <c r="AF179" i="21" s="1"/>
  <c r="AG179" i="21" s="1"/>
  <c r="AH179" i="21" s="1"/>
  <c r="AI179" i="21" s="1"/>
  <c r="AJ179" i="21" s="1"/>
  <c r="AK179" i="21" s="1"/>
  <c r="AL179" i="21" s="1"/>
  <c r="AM179" i="21" s="1"/>
  <c r="AN179" i="21" s="1"/>
  <c r="AO179" i="21" s="1"/>
  <c r="AP179" i="21" s="1"/>
  <c r="AQ179" i="21" s="1"/>
  <c r="AR179" i="21" s="1"/>
  <c r="AS179" i="21" s="1"/>
  <c r="AT179" i="21" s="1"/>
  <c r="AX179" i="21" s="1"/>
  <c r="AA180" i="21"/>
  <c r="AB180" i="21" s="1"/>
  <c r="AC180" i="21" s="1"/>
  <c r="AD180" i="21" s="1"/>
  <c r="AE180" i="21" s="1"/>
  <c r="AF180" i="21" s="1"/>
  <c r="AG180" i="21" s="1"/>
  <c r="AH180" i="21" s="1"/>
  <c r="AI180" i="21" s="1"/>
  <c r="AJ180" i="21" s="1"/>
  <c r="AK180" i="21" s="1"/>
  <c r="AL180" i="21" s="1"/>
  <c r="AM180" i="21" s="1"/>
  <c r="AN180" i="21" s="1"/>
  <c r="AO180" i="21" s="1"/>
  <c r="AP180" i="21" s="1"/>
  <c r="AQ180" i="21" s="1"/>
  <c r="AR180" i="21" s="1"/>
  <c r="AS180" i="21" s="1"/>
  <c r="AT180" i="21" s="1"/>
  <c r="AX180" i="21" s="1"/>
  <c r="AA181" i="21"/>
  <c r="AB181" i="21" s="1"/>
  <c r="AC181" i="21" s="1"/>
  <c r="AD181" i="21" s="1"/>
  <c r="AA182" i="21"/>
  <c r="AB182" i="21" s="1"/>
  <c r="AC182" i="21" s="1"/>
  <c r="AD182" i="21" s="1"/>
  <c r="AE182" i="21" s="1"/>
  <c r="AF182" i="21" s="1"/>
  <c r="AG182" i="21" s="1"/>
  <c r="AH182" i="21" s="1"/>
  <c r="AI182" i="21" s="1"/>
  <c r="AJ182" i="21" s="1"/>
  <c r="AK182" i="21" s="1"/>
  <c r="AL182" i="21" s="1"/>
  <c r="AM182" i="21" s="1"/>
  <c r="AN182" i="21" s="1"/>
  <c r="AO182" i="21" s="1"/>
  <c r="AP182" i="21" s="1"/>
  <c r="AQ182" i="21" s="1"/>
  <c r="AR182" i="21" s="1"/>
  <c r="AS182" i="21" s="1"/>
  <c r="AT182" i="21" s="1"/>
  <c r="AX182" i="21" s="1"/>
  <c r="AA184" i="21"/>
  <c r="AB184" i="21" s="1"/>
  <c r="AC184" i="21" s="1"/>
  <c r="AD184" i="21" s="1"/>
  <c r="AE184" i="21" s="1"/>
  <c r="AF184" i="21" s="1"/>
  <c r="AG184" i="21" s="1"/>
  <c r="AH184" i="21" s="1"/>
  <c r="AI184" i="21" s="1"/>
  <c r="AJ184" i="21" s="1"/>
  <c r="AK184" i="21" s="1"/>
  <c r="AL184" i="21" s="1"/>
  <c r="AM184" i="21" s="1"/>
  <c r="AN184" i="21" s="1"/>
  <c r="AO184" i="21" s="1"/>
  <c r="AP184" i="21" s="1"/>
  <c r="AQ184" i="21" s="1"/>
  <c r="AR184" i="21" s="1"/>
  <c r="AS184" i="21" s="1"/>
  <c r="AT184" i="21" s="1"/>
  <c r="AX184" i="21" s="1"/>
  <c r="AA185" i="21"/>
  <c r="AB185" i="21" s="1"/>
  <c r="AC185" i="21" s="1"/>
  <c r="AD185" i="21" s="1"/>
  <c r="AE185" i="21" s="1"/>
  <c r="AF185" i="21" s="1"/>
  <c r="AG185" i="21" s="1"/>
  <c r="AH185" i="21" s="1"/>
  <c r="AI185" i="21" s="1"/>
  <c r="AJ185" i="21" s="1"/>
  <c r="AK185" i="21" s="1"/>
  <c r="AL185" i="21" s="1"/>
  <c r="AM185" i="21" s="1"/>
  <c r="AN185" i="21" s="1"/>
  <c r="AO185" i="21" s="1"/>
  <c r="AP185" i="21" s="1"/>
  <c r="AQ185" i="21" s="1"/>
  <c r="AR185" i="21" s="1"/>
  <c r="AS185" i="21" s="1"/>
  <c r="AT185" i="21" s="1"/>
  <c r="AX185" i="21" s="1"/>
  <c r="AA186" i="21"/>
  <c r="AB186" i="21" s="1"/>
  <c r="AC186" i="21" s="1"/>
  <c r="AD186" i="21" s="1"/>
  <c r="AE186" i="21" s="1"/>
  <c r="AF186" i="21" s="1"/>
  <c r="AG186" i="21" s="1"/>
  <c r="AH186" i="21" s="1"/>
  <c r="AI186" i="21" s="1"/>
  <c r="AJ186" i="21" s="1"/>
  <c r="AK186" i="21" s="1"/>
  <c r="AL186" i="21" s="1"/>
  <c r="AM186" i="21" s="1"/>
  <c r="AN186" i="21" s="1"/>
  <c r="AO186" i="21" s="1"/>
  <c r="AP186" i="21" s="1"/>
  <c r="AQ186" i="21" s="1"/>
  <c r="AR186" i="21" s="1"/>
  <c r="AS186" i="21" s="1"/>
  <c r="AT186" i="21" s="1"/>
  <c r="AX186" i="21" s="1"/>
  <c r="AA187" i="21"/>
  <c r="AB187" i="21" s="1"/>
  <c r="AC187" i="21" s="1"/>
  <c r="AD187" i="21" s="1"/>
  <c r="AE187" i="21" s="1"/>
  <c r="AF187" i="21" s="1"/>
  <c r="AG187" i="21" s="1"/>
  <c r="AA188" i="21"/>
  <c r="AB188" i="21" s="1"/>
  <c r="AC188" i="21" s="1"/>
  <c r="AD188" i="21" s="1"/>
  <c r="AE188" i="21" s="1"/>
  <c r="AF188" i="21" s="1"/>
  <c r="AG188" i="21" s="1"/>
  <c r="AH188" i="21" s="1"/>
  <c r="AI188" i="21" s="1"/>
  <c r="AJ188" i="21" s="1"/>
  <c r="AK188" i="21" s="1"/>
  <c r="AL188" i="21" s="1"/>
  <c r="AM188" i="21" s="1"/>
  <c r="AN188" i="21" s="1"/>
  <c r="AO188" i="21" s="1"/>
  <c r="AP188" i="21" s="1"/>
  <c r="AQ188" i="21" s="1"/>
  <c r="AR188" i="21" s="1"/>
  <c r="AS188" i="21" s="1"/>
  <c r="AT188" i="21" s="1"/>
  <c r="AX188" i="21" s="1"/>
  <c r="AA191" i="21"/>
  <c r="AB191" i="21" s="1"/>
  <c r="AC191" i="21" s="1"/>
  <c r="AD191" i="21" s="1"/>
  <c r="AE191" i="21" s="1"/>
  <c r="AF191" i="21" s="1"/>
  <c r="AG191" i="21" s="1"/>
  <c r="AH191" i="21" s="1"/>
  <c r="AI191" i="21" s="1"/>
  <c r="AJ191" i="21" s="1"/>
  <c r="AK191" i="21" s="1"/>
  <c r="AL191" i="21" s="1"/>
  <c r="AM191" i="21" s="1"/>
  <c r="AN191" i="21" s="1"/>
  <c r="AO191" i="21" s="1"/>
  <c r="AP191" i="21" s="1"/>
  <c r="AQ191" i="21" s="1"/>
  <c r="AR191" i="21" s="1"/>
  <c r="AS191" i="21" s="1"/>
  <c r="AT191" i="21" s="1"/>
  <c r="AB192" i="21"/>
  <c r="AC192" i="21" s="1"/>
  <c r="AD192" i="21" s="1"/>
  <c r="AE192" i="21" s="1"/>
  <c r="AF192" i="21" s="1"/>
  <c r="AG192" i="21" s="1"/>
  <c r="AH192" i="21" s="1"/>
  <c r="AI192" i="21" s="1"/>
  <c r="AJ192" i="21" s="1"/>
  <c r="AK192" i="21" s="1"/>
  <c r="AL192" i="21" s="1"/>
  <c r="AM192" i="21" s="1"/>
  <c r="AN192" i="21" s="1"/>
  <c r="AO192" i="21" s="1"/>
  <c r="AP192" i="21" s="1"/>
  <c r="AQ192" i="21" s="1"/>
  <c r="AR192" i="21" s="1"/>
  <c r="AS192" i="21" s="1"/>
  <c r="AT192" i="21" s="1"/>
  <c r="AX192" i="21" s="1"/>
  <c r="AA193" i="21"/>
  <c r="AB193" i="21" s="1"/>
  <c r="AC193" i="21" s="1"/>
  <c r="AD193" i="21" s="1"/>
  <c r="AE193" i="21" s="1"/>
  <c r="AF193" i="21" s="1"/>
  <c r="AG193" i="21" s="1"/>
  <c r="AH193" i="21" s="1"/>
  <c r="AI193" i="21" s="1"/>
  <c r="AJ193" i="21" s="1"/>
  <c r="AK193" i="21" s="1"/>
  <c r="AL193" i="21" s="1"/>
  <c r="AM193" i="21" s="1"/>
  <c r="AN193" i="21" s="1"/>
  <c r="AO193" i="21" s="1"/>
  <c r="AP193" i="21" s="1"/>
  <c r="AQ193" i="21" s="1"/>
  <c r="AR193" i="21" s="1"/>
  <c r="AS193" i="21" s="1"/>
  <c r="AT193" i="21" s="1"/>
  <c r="AX193" i="21" s="1"/>
  <c r="AA195" i="21"/>
  <c r="AB195" i="21" s="1"/>
  <c r="AC195" i="21" s="1"/>
  <c r="AD195" i="21" s="1"/>
  <c r="AE195" i="21" s="1"/>
  <c r="AF195" i="21" s="1"/>
  <c r="AG195" i="21" s="1"/>
  <c r="AA196" i="21"/>
  <c r="AB196" i="21" s="1"/>
  <c r="AC196" i="21" s="1"/>
  <c r="AD196" i="21" s="1"/>
  <c r="AE196" i="21" s="1"/>
  <c r="AF196" i="21" s="1"/>
  <c r="AG196" i="21" s="1"/>
  <c r="AH196" i="21" s="1"/>
  <c r="AI196" i="21" s="1"/>
  <c r="AJ196" i="21" s="1"/>
  <c r="AK196" i="21" s="1"/>
  <c r="AL196" i="21" s="1"/>
  <c r="AM196" i="21" s="1"/>
  <c r="AN196" i="21" s="1"/>
  <c r="AO196" i="21" s="1"/>
  <c r="AP196" i="21" s="1"/>
  <c r="AQ196" i="21" s="1"/>
  <c r="AR196" i="21" s="1"/>
  <c r="AS196" i="21" s="1"/>
  <c r="AT196" i="21" s="1"/>
  <c r="AA197" i="21"/>
  <c r="AB197" i="21" s="1"/>
  <c r="AC197" i="21" s="1"/>
  <c r="AD197" i="21" s="1"/>
  <c r="AA198" i="21"/>
  <c r="AB198" i="21" s="1"/>
  <c r="AC198" i="21" s="1"/>
  <c r="AD198" i="21" s="1"/>
  <c r="AE198" i="21" s="1"/>
  <c r="AF198" i="21" s="1"/>
  <c r="AG198" i="21" s="1"/>
  <c r="AH198" i="21" s="1"/>
  <c r="AI198" i="21" s="1"/>
  <c r="AJ198" i="21" s="1"/>
  <c r="AK198" i="21" s="1"/>
  <c r="AL198" i="21" s="1"/>
  <c r="AM198" i="21" s="1"/>
  <c r="AN198" i="21" s="1"/>
  <c r="AO198" i="21" s="1"/>
  <c r="AP198" i="21" s="1"/>
  <c r="AQ198" i="21" s="1"/>
  <c r="AR198" i="21" s="1"/>
  <c r="AS198" i="21" s="1"/>
  <c r="AT198" i="21" s="1"/>
  <c r="AC199" i="21"/>
  <c r="AD199" i="21" s="1"/>
  <c r="AE199" i="21" s="1"/>
  <c r="AF199" i="21" s="1"/>
  <c r="AG199" i="21" s="1"/>
  <c r="AH199" i="21" s="1"/>
  <c r="AI199" i="21" s="1"/>
  <c r="AJ199" i="21" s="1"/>
  <c r="AK199" i="21" s="1"/>
  <c r="AL199" i="21" s="1"/>
  <c r="AM199" i="21" s="1"/>
  <c r="AN199" i="21" s="1"/>
  <c r="AO199" i="21" s="1"/>
  <c r="AP199" i="21" s="1"/>
  <c r="AQ199" i="21" s="1"/>
  <c r="AR199" i="21" s="1"/>
  <c r="AS199" i="21" s="1"/>
  <c r="AT199" i="21" s="1"/>
  <c r="AA200" i="21"/>
  <c r="AB200" i="21" s="1"/>
  <c r="AC200" i="21" s="1"/>
  <c r="AD200" i="21" s="1"/>
  <c r="AE200" i="21" s="1"/>
  <c r="AF200" i="21" s="1"/>
  <c r="AG200" i="21" s="1"/>
  <c r="AH200" i="21" s="1"/>
  <c r="AI200" i="21" s="1"/>
  <c r="AJ200" i="21" s="1"/>
  <c r="AK200" i="21" s="1"/>
  <c r="AL200" i="21" s="1"/>
  <c r="AM200" i="21" s="1"/>
  <c r="AN200" i="21" s="1"/>
  <c r="AO200" i="21" s="1"/>
  <c r="AP200" i="21" s="1"/>
  <c r="AQ200" i="21" s="1"/>
  <c r="AR200" i="21" s="1"/>
  <c r="AS200" i="21" s="1"/>
  <c r="AT200" i="21" s="1"/>
  <c r="AA203" i="21"/>
  <c r="AB203" i="21" s="1"/>
  <c r="AC203" i="21" s="1"/>
  <c r="AD203" i="21" s="1"/>
  <c r="AE203" i="21" s="1"/>
  <c r="AF203" i="21" s="1"/>
  <c r="AG203" i="21" s="1"/>
  <c r="AA204" i="21"/>
  <c r="AB204" i="21" s="1"/>
  <c r="AC204" i="21" s="1"/>
  <c r="AD204" i="21" s="1"/>
  <c r="AE204" i="21" s="1"/>
  <c r="AF204" i="21" s="1"/>
  <c r="AG204" i="21" s="1"/>
  <c r="AH204" i="21" s="1"/>
  <c r="AI204" i="21" s="1"/>
  <c r="AJ204" i="21" s="1"/>
  <c r="AK204" i="21" s="1"/>
  <c r="AL204" i="21" s="1"/>
  <c r="AM204" i="21" s="1"/>
  <c r="AN204" i="21" s="1"/>
  <c r="AO204" i="21" s="1"/>
  <c r="AP204" i="21" s="1"/>
  <c r="AQ204" i="21" s="1"/>
  <c r="AR204" i="21" s="1"/>
  <c r="AS204" i="21" s="1"/>
  <c r="AT204" i="21" s="1"/>
  <c r="AX204" i="21" s="1"/>
  <c r="AA205" i="21"/>
  <c r="AB205" i="21" s="1"/>
  <c r="AC205" i="21" s="1"/>
  <c r="AD205" i="21" s="1"/>
  <c r="AA206" i="21"/>
  <c r="AB206" i="21" s="1"/>
  <c r="AC206" i="21" s="1"/>
  <c r="AD206" i="21" s="1"/>
  <c r="AE206" i="21" s="1"/>
  <c r="AF206" i="21" s="1"/>
  <c r="AG206" i="21" s="1"/>
  <c r="AH206" i="21" s="1"/>
  <c r="AI206" i="21" s="1"/>
  <c r="AJ206" i="21" s="1"/>
  <c r="AK206" i="21" s="1"/>
  <c r="AL206" i="21" s="1"/>
  <c r="AM206" i="21" s="1"/>
  <c r="AN206" i="21" s="1"/>
  <c r="AO206" i="21" s="1"/>
  <c r="AP206" i="21" s="1"/>
  <c r="AQ206" i="21" s="1"/>
  <c r="AR206" i="21" s="1"/>
  <c r="AS206" i="21" s="1"/>
  <c r="AT206" i="21" s="1"/>
  <c r="AX206" i="21" s="1"/>
  <c r="AA208" i="21"/>
  <c r="AB208" i="21" s="1"/>
  <c r="AC208" i="21" s="1"/>
  <c r="AD208" i="21" s="1"/>
  <c r="AE208" i="21" s="1"/>
  <c r="AF208" i="21" s="1"/>
  <c r="AG208" i="21" s="1"/>
  <c r="AH208" i="21" s="1"/>
  <c r="AI208" i="21" s="1"/>
  <c r="AJ208" i="21" s="1"/>
  <c r="AK208" i="21" s="1"/>
  <c r="AL208" i="21" s="1"/>
  <c r="AM208" i="21" s="1"/>
  <c r="AN208" i="21" s="1"/>
  <c r="AO208" i="21" s="1"/>
  <c r="AP208" i="21" s="1"/>
  <c r="AQ208" i="21" s="1"/>
  <c r="AR208" i="21" s="1"/>
  <c r="AS208" i="21" s="1"/>
  <c r="AT208" i="21" s="1"/>
  <c r="AX208" i="21" s="1"/>
  <c r="AA209" i="21"/>
  <c r="AB209" i="21" s="1"/>
  <c r="AC209" i="21" s="1"/>
  <c r="AD209" i="21" s="1"/>
  <c r="AE209" i="21" s="1"/>
  <c r="AF209" i="21" s="1"/>
  <c r="AG209" i="21" s="1"/>
  <c r="AH209" i="21" s="1"/>
  <c r="AI209" i="21" s="1"/>
  <c r="AJ209" i="21" s="1"/>
  <c r="AK209" i="21" s="1"/>
  <c r="AL209" i="21" s="1"/>
  <c r="AM209" i="21" s="1"/>
  <c r="AN209" i="21" s="1"/>
  <c r="AO209" i="21" s="1"/>
  <c r="AP209" i="21" s="1"/>
  <c r="AQ209" i="21" s="1"/>
  <c r="AR209" i="21" s="1"/>
  <c r="AS209" i="21" s="1"/>
  <c r="AT209" i="21" s="1"/>
  <c r="AX209" i="21" s="1"/>
  <c r="AA212" i="21"/>
  <c r="AB212" i="21" s="1"/>
  <c r="AC212" i="21" s="1"/>
  <c r="AA213" i="21"/>
  <c r="AB213" i="21" s="1"/>
  <c r="AC213" i="21" s="1"/>
  <c r="AD213" i="21" s="1"/>
  <c r="AE213" i="21" s="1"/>
  <c r="AF213" i="21" s="1"/>
  <c r="AG213" i="21" s="1"/>
  <c r="AH213" i="21" s="1"/>
  <c r="AI213" i="21" s="1"/>
  <c r="AJ213" i="21" s="1"/>
  <c r="AK213" i="21" s="1"/>
  <c r="AL213" i="21" s="1"/>
  <c r="AM213" i="21" s="1"/>
  <c r="AN213" i="21" s="1"/>
  <c r="AO213" i="21" s="1"/>
  <c r="AP213" i="21" s="1"/>
  <c r="AQ213" i="21" s="1"/>
  <c r="AR213" i="21" s="1"/>
  <c r="AS213" i="21" s="1"/>
  <c r="AT213" i="21" s="1"/>
  <c r="AX213" i="21" s="1"/>
  <c r="E4" i="21"/>
  <c r="H4" i="21" s="1"/>
  <c r="E5" i="21"/>
  <c r="H5" i="21" s="1"/>
  <c r="H6" i="21"/>
  <c r="E6" i="21"/>
  <c r="E7" i="21"/>
  <c r="H7" i="21" s="1"/>
  <c r="H8" i="21"/>
  <c r="E8" i="21"/>
  <c r="X16" i="21"/>
  <c r="X17" i="21" s="1"/>
  <c r="X18" i="21"/>
  <c r="X19" i="21" s="1"/>
  <c r="X20" i="21" s="1"/>
  <c r="X21" i="21" s="1"/>
  <c r="X22" i="21" s="1"/>
  <c r="X23" i="21" s="1"/>
  <c r="X24" i="21" s="1"/>
  <c r="X25" i="21" s="1"/>
  <c r="X26" i="21" s="1"/>
  <c r="X27" i="21" s="1"/>
  <c r="X28" i="21" s="1"/>
  <c r="X29" i="21" s="1"/>
  <c r="X30" i="21" s="1"/>
  <c r="X31" i="21" s="1"/>
  <c r="X32" i="21" s="1"/>
  <c r="X33" i="21" s="1"/>
  <c r="X34" i="21" s="1"/>
  <c r="X35" i="21" s="1"/>
  <c r="X36" i="21" s="1"/>
  <c r="X37" i="21" s="1"/>
  <c r="X38" i="21" s="1"/>
  <c r="X39" i="21" s="1"/>
  <c r="X40" i="21" s="1"/>
  <c r="X41" i="21" s="1"/>
  <c r="X42" i="21" s="1"/>
  <c r="X43" i="21" s="1"/>
  <c r="X44" i="21" s="1"/>
  <c r="X45" i="21" s="1"/>
  <c r="X46" i="21" s="1"/>
  <c r="X47" i="21" s="1"/>
  <c r="X48" i="21" s="1"/>
  <c r="X49" i="21" s="1"/>
  <c r="X50" i="21" s="1"/>
  <c r="X51" i="21" s="1"/>
  <c r="X52" i="21" s="1"/>
  <c r="X53" i="21" s="1"/>
  <c r="X54" i="21" s="1"/>
  <c r="X55" i="21" s="1"/>
  <c r="X56" i="21" s="1"/>
  <c r="X57" i="21" s="1"/>
  <c r="X58" i="21" s="1"/>
  <c r="X59" i="21" s="1"/>
  <c r="X60" i="21" s="1"/>
  <c r="X61" i="21" s="1"/>
  <c r="X62" i="21" s="1"/>
  <c r="X63" i="21" s="1"/>
  <c r="X64" i="21" s="1"/>
  <c r="X65" i="21" s="1"/>
  <c r="X66" i="21" s="1"/>
  <c r="X67" i="21" s="1"/>
  <c r="X68" i="21" s="1"/>
  <c r="X69" i="21" s="1"/>
  <c r="X70" i="21" s="1"/>
  <c r="X71" i="21" s="1"/>
  <c r="X72" i="21" s="1"/>
  <c r="X73" i="21" s="1"/>
  <c r="X74" i="21" s="1"/>
  <c r="X75" i="21" s="1"/>
  <c r="X76" i="21" s="1"/>
  <c r="X77" i="21" s="1"/>
  <c r="X78" i="21" s="1"/>
  <c r="X79" i="21" s="1"/>
  <c r="X80" i="21" s="1"/>
  <c r="X81" i="21" s="1"/>
  <c r="X82" i="21" s="1"/>
  <c r="X83" i="21" s="1"/>
  <c r="X84" i="21" s="1"/>
  <c r="X85" i="21" s="1"/>
  <c r="X86" i="21" s="1"/>
  <c r="X87" i="21" s="1"/>
  <c r="X88" i="21" s="1"/>
  <c r="X89" i="21" s="1"/>
  <c r="X90" i="21" s="1"/>
  <c r="X91" i="21" s="1"/>
  <c r="X92" i="21" s="1"/>
  <c r="X93" i="21" s="1"/>
  <c r="X94" i="21" s="1"/>
  <c r="X95" i="21" s="1"/>
  <c r="X96" i="21" s="1"/>
  <c r="X97" i="21" s="1"/>
  <c r="X98" i="21" s="1"/>
  <c r="X99" i="21" s="1"/>
  <c r="X100" i="21" s="1"/>
  <c r="X101" i="21" s="1"/>
  <c r="X102" i="21" s="1"/>
  <c r="X103" i="21" s="1"/>
  <c r="X104" i="21" s="1"/>
  <c r="X105" i="21" s="1"/>
  <c r="X106" i="21" s="1"/>
  <c r="X107" i="21" s="1"/>
  <c r="X108" i="21" s="1"/>
  <c r="X109" i="21" s="1"/>
  <c r="X110" i="21" s="1"/>
  <c r="X111" i="21" s="1"/>
  <c r="X112" i="21" s="1"/>
  <c r="X113" i="21" s="1"/>
  <c r="X114" i="21" s="1"/>
  <c r="X115" i="21" s="1"/>
  <c r="X116" i="21" s="1"/>
  <c r="X117" i="21" s="1"/>
  <c r="X118" i="21" s="1"/>
  <c r="X119" i="21" s="1"/>
  <c r="X120" i="21" s="1"/>
  <c r="X121" i="21" s="1"/>
  <c r="X122" i="21" s="1"/>
  <c r="X123" i="21" s="1"/>
  <c r="X124" i="21" s="1"/>
  <c r="X125" i="21" s="1"/>
  <c r="X126" i="21" s="1"/>
  <c r="X127" i="21" s="1"/>
  <c r="X128" i="21" s="1"/>
  <c r="X129" i="21" s="1"/>
  <c r="X130" i="21" s="1"/>
  <c r="X131" i="21" s="1"/>
  <c r="X132" i="21" s="1"/>
  <c r="X133" i="21" s="1"/>
  <c r="X134" i="21" s="1"/>
  <c r="X135" i="21" s="1"/>
  <c r="X136" i="21" s="1"/>
  <c r="X137" i="21" s="1"/>
  <c r="X138" i="21" s="1"/>
  <c r="X139" i="21" s="1"/>
  <c r="X140" i="21" s="1"/>
  <c r="X141" i="21" s="1"/>
  <c r="X142" i="21" s="1"/>
  <c r="X143" i="21" s="1"/>
  <c r="X144" i="21" s="1"/>
  <c r="X145" i="21" s="1"/>
  <c r="X146" i="21" s="1"/>
  <c r="X147" i="21" s="1"/>
  <c r="X148" i="21" s="1"/>
  <c r="X149" i="21" s="1"/>
  <c r="X150" i="21" s="1"/>
  <c r="X151" i="21" s="1"/>
  <c r="X152" i="21" s="1"/>
  <c r="X153" i="21" s="1"/>
  <c r="X154" i="21" s="1"/>
  <c r="X155" i="21" s="1"/>
  <c r="X156" i="21" s="1"/>
  <c r="X157" i="21" s="1"/>
  <c r="X158" i="21" s="1"/>
  <c r="X159" i="21" s="1"/>
  <c r="X160" i="21" s="1"/>
  <c r="X161" i="21" s="1"/>
  <c r="X162" i="21" s="1"/>
  <c r="X163" i="21" s="1"/>
  <c r="X164" i="21" s="1"/>
  <c r="X165" i="21" s="1"/>
  <c r="X166" i="21" s="1"/>
  <c r="X167" i="21" s="1"/>
  <c r="X168" i="21" s="1"/>
  <c r="X169" i="21" s="1"/>
  <c r="X170" i="21" s="1"/>
  <c r="X171" i="21" s="1"/>
  <c r="X172" i="21" s="1"/>
  <c r="X173" i="21" s="1"/>
  <c r="X174" i="21" s="1"/>
  <c r="X175" i="21" s="1"/>
  <c r="X176" i="21" s="1"/>
  <c r="X177" i="21" s="1"/>
  <c r="X178" i="21" s="1"/>
  <c r="X179" i="21" s="1"/>
  <c r="X180" i="21" s="1"/>
  <c r="X181" i="21" s="1"/>
  <c r="X182" i="21" s="1"/>
  <c r="X183" i="21" s="1"/>
  <c r="X184" i="21" s="1"/>
  <c r="X185" i="21" s="1"/>
  <c r="X186" i="21" s="1"/>
  <c r="X187" i="21" s="1"/>
  <c r="X188" i="21" s="1"/>
  <c r="X189" i="21" s="1"/>
  <c r="X190" i="21" s="1"/>
  <c r="X191" i="21" s="1"/>
  <c r="X192" i="21" s="1"/>
  <c r="X193" i="21" s="1"/>
  <c r="X194" i="21" s="1"/>
  <c r="X195" i="21" s="1"/>
  <c r="X196" i="21" s="1"/>
  <c r="X197" i="21" s="1"/>
  <c r="X198" i="21" s="1"/>
  <c r="X199" i="21" s="1"/>
  <c r="X200" i="21" s="1"/>
  <c r="X201" i="21" s="1"/>
  <c r="X202" i="21" s="1"/>
  <c r="X203" i="21" s="1"/>
  <c r="X204" i="21" s="1"/>
  <c r="X205" i="21" s="1"/>
  <c r="X206" i="21" s="1"/>
  <c r="X207" i="21" s="1"/>
  <c r="X208" i="21" s="1"/>
  <c r="X209" i="21" s="1"/>
  <c r="X210" i="21" s="1"/>
  <c r="X211" i="21" s="1"/>
  <c r="X212" i="21" s="1"/>
  <c r="X213" i="21" s="1"/>
  <c r="X214" i="21" s="1"/>
  <c r="A16" i="2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A13" i="21"/>
  <c r="AB13" i="21"/>
  <c r="AA13" i="4"/>
  <c r="U218" i="21"/>
  <c r="E218" i="21"/>
  <c r="M218" i="21"/>
  <c r="I218" i="21"/>
  <c r="Q218" i="21"/>
  <c r="D218" i="21"/>
  <c r="P218" i="21"/>
  <c r="T218" i="21"/>
  <c r="H218" i="21"/>
  <c r="L218" i="21"/>
  <c r="F218" i="21"/>
  <c r="N218" i="21"/>
  <c r="V218" i="21"/>
  <c r="C216" i="21"/>
  <c r="O216" i="21"/>
  <c r="C217" i="21"/>
  <c r="O217" i="21"/>
  <c r="S217" i="21"/>
  <c r="D216" i="21"/>
  <c r="H216" i="21"/>
  <c r="L216" i="21"/>
  <c r="P216" i="21"/>
  <c r="T216" i="21"/>
  <c r="H217" i="21"/>
  <c r="L217" i="21"/>
  <c r="P217" i="21"/>
  <c r="T217" i="21"/>
  <c r="E216" i="21"/>
  <c r="I216" i="21"/>
  <c r="M216" i="21"/>
  <c r="Q216" i="21"/>
  <c r="U216" i="21"/>
  <c r="E217" i="21"/>
  <c r="I217" i="21"/>
  <c r="M217" i="21"/>
  <c r="Q217" i="21"/>
  <c r="U217" i="21"/>
  <c r="N216" i="21"/>
  <c r="V216" i="21"/>
  <c r="F217" i="21"/>
  <c r="AB13" i="4"/>
  <c r="AD13" i="21"/>
  <c r="AC13" i="21"/>
  <c r="F216" i="4"/>
  <c r="F217" i="4"/>
  <c r="J216" i="4"/>
  <c r="J217" i="4"/>
  <c r="N216" i="4"/>
  <c r="N217" i="4"/>
  <c r="R216" i="4"/>
  <c r="R217" i="4"/>
  <c r="V216" i="4"/>
  <c r="V217" i="4"/>
  <c r="G217" i="4"/>
  <c r="K216" i="4"/>
  <c r="K217" i="4"/>
  <c r="O216" i="4"/>
  <c r="O217" i="4"/>
  <c r="S216" i="4"/>
  <c r="S217" i="4"/>
  <c r="C216" i="4"/>
  <c r="D216" i="4"/>
  <c r="H216" i="4"/>
  <c r="H217" i="4"/>
  <c r="L216" i="4"/>
  <c r="L217" i="4"/>
  <c r="P216" i="4"/>
  <c r="P217" i="4"/>
  <c r="T216" i="4"/>
  <c r="T217" i="4"/>
  <c r="E217" i="4"/>
  <c r="E216" i="4"/>
  <c r="I217" i="4"/>
  <c r="I216" i="4"/>
  <c r="M217" i="4"/>
  <c r="M216" i="4"/>
  <c r="Q217" i="4"/>
  <c r="Q216" i="4"/>
  <c r="U217" i="4"/>
  <c r="U216" i="4"/>
  <c r="AE13" i="21"/>
  <c r="C5" i="2"/>
  <c r="D5" i="2"/>
  <c r="AF13" i="21"/>
  <c r="AG13" i="21"/>
  <c r="AH13" i="21"/>
  <c r="AI13" i="21"/>
  <c r="AJ13" i="21"/>
  <c r="AK13" i="21"/>
  <c r="AL13" i="21"/>
  <c r="AM13" i="21"/>
  <c r="AN13" i="21"/>
  <c r="AO13" i="21"/>
  <c r="AP13" i="21"/>
  <c r="AQ13" i="21"/>
  <c r="AR13" i="21"/>
  <c r="AS13" i="21"/>
  <c r="X16" i="4"/>
  <c r="X17" i="4" s="1"/>
  <c r="X18" i="4" s="1"/>
  <c r="X19" i="4" s="1"/>
  <c r="X20" i="4" s="1"/>
  <c r="X21" i="4" s="1"/>
  <c r="X22" i="4" s="1"/>
  <c r="X23" i="4" s="1"/>
  <c r="X24" i="4" s="1"/>
  <c r="X25" i="4" s="1"/>
  <c r="X26" i="4" s="1"/>
  <c r="X27" i="4" s="1"/>
  <c r="X28" i="4" s="1"/>
  <c r="X29" i="4" s="1"/>
  <c r="X30" i="4" s="1"/>
  <c r="X31" i="4" s="1"/>
  <c r="X32" i="4" s="1"/>
  <c r="X33" i="4" s="1"/>
  <c r="X34" i="4" s="1"/>
  <c r="X35" i="4" s="1"/>
  <c r="X36" i="4" s="1"/>
  <c r="X37" i="4" s="1"/>
  <c r="X38" i="4" s="1"/>
  <c r="X39" i="4" s="1"/>
  <c r="X40" i="4" s="1"/>
  <c r="X41" i="4" s="1"/>
  <c r="X42" i="4" s="1"/>
  <c r="X43" i="4" s="1"/>
  <c r="X44" i="4" s="1"/>
  <c r="X45" i="4" s="1"/>
  <c r="X46" i="4" s="1"/>
  <c r="X47" i="4" s="1"/>
  <c r="X48" i="4" s="1"/>
  <c r="X49" i="4" s="1"/>
  <c r="X50" i="4" s="1"/>
  <c r="X51" i="4" s="1"/>
  <c r="X52" i="4" s="1"/>
  <c r="X53" i="4" s="1"/>
  <c r="X54" i="4" s="1"/>
  <c r="X55" i="4" s="1"/>
  <c r="X56" i="4" s="1"/>
  <c r="X57" i="4" s="1"/>
  <c r="X58" i="4" s="1"/>
  <c r="X59" i="4" s="1"/>
  <c r="X60" i="4" s="1"/>
  <c r="X61" i="4" s="1"/>
  <c r="X62" i="4" s="1"/>
  <c r="X63" i="4" s="1"/>
  <c r="X64" i="4" s="1"/>
  <c r="X65" i="4" s="1"/>
  <c r="X66" i="4" s="1"/>
  <c r="X67" i="4" s="1"/>
  <c r="X68" i="4" s="1"/>
  <c r="X69" i="4" s="1"/>
  <c r="X70" i="4" s="1"/>
  <c r="X71" i="4" s="1"/>
  <c r="X72" i="4" s="1"/>
  <c r="X73" i="4" s="1"/>
  <c r="X74" i="4" s="1"/>
  <c r="X75" i="4" s="1"/>
  <c r="X76" i="4" s="1"/>
  <c r="X77" i="4" s="1"/>
  <c r="X78" i="4" s="1"/>
  <c r="X79" i="4" s="1"/>
  <c r="X80" i="4" s="1"/>
  <c r="X81" i="4" s="1"/>
  <c r="X82" i="4" s="1"/>
  <c r="X83" i="4" s="1"/>
  <c r="X84" i="4" s="1"/>
  <c r="X85" i="4" s="1"/>
  <c r="X86" i="4" s="1"/>
  <c r="X87" i="4" s="1"/>
  <c r="X88" i="4" s="1"/>
  <c r="X89" i="4" s="1"/>
  <c r="X90" i="4" s="1"/>
  <c r="X91" i="4" s="1"/>
  <c r="X92" i="4" s="1"/>
  <c r="X93" i="4" s="1"/>
  <c r="X94" i="4" s="1"/>
  <c r="X95" i="4" s="1"/>
  <c r="X96" i="4" s="1"/>
  <c r="X97" i="4" s="1"/>
  <c r="X98" i="4" s="1"/>
  <c r="X99" i="4" s="1"/>
  <c r="X100" i="4" s="1"/>
  <c r="X101" i="4" s="1"/>
  <c r="X102" i="4" s="1"/>
  <c r="X103" i="4" s="1"/>
  <c r="X104" i="4" s="1"/>
  <c r="X105" i="4" s="1"/>
  <c r="X106" i="4" s="1"/>
  <c r="X107" i="4" s="1"/>
  <c r="X108" i="4" s="1"/>
  <c r="X109" i="4" s="1"/>
  <c r="X110" i="4" s="1"/>
  <c r="X111" i="4" s="1"/>
  <c r="X112" i="4" s="1"/>
  <c r="X113" i="4" s="1"/>
  <c r="X114" i="4" s="1"/>
  <c r="X115" i="4" s="1"/>
  <c r="X116" i="4" s="1"/>
  <c r="X117" i="4" s="1"/>
  <c r="X118" i="4" s="1"/>
  <c r="X119" i="4" s="1"/>
  <c r="X120" i="4" s="1"/>
  <c r="X121" i="4" s="1"/>
  <c r="X122" i="4" s="1"/>
  <c r="X123" i="4" s="1"/>
  <c r="X124" i="4" s="1"/>
  <c r="X125" i="4" s="1"/>
  <c r="X126" i="4" s="1"/>
  <c r="X127" i="4" s="1"/>
  <c r="X128" i="4" s="1"/>
  <c r="X129" i="4" s="1"/>
  <c r="X130" i="4" s="1"/>
  <c r="X131" i="4" s="1"/>
  <c r="X132" i="4" s="1"/>
  <c r="X133" i="4" s="1"/>
  <c r="X134" i="4" s="1"/>
  <c r="X135" i="4" s="1"/>
  <c r="X136" i="4" s="1"/>
  <c r="X137" i="4" s="1"/>
  <c r="X138" i="4" s="1"/>
  <c r="X139" i="4" s="1"/>
  <c r="X140" i="4" s="1"/>
  <c r="X141" i="4" s="1"/>
  <c r="X142" i="4" s="1"/>
  <c r="X143" i="4" s="1"/>
  <c r="X144" i="4" s="1"/>
  <c r="X145" i="4" s="1"/>
  <c r="X146" i="4" s="1"/>
  <c r="X147" i="4" s="1"/>
  <c r="X148" i="4" s="1"/>
  <c r="X149" i="4" s="1"/>
  <c r="X150" i="4" s="1"/>
  <c r="X151" i="4" s="1"/>
  <c r="X152" i="4" s="1"/>
  <c r="X153" i="4" s="1"/>
  <c r="X154" i="4" s="1"/>
  <c r="X155" i="4" s="1"/>
  <c r="X156" i="4" s="1"/>
  <c r="X157" i="4" s="1"/>
  <c r="X158" i="4" s="1"/>
  <c r="X159" i="4" s="1"/>
  <c r="X160" i="4" s="1"/>
  <c r="X161" i="4" s="1"/>
  <c r="X162" i="4" s="1"/>
  <c r="X163" i="4" s="1"/>
  <c r="X164" i="4" s="1"/>
  <c r="X165" i="4" s="1"/>
  <c r="X166" i="4" s="1"/>
  <c r="X167" i="4" s="1"/>
  <c r="X168" i="4" s="1"/>
  <c r="X169" i="4" s="1"/>
  <c r="X170" i="4" s="1"/>
  <c r="X171" i="4" s="1"/>
  <c r="X172" i="4" s="1"/>
  <c r="X173" i="4" s="1"/>
  <c r="X174" i="4" s="1"/>
  <c r="X175" i="4" s="1"/>
  <c r="X176" i="4" s="1"/>
  <c r="X177" i="4" s="1"/>
  <c r="X178" i="4" s="1"/>
  <c r="X179" i="4" s="1"/>
  <c r="X180" i="4" s="1"/>
  <c r="X181" i="4" s="1"/>
  <c r="X182" i="4" s="1"/>
  <c r="X183" i="4" s="1"/>
  <c r="X184" i="4" s="1"/>
  <c r="X185" i="4" s="1"/>
  <c r="X186" i="4" s="1"/>
  <c r="X187" i="4" s="1"/>
  <c r="X188" i="4" s="1"/>
  <c r="X189" i="4" s="1"/>
  <c r="X190" i="4" s="1"/>
  <c r="X191" i="4" s="1"/>
  <c r="X192" i="4" s="1"/>
  <c r="X193" i="4" s="1"/>
  <c r="X194" i="4" s="1"/>
  <c r="X195" i="4" s="1"/>
  <c r="X196" i="4" s="1"/>
  <c r="X197" i="4" s="1"/>
  <c r="X198" i="4" s="1"/>
  <c r="X199" i="4" s="1"/>
  <c r="X200" i="4" s="1"/>
  <c r="X201" i="4" s="1"/>
  <c r="X202" i="4" s="1"/>
  <c r="X203" i="4" s="1"/>
  <c r="X204" i="4" s="1"/>
  <c r="X205" i="4" s="1"/>
  <c r="X206" i="4" s="1"/>
  <c r="X207" i="4" s="1"/>
  <c r="X208" i="4" s="1"/>
  <c r="X209" i="4" s="1"/>
  <c r="X210" i="4" s="1"/>
  <c r="X211" i="4" s="1"/>
  <c r="X212" i="4" s="1"/>
  <c r="X213" i="4" s="1"/>
  <c r="X214" i="4" s="1"/>
  <c r="C7" i="2"/>
  <c r="A16" i="4"/>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C18" i="2"/>
  <c r="D18" i="2" s="1"/>
  <c r="C6" i="2"/>
  <c r="C19" i="2"/>
  <c r="C20" i="2" s="1"/>
  <c r="D8" i="2"/>
  <c r="D7" i="2"/>
  <c r="E7" i="2" s="1"/>
  <c r="F7" i="2" s="1"/>
  <c r="D17" i="2"/>
  <c r="E17" i="2"/>
  <c r="D9" i="2"/>
  <c r="E9" i="2" s="1"/>
  <c r="F9" i="2" s="1"/>
  <c r="D6" i="2"/>
  <c r="E6" i="2" s="1"/>
  <c r="F6" i="2" s="1"/>
  <c r="E8" i="2"/>
  <c r="F8" i="2" s="1"/>
  <c r="F26" i="2"/>
  <c r="F19" i="2"/>
  <c r="F20" i="2"/>
  <c r="E18" i="2"/>
  <c r="AX191" i="21"/>
  <c r="AX175" i="21"/>
  <c r="AX198" i="21"/>
  <c r="AX154" i="21"/>
  <c r="AX171" i="21"/>
  <c r="AX199" i="21"/>
  <c r="AX174" i="21"/>
  <c r="AX130" i="21" l="1"/>
  <c r="AX41" i="21"/>
  <c r="AX53" i="21"/>
  <c r="AX160" i="21"/>
  <c r="AX169" i="21"/>
  <c r="AX159" i="21"/>
  <c r="AH27" i="21"/>
  <c r="AI27" i="21" s="1"/>
  <c r="AJ27" i="21" s="1"/>
  <c r="AK27" i="21" s="1"/>
  <c r="AL27" i="21" s="1"/>
  <c r="AM27" i="21" s="1"/>
  <c r="AN27" i="21" s="1"/>
  <c r="AO27" i="21" s="1"/>
  <c r="AP27" i="21" s="1"/>
  <c r="AQ27" i="21" s="1"/>
  <c r="AR27" i="21" s="1"/>
  <c r="AS27" i="21" s="1"/>
  <c r="AT27" i="21" s="1"/>
  <c r="F13" i="4"/>
  <c r="AC13" i="4"/>
  <c r="G217" i="21"/>
  <c r="O218" i="21"/>
  <c r="AD16" i="21"/>
  <c r="AE16" i="21" s="1"/>
  <c r="AF16" i="21" s="1"/>
  <c r="AG16" i="21" s="1"/>
  <c r="AH16" i="21" s="1"/>
  <c r="AI16" i="21" s="1"/>
  <c r="AJ16" i="21" s="1"/>
  <c r="AK16" i="21" s="1"/>
  <c r="AL16" i="21" s="1"/>
  <c r="AM16" i="21" s="1"/>
  <c r="AN16" i="21" s="1"/>
  <c r="AO16" i="21" s="1"/>
  <c r="AP16" i="21" s="1"/>
  <c r="AQ16" i="21" s="1"/>
  <c r="AR16" i="21" s="1"/>
  <c r="AS16" i="21" s="1"/>
  <c r="AT16" i="21" s="1"/>
  <c r="AV105" i="21" s="1"/>
  <c r="AD24" i="21"/>
  <c r="AE24" i="21" s="1"/>
  <c r="AF24" i="21" s="1"/>
  <c r="AG24" i="21" s="1"/>
  <c r="AH24" i="21" s="1"/>
  <c r="AI24" i="21" s="1"/>
  <c r="AJ24" i="21" s="1"/>
  <c r="AK24" i="21" s="1"/>
  <c r="AL24" i="21" s="1"/>
  <c r="AM24" i="21" s="1"/>
  <c r="AN24" i="21" s="1"/>
  <c r="AO24" i="21" s="1"/>
  <c r="AP24" i="21" s="1"/>
  <c r="AQ24" i="21" s="1"/>
  <c r="AR24" i="21" s="1"/>
  <c r="AS24" i="21" s="1"/>
  <c r="AT24" i="21" s="1"/>
  <c r="AD26" i="21"/>
  <c r="AE26" i="21" s="1"/>
  <c r="AF26" i="21" s="1"/>
  <c r="AG26" i="21" s="1"/>
  <c r="AH26" i="21" s="1"/>
  <c r="AI26" i="21" s="1"/>
  <c r="AJ26" i="21" s="1"/>
  <c r="AK26" i="21" s="1"/>
  <c r="AL26" i="21" s="1"/>
  <c r="AM26" i="21" s="1"/>
  <c r="AN26" i="21" s="1"/>
  <c r="AO26" i="21" s="1"/>
  <c r="AP26" i="21" s="1"/>
  <c r="AQ26" i="21" s="1"/>
  <c r="AR26" i="21" s="1"/>
  <c r="AS26" i="21" s="1"/>
  <c r="AT26" i="21" s="1"/>
  <c r="AX26" i="21" s="1"/>
  <c r="AD28" i="21"/>
  <c r="AE28" i="21" s="1"/>
  <c r="AF28" i="21" s="1"/>
  <c r="AG28" i="21" s="1"/>
  <c r="AH28" i="21" s="1"/>
  <c r="AI28" i="21" s="1"/>
  <c r="AJ28" i="21" s="1"/>
  <c r="AK28" i="21" s="1"/>
  <c r="AL28" i="21" s="1"/>
  <c r="AM28" i="21" s="1"/>
  <c r="AN28" i="21" s="1"/>
  <c r="AO28" i="21" s="1"/>
  <c r="AP28" i="21" s="1"/>
  <c r="AQ28" i="21" s="1"/>
  <c r="AR28" i="21" s="1"/>
  <c r="AS28" i="21" s="1"/>
  <c r="AT28" i="21" s="1"/>
  <c r="AD40" i="21"/>
  <c r="AE40" i="21" s="1"/>
  <c r="AF40" i="21" s="1"/>
  <c r="AG40" i="21" s="1"/>
  <c r="AH40" i="21" s="1"/>
  <c r="AI40" i="21" s="1"/>
  <c r="AJ40" i="21" s="1"/>
  <c r="AK40" i="21" s="1"/>
  <c r="AL40" i="21" s="1"/>
  <c r="AM40" i="21" s="1"/>
  <c r="AN40" i="21" s="1"/>
  <c r="AO40" i="21" s="1"/>
  <c r="AP40" i="21" s="1"/>
  <c r="AQ40" i="21" s="1"/>
  <c r="AR40" i="21" s="1"/>
  <c r="AS40" i="21" s="1"/>
  <c r="AT40" i="21" s="1"/>
  <c r="AD44" i="21"/>
  <c r="AE44" i="21" s="1"/>
  <c r="AF44" i="21" s="1"/>
  <c r="AG44" i="21" s="1"/>
  <c r="AH44" i="21" s="1"/>
  <c r="AI44" i="21" s="1"/>
  <c r="AJ44" i="21" s="1"/>
  <c r="AK44" i="21" s="1"/>
  <c r="AL44" i="21" s="1"/>
  <c r="AM44" i="21" s="1"/>
  <c r="AN44" i="21" s="1"/>
  <c r="AO44" i="21" s="1"/>
  <c r="AP44" i="21" s="1"/>
  <c r="AQ44" i="21" s="1"/>
  <c r="AR44" i="21" s="1"/>
  <c r="AS44" i="21" s="1"/>
  <c r="AT44" i="21" s="1"/>
  <c r="AD72" i="21"/>
  <c r="AE72" i="21" s="1"/>
  <c r="AF72" i="21" s="1"/>
  <c r="AG72" i="21" s="1"/>
  <c r="AH72" i="21" s="1"/>
  <c r="AI72" i="21" s="1"/>
  <c r="AJ72" i="21" s="1"/>
  <c r="AK72" i="21" s="1"/>
  <c r="AL72" i="21" s="1"/>
  <c r="AM72" i="21" s="1"/>
  <c r="AN72" i="21" s="1"/>
  <c r="AO72" i="21" s="1"/>
  <c r="AP72" i="21" s="1"/>
  <c r="AQ72" i="21" s="1"/>
  <c r="AR72" i="21" s="1"/>
  <c r="AS72" i="21" s="1"/>
  <c r="AT72" i="21" s="1"/>
  <c r="AX72" i="21" s="1"/>
  <c r="AD74" i="21"/>
  <c r="AE74" i="21" s="1"/>
  <c r="AF74" i="21" s="1"/>
  <c r="AG74" i="21" s="1"/>
  <c r="AH74" i="21" s="1"/>
  <c r="AI74" i="21" s="1"/>
  <c r="AJ74" i="21" s="1"/>
  <c r="AK74" i="21" s="1"/>
  <c r="AL74" i="21" s="1"/>
  <c r="AM74" i="21" s="1"/>
  <c r="AN74" i="21" s="1"/>
  <c r="AO74" i="21" s="1"/>
  <c r="AP74" i="21" s="1"/>
  <c r="AQ74" i="21" s="1"/>
  <c r="AR74" i="21" s="1"/>
  <c r="AS74" i="21" s="1"/>
  <c r="AT74" i="21" s="1"/>
  <c r="AD80" i="21"/>
  <c r="AE80" i="21" s="1"/>
  <c r="AF80" i="21" s="1"/>
  <c r="AG80" i="21" s="1"/>
  <c r="AH80" i="21" s="1"/>
  <c r="AI80" i="21" s="1"/>
  <c r="AJ80" i="21" s="1"/>
  <c r="AK80" i="21" s="1"/>
  <c r="AL80" i="21" s="1"/>
  <c r="AM80" i="21" s="1"/>
  <c r="AN80" i="21" s="1"/>
  <c r="AO80" i="21" s="1"/>
  <c r="AP80" i="21" s="1"/>
  <c r="AQ80" i="21" s="1"/>
  <c r="AR80" i="21" s="1"/>
  <c r="AS80" i="21" s="1"/>
  <c r="AT80" i="21" s="1"/>
  <c r="AD84" i="21"/>
  <c r="AE84" i="21" s="1"/>
  <c r="AF84" i="21" s="1"/>
  <c r="AG84" i="21" s="1"/>
  <c r="AH84" i="21" s="1"/>
  <c r="AI84" i="21" s="1"/>
  <c r="AJ84" i="21" s="1"/>
  <c r="AK84" i="21" s="1"/>
  <c r="AL84" i="21" s="1"/>
  <c r="AM84" i="21" s="1"/>
  <c r="AN84" i="21" s="1"/>
  <c r="AO84" i="21" s="1"/>
  <c r="AP84" i="21" s="1"/>
  <c r="AQ84" i="21" s="1"/>
  <c r="AR84" i="21" s="1"/>
  <c r="AS84" i="21" s="1"/>
  <c r="AT84" i="21" s="1"/>
  <c r="AX84" i="21" s="1"/>
  <c r="AX162" i="21"/>
  <c r="AA19" i="21"/>
  <c r="AB19" i="21" s="1"/>
  <c r="AC19" i="21" s="1"/>
  <c r="AD19" i="21" s="1"/>
  <c r="AE19" i="21" s="1"/>
  <c r="AF19" i="21" s="1"/>
  <c r="AG19" i="21" s="1"/>
  <c r="AH19" i="21" s="1"/>
  <c r="AI19" i="21" s="1"/>
  <c r="AJ19" i="21" s="1"/>
  <c r="AK19" i="21" s="1"/>
  <c r="AL19" i="21" s="1"/>
  <c r="AM19" i="21" s="1"/>
  <c r="AN19" i="21" s="1"/>
  <c r="AO19" i="21" s="1"/>
  <c r="AP19" i="21" s="1"/>
  <c r="AQ19" i="21" s="1"/>
  <c r="AR19" i="21" s="1"/>
  <c r="AS19" i="21" s="1"/>
  <c r="AT19" i="21" s="1"/>
  <c r="AX19" i="21" s="1"/>
  <c r="AA43" i="21"/>
  <c r="AB43" i="21" s="1"/>
  <c r="AC43" i="21" s="1"/>
  <c r="AD43" i="21" s="1"/>
  <c r="AE43" i="21" s="1"/>
  <c r="AF43" i="21" s="1"/>
  <c r="AG43" i="21" s="1"/>
  <c r="AH43" i="21" s="1"/>
  <c r="AI43" i="21" s="1"/>
  <c r="AJ43" i="21" s="1"/>
  <c r="AK43" i="21" s="1"/>
  <c r="AL43" i="21" s="1"/>
  <c r="AM43" i="21" s="1"/>
  <c r="AN43" i="21" s="1"/>
  <c r="AO43" i="21" s="1"/>
  <c r="AP43" i="21" s="1"/>
  <c r="AQ43" i="21" s="1"/>
  <c r="AR43" i="21" s="1"/>
  <c r="AS43" i="21" s="1"/>
  <c r="AT43" i="21" s="1"/>
  <c r="AA51" i="21"/>
  <c r="AB51" i="21" s="1"/>
  <c r="AC51" i="21" s="1"/>
  <c r="AD51" i="21" s="1"/>
  <c r="AE51" i="21" s="1"/>
  <c r="AF51" i="21" s="1"/>
  <c r="AG51" i="21" s="1"/>
  <c r="AH51" i="21" s="1"/>
  <c r="AI51" i="21" s="1"/>
  <c r="AJ51" i="21" s="1"/>
  <c r="AK51" i="21" s="1"/>
  <c r="AL51" i="21" s="1"/>
  <c r="AM51" i="21" s="1"/>
  <c r="AN51" i="21" s="1"/>
  <c r="AO51" i="21" s="1"/>
  <c r="AP51" i="21" s="1"/>
  <c r="AQ51" i="21" s="1"/>
  <c r="AR51" i="21" s="1"/>
  <c r="AS51" i="21" s="1"/>
  <c r="AT51" i="21" s="1"/>
  <c r="AX51" i="21" s="1"/>
  <c r="AX30" i="21"/>
  <c r="AX136" i="21"/>
  <c r="AX76" i="21"/>
  <c r="AH65" i="21"/>
  <c r="AI65" i="21" s="1"/>
  <c r="AJ65" i="21" s="1"/>
  <c r="AK65" i="21" s="1"/>
  <c r="AL65" i="21" s="1"/>
  <c r="AM65" i="21" s="1"/>
  <c r="AN65" i="21" s="1"/>
  <c r="AO65" i="21" s="1"/>
  <c r="AP65" i="21" s="1"/>
  <c r="AQ65" i="21" s="1"/>
  <c r="AR65" i="21" s="1"/>
  <c r="AS65" i="21" s="1"/>
  <c r="AT65" i="21" s="1"/>
  <c r="AX65" i="21" s="1"/>
  <c r="AH55" i="21"/>
  <c r="AI55" i="21" s="1"/>
  <c r="AJ55" i="21" s="1"/>
  <c r="AK55" i="21" s="1"/>
  <c r="AL55" i="21" s="1"/>
  <c r="AM55" i="21" s="1"/>
  <c r="AN55" i="21" s="1"/>
  <c r="AO55" i="21" s="1"/>
  <c r="AP55" i="21" s="1"/>
  <c r="AQ55" i="21" s="1"/>
  <c r="AR55" i="21" s="1"/>
  <c r="AS55" i="21" s="1"/>
  <c r="AT55" i="21" s="1"/>
  <c r="AX55" i="21" s="1"/>
  <c r="E5" i="2"/>
  <c r="F5" i="2" s="1"/>
  <c r="F23" i="2"/>
  <c r="F18" i="2"/>
  <c r="F24" i="2"/>
  <c r="AX167" i="21"/>
  <c r="AX109" i="21"/>
  <c r="J216" i="21"/>
  <c r="J217" i="21"/>
  <c r="J218" i="21"/>
  <c r="R218" i="21"/>
  <c r="R216" i="21"/>
  <c r="AD38" i="21"/>
  <c r="AE38" i="21" s="1"/>
  <c r="AF38" i="21" s="1"/>
  <c r="AG38" i="21" s="1"/>
  <c r="AH38" i="21" s="1"/>
  <c r="AI38" i="21" s="1"/>
  <c r="AJ38" i="21" s="1"/>
  <c r="AK38" i="21" s="1"/>
  <c r="AL38" i="21" s="1"/>
  <c r="AM38" i="21" s="1"/>
  <c r="AN38" i="21" s="1"/>
  <c r="AO38" i="21" s="1"/>
  <c r="AP38" i="21" s="1"/>
  <c r="AQ38" i="21" s="1"/>
  <c r="AR38" i="21" s="1"/>
  <c r="AS38" i="21" s="1"/>
  <c r="AT38" i="21" s="1"/>
  <c r="AD46" i="21"/>
  <c r="AE46" i="21" s="1"/>
  <c r="AF46" i="21" s="1"/>
  <c r="AG46" i="21" s="1"/>
  <c r="AH46" i="21" s="1"/>
  <c r="AI46" i="21" s="1"/>
  <c r="AJ46" i="21" s="1"/>
  <c r="AK46" i="21" s="1"/>
  <c r="AL46" i="21" s="1"/>
  <c r="AM46" i="21" s="1"/>
  <c r="AN46" i="21" s="1"/>
  <c r="AO46" i="21" s="1"/>
  <c r="AP46" i="21" s="1"/>
  <c r="AQ46" i="21" s="1"/>
  <c r="AR46" i="21" s="1"/>
  <c r="AS46" i="21" s="1"/>
  <c r="AT46" i="21" s="1"/>
  <c r="AD62" i="21"/>
  <c r="AE62" i="21" s="1"/>
  <c r="AF62" i="21" s="1"/>
  <c r="AG62" i="21" s="1"/>
  <c r="AH62" i="21" s="1"/>
  <c r="AI62" i="21" s="1"/>
  <c r="AJ62" i="21" s="1"/>
  <c r="AK62" i="21" s="1"/>
  <c r="AL62" i="21" s="1"/>
  <c r="AM62" i="21" s="1"/>
  <c r="AN62" i="21" s="1"/>
  <c r="AO62" i="21" s="1"/>
  <c r="AP62" i="21" s="1"/>
  <c r="AQ62" i="21" s="1"/>
  <c r="AR62" i="21" s="1"/>
  <c r="AS62" i="21" s="1"/>
  <c r="AT62" i="21" s="1"/>
  <c r="AX62" i="21" s="1"/>
  <c r="AD70" i="21"/>
  <c r="AE70" i="21" s="1"/>
  <c r="AF70" i="21" s="1"/>
  <c r="AG70" i="21" s="1"/>
  <c r="AH70" i="21" s="1"/>
  <c r="AI70" i="21" s="1"/>
  <c r="AJ70" i="21" s="1"/>
  <c r="AK70" i="21" s="1"/>
  <c r="AL70" i="21" s="1"/>
  <c r="AM70" i="21" s="1"/>
  <c r="AN70" i="21" s="1"/>
  <c r="AO70" i="21" s="1"/>
  <c r="AP70" i="21" s="1"/>
  <c r="AQ70" i="21" s="1"/>
  <c r="AR70" i="21" s="1"/>
  <c r="AS70" i="21" s="1"/>
  <c r="AT70" i="21" s="1"/>
  <c r="AD78" i="21"/>
  <c r="AE78" i="21" s="1"/>
  <c r="AF78" i="21" s="1"/>
  <c r="AG78" i="21" s="1"/>
  <c r="AH78" i="21" s="1"/>
  <c r="AI78" i="21" s="1"/>
  <c r="AJ78" i="21" s="1"/>
  <c r="AK78" i="21" s="1"/>
  <c r="AL78" i="21" s="1"/>
  <c r="AM78" i="21" s="1"/>
  <c r="AN78" i="21" s="1"/>
  <c r="AO78" i="21" s="1"/>
  <c r="AP78" i="21" s="1"/>
  <c r="AQ78" i="21" s="1"/>
  <c r="AR78" i="21" s="1"/>
  <c r="AS78" i="21" s="1"/>
  <c r="AT78" i="21" s="1"/>
  <c r="AX78" i="21" s="1"/>
  <c r="AD94" i="21"/>
  <c r="AE94" i="21" s="1"/>
  <c r="AF94" i="21" s="1"/>
  <c r="AG94" i="21" s="1"/>
  <c r="AH94" i="21" s="1"/>
  <c r="AI94" i="21" s="1"/>
  <c r="AJ94" i="21" s="1"/>
  <c r="AK94" i="21" s="1"/>
  <c r="AL94" i="21" s="1"/>
  <c r="AM94" i="21" s="1"/>
  <c r="AN94" i="21" s="1"/>
  <c r="AO94" i="21" s="1"/>
  <c r="AP94" i="21" s="1"/>
  <c r="AQ94" i="21" s="1"/>
  <c r="AR94" i="21" s="1"/>
  <c r="AS94" i="21" s="1"/>
  <c r="AT94" i="21" s="1"/>
  <c r="AX108" i="21"/>
  <c r="AX75" i="21"/>
  <c r="AH17" i="21"/>
  <c r="AI17" i="21" s="1"/>
  <c r="AJ17" i="21" s="1"/>
  <c r="AK17" i="21" s="1"/>
  <c r="AL17" i="21" s="1"/>
  <c r="AM17" i="21" s="1"/>
  <c r="AN17" i="21" s="1"/>
  <c r="AO17" i="21" s="1"/>
  <c r="AP17" i="21" s="1"/>
  <c r="AQ17" i="21" s="1"/>
  <c r="AR17" i="21" s="1"/>
  <c r="AS17" i="21" s="1"/>
  <c r="AT17" i="21" s="1"/>
  <c r="AV108" i="21" s="1"/>
  <c r="K217" i="21"/>
  <c r="K218" i="21"/>
  <c r="K216" i="21"/>
  <c r="S218" i="21"/>
  <c r="S216" i="21"/>
  <c r="AH21" i="21"/>
  <c r="AI21" i="21" s="1"/>
  <c r="AJ21" i="21" s="1"/>
  <c r="AK21" i="21" s="1"/>
  <c r="AL21" i="21" s="1"/>
  <c r="AM21" i="21" s="1"/>
  <c r="AN21" i="21" s="1"/>
  <c r="AO21" i="21" s="1"/>
  <c r="AP21" i="21" s="1"/>
  <c r="AQ21" i="21" s="1"/>
  <c r="AR21" i="21" s="1"/>
  <c r="AS21" i="21" s="1"/>
  <c r="AT21" i="21" s="1"/>
  <c r="AH25" i="21"/>
  <c r="AI25" i="21" s="1"/>
  <c r="AJ25" i="21" s="1"/>
  <c r="AK25" i="21" s="1"/>
  <c r="AL25" i="21" s="1"/>
  <c r="AM25" i="21" s="1"/>
  <c r="AN25" i="21" s="1"/>
  <c r="AO25" i="21" s="1"/>
  <c r="AP25" i="21" s="1"/>
  <c r="AQ25" i="21" s="1"/>
  <c r="AR25" i="21" s="1"/>
  <c r="AS25" i="21" s="1"/>
  <c r="AT25" i="21" s="1"/>
  <c r="AH29" i="21"/>
  <c r="AI29" i="21" s="1"/>
  <c r="AJ29" i="21" s="1"/>
  <c r="AK29" i="21" s="1"/>
  <c r="AL29" i="21" s="1"/>
  <c r="AM29" i="21" s="1"/>
  <c r="AN29" i="21" s="1"/>
  <c r="AO29" i="21" s="1"/>
  <c r="AP29" i="21" s="1"/>
  <c r="AQ29" i="21" s="1"/>
  <c r="AR29" i="21" s="1"/>
  <c r="AS29" i="21" s="1"/>
  <c r="AT29" i="21" s="1"/>
  <c r="AH33" i="21"/>
  <c r="AI33" i="21" s="1"/>
  <c r="AJ33" i="21" s="1"/>
  <c r="AK33" i="21" s="1"/>
  <c r="AL33" i="21" s="1"/>
  <c r="AM33" i="21" s="1"/>
  <c r="AN33" i="21" s="1"/>
  <c r="AO33" i="21" s="1"/>
  <c r="AP33" i="21" s="1"/>
  <c r="AQ33" i="21" s="1"/>
  <c r="AR33" i="21" s="1"/>
  <c r="AS33" i="21" s="1"/>
  <c r="AT33" i="21" s="1"/>
  <c r="AX33" i="21" s="1"/>
  <c r="AH35" i="21"/>
  <c r="AI35" i="21" s="1"/>
  <c r="AJ35" i="21" s="1"/>
  <c r="AK35" i="21" s="1"/>
  <c r="AL35" i="21" s="1"/>
  <c r="AM35" i="21" s="1"/>
  <c r="AN35" i="21" s="1"/>
  <c r="AO35" i="21" s="1"/>
  <c r="AP35" i="21" s="1"/>
  <c r="AQ35" i="21" s="1"/>
  <c r="AR35" i="21" s="1"/>
  <c r="AS35" i="21" s="1"/>
  <c r="AT35" i="21" s="1"/>
  <c r="AX35" i="21" s="1"/>
  <c r="AH49" i="21"/>
  <c r="AI49" i="21" s="1"/>
  <c r="AJ49" i="21" s="1"/>
  <c r="AK49" i="21" s="1"/>
  <c r="AL49" i="21" s="1"/>
  <c r="AM49" i="21" s="1"/>
  <c r="AN49" i="21" s="1"/>
  <c r="AO49" i="21" s="1"/>
  <c r="AP49" i="21" s="1"/>
  <c r="AQ49" i="21" s="1"/>
  <c r="AR49" i="21" s="1"/>
  <c r="AS49" i="21" s="1"/>
  <c r="AT49" i="21" s="1"/>
  <c r="AH61" i="21"/>
  <c r="AI61" i="21" s="1"/>
  <c r="AJ61" i="21" s="1"/>
  <c r="AK61" i="21" s="1"/>
  <c r="AL61" i="21" s="1"/>
  <c r="AM61" i="21" s="1"/>
  <c r="AN61" i="21" s="1"/>
  <c r="AO61" i="21" s="1"/>
  <c r="AP61" i="21" s="1"/>
  <c r="AQ61" i="21" s="1"/>
  <c r="AR61" i="21" s="1"/>
  <c r="AS61" i="21" s="1"/>
  <c r="AT61" i="21" s="1"/>
  <c r="AH81" i="21"/>
  <c r="AI81" i="21" s="1"/>
  <c r="AJ81" i="21" s="1"/>
  <c r="AK81" i="21" s="1"/>
  <c r="AL81" i="21" s="1"/>
  <c r="AM81" i="21" s="1"/>
  <c r="AN81" i="21" s="1"/>
  <c r="AO81" i="21" s="1"/>
  <c r="AP81" i="21" s="1"/>
  <c r="AQ81" i="21" s="1"/>
  <c r="AR81" i="21" s="1"/>
  <c r="AS81" i="21" s="1"/>
  <c r="AT81" i="21" s="1"/>
  <c r="AX81" i="21" s="1"/>
  <c r="AH85" i="21"/>
  <c r="AI85" i="21" s="1"/>
  <c r="AJ85" i="21" s="1"/>
  <c r="AK85" i="21" s="1"/>
  <c r="AL85" i="21" s="1"/>
  <c r="AM85" i="21" s="1"/>
  <c r="AN85" i="21" s="1"/>
  <c r="AO85" i="21" s="1"/>
  <c r="AP85" i="21" s="1"/>
  <c r="AQ85" i="21" s="1"/>
  <c r="AR85" i="21" s="1"/>
  <c r="AS85" i="21" s="1"/>
  <c r="AT85" i="21" s="1"/>
  <c r="AH101" i="21"/>
  <c r="AI101" i="21" s="1"/>
  <c r="AJ101" i="21" s="1"/>
  <c r="AK101" i="21" s="1"/>
  <c r="AL101" i="21" s="1"/>
  <c r="AM101" i="21" s="1"/>
  <c r="AN101" i="21" s="1"/>
  <c r="AO101" i="21" s="1"/>
  <c r="AP101" i="21" s="1"/>
  <c r="AQ101" i="21" s="1"/>
  <c r="AR101" i="21" s="1"/>
  <c r="AS101" i="21" s="1"/>
  <c r="AT101" i="21" s="1"/>
  <c r="AX145" i="21"/>
  <c r="AA31" i="21"/>
  <c r="AB31" i="21" s="1"/>
  <c r="AC31" i="21" s="1"/>
  <c r="AD31" i="21" s="1"/>
  <c r="AE31" i="21" s="1"/>
  <c r="AF31" i="21" s="1"/>
  <c r="AG31" i="21" s="1"/>
  <c r="AH31" i="21" s="1"/>
  <c r="AI31" i="21" s="1"/>
  <c r="AJ31" i="21" s="1"/>
  <c r="AK31" i="21" s="1"/>
  <c r="AL31" i="21" s="1"/>
  <c r="AM31" i="21" s="1"/>
  <c r="AN31" i="21" s="1"/>
  <c r="AO31" i="21" s="1"/>
  <c r="AP31" i="21" s="1"/>
  <c r="AQ31" i="21" s="1"/>
  <c r="AR31" i="21" s="1"/>
  <c r="AS31" i="21" s="1"/>
  <c r="AT31" i="21" s="1"/>
  <c r="AX31" i="21" s="1"/>
  <c r="AA47" i="21"/>
  <c r="AB47" i="21" s="1"/>
  <c r="AC47" i="21" s="1"/>
  <c r="AD47" i="21" s="1"/>
  <c r="AE47" i="21" s="1"/>
  <c r="AF47" i="21" s="1"/>
  <c r="AG47" i="21" s="1"/>
  <c r="AH47" i="21" s="1"/>
  <c r="AI47" i="21" s="1"/>
  <c r="AJ47" i="21" s="1"/>
  <c r="AK47" i="21" s="1"/>
  <c r="AL47" i="21" s="1"/>
  <c r="AM47" i="21" s="1"/>
  <c r="AN47" i="21" s="1"/>
  <c r="AO47" i="21" s="1"/>
  <c r="AP47" i="21" s="1"/>
  <c r="AQ47" i="21" s="1"/>
  <c r="AR47" i="21" s="1"/>
  <c r="AS47" i="21" s="1"/>
  <c r="AT47" i="21" s="1"/>
  <c r="AX47" i="21" s="1"/>
  <c r="AX83" i="21"/>
  <c r="AD60" i="21"/>
  <c r="AE60" i="21" s="1"/>
  <c r="AF60" i="21" s="1"/>
  <c r="AG60" i="21" s="1"/>
  <c r="AH60" i="21" s="1"/>
  <c r="AI60" i="21" s="1"/>
  <c r="AJ60" i="21" s="1"/>
  <c r="AK60" i="21" s="1"/>
  <c r="AL60" i="21" s="1"/>
  <c r="AM60" i="21" s="1"/>
  <c r="AN60" i="21" s="1"/>
  <c r="AO60" i="21" s="1"/>
  <c r="AP60" i="21" s="1"/>
  <c r="AQ60" i="21" s="1"/>
  <c r="AR60" i="21" s="1"/>
  <c r="AS60" i="21" s="1"/>
  <c r="AT60" i="21" s="1"/>
  <c r="AD34" i="21"/>
  <c r="AE34" i="21" s="1"/>
  <c r="AF34" i="21" s="1"/>
  <c r="AG34" i="21" s="1"/>
  <c r="AH34" i="21" s="1"/>
  <c r="AI34" i="21" s="1"/>
  <c r="AJ34" i="21" s="1"/>
  <c r="AK34" i="21" s="1"/>
  <c r="AL34" i="21" s="1"/>
  <c r="AM34" i="21" s="1"/>
  <c r="AN34" i="21" s="1"/>
  <c r="AO34" i="21" s="1"/>
  <c r="AP34" i="21" s="1"/>
  <c r="AQ34" i="21" s="1"/>
  <c r="AR34" i="21" s="1"/>
  <c r="AS34" i="21" s="1"/>
  <c r="AT34" i="21" s="1"/>
  <c r="AX34" i="21" s="1"/>
  <c r="AE205" i="21"/>
  <c r="AF205" i="21" s="1"/>
  <c r="AG205" i="21" s="1"/>
  <c r="AH205" i="21" s="1"/>
  <c r="AI205" i="21" s="1"/>
  <c r="AJ205" i="21" s="1"/>
  <c r="AK205" i="21" s="1"/>
  <c r="AL205" i="21" s="1"/>
  <c r="AM205" i="21" s="1"/>
  <c r="AN205" i="21" s="1"/>
  <c r="AO205" i="21" s="1"/>
  <c r="AP205" i="21" s="1"/>
  <c r="AQ205" i="21" s="1"/>
  <c r="AR205" i="21" s="1"/>
  <c r="AS205" i="21" s="1"/>
  <c r="AT205" i="21" s="1"/>
  <c r="AX205" i="21" s="1"/>
  <c r="AE197" i="21"/>
  <c r="AF197" i="21" s="1"/>
  <c r="AG197" i="21" s="1"/>
  <c r="AH197" i="21" s="1"/>
  <c r="AI197" i="21" s="1"/>
  <c r="AJ197" i="21" s="1"/>
  <c r="AK197" i="21" s="1"/>
  <c r="AL197" i="21" s="1"/>
  <c r="AM197" i="21" s="1"/>
  <c r="AN197" i="21" s="1"/>
  <c r="AO197" i="21" s="1"/>
  <c r="AP197" i="21" s="1"/>
  <c r="AQ197" i="21" s="1"/>
  <c r="AR197" i="21" s="1"/>
  <c r="AS197" i="21" s="1"/>
  <c r="AT197" i="21" s="1"/>
  <c r="AX197" i="21" s="1"/>
  <c r="AA31" i="4"/>
  <c r="AB31" i="4" s="1"/>
  <c r="AC31" i="4" s="1"/>
  <c r="AD31" i="4" s="1"/>
  <c r="AE31" i="4" s="1"/>
  <c r="AF31" i="4" s="1"/>
  <c r="AG31" i="4" s="1"/>
  <c r="AH31" i="4" s="1"/>
  <c r="AI31" i="4" s="1"/>
  <c r="AJ31" i="4" s="1"/>
  <c r="AK31" i="4" s="1"/>
  <c r="AL31" i="4" s="1"/>
  <c r="AM31" i="4" s="1"/>
  <c r="AN31" i="4" s="1"/>
  <c r="AO31" i="4" s="1"/>
  <c r="AP31" i="4" s="1"/>
  <c r="AQ31" i="4" s="1"/>
  <c r="AR31" i="4" s="1"/>
  <c r="AS31" i="4" s="1"/>
  <c r="AT31" i="4" s="1"/>
  <c r="AA90" i="4"/>
  <c r="AB90" i="4" s="1"/>
  <c r="AC90" i="4" s="1"/>
  <c r="AD90" i="4" s="1"/>
  <c r="AE90" i="4" s="1"/>
  <c r="AF90" i="4" s="1"/>
  <c r="AG90" i="4" s="1"/>
  <c r="AH90" i="4" s="1"/>
  <c r="AI90" i="4" s="1"/>
  <c r="AJ90" i="4" s="1"/>
  <c r="AK90" i="4" s="1"/>
  <c r="AL90" i="4" s="1"/>
  <c r="AM90" i="4" s="1"/>
  <c r="AN90" i="4" s="1"/>
  <c r="AO90" i="4" s="1"/>
  <c r="AP90" i="4" s="1"/>
  <c r="AQ90" i="4" s="1"/>
  <c r="AR90" i="4" s="1"/>
  <c r="AS90" i="4" s="1"/>
  <c r="AT90" i="4" s="1"/>
  <c r="AA114" i="4"/>
  <c r="AB114" i="4" s="1"/>
  <c r="AC114" i="4" s="1"/>
  <c r="AD114" i="4" s="1"/>
  <c r="AE114" i="4" s="1"/>
  <c r="AF114" i="4" s="1"/>
  <c r="AG114" i="4" s="1"/>
  <c r="AH114" i="4" s="1"/>
  <c r="AI114" i="4" s="1"/>
  <c r="AJ114" i="4" s="1"/>
  <c r="AK114" i="4" s="1"/>
  <c r="AL114" i="4" s="1"/>
  <c r="AM114" i="4" s="1"/>
  <c r="AN114" i="4" s="1"/>
  <c r="AO114" i="4" s="1"/>
  <c r="AP114" i="4" s="1"/>
  <c r="AQ114" i="4" s="1"/>
  <c r="AR114" i="4" s="1"/>
  <c r="AS114" i="4" s="1"/>
  <c r="AT114" i="4" s="1"/>
  <c r="AA143" i="4"/>
  <c r="AB143" i="4" s="1"/>
  <c r="AC143" i="4" s="1"/>
  <c r="AD143" i="4" s="1"/>
  <c r="AE143" i="4" s="1"/>
  <c r="AF143" i="4" s="1"/>
  <c r="AG143" i="4" s="1"/>
  <c r="AH143" i="4" s="1"/>
  <c r="AI143" i="4" s="1"/>
  <c r="AJ143" i="4" s="1"/>
  <c r="AK143" i="4" s="1"/>
  <c r="AL143" i="4" s="1"/>
  <c r="AM143" i="4" s="1"/>
  <c r="AN143" i="4" s="1"/>
  <c r="AO143" i="4" s="1"/>
  <c r="AP143" i="4" s="1"/>
  <c r="AQ143" i="4" s="1"/>
  <c r="AR143" i="4" s="1"/>
  <c r="AS143" i="4" s="1"/>
  <c r="AT143" i="4" s="1"/>
  <c r="AD36" i="21"/>
  <c r="AE36" i="21" s="1"/>
  <c r="AF36" i="21" s="1"/>
  <c r="AG36" i="21" s="1"/>
  <c r="AH36" i="21" s="1"/>
  <c r="AI36" i="21" s="1"/>
  <c r="AJ36" i="21" s="1"/>
  <c r="AK36" i="21" s="1"/>
  <c r="AL36" i="21" s="1"/>
  <c r="AM36" i="21" s="1"/>
  <c r="AN36" i="21" s="1"/>
  <c r="AO36" i="21" s="1"/>
  <c r="AP36" i="21" s="1"/>
  <c r="AQ36" i="21" s="1"/>
  <c r="AR36" i="21" s="1"/>
  <c r="AS36" i="21" s="1"/>
  <c r="AT36" i="21" s="1"/>
  <c r="AD58" i="21"/>
  <c r="AE58" i="21" s="1"/>
  <c r="AF58" i="21" s="1"/>
  <c r="AG58" i="21" s="1"/>
  <c r="AH58" i="21" s="1"/>
  <c r="AI58" i="21" s="1"/>
  <c r="AJ58" i="21" s="1"/>
  <c r="AK58" i="21" s="1"/>
  <c r="AL58" i="21" s="1"/>
  <c r="AM58" i="21" s="1"/>
  <c r="AN58" i="21" s="1"/>
  <c r="AO58" i="21" s="1"/>
  <c r="AP58" i="21" s="1"/>
  <c r="AQ58" i="21" s="1"/>
  <c r="AR58" i="21" s="1"/>
  <c r="AS58" i="21" s="1"/>
  <c r="AT58" i="21" s="1"/>
  <c r="AD66" i="21"/>
  <c r="AE66" i="21" s="1"/>
  <c r="AF66" i="21" s="1"/>
  <c r="AG66" i="21" s="1"/>
  <c r="AH66" i="21" s="1"/>
  <c r="AI66" i="21" s="1"/>
  <c r="AJ66" i="21" s="1"/>
  <c r="AK66" i="21" s="1"/>
  <c r="AL66" i="21" s="1"/>
  <c r="AM66" i="21" s="1"/>
  <c r="AN66" i="21" s="1"/>
  <c r="AO66" i="21" s="1"/>
  <c r="AP66" i="21" s="1"/>
  <c r="AQ66" i="21" s="1"/>
  <c r="AR66" i="21" s="1"/>
  <c r="AS66" i="21" s="1"/>
  <c r="AT66" i="21" s="1"/>
  <c r="AX66" i="21" s="1"/>
  <c r="AD114" i="21"/>
  <c r="AE114" i="21" s="1"/>
  <c r="AF114" i="21" s="1"/>
  <c r="AG114" i="21" s="1"/>
  <c r="AH114" i="21" s="1"/>
  <c r="AI114" i="21" s="1"/>
  <c r="AJ114" i="21" s="1"/>
  <c r="AK114" i="21" s="1"/>
  <c r="AL114" i="21" s="1"/>
  <c r="AM114" i="21" s="1"/>
  <c r="AN114" i="21" s="1"/>
  <c r="AO114" i="21" s="1"/>
  <c r="AP114" i="21" s="1"/>
  <c r="AQ114" i="21" s="1"/>
  <c r="AR114" i="21" s="1"/>
  <c r="AS114" i="21" s="1"/>
  <c r="AT114" i="21" s="1"/>
  <c r="AD138" i="21"/>
  <c r="AE138" i="21" s="1"/>
  <c r="AF138" i="21" s="1"/>
  <c r="AG138" i="21" s="1"/>
  <c r="AH138" i="21" s="1"/>
  <c r="AI138" i="21" s="1"/>
  <c r="AJ138" i="21" s="1"/>
  <c r="AK138" i="21" s="1"/>
  <c r="AL138" i="21" s="1"/>
  <c r="AM138" i="21" s="1"/>
  <c r="AN138" i="21" s="1"/>
  <c r="AO138" i="21" s="1"/>
  <c r="AP138" i="21" s="1"/>
  <c r="AQ138" i="21" s="1"/>
  <c r="AR138" i="21" s="1"/>
  <c r="AS138" i="21" s="1"/>
  <c r="AT138" i="21" s="1"/>
  <c r="AD156" i="21"/>
  <c r="AE156" i="21" s="1"/>
  <c r="AF156" i="21" s="1"/>
  <c r="AG156" i="21" s="1"/>
  <c r="AH156" i="21" s="1"/>
  <c r="AI156" i="21" s="1"/>
  <c r="AJ156" i="21" s="1"/>
  <c r="AK156" i="21" s="1"/>
  <c r="AL156" i="21" s="1"/>
  <c r="AM156" i="21" s="1"/>
  <c r="AN156" i="21" s="1"/>
  <c r="AO156" i="21" s="1"/>
  <c r="AP156" i="21" s="1"/>
  <c r="AQ156" i="21" s="1"/>
  <c r="AR156" i="21" s="1"/>
  <c r="AS156" i="21" s="1"/>
  <c r="AT156" i="21" s="1"/>
  <c r="AX156" i="21" s="1"/>
  <c r="AD202" i="21"/>
  <c r="AE202" i="21" s="1"/>
  <c r="AF202" i="21" s="1"/>
  <c r="AG202" i="21" s="1"/>
  <c r="AH202" i="21" s="1"/>
  <c r="AI202" i="21" s="1"/>
  <c r="AJ202" i="21" s="1"/>
  <c r="AK202" i="21" s="1"/>
  <c r="AL202" i="21" s="1"/>
  <c r="AM202" i="21" s="1"/>
  <c r="AN202" i="21" s="1"/>
  <c r="AO202" i="21" s="1"/>
  <c r="AP202" i="21" s="1"/>
  <c r="AQ202" i="21" s="1"/>
  <c r="AR202" i="21" s="1"/>
  <c r="AS202" i="21" s="1"/>
  <c r="AT202" i="21" s="1"/>
  <c r="AX202" i="21" s="1"/>
  <c r="AD210" i="21"/>
  <c r="AE210" i="21" s="1"/>
  <c r="AF210" i="21" s="1"/>
  <c r="AG210" i="21" s="1"/>
  <c r="AH210" i="21" s="1"/>
  <c r="AI210" i="21" s="1"/>
  <c r="AJ210" i="21" s="1"/>
  <c r="AK210" i="21" s="1"/>
  <c r="AL210" i="21" s="1"/>
  <c r="AM210" i="21" s="1"/>
  <c r="AN210" i="21" s="1"/>
  <c r="AO210" i="21" s="1"/>
  <c r="AP210" i="21" s="1"/>
  <c r="AQ210" i="21" s="1"/>
  <c r="AR210" i="21" s="1"/>
  <c r="AS210" i="21" s="1"/>
  <c r="AT210" i="21" s="1"/>
  <c r="AX210" i="21" s="1"/>
  <c r="AA91" i="21"/>
  <c r="AB91" i="21" s="1"/>
  <c r="AC91" i="21" s="1"/>
  <c r="AD91" i="21" s="1"/>
  <c r="AE91" i="21" s="1"/>
  <c r="AF91" i="21" s="1"/>
  <c r="AG91" i="21" s="1"/>
  <c r="AH91" i="21" s="1"/>
  <c r="AI91" i="21" s="1"/>
  <c r="AJ91" i="21" s="1"/>
  <c r="AK91" i="21" s="1"/>
  <c r="AL91" i="21" s="1"/>
  <c r="AM91" i="21" s="1"/>
  <c r="AN91" i="21" s="1"/>
  <c r="AO91" i="21" s="1"/>
  <c r="AP91" i="21" s="1"/>
  <c r="AQ91" i="21" s="1"/>
  <c r="AR91" i="21" s="1"/>
  <c r="AS91" i="21" s="1"/>
  <c r="AT91" i="21" s="1"/>
  <c r="AX91" i="21" s="1"/>
  <c r="AA107" i="21"/>
  <c r="AB107" i="21" s="1"/>
  <c r="AC107" i="21" s="1"/>
  <c r="AD107" i="21" s="1"/>
  <c r="AE107" i="21" s="1"/>
  <c r="AF107" i="21" s="1"/>
  <c r="AG107" i="21" s="1"/>
  <c r="AH107" i="21" s="1"/>
  <c r="AI107" i="21" s="1"/>
  <c r="AJ107" i="21" s="1"/>
  <c r="AK107" i="21" s="1"/>
  <c r="AL107" i="21" s="1"/>
  <c r="AM107" i="21" s="1"/>
  <c r="AN107" i="21" s="1"/>
  <c r="AO107" i="21" s="1"/>
  <c r="AP107" i="21" s="1"/>
  <c r="AQ107" i="21" s="1"/>
  <c r="AR107" i="21" s="1"/>
  <c r="AS107" i="21" s="1"/>
  <c r="AT107" i="21" s="1"/>
  <c r="AX107" i="21" s="1"/>
  <c r="AA123" i="21"/>
  <c r="AB123" i="21" s="1"/>
  <c r="AC123" i="21" s="1"/>
  <c r="AD123" i="21" s="1"/>
  <c r="AE123" i="21" s="1"/>
  <c r="AF123" i="21" s="1"/>
  <c r="AG123" i="21" s="1"/>
  <c r="AH123" i="21" s="1"/>
  <c r="AI123" i="21" s="1"/>
  <c r="AJ123" i="21" s="1"/>
  <c r="AK123" i="21" s="1"/>
  <c r="AL123" i="21" s="1"/>
  <c r="AM123" i="21" s="1"/>
  <c r="AN123" i="21" s="1"/>
  <c r="AO123" i="21" s="1"/>
  <c r="AP123" i="21" s="1"/>
  <c r="AQ123" i="21" s="1"/>
  <c r="AR123" i="21" s="1"/>
  <c r="AS123" i="21" s="1"/>
  <c r="AT123" i="21" s="1"/>
  <c r="AA131" i="21"/>
  <c r="AB131" i="21" s="1"/>
  <c r="AC131" i="21" s="1"/>
  <c r="AD131" i="21" s="1"/>
  <c r="AE131" i="21" s="1"/>
  <c r="AF131" i="21" s="1"/>
  <c r="AG131" i="21" s="1"/>
  <c r="AH131" i="21" s="1"/>
  <c r="AI131" i="21" s="1"/>
  <c r="AJ131" i="21" s="1"/>
  <c r="AK131" i="21" s="1"/>
  <c r="AL131" i="21" s="1"/>
  <c r="AM131" i="21" s="1"/>
  <c r="AN131" i="21" s="1"/>
  <c r="AO131" i="21" s="1"/>
  <c r="AP131" i="21" s="1"/>
  <c r="AQ131" i="21" s="1"/>
  <c r="AR131" i="21" s="1"/>
  <c r="AS131" i="21" s="1"/>
  <c r="AT131" i="21" s="1"/>
  <c r="AD18" i="21"/>
  <c r="AE18" i="21" s="1"/>
  <c r="AF18" i="21" s="1"/>
  <c r="AG18" i="21" s="1"/>
  <c r="AH18" i="21" s="1"/>
  <c r="AI18" i="21" s="1"/>
  <c r="AJ18" i="21" s="1"/>
  <c r="AK18" i="21" s="1"/>
  <c r="AL18" i="21" s="1"/>
  <c r="AM18" i="21" s="1"/>
  <c r="AN18" i="21" s="1"/>
  <c r="AO18" i="21" s="1"/>
  <c r="AP18" i="21" s="1"/>
  <c r="AQ18" i="21" s="1"/>
  <c r="AR18" i="21" s="1"/>
  <c r="AS18" i="21" s="1"/>
  <c r="AT18" i="21" s="1"/>
  <c r="AD42" i="21"/>
  <c r="AE42" i="21" s="1"/>
  <c r="AF42" i="21" s="1"/>
  <c r="AG42" i="21" s="1"/>
  <c r="AH42" i="21" s="1"/>
  <c r="AI42" i="21" s="1"/>
  <c r="AJ42" i="21" s="1"/>
  <c r="AK42" i="21" s="1"/>
  <c r="AL42" i="21" s="1"/>
  <c r="AM42" i="21" s="1"/>
  <c r="AN42" i="21" s="1"/>
  <c r="AO42" i="21" s="1"/>
  <c r="AP42" i="21" s="1"/>
  <c r="AQ42" i="21" s="1"/>
  <c r="AR42" i="21" s="1"/>
  <c r="AS42" i="21" s="1"/>
  <c r="AT42" i="21" s="1"/>
  <c r="AD64" i="21"/>
  <c r="AE64" i="21" s="1"/>
  <c r="AF64" i="21" s="1"/>
  <c r="AG64" i="21" s="1"/>
  <c r="AH64" i="21" s="1"/>
  <c r="AI64" i="21" s="1"/>
  <c r="AJ64" i="21" s="1"/>
  <c r="AK64" i="21" s="1"/>
  <c r="AL64" i="21" s="1"/>
  <c r="AM64" i="21" s="1"/>
  <c r="AN64" i="21" s="1"/>
  <c r="AO64" i="21" s="1"/>
  <c r="AP64" i="21" s="1"/>
  <c r="AQ64" i="21" s="1"/>
  <c r="AR64" i="21" s="1"/>
  <c r="AS64" i="21" s="1"/>
  <c r="AT64" i="21" s="1"/>
  <c r="AX64" i="21" s="1"/>
  <c r="AD68" i="21"/>
  <c r="AE68" i="21" s="1"/>
  <c r="AF68" i="21" s="1"/>
  <c r="AG68" i="21" s="1"/>
  <c r="AH68" i="21" s="1"/>
  <c r="AI68" i="21" s="1"/>
  <c r="AJ68" i="21" s="1"/>
  <c r="AK68" i="21" s="1"/>
  <c r="AL68" i="21" s="1"/>
  <c r="AM68" i="21" s="1"/>
  <c r="AN68" i="21" s="1"/>
  <c r="AO68" i="21" s="1"/>
  <c r="AP68" i="21" s="1"/>
  <c r="AQ68" i="21" s="1"/>
  <c r="AR68" i="21" s="1"/>
  <c r="AS68" i="21" s="1"/>
  <c r="AT68" i="21" s="1"/>
  <c r="AX68" i="21" s="1"/>
  <c r="G218" i="21"/>
  <c r="AD212" i="21"/>
  <c r="AE212" i="21" s="1"/>
  <c r="AF212" i="21" s="1"/>
  <c r="AG212" i="21" s="1"/>
  <c r="AH212" i="21" s="1"/>
  <c r="AI212" i="21" s="1"/>
  <c r="AJ212" i="21" s="1"/>
  <c r="AK212" i="21" s="1"/>
  <c r="AL212" i="21" s="1"/>
  <c r="AM212" i="21" s="1"/>
  <c r="AN212" i="21" s="1"/>
  <c r="AO212" i="21" s="1"/>
  <c r="AP212" i="21" s="1"/>
  <c r="AQ212" i="21" s="1"/>
  <c r="AR212" i="21" s="1"/>
  <c r="AS212" i="21" s="1"/>
  <c r="AT212" i="21" s="1"/>
  <c r="AX212" i="21" s="1"/>
  <c r="AH203" i="21"/>
  <c r="AI203" i="21" s="1"/>
  <c r="AJ203" i="21" s="1"/>
  <c r="AK203" i="21" s="1"/>
  <c r="AL203" i="21" s="1"/>
  <c r="AM203" i="21" s="1"/>
  <c r="AN203" i="21" s="1"/>
  <c r="AO203" i="21" s="1"/>
  <c r="AP203" i="21" s="1"/>
  <c r="AQ203" i="21" s="1"/>
  <c r="AR203" i="21" s="1"/>
  <c r="AS203" i="21" s="1"/>
  <c r="AT203" i="21" s="1"/>
  <c r="AX203" i="21" s="1"/>
  <c r="AH195" i="21"/>
  <c r="AI195" i="21" s="1"/>
  <c r="AJ195" i="21" s="1"/>
  <c r="AK195" i="21" s="1"/>
  <c r="AL195" i="21" s="1"/>
  <c r="AM195" i="21" s="1"/>
  <c r="AN195" i="21" s="1"/>
  <c r="AO195" i="21" s="1"/>
  <c r="AP195" i="21" s="1"/>
  <c r="AQ195" i="21" s="1"/>
  <c r="AR195" i="21" s="1"/>
  <c r="AS195" i="21" s="1"/>
  <c r="AT195" i="21" s="1"/>
  <c r="AX195" i="21" s="1"/>
  <c r="AH187" i="21"/>
  <c r="AI187" i="21" s="1"/>
  <c r="AJ187" i="21" s="1"/>
  <c r="AK187" i="21" s="1"/>
  <c r="AL187" i="21" s="1"/>
  <c r="AM187" i="21" s="1"/>
  <c r="AN187" i="21" s="1"/>
  <c r="AO187" i="21" s="1"/>
  <c r="AP187" i="21" s="1"/>
  <c r="AQ187" i="21" s="1"/>
  <c r="AR187" i="21" s="1"/>
  <c r="AS187" i="21" s="1"/>
  <c r="AT187" i="21" s="1"/>
  <c r="AV187" i="21" s="1"/>
  <c r="AE181" i="21"/>
  <c r="AF181" i="21" s="1"/>
  <c r="AG181" i="21" s="1"/>
  <c r="AH181" i="21" s="1"/>
  <c r="AI181" i="21" s="1"/>
  <c r="AJ181" i="21" s="1"/>
  <c r="AK181" i="21" s="1"/>
  <c r="AL181" i="21" s="1"/>
  <c r="AM181" i="21" s="1"/>
  <c r="AN181" i="21" s="1"/>
  <c r="AO181" i="21" s="1"/>
  <c r="AP181" i="21" s="1"/>
  <c r="AQ181" i="21" s="1"/>
  <c r="AR181" i="21" s="1"/>
  <c r="AS181" i="21" s="1"/>
  <c r="AT181" i="21" s="1"/>
  <c r="AE157" i="21"/>
  <c r="AF157" i="21" s="1"/>
  <c r="AG157" i="21" s="1"/>
  <c r="AH157" i="21" s="1"/>
  <c r="AI157" i="21" s="1"/>
  <c r="AJ157" i="21" s="1"/>
  <c r="AK157" i="21" s="1"/>
  <c r="AL157" i="21" s="1"/>
  <c r="AM157" i="21" s="1"/>
  <c r="AN157" i="21" s="1"/>
  <c r="AO157" i="21" s="1"/>
  <c r="AP157" i="21" s="1"/>
  <c r="AQ157" i="21" s="1"/>
  <c r="AR157" i="21" s="1"/>
  <c r="AS157" i="21" s="1"/>
  <c r="AT157" i="21" s="1"/>
  <c r="AX157" i="21" s="1"/>
  <c r="AE151" i="21"/>
  <c r="AF151" i="21" s="1"/>
  <c r="AG151" i="21" s="1"/>
  <c r="AH151" i="21" s="1"/>
  <c r="AI151" i="21" s="1"/>
  <c r="AJ151" i="21" s="1"/>
  <c r="AK151" i="21" s="1"/>
  <c r="AL151" i="21" s="1"/>
  <c r="AM151" i="21" s="1"/>
  <c r="AN151" i="21" s="1"/>
  <c r="AO151" i="21" s="1"/>
  <c r="AP151" i="21" s="1"/>
  <c r="AQ151" i="21" s="1"/>
  <c r="AR151" i="21" s="1"/>
  <c r="AS151" i="21" s="1"/>
  <c r="AT151" i="21" s="1"/>
  <c r="AX151" i="21" s="1"/>
  <c r="AE139" i="21"/>
  <c r="AF139" i="21" s="1"/>
  <c r="AG139" i="21" s="1"/>
  <c r="AH139" i="21" s="1"/>
  <c r="AI139" i="21" s="1"/>
  <c r="AJ139" i="21" s="1"/>
  <c r="AK139" i="21" s="1"/>
  <c r="AL139" i="21" s="1"/>
  <c r="AM139" i="21" s="1"/>
  <c r="AN139" i="21" s="1"/>
  <c r="AO139" i="21" s="1"/>
  <c r="AP139" i="21" s="1"/>
  <c r="AQ139" i="21" s="1"/>
  <c r="AR139" i="21" s="1"/>
  <c r="AS139" i="21" s="1"/>
  <c r="AT139" i="21" s="1"/>
  <c r="AA15" i="4"/>
  <c r="AB15" i="4" s="1"/>
  <c r="AC15" i="4" s="1"/>
  <c r="AD15" i="4" s="1"/>
  <c r="AE15" i="4" s="1"/>
  <c r="AF15" i="4" s="1"/>
  <c r="AG15" i="4" s="1"/>
  <c r="AH15" i="4" s="1"/>
  <c r="AI15" i="4" s="1"/>
  <c r="AJ15" i="4" s="1"/>
  <c r="AK15" i="4" s="1"/>
  <c r="AL15" i="4" s="1"/>
  <c r="AM15" i="4" s="1"/>
  <c r="AN15" i="4" s="1"/>
  <c r="AO15" i="4" s="1"/>
  <c r="AP15" i="4" s="1"/>
  <c r="AQ15" i="4" s="1"/>
  <c r="AR15" i="4" s="1"/>
  <c r="AS15" i="4" s="1"/>
  <c r="AT15" i="4" s="1"/>
  <c r="AA39" i="4"/>
  <c r="AB39" i="4" s="1"/>
  <c r="AC39" i="4" s="1"/>
  <c r="AD39" i="4" s="1"/>
  <c r="AE39" i="4" s="1"/>
  <c r="AF39" i="4" s="1"/>
  <c r="AG39" i="4" s="1"/>
  <c r="AH39" i="4" s="1"/>
  <c r="AI39" i="4" s="1"/>
  <c r="AJ39" i="4" s="1"/>
  <c r="AK39" i="4" s="1"/>
  <c r="AL39" i="4" s="1"/>
  <c r="AM39" i="4" s="1"/>
  <c r="AN39" i="4" s="1"/>
  <c r="AO39" i="4" s="1"/>
  <c r="AP39" i="4" s="1"/>
  <c r="AQ39" i="4" s="1"/>
  <c r="AR39" i="4" s="1"/>
  <c r="AS39" i="4" s="1"/>
  <c r="AT39" i="4" s="1"/>
  <c r="AV133" i="4" s="1"/>
  <c r="AA63" i="4"/>
  <c r="AB63" i="4" s="1"/>
  <c r="AC63" i="4" s="1"/>
  <c r="AD63" i="4" s="1"/>
  <c r="AE63" i="4" s="1"/>
  <c r="AF63" i="4" s="1"/>
  <c r="AG63" i="4" s="1"/>
  <c r="AH63" i="4" s="1"/>
  <c r="AI63" i="4" s="1"/>
  <c r="AJ63" i="4" s="1"/>
  <c r="AK63" i="4" s="1"/>
  <c r="AL63" i="4" s="1"/>
  <c r="AM63" i="4" s="1"/>
  <c r="AN63" i="4" s="1"/>
  <c r="AO63" i="4" s="1"/>
  <c r="AP63" i="4" s="1"/>
  <c r="AQ63" i="4" s="1"/>
  <c r="AR63" i="4" s="1"/>
  <c r="AS63" i="4" s="1"/>
  <c r="AT63" i="4" s="1"/>
  <c r="AA122" i="4"/>
  <c r="AB122" i="4" s="1"/>
  <c r="AC122" i="4" s="1"/>
  <c r="AD122" i="4" s="1"/>
  <c r="AE122" i="4" s="1"/>
  <c r="AF122" i="4" s="1"/>
  <c r="AG122" i="4" s="1"/>
  <c r="AH122" i="4" s="1"/>
  <c r="AI122" i="4" s="1"/>
  <c r="AJ122" i="4" s="1"/>
  <c r="AK122" i="4" s="1"/>
  <c r="AL122" i="4" s="1"/>
  <c r="AM122" i="4" s="1"/>
  <c r="AN122" i="4" s="1"/>
  <c r="AO122" i="4" s="1"/>
  <c r="AP122" i="4" s="1"/>
  <c r="AQ122" i="4" s="1"/>
  <c r="AR122" i="4" s="1"/>
  <c r="AS122" i="4" s="1"/>
  <c r="AT122" i="4" s="1"/>
  <c r="AA167" i="4"/>
  <c r="AB167" i="4" s="1"/>
  <c r="AC167" i="4" s="1"/>
  <c r="AD167" i="4" s="1"/>
  <c r="AE167" i="4" s="1"/>
  <c r="AF167" i="4" s="1"/>
  <c r="AG167" i="4" s="1"/>
  <c r="AH167" i="4" s="1"/>
  <c r="AI167" i="4" s="1"/>
  <c r="AJ167" i="4" s="1"/>
  <c r="AK167" i="4" s="1"/>
  <c r="AL167" i="4" s="1"/>
  <c r="AM167" i="4" s="1"/>
  <c r="AN167" i="4" s="1"/>
  <c r="AO167" i="4" s="1"/>
  <c r="AP167" i="4" s="1"/>
  <c r="AQ167" i="4" s="1"/>
  <c r="AR167" i="4" s="1"/>
  <c r="AS167" i="4" s="1"/>
  <c r="AT167" i="4" s="1"/>
  <c r="AV167" i="4" s="1"/>
  <c r="G216" i="21"/>
  <c r="AA98" i="4"/>
  <c r="AB98" i="4" s="1"/>
  <c r="AC98" i="4" s="1"/>
  <c r="AD98" i="4" s="1"/>
  <c r="AE98" i="4" s="1"/>
  <c r="AF98" i="4" s="1"/>
  <c r="AG98" i="4" s="1"/>
  <c r="AH98" i="4" s="1"/>
  <c r="AI98" i="4" s="1"/>
  <c r="AJ98" i="4" s="1"/>
  <c r="AK98" i="4" s="1"/>
  <c r="AL98" i="4" s="1"/>
  <c r="AM98" i="4" s="1"/>
  <c r="AN98" i="4" s="1"/>
  <c r="AO98" i="4" s="1"/>
  <c r="AP98" i="4" s="1"/>
  <c r="AQ98" i="4" s="1"/>
  <c r="AR98" i="4" s="1"/>
  <c r="AS98" i="4" s="1"/>
  <c r="AT98" i="4" s="1"/>
  <c r="AA146" i="4"/>
  <c r="AB146" i="4" s="1"/>
  <c r="AC146" i="4" s="1"/>
  <c r="AD146" i="4" s="1"/>
  <c r="AE146" i="4" s="1"/>
  <c r="AF146" i="4" s="1"/>
  <c r="AG146" i="4" s="1"/>
  <c r="AH146" i="4" s="1"/>
  <c r="AI146" i="4" s="1"/>
  <c r="AJ146" i="4" s="1"/>
  <c r="AK146" i="4" s="1"/>
  <c r="AL146" i="4" s="1"/>
  <c r="AM146" i="4" s="1"/>
  <c r="AN146" i="4" s="1"/>
  <c r="AO146" i="4" s="1"/>
  <c r="AP146" i="4" s="1"/>
  <c r="AQ146" i="4" s="1"/>
  <c r="AR146" i="4" s="1"/>
  <c r="AS146" i="4" s="1"/>
  <c r="AT146" i="4" s="1"/>
  <c r="AV146" i="4" s="1"/>
  <c r="AA190" i="4"/>
  <c r="AB190" i="4" s="1"/>
  <c r="AC190" i="4" s="1"/>
  <c r="AD190" i="4" s="1"/>
  <c r="AE190" i="4" s="1"/>
  <c r="AF190" i="4" s="1"/>
  <c r="AG190" i="4" s="1"/>
  <c r="AH190" i="4" s="1"/>
  <c r="AI190" i="4" s="1"/>
  <c r="AJ190" i="4" s="1"/>
  <c r="AK190" i="4" s="1"/>
  <c r="AL190" i="4" s="1"/>
  <c r="AM190" i="4" s="1"/>
  <c r="AN190" i="4" s="1"/>
  <c r="AO190" i="4" s="1"/>
  <c r="AP190" i="4" s="1"/>
  <c r="AQ190" i="4" s="1"/>
  <c r="AR190" i="4" s="1"/>
  <c r="AS190" i="4" s="1"/>
  <c r="AT190" i="4" s="1"/>
  <c r="B73" i="23"/>
  <c r="B71" i="23" s="1"/>
  <c r="AA22" i="21"/>
  <c r="AB22" i="21" s="1"/>
  <c r="AC22" i="21" s="1"/>
  <c r="AD22" i="21" s="1"/>
  <c r="AE22" i="21" s="1"/>
  <c r="AF22" i="21" s="1"/>
  <c r="AG22" i="21" s="1"/>
  <c r="AH22" i="21" s="1"/>
  <c r="AI22" i="21" s="1"/>
  <c r="AJ22" i="21" s="1"/>
  <c r="AK22" i="21" s="1"/>
  <c r="AL22" i="21" s="1"/>
  <c r="AM22" i="21" s="1"/>
  <c r="AN22" i="21" s="1"/>
  <c r="AO22" i="21" s="1"/>
  <c r="AP22" i="21" s="1"/>
  <c r="AQ22" i="21" s="1"/>
  <c r="AR22" i="21" s="1"/>
  <c r="AS22" i="21" s="1"/>
  <c r="AT22" i="21" s="1"/>
  <c r="AV148" i="21" s="1"/>
  <c r="AA54" i="21"/>
  <c r="AB54" i="21" s="1"/>
  <c r="AC54" i="21" s="1"/>
  <c r="AD54" i="21" s="1"/>
  <c r="AE54" i="21" s="1"/>
  <c r="AF54" i="21" s="1"/>
  <c r="AG54" i="21" s="1"/>
  <c r="AH54" i="21" s="1"/>
  <c r="AI54" i="21" s="1"/>
  <c r="AJ54" i="21" s="1"/>
  <c r="AK54" i="21" s="1"/>
  <c r="AL54" i="21" s="1"/>
  <c r="AM54" i="21" s="1"/>
  <c r="AN54" i="21" s="1"/>
  <c r="AO54" i="21" s="1"/>
  <c r="AP54" i="21" s="1"/>
  <c r="AQ54" i="21" s="1"/>
  <c r="AR54" i="21" s="1"/>
  <c r="AS54" i="21" s="1"/>
  <c r="AT54" i="21" s="1"/>
  <c r="AX54" i="21" s="1"/>
  <c r="AA102" i="21"/>
  <c r="AB102" i="21" s="1"/>
  <c r="AC102" i="21" s="1"/>
  <c r="AD102" i="21" s="1"/>
  <c r="AE102" i="21" s="1"/>
  <c r="AF102" i="21" s="1"/>
  <c r="AG102" i="21" s="1"/>
  <c r="AH102" i="21" s="1"/>
  <c r="AI102" i="21" s="1"/>
  <c r="AJ102" i="21" s="1"/>
  <c r="AK102" i="21" s="1"/>
  <c r="AL102" i="21" s="1"/>
  <c r="AM102" i="21" s="1"/>
  <c r="AN102" i="21" s="1"/>
  <c r="AO102" i="21" s="1"/>
  <c r="AP102" i="21" s="1"/>
  <c r="AQ102" i="21" s="1"/>
  <c r="AR102" i="21" s="1"/>
  <c r="AS102" i="21" s="1"/>
  <c r="AT102" i="21" s="1"/>
  <c r="AX102" i="21" s="1"/>
  <c r="AA118" i="21"/>
  <c r="AB118" i="21" s="1"/>
  <c r="AC118" i="21" s="1"/>
  <c r="AD118" i="21" s="1"/>
  <c r="AE118" i="21" s="1"/>
  <c r="AF118" i="21" s="1"/>
  <c r="AG118" i="21" s="1"/>
  <c r="AH118" i="21" s="1"/>
  <c r="AI118" i="21" s="1"/>
  <c r="AJ118" i="21" s="1"/>
  <c r="AK118" i="21" s="1"/>
  <c r="AL118" i="21" s="1"/>
  <c r="AM118" i="21" s="1"/>
  <c r="AN118" i="21" s="1"/>
  <c r="AO118" i="21" s="1"/>
  <c r="AP118" i="21" s="1"/>
  <c r="AQ118" i="21" s="1"/>
  <c r="AR118" i="21" s="1"/>
  <c r="AS118" i="21" s="1"/>
  <c r="AT118" i="21" s="1"/>
  <c r="AE77" i="21"/>
  <c r="AF77" i="21" s="1"/>
  <c r="AG77" i="21" s="1"/>
  <c r="AH77" i="21" s="1"/>
  <c r="AI77" i="21" s="1"/>
  <c r="AJ77" i="21" s="1"/>
  <c r="AK77" i="21" s="1"/>
  <c r="AL77" i="21" s="1"/>
  <c r="AM77" i="21" s="1"/>
  <c r="AN77" i="21" s="1"/>
  <c r="AO77" i="21" s="1"/>
  <c r="AP77" i="21" s="1"/>
  <c r="AQ77" i="21" s="1"/>
  <c r="AR77" i="21" s="1"/>
  <c r="AS77" i="21" s="1"/>
  <c r="AT77" i="21" s="1"/>
  <c r="AE93" i="21"/>
  <c r="AF93" i="21" s="1"/>
  <c r="AG93" i="21" s="1"/>
  <c r="AH93" i="21" s="1"/>
  <c r="AI93" i="21" s="1"/>
  <c r="AJ93" i="21" s="1"/>
  <c r="AK93" i="21" s="1"/>
  <c r="AL93" i="21" s="1"/>
  <c r="AM93" i="21" s="1"/>
  <c r="AN93" i="21" s="1"/>
  <c r="AO93" i="21" s="1"/>
  <c r="AP93" i="21" s="1"/>
  <c r="AQ93" i="21" s="1"/>
  <c r="AR93" i="21" s="1"/>
  <c r="AS93" i="21" s="1"/>
  <c r="AT93" i="21" s="1"/>
  <c r="AE129" i="21"/>
  <c r="AF129" i="21" s="1"/>
  <c r="AG129" i="21" s="1"/>
  <c r="AH129" i="21" s="1"/>
  <c r="AI129" i="21" s="1"/>
  <c r="AJ129" i="21" s="1"/>
  <c r="AK129" i="21" s="1"/>
  <c r="AL129" i="21" s="1"/>
  <c r="AM129" i="21" s="1"/>
  <c r="AN129" i="21" s="1"/>
  <c r="AO129" i="21" s="1"/>
  <c r="AP129" i="21" s="1"/>
  <c r="AQ129" i="21" s="1"/>
  <c r="AR129" i="21" s="1"/>
  <c r="AS129" i="21" s="1"/>
  <c r="AT129" i="21" s="1"/>
  <c r="AX129" i="21" s="1"/>
  <c r="AE177" i="21"/>
  <c r="AF177" i="21" s="1"/>
  <c r="AG177" i="21" s="1"/>
  <c r="AH177" i="21" s="1"/>
  <c r="AI177" i="21" s="1"/>
  <c r="AJ177" i="21" s="1"/>
  <c r="AK177" i="21" s="1"/>
  <c r="AL177" i="21" s="1"/>
  <c r="AM177" i="21" s="1"/>
  <c r="AN177" i="21" s="1"/>
  <c r="AO177" i="21" s="1"/>
  <c r="AP177" i="21" s="1"/>
  <c r="AQ177" i="21" s="1"/>
  <c r="AR177" i="21" s="1"/>
  <c r="AS177" i="21" s="1"/>
  <c r="AT177" i="21" s="1"/>
  <c r="AE189" i="21"/>
  <c r="AF189" i="21" s="1"/>
  <c r="AG189" i="21" s="1"/>
  <c r="AH189" i="21" s="1"/>
  <c r="AI189" i="21" s="1"/>
  <c r="AJ189" i="21" s="1"/>
  <c r="AK189" i="21" s="1"/>
  <c r="AL189" i="21" s="1"/>
  <c r="AM189" i="21" s="1"/>
  <c r="AN189" i="21" s="1"/>
  <c r="AO189" i="21" s="1"/>
  <c r="AP189" i="21" s="1"/>
  <c r="AQ189" i="21" s="1"/>
  <c r="AR189" i="21" s="1"/>
  <c r="AS189" i="21" s="1"/>
  <c r="AT189" i="21" s="1"/>
  <c r="AV189" i="21" s="1"/>
  <c r="AA111" i="21"/>
  <c r="AB111" i="21" s="1"/>
  <c r="AC111" i="21" s="1"/>
  <c r="AD111" i="21" s="1"/>
  <c r="AE111" i="21" s="1"/>
  <c r="AF111" i="21" s="1"/>
  <c r="AG111" i="21" s="1"/>
  <c r="AH111" i="21" s="1"/>
  <c r="AI111" i="21" s="1"/>
  <c r="AJ111" i="21" s="1"/>
  <c r="AK111" i="21" s="1"/>
  <c r="AL111" i="21" s="1"/>
  <c r="AM111" i="21" s="1"/>
  <c r="AN111" i="21" s="1"/>
  <c r="AO111" i="21" s="1"/>
  <c r="AP111" i="21" s="1"/>
  <c r="AQ111" i="21" s="1"/>
  <c r="AR111" i="21" s="1"/>
  <c r="AS111" i="21" s="1"/>
  <c r="AT111" i="21" s="1"/>
  <c r="AA183" i="21"/>
  <c r="AB183" i="21" s="1"/>
  <c r="AC183" i="21" s="1"/>
  <c r="AD183" i="21" s="1"/>
  <c r="AE183" i="21" s="1"/>
  <c r="AF183" i="21" s="1"/>
  <c r="AG183" i="21" s="1"/>
  <c r="AH183" i="21" s="1"/>
  <c r="AI183" i="21" s="1"/>
  <c r="AJ183" i="21" s="1"/>
  <c r="AK183" i="21" s="1"/>
  <c r="AL183" i="21" s="1"/>
  <c r="AM183" i="21" s="1"/>
  <c r="AN183" i="21" s="1"/>
  <c r="AO183" i="21" s="1"/>
  <c r="AP183" i="21" s="1"/>
  <c r="AQ183" i="21" s="1"/>
  <c r="AR183" i="21" s="1"/>
  <c r="AS183" i="21" s="1"/>
  <c r="AT183" i="21" s="1"/>
  <c r="AA54" i="4"/>
  <c r="AB54" i="4" s="1"/>
  <c r="AC54" i="4" s="1"/>
  <c r="AD54" i="4" s="1"/>
  <c r="AE54" i="4" s="1"/>
  <c r="AF54" i="4" s="1"/>
  <c r="AG54" i="4" s="1"/>
  <c r="AH54" i="4" s="1"/>
  <c r="AI54" i="4" s="1"/>
  <c r="AJ54" i="4" s="1"/>
  <c r="AK54" i="4" s="1"/>
  <c r="AL54" i="4" s="1"/>
  <c r="AM54" i="4" s="1"/>
  <c r="AN54" i="4" s="1"/>
  <c r="AO54" i="4" s="1"/>
  <c r="AP54" i="4" s="1"/>
  <c r="AQ54" i="4" s="1"/>
  <c r="AR54" i="4" s="1"/>
  <c r="AS54" i="4" s="1"/>
  <c r="AT54" i="4" s="1"/>
  <c r="AA71" i="4"/>
  <c r="AB71" i="4" s="1"/>
  <c r="AC71" i="4" s="1"/>
  <c r="AD71" i="4" s="1"/>
  <c r="AE71" i="4" s="1"/>
  <c r="AF71" i="4" s="1"/>
  <c r="AG71" i="4" s="1"/>
  <c r="AH71" i="4" s="1"/>
  <c r="AI71" i="4" s="1"/>
  <c r="AJ71" i="4" s="1"/>
  <c r="AK71" i="4" s="1"/>
  <c r="AL71" i="4" s="1"/>
  <c r="AM71" i="4" s="1"/>
  <c r="AN71" i="4" s="1"/>
  <c r="AO71" i="4" s="1"/>
  <c r="AP71" i="4" s="1"/>
  <c r="AQ71" i="4" s="1"/>
  <c r="AR71" i="4" s="1"/>
  <c r="AS71" i="4" s="1"/>
  <c r="AT71" i="4" s="1"/>
  <c r="AV71" i="4" s="1"/>
  <c r="AA82" i="4"/>
  <c r="AB82" i="4" s="1"/>
  <c r="AC82" i="4" s="1"/>
  <c r="AD82" i="4" s="1"/>
  <c r="AE82" i="4" s="1"/>
  <c r="AF82" i="4" s="1"/>
  <c r="AG82" i="4" s="1"/>
  <c r="AH82" i="4" s="1"/>
  <c r="AI82" i="4" s="1"/>
  <c r="AJ82" i="4" s="1"/>
  <c r="AK82" i="4" s="1"/>
  <c r="AL82" i="4" s="1"/>
  <c r="AM82" i="4" s="1"/>
  <c r="AN82" i="4" s="1"/>
  <c r="AO82" i="4" s="1"/>
  <c r="AP82" i="4" s="1"/>
  <c r="AQ82" i="4" s="1"/>
  <c r="AR82" i="4" s="1"/>
  <c r="AS82" i="4" s="1"/>
  <c r="AT82" i="4" s="1"/>
  <c r="AA79" i="4"/>
  <c r="AB79" i="4" s="1"/>
  <c r="AC79" i="4" s="1"/>
  <c r="AD79" i="4" s="1"/>
  <c r="AE79" i="4" s="1"/>
  <c r="AF79" i="4" s="1"/>
  <c r="AG79" i="4" s="1"/>
  <c r="AH79" i="4" s="1"/>
  <c r="AI79" i="4" s="1"/>
  <c r="AJ79" i="4" s="1"/>
  <c r="AK79" i="4" s="1"/>
  <c r="AL79" i="4" s="1"/>
  <c r="AM79" i="4" s="1"/>
  <c r="AN79" i="4" s="1"/>
  <c r="AO79" i="4" s="1"/>
  <c r="AP79" i="4" s="1"/>
  <c r="AQ79" i="4" s="1"/>
  <c r="AR79" i="4" s="1"/>
  <c r="AS79" i="4" s="1"/>
  <c r="AT79" i="4" s="1"/>
  <c r="AT84" i="4"/>
  <c r="AA95" i="4"/>
  <c r="AB95" i="4" s="1"/>
  <c r="AC95" i="4" s="1"/>
  <c r="AD95" i="4" s="1"/>
  <c r="AE95" i="4" s="1"/>
  <c r="AF95" i="4" s="1"/>
  <c r="AG95" i="4" s="1"/>
  <c r="AH95" i="4" s="1"/>
  <c r="AI95" i="4" s="1"/>
  <c r="AJ95" i="4" s="1"/>
  <c r="AK95" i="4" s="1"/>
  <c r="AL95" i="4" s="1"/>
  <c r="AM95" i="4" s="1"/>
  <c r="AN95" i="4" s="1"/>
  <c r="AO95" i="4" s="1"/>
  <c r="AP95" i="4" s="1"/>
  <c r="AQ95" i="4" s="1"/>
  <c r="AR95" i="4" s="1"/>
  <c r="AS95" i="4" s="1"/>
  <c r="AT95" i="4" s="1"/>
  <c r="AA111" i="4"/>
  <c r="AB111" i="4" s="1"/>
  <c r="AC111" i="4" s="1"/>
  <c r="AD111" i="4" s="1"/>
  <c r="AE111" i="4" s="1"/>
  <c r="AF111" i="4" s="1"/>
  <c r="AG111" i="4" s="1"/>
  <c r="AH111" i="4" s="1"/>
  <c r="AI111" i="4" s="1"/>
  <c r="AJ111" i="4" s="1"/>
  <c r="AK111" i="4" s="1"/>
  <c r="AL111" i="4" s="1"/>
  <c r="AM111" i="4" s="1"/>
  <c r="AN111" i="4" s="1"/>
  <c r="AO111" i="4" s="1"/>
  <c r="AP111" i="4" s="1"/>
  <c r="AQ111" i="4" s="1"/>
  <c r="AR111" i="4" s="1"/>
  <c r="AS111" i="4" s="1"/>
  <c r="AT111" i="4" s="1"/>
  <c r="AA127" i="4"/>
  <c r="AB127" i="4" s="1"/>
  <c r="AC127" i="4" s="1"/>
  <c r="AD127" i="4" s="1"/>
  <c r="AE127" i="4" s="1"/>
  <c r="AF127" i="4" s="1"/>
  <c r="AG127" i="4" s="1"/>
  <c r="AH127" i="4" s="1"/>
  <c r="AI127" i="4" s="1"/>
  <c r="AJ127" i="4" s="1"/>
  <c r="AK127" i="4" s="1"/>
  <c r="AL127" i="4" s="1"/>
  <c r="AM127" i="4" s="1"/>
  <c r="AN127" i="4" s="1"/>
  <c r="AO127" i="4" s="1"/>
  <c r="AP127" i="4" s="1"/>
  <c r="AQ127" i="4" s="1"/>
  <c r="AR127" i="4" s="1"/>
  <c r="AS127" i="4" s="1"/>
  <c r="AT127" i="4" s="1"/>
  <c r="AT132" i="4"/>
  <c r="B5" i="23"/>
  <c r="F1" i="23" s="1"/>
  <c r="AA151" i="4"/>
  <c r="AB151" i="4" s="1"/>
  <c r="AC151" i="4" s="1"/>
  <c r="AD151" i="4" s="1"/>
  <c r="AE151" i="4" s="1"/>
  <c r="AF151" i="4" s="1"/>
  <c r="AG151" i="4" s="1"/>
  <c r="AH151" i="4" s="1"/>
  <c r="AI151" i="4" s="1"/>
  <c r="AJ151" i="4" s="1"/>
  <c r="AK151" i="4" s="1"/>
  <c r="AL151" i="4" s="1"/>
  <c r="AM151" i="4" s="1"/>
  <c r="AN151" i="4" s="1"/>
  <c r="AO151" i="4" s="1"/>
  <c r="AP151" i="4" s="1"/>
  <c r="AQ151" i="4" s="1"/>
  <c r="AR151" i="4" s="1"/>
  <c r="AS151" i="4" s="1"/>
  <c r="AT151" i="4" s="1"/>
  <c r="AT164" i="4"/>
  <c r="AV164" i="4" s="1"/>
  <c r="AA175" i="4"/>
  <c r="AB175" i="4" s="1"/>
  <c r="AC175" i="4" s="1"/>
  <c r="AD175" i="4" s="1"/>
  <c r="AE175" i="4" s="1"/>
  <c r="AF175" i="4" s="1"/>
  <c r="AG175" i="4" s="1"/>
  <c r="AH175" i="4" s="1"/>
  <c r="AI175" i="4" s="1"/>
  <c r="AJ175" i="4" s="1"/>
  <c r="AK175" i="4" s="1"/>
  <c r="AL175" i="4" s="1"/>
  <c r="AM175" i="4" s="1"/>
  <c r="AN175" i="4" s="1"/>
  <c r="AO175" i="4" s="1"/>
  <c r="AP175" i="4" s="1"/>
  <c r="AQ175" i="4" s="1"/>
  <c r="AR175" i="4" s="1"/>
  <c r="AS175" i="4" s="1"/>
  <c r="AT175" i="4" s="1"/>
  <c r="AT193" i="4"/>
  <c r="U218" i="4"/>
  <c r="AT81" i="4"/>
  <c r="AA87" i="4"/>
  <c r="AB87" i="4" s="1"/>
  <c r="AC87" i="4" s="1"/>
  <c r="AD87" i="4" s="1"/>
  <c r="AE87" i="4" s="1"/>
  <c r="AF87" i="4" s="1"/>
  <c r="AG87" i="4" s="1"/>
  <c r="AH87" i="4" s="1"/>
  <c r="AI87" i="4" s="1"/>
  <c r="AJ87" i="4" s="1"/>
  <c r="AK87" i="4" s="1"/>
  <c r="AL87" i="4" s="1"/>
  <c r="AM87" i="4" s="1"/>
  <c r="AN87" i="4" s="1"/>
  <c r="AO87" i="4" s="1"/>
  <c r="AP87" i="4" s="1"/>
  <c r="AQ87" i="4" s="1"/>
  <c r="AR87" i="4" s="1"/>
  <c r="AS87" i="4" s="1"/>
  <c r="AT87" i="4" s="1"/>
  <c r="AA103" i="4"/>
  <c r="AB103" i="4" s="1"/>
  <c r="AC103" i="4" s="1"/>
  <c r="AD103" i="4" s="1"/>
  <c r="AE103" i="4" s="1"/>
  <c r="AF103" i="4" s="1"/>
  <c r="AG103" i="4" s="1"/>
  <c r="AH103" i="4" s="1"/>
  <c r="AI103" i="4" s="1"/>
  <c r="AJ103" i="4" s="1"/>
  <c r="AK103" i="4" s="1"/>
  <c r="AL103" i="4" s="1"/>
  <c r="AM103" i="4" s="1"/>
  <c r="AN103" i="4" s="1"/>
  <c r="AO103" i="4" s="1"/>
  <c r="AP103" i="4" s="1"/>
  <c r="AQ103" i="4" s="1"/>
  <c r="AR103" i="4" s="1"/>
  <c r="AS103" i="4" s="1"/>
  <c r="AT103" i="4" s="1"/>
  <c r="AA119" i="4"/>
  <c r="AB119" i="4" s="1"/>
  <c r="AC119" i="4" s="1"/>
  <c r="AD119" i="4" s="1"/>
  <c r="AE119" i="4" s="1"/>
  <c r="AF119" i="4" s="1"/>
  <c r="AG119" i="4" s="1"/>
  <c r="AH119" i="4" s="1"/>
  <c r="AI119" i="4" s="1"/>
  <c r="AJ119" i="4" s="1"/>
  <c r="AK119" i="4" s="1"/>
  <c r="AL119" i="4" s="1"/>
  <c r="AM119" i="4" s="1"/>
  <c r="AN119" i="4" s="1"/>
  <c r="AO119" i="4" s="1"/>
  <c r="AP119" i="4" s="1"/>
  <c r="AQ119" i="4" s="1"/>
  <c r="AR119" i="4" s="1"/>
  <c r="AS119" i="4" s="1"/>
  <c r="AT119" i="4" s="1"/>
  <c r="AT41" i="4"/>
  <c r="AV44" i="4" s="1"/>
  <c r="AT57" i="4"/>
  <c r="AA135" i="4"/>
  <c r="AB135" i="4" s="1"/>
  <c r="AC135" i="4" s="1"/>
  <c r="AD135" i="4" s="1"/>
  <c r="AE135" i="4" s="1"/>
  <c r="AF135" i="4" s="1"/>
  <c r="AG135" i="4" s="1"/>
  <c r="AH135" i="4" s="1"/>
  <c r="AI135" i="4" s="1"/>
  <c r="AJ135" i="4" s="1"/>
  <c r="AK135" i="4" s="1"/>
  <c r="AL135" i="4" s="1"/>
  <c r="AM135" i="4" s="1"/>
  <c r="AN135" i="4" s="1"/>
  <c r="AO135" i="4" s="1"/>
  <c r="AP135" i="4" s="1"/>
  <c r="AQ135" i="4" s="1"/>
  <c r="AR135" i="4" s="1"/>
  <c r="AS135" i="4" s="1"/>
  <c r="AT135" i="4" s="1"/>
  <c r="AT140" i="4"/>
  <c r="AT153" i="4"/>
  <c r="AA159" i="4"/>
  <c r="AB159" i="4" s="1"/>
  <c r="AC159" i="4" s="1"/>
  <c r="AD159" i="4" s="1"/>
  <c r="AE159" i="4" s="1"/>
  <c r="AF159" i="4" s="1"/>
  <c r="AG159" i="4" s="1"/>
  <c r="AH159" i="4" s="1"/>
  <c r="AI159" i="4" s="1"/>
  <c r="AJ159" i="4" s="1"/>
  <c r="AK159" i="4" s="1"/>
  <c r="AL159" i="4" s="1"/>
  <c r="AM159" i="4" s="1"/>
  <c r="AN159" i="4" s="1"/>
  <c r="AO159" i="4" s="1"/>
  <c r="AP159" i="4" s="1"/>
  <c r="AQ159" i="4" s="1"/>
  <c r="AR159" i="4" s="1"/>
  <c r="AS159" i="4" s="1"/>
  <c r="AT159" i="4" s="1"/>
  <c r="AT185" i="4"/>
  <c r="AA207" i="4"/>
  <c r="AB207" i="4" s="1"/>
  <c r="AC207" i="4" s="1"/>
  <c r="AD207" i="4" s="1"/>
  <c r="AE207" i="4" s="1"/>
  <c r="AF207" i="4" s="1"/>
  <c r="AG207" i="4" s="1"/>
  <c r="AH207" i="4" s="1"/>
  <c r="AI207" i="4" s="1"/>
  <c r="AJ207" i="4" s="1"/>
  <c r="AK207" i="4" s="1"/>
  <c r="AL207" i="4" s="1"/>
  <c r="AM207" i="4" s="1"/>
  <c r="AN207" i="4" s="1"/>
  <c r="AO207" i="4" s="1"/>
  <c r="AP207" i="4" s="1"/>
  <c r="AQ207" i="4" s="1"/>
  <c r="AR207" i="4" s="1"/>
  <c r="AS207" i="4" s="1"/>
  <c r="AT207" i="4" s="1"/>
  <c r="AV207" i="4" s="1"/>
  <c r="AV98" i="21"/>
  <c r="AV92" i="21"/>
  <c r="AV100" i="21"/>
  <c r="AV78" i="21"/>
  <c r="AX122" i="21"/>
  <c r="AV208" i="21"/>
  <c r="AV204" i="21"/>
  <c r="AX200" i="21"/>
  <c r="AX187" i="21"/>
  <c r="AX166" i="21"/>
  <c r="AV166" i="21"/>
  <c r="AX150" i="21"/>
  <c r="AX126" i="21"/>
  <c r="AX97" i="21"/>
  <c r="AV197" i="21"/>
  <c r="AV203" i="21"/>
  <c r="AV161" i="21"/>
  <c r="AV121" i="21"/>
  <c r="AV34" i="21"/>
  <c r="AV33" i="21"/>
  <c r="AV119" i="21"/>
  <c r="AV129" i="21"/>
  <c r="AV124" i="21"/>
  <c r="AV48" i="21"/>
  <c r="AV175" i="21"/>
  <c r="AV202" i="21"/>
  <c r="AX196" i="21"/>
  <c r="AX142" i="21"/>
  <c r="AV206" i="21"/>
  <c r="AX189" i="21"/>
  <c r="AX177" i="21"/>
  <c r="AX172" i="21"/>
  <c r="AX135" i="21"/>
  <c r="AV135" i="21"/>
  <c r="AX114" i="21"/>
  <c r="AV210" i="21"/>
  <c r="AV153" i="21"/>
  <c r="E218" i="4"/>
  <c r="AV203" i="4"/>
  <c r="AV149" i="4"/>
  <c r="AV104" i="4"/>
  <c r="AV173" i="4"/>
  <c r="AV28" i="4"/>
  <c r="AV197" i="4"/>
  <c r="AV194" i="4"/>
  <c r="AV79" i="4"/>
  <c r="AV134" i="4"/>
  <c r="AV88" i="4"/>
  <c r="AV193" i="4"/>
  <c r="AV141" i="4"/>
  <c r="AV25" i="4"/>
  <c r="AV109" i="4"/>
  <c r="AV210" i="4"/>
  <c r="AV129" i="4"/>
  <c r="AV99" i="4"/>
  <c r="AV106" i="4"/>
  <c r="AV196" i="4"/>
  <c r="AV147" i="4"/>
  <c r="AV163" i="4"/>
  <c r="Q218" i="4"/>
  <c r="M218" i="4"/>
  <c r="H9" i="4"/>
  <c r="BC15" i="4" s="1"/>
  <c r="I218" i="4"/>
  <c r="V218" i="4"/>
  <c r="AV60" i="4"/>
  <c r="AV198" i="4"/>
  <c r="AV97" i="4"/>
  <c r="AV131" i="4"/>
  <c r="AV114" i="4"/>
  <c r="AV82" i="4"/>
  <c r="AV172" i="4"/>
  <c r="AV85" i="4"/>
  <c r="AV103" i="4"/>
  <c r="AV179" i="4"/>
  <c r="AV157" i="4"/>
  <c r="AV91" i="4"/>
  <c r="AV184" i="4"/>
  <c r="AV66" i="4"/>
  <c r="AV156" i="4"/>
  <c r="AV69" i="4"/>
  <c r="AV15" i="4"/>
  <c r="AV35" i="4"/>
  <c r="AV192" i="4"/>
  <c r="AV42" i="4"/>
  <c r="AV84" i="4"/>
  <c r="AV124" i="4"/>
  <c r="AV202" i="4"/>
  <c r="AV119" i="4"/>
  <c r="AV90" i="4"/>
  <c r="AV140" i="4"/>
  <c r="AV177" i="4"/>
  <c r="AV188" i="4"/>
  <c r="AV75" i="4"/>
  <c r="AV162" i="4"/>
  <c r="AV180" i="4"/>
  <c r="AV175" i="4"/>
  <c r="AV121" i="4"/>
  <c r="AV176" i="4"/>
  <c r="AV153" i="4"/>
  <c r="AV78" i="4"/>
  <c r="AV152" i="4"/>
  <c r="AV115" i="4"/>
  <c r="AV159" i="4"/>
  <c r="AV199" i="4"/>
  <c r="AV132" i="4"/>
  <c r="AV92" i="4"/>
  <c r="AV43" i="4"/>
  <c r="AV151" i="4"/>
  <c r="AV58" i="4"/>
  <c r="AV128" i="4"/>
  <c r="AV185" i="4"/>
  <c r="AV48" i="4"/>
  <c r="AV19" i="4"/>
  <c r="AV22" i="4"/>
  <c r="AV111" i="4"/>
  <c r="AV18" i="4"/>
  <c r="AV16" i="4"/>
  <c r="AV37" i="4"/>
  <c r="AV29" i="4"/>
  <c r="AV61" i="4"/>
  <c r="AV39" i="4"/>
  <c r="C218" i="4"/>
  <c r="F218" i="4"/>
  <c r="P218" i="4"/>
  <c r="S218" i="4"/>
  <c r="D218" i="4"/>
  <c r="G218" i="4"/>
  <c r="J218" i="4"/>
  <c r="T218" i="4"/>
  <c r="H218" i="4"/>
  <c r="K218" i="4"/>
  <c r="N218" i="4"/>
  <c r="L218" i="4"/>
  <c r="O218" i="4"/>
  <c r="R218" i="4"/>
  <c r="AX125" i="21"/>
  <c r="AV152" i="21"/>
  <c r="D20" i="2"/>
  <c r="E20" i="2" s="1"/>
  <c r="C21" i="2"/>
  <c r="AX168" i="21"/>
  <c r="AV168" i="21"/>
  <c r="AX137" i="21"/>
  <c r="AX133" i="21"/>
  <c r="AV133" i="21"/>
  <c r="H9" i="21"/>
  <c r="AX165" i="21"/>
  <c r="AV165" i="21"/>
  <c r="AX147" i="21"/>
  <c r="AX115" i="21"/>
  <c r="AV115" i="21"/>
  <c r="AX101" i="21"/>
  <c r="AX90" i="21"/>
  <c r="AV31" i="21"/>
  <c r="AV65" i="21"/>
  <c r="AV66" i="21"/>
  <c r="AV96" i="21"/>
  <c r="AV16" i="21"/>
  <c r="AV15" i="21"/>
  <c r="D19" i="2"/>
  <c r="E19" i="2" s="1"/>
  <c r="F17" i="2"/>
  <c r="F25" i="2"/>
  <c r="F22" i="2"/>
  <c r="F21" i="2"/>
  <c r="AX25" i="21"/>
  <c r="AX24" i="21"/>
  <c r="AX23" i="21"/>
  <c r="AX20" i="21"/>
  <c r="AX15" i="21"/>
  <c r="AX21" i="21"/>
  <c r="AX17" i="21"/>
  <c r="AX16" i="21"/>
  <c r="AX93" i="21" l="1"/>
  <c r="AV93" i="21"/>
  <c r="AX29" i="21"/>
  <c r="AV29" i="21"/>
  <c r="AV146" i="21"/>
  <c r="AX28" i="21"/>
  <c r="AV28" i="21"/>
  <c r="AV95" i="21"/>
  <c r="AV21" i="4"/>
  <c r="AV77" i="4"/>
  <c r="AV70" i="4"/>
  <c r="AV201" i="4"/>
  <c r="AV178" i="4"/>
  <c r="AV183" i="4"/>
  <c r="AV160" i="4"/>
  <c r="AV34" i="4"/>
  <c r="AV212" i="4"/>
  <c r="AV112" i="4"/>
  <c r="AV81" i="4"/>
  <c r="AV211" i="4"/>
  <c r="AV158" i="4"/>
  <c r="AV214" i="4"/>
  <c r="AV171" i="4"/>
  <c r="AV154" i="4"/>
  <c r="AV102" i="4"/>
  <c r="AV150" i="4"/>
  <c r="AV76" i="4"/>
  <c r="AV174" i="4"/>
  <c r="AV213" i="21"/>
  <c r="AV142" i="21"/>
  <c r="AV214" i="21"/>
  <c r="AV120" i="21"/>
  <c r="AV84" i="21"/>
  <c r="AV32" i="21"/>
  <c r="AV176" i="21"/>
  <c r="AV195" i="21"/>
  <c r="AV122" i="21"/>
  <c r="AV35" i="21"/>
  <c r="AV37" i="21"/>
  <c r="AX77" i="21"/>
  <c r="AV77" i="21"/>
  <c r="AV157" i="21"/>
  <c r="AV117" i="21"/>
  <c r="AV90" i="21"/>
  <c r="AX46" i="21"/>
  <c r="AV46" i="21"/>
  <c r="AV57" i="21"/>
  <c r="AV45" i="21"/>
  <c r="AV30" i="21"/>
  <c r="AV41" i="21"/>
  <c r="AX36" i="21"/>
  <c r="AV36" i="21"/>
  <c r="AV170" i="21"/>
  <c r="AV144" i="21"/>
  <c r="AV162" i="21"/>
  <c r="AV169" i="21"/>
  <c r="AV209" i="21"/>
  <c r="F28" i="2"/>
  <c r="F29" i="2" s="1"/>
  <c r="AV68" i="21"/>
  <c r="AV147" i="21"/>
  <c r="AV137" i="21"/>
  <c r="AV125" i="21"/>
  <c r="AV65" i="4"/>
  <c r="AV148" i="4"/>
  <c r="AV63" i="4"/>
  <c r="AV74" i="4"/>
  <c r="AV110" i="4"/>
  <c r="AV94" i="4"/>
  <c r="AV116" i="4"/>
  <c r="AV26" i="4"/>
  <c r="AV122" i="4"/>
  <c r="AV113" i="4"/>
  <c r="AV138" i="4"/>
  <c r="AV40" i="4"/>
  <c r="AV53" i="4"/>
  <c r="AV205" i="4"/>
  <c r="AV136" i="4"/>
  <c r="AV189" i="4"/>
  <c r="AV144" i="4"/>
  <c r="AV125" i="4"/>
  <c r="AV165" i="4"/>
  <c r="AV137" i="4"/>
  <c r="AV47" i="4"/>
  <c r="AV187" i="4"/>
  <c r="AV204" i="4"/>
  <c r="AV205" i="21"/>
  <c r="AV172" i="21"/>
  <c r="AV71" i="21"/>
  <c r="AV72" i="21"/>
  <c r="AV127" i="21"/>
  <c r="AV79" i="21"/>
  <c r="AV188" i="21"/>
  <c r="AV212" i="21"/>
  <c r="AV155" i="21"/>
  <c r="AX118" i="21"/>
  <c r="AV118" i="21"/>
  <c r="AX181" i="21"/>
  <c r="AV181" i="21"/>
  <c r="AX42" i="21"/>
  <c r="AV42" i="21"/>
  <c r="AX85" i="21"/>
  <c r="AV85" i="21"/>
  <c r="AV21" i="21"/>
  <c r="AV164" i="21"/>
  <c r="AX38" i="21"/>
  <c r="AV38" i="21"/>
  <c r="AV87" i="21"/>
  <c r="AV109" i="21"/>
  <c r="AV24" i="21"/>
  <c r="AV110" i="21"/>
  <c r="AV180" i="21"/>
  <c r="AV27" i="4"/>
  <c r="AV101" i="4"/>
  <c r="AV20" i="4"/>
  <c r="AV206" i="4"/>
  <c r="AV117" i="4"/>
  <c r="AV33" i="4"/>
  <c r="AV46" i="4"/>
  <c r="AV161" i="4"/>
  <c r="AV23" i="4"/>
  <c r="AV208" i="4"/>
  <c r="AV36" i="4"/>
  <c r="AV72" i="4"/>
  <c r="AV186" i="21"/>
  <c r="AV154" i="21"/>
  <c r="AV26" i="21"/>
  <c r="AV54" i="21"/>
  <c r="AV19" i="21"/>
  <c r="AV73" i="21"/>
  <c r="AV156" i="21"/>
  <c r="AV173" i="21"/>
  <c r="AV102" i="21"/>
  <c r="AV116" i="21"/>
  <c r="AX183" i="21"/>
  <c r="AV183" i="21"/>
  <c r="AX18" i="21"/>
  <c r="BA16" i="21" s="1"/>
  <c r="E52" i="20" s="1"/>
  <c r="AV18" i="21"/>
  <c r="AV194" i="21"/>
  <c r="AV76" i="21"/>
  <c r="AV171" i="21"/>
  <c r="AX80" i="21"/>
  <c r="AV80" i="21"/>
  <c r="AV185" i="21"/>
  <c r="AV143" i="21"/>
  <c r="AV106" i="21"/>
  <c r="AV67" i="21"/>
  <c r="AV158" i="21"/>
  <c r="AV56" i="21"/>
  <c r="AV211" i="21"/>
  <c r="AV59" i="21"/>
  <c r="AV89" i="21"/>
  <c r="AV141" i="21"/>
  <c r="AV140" i="21"/>
  <c r="AV134" i="21"/>
  <c r="AV160" i="21"/>
  <c r="AV23" i="21"/>
  <c r="AV182" i="4"/>
  <c r="AV17" i="4"/>
  <c r="H6" i="20" s="1"/>
  <c r="AV190" i="4"/>
  <c r="AV64" i="4"/>
  <c r="AV169" i="4"/>
  <c r="AV41" i="4"/>
  <c r="AV186" i="4"/>
  <c r="AV38" i="4"/>
  <c r="AV95" i="4"/>
  <c r="AV24" i="4"/>
  <c r="AV127" i="4"/>
  <c r="AV100" i="4"/>
  <c r="AV73" i="4"/>
  <c r="AV55" i="4"/>
  <c r="AV163" i="21"/>
  <c r="AV177" i="21"/>
  <c r="AV196" i="21"/>
  <c r="AV51" i="21"/>
  <c r="AV55" i="21"/>
  <c r="AV62" i="21"/>
  <c r="AV69" i="21"/>
  <c r="AV179" i="21"/>
  <c r="AV126" i="21"/>
  <c r="AV200" i="21"/>
  <c r="AV193" i="21"/>
  <c r="AV25" i="21"/>
  <c r="AV64" i="21"/>
  <c r="AX111" i="21"/>
  <c r="AV111" i="21"/>
  <c r="AX138" i="21"/>
  <c r="AV138" i="21"/>
  <c r="AX61" i="21"/>
  <c r="AV61" i="21"/>
  <c r="AV75" i="21"/>
  <c r="AV132" i="21"/>
  <c r="AV167" i="21"/>
  <c r="AV39" i="21"/>
  <c r="AV82" i="21"/>
  <c r="AX74" i="21"/>
  <c r="AV74" i="21"/>
  <c r="G13" i="4"/>
  <c r="AD13" i="4"/>
  <c r="AV113" i="21"/>
  <c r="J221" i="4"/>
  <c r="AV59" i="4"/>
  <c r="AV181" i="4"/>
  <c r="AV83" i="4"/>
  <c r="AV118" i="4"/>
  <c r="AV68" i="4"/>
  <c r="AV51" i="4"/>
  <c r="AV52" i="4"/>
  <c r="AV135" i="4"/>
  <c r="AV86" i="4"/>
  <c r="AV170" i="4"/>
  <c r="AV130" i="4"/>
  <c r="AV192" i="21"/>
  <c r="AV81" i="21"/>
  <c r="AV103" i="21"/>
  <c r="AV52" i="21"/>
  <c r="G29" i="20" s="1"/>
  <c r="AV17" i="21"/>
  <c r="AV198" i="21"/>
  <c r="AV174" i="21"/>
  <c r="AV149" i="21"/>
  <c r="AV107" i="21"/>
  <c r="AX22" i="21"/>
  <c r="AV22" i="21"/>
  <c r="AX131" i="21"/>
  <c r="AV131" i="21"/>
  <c r="AX49" i="21"/>
  <c r="AV49" i="21"/>
  <c r="AX94" i="21"/>
  <c r="AV94" i="21"/>
  <c r="AV190" i="21"/>
  <c r="AV63" i="21"/>
  <c r="AV136" i="21"/>
  <c r="AX27" i="21"/>
  <c r="AV27" i="21"/>
  <c r="AV31" i="4"/>
  <c r="AV49" i="4"/>
  <c r="AV200" i="4"/>
  <c r="AV54" i="4"/>
  <c r="AV166" i="4"/>
  <c r="AV98" i="4"/>
  <c r="AV168" i="4"/>
  <c r="AV126" i="4"/>
  <c r="AV50" i="4"/>
  <c r="AV142" i="4"/>
  <c r="AV32" i="4"/>
  <c r="AV139" i="4"/>
  <c r="AV97" i="21"/>
  <c r="AV101" i="21"/>
  <c r="AV201" i="21"/>
  <c r="AV191" i="4"/>
  <c r="AV120" i="4"/>
  <c r="AV62" i="4"/>
  <c r="AV57" i="4"/>
  <c r="AV108" i="4"/>
  <c r="AV67" i="4"/>
  <c r="AV89" i="4"/>
  <c r="AV30" i="4"/>
  <c r="AV143" i="4"/>
  <c r="AV107" i="4"/>
  <c r="AV80" i="4"/>
  <c r="AV123" i="4"/>
  <c r="AV93" i="4"/>
  <c r="AV105" i="4"/>
  <c r="AV213" i="4"/>
  <c r="AV45" i="4"/>
  <c r="AV145" i="4"/>
  <c r="AV155" i="4"/>
  <c r="AV209" i="4"/>
  <c r="AV96" i="4"/>
  <c r="AV87" i="4"/>
  <c r="AV56" i="4"/>
  <c r="AV195" i="4"/>
  <c r="AV114" i="21"/>
  <c r="AV182" i="21"/>
  <c r="AV47" i="21"/>
  <c r="AV88" i="21"/>
  <c r="AV91" i="21"/>
  <c r="AV104" i="21"/>
  <c r="AV184" i="21"/>
  <c r="AV150" i="21"/>
  <c r="AV191" i="21"/>
  <c r="AV151" i="21"/>
  <c r="AV112" i="21"/>
  <c r="AX123" i="21"/>
  <c r="AV123" i="21"/>
  <c r="AX60" i="21"/>
  <c r="AV60" i="21"/>
  <c r="AV207" i="21"/>
  <c r="AV50" i="21"/>
  <c r="AV199" i="21"/>
  <c r="AV128" i="21"/>
  <c r="AX43" i="21"/>
  <c r="AV43" i="21"/>
  <c r="AX44" i="21"/>
  <c r="AV44" i="21"/>
  <c r="AV159" i="21"/>
  <c r="AV20" i="21"/>
  <c r="N30" i="20" s="1"/>
  <c r="AX139" i="21"/>
  <c r="AV139" i="21"/>
  <c r="AX58" i="21"/>
  <c r="AV58" i="21"/>
  <c r="AV83" i="21"/>
  <c r="AV145" i="21"/>
  <c r="AX70" i="21"/>
  <c r="AV70" i="21"/>
  <c r="AV86" i="21"/>
  <c r="AV99" i="21"/>
  <c r="AV178" i="21"/>
  <c r="AX40" i="21"/>
  <c r="AV40" i="21"/>
  <c r="AV53" i="21"/>
  <c r="AV130" i="21"/>
  <c r="E221" i="4"/>
  <c r="E222" i="4" s="1"/>
  <c r="U221" i="4"/>
  <c r="U222" i="4" s="1"/>
  <c r="P221" i="4"/>
  <c r="K221" i="4"/>
  <c r="K222" i="4" s="1"/>
  <c r="I221" i="4"/>
  <c r="I222" i="4" s="1"/>
  <c r="D221" i="4"/>
  <c r="D222" i="4" s="1"/>
  <c r="T221" i="4"/>
  <c r="T222" i="4" s="1"/>
  <c r="O221" i="4"/>
  <c r="O222" i="4" s="1"/>
  <c r="N221" i="4"/>
  <c r="N222" i="4" s="1"/>
  <c r="M221" i="4"/>
  <c r="M222" i="4" s="1"/>
  <c r="H221" i="4"/>
  <c r="H222" i="4" s="1"/>
  <c r="C221" i="4"/>
  <c r="C222" i="4" s="1"/>
  <c r="S221" i="4"/>
  <c r="S222" i="4" s="1"/>
  <c r="R221" i="4"/>
  <c r="R222" i="4" s="1"/>
  <c r="Q221" i="4"/>
  <c r="Q222" i="4" s="1"/>
  <c r="L221" i="4"/>
  <c r="L222" i="4" s="1"/>
  <c r="G221" i="4"/>
  <c r="G222" i="4" s="1"/>
  <c r="F221" i="4"/>
  <c r="F222" i="4" s="1"/>
  <c r="V221" i="4"/>
  <c r="V222" i="4" s="1"/>
  <c r="J222" i="4"/>
  <c r="E5" i="20"/>
  <c r="F7" i="20"/>
  <c r="G5" i="20"/>
  <c r="P222" i="4"/>
  <c r="G7" i="20"/>
  <c r="E6" i="20"/>
  <c r="D6" i="20"/>
  <c r="Q221" i="21"/>
  <c r="Q222" i="21" s="1"/>
  <c r="O221" i="21"/>
  <c r="O222" i="21" s="1"/>
  <c r="BC15" i="21"/>
  <c r="R221" i="21"/>
  <c r="R222" i="21" s="1"/>
  <c r="H221" i="21"/>
  <c r="H222" i="21" s="1"/>
  <c r="T221" i="21"/>
  <c r="T222" i="21" s="1"/>
  <c r="J221" i="21"/>
  <c r="J222" i="21" s="1"/>
  <c r="P221" i="21"/>
  <c r="P222" i="21" s="1"/>
  <c r="F221" i="21"/>
  <c r="F222" i="21" s="1"/>
  <c r="L221" i="21"/>
  <c r="L222" i="21" s="1"/>
  <c r="E221" i="21"/>
  <c r="E222" i="21" s="1"/>
  <c r="D221" i="21"/>
  <c r="D222" i="21" s="1"/>
  <c r="G221" i="21"/>
  <c r="G222" i="21" s="1"/>
  <c r="C221" i="21"/>
  <c r="C222" i="21" s="1"/>
  <c r="K221" i="21"/>
  <c r="K222" i="21" s="1"/>
  <c r="U221" i="21"/>
  <c r="U222" i="21" s="1"/>
  <c r="N221" i="21"/>
  <c r="N222" i="21" s="1"/>
  <c r="S221" i="21"/>
  <c r="S222" i="21" s="1"/>
  <c r="M221" i="21"/>
  <c r="M222" i="21" s="1"/>
  <c r="V221" i="21"/>
  <c r="V222" i="21" s="1"/>
  <c r="I221" i="21"/>
  <c r="I222" i="21" s="1"/>
  <c r="E31" i="20"/>
  <c r="V31" i="20"/>
  <c r="O31" i="20"/>
  <c r="Q31" i="20"/>
  <c r="G31" i="20"/>
  <c r="BA15" i="21"/>
  <c r="D21" i="2"/>
  <c r="E21" i="2" s="1"/>
  <c r="C22" i="2"/>
  <c r="V30" i="20" l="1"/>
  <c r="S30" i="20"/>
  <c r="J29" i="20"/>
  <c r="E30" i="20"/>
  <c r="R30" i="20"/>
  <c r="Q29" i="20"/>
  <c r="H30" i="20"/>
  <c r="I30" i="20"/>
  <c r="BA17" i="21"/>
  <c r="E54" i="20" s="1"/>
  <c r="F31" i="20"/>
  <c r="T31" i="20"/>
  <c r="O30" i="20"/>
  <c r="E29" i="20"/>
  <c r="X31" i="20"/>
  <c r="U30" i="20"/>
  <c r="I29" i="20"/>
  <c r="U29" i="20"/>
  <c r="D7" i="20"/>
  <c r="D5" i="20"/>
  <c r="G6" i="20"/>
  <c r="H13" i="4"/>
  <c r="AE13" i="4"/>
  <c r="L29" i="20"/>
  <c r="J30" i="20"/>
  <c r="K30" i="20"/>
  <c r="W30" i="20"/>
  <c r="M31" i="20"/>
  <c r="L30" i="20"/>
  <c r="U31" i="20"/>
  <c r="F30" i="20"/>
  <c r="F6" i="20"/>
  <c r="R31" i="20"/>
  <c r="I31" i="20"/>
  <c r="L31" i="20"/>
  <c r="G30" i="20"/>
  <c r="N31" i="20"/>
  <c r="J31" i="20"/>
  <c r="W31" i="20"/>
  <c r="S31" i="20"/>
  <c r="F5" i="20"/>
  <c r="Q30" i="20"/>
  <c r="X29" i="20"/>
  <c r="F29" i="20"/>
  <c r="P29" i="20"/>
  <c r="S29" i="20"/>
  <c r="M29" i="20"/>
  <c r="D29" i="20"/>
  <c r="T29" i="20"/>
  <c r="R29" i="20"/>
  <c r="W29" i="20"/>
  <c r="M30" i="20"/>
  <c r="K31" i="20"/>
  <c r="O29" i="20"/>
  <c r="P31" i="20"/>
  <c r="D30" i="20"/>
  <c r="P30" i="20"/>
  <c r="K29" i="20"/>
  <c r="H5" i="20"/>
  <c r="H7" i="20"/>
  <c r="N29" i="20"/>
  <c r="T30" i="20"/>
  <c r="D31" i="20"/>
  <c r="H31" i="20"/>
  <c r="X30" i="20"/>
  <c r="V29" i="20"/>
  <c r="H29" i="20"/>
  <c r="E7" i="20"/>
  <c r="BD15" i="21"/>
  <c r="C23" i="2"/>
  <c r="D22" i="2"/>
  <c r="E22" i="2" s="1"/>
  <c r="E53" i="20"/>
  <c r="AA6" i="21"/>
  <c r="I13" i="4" l="1"/>
  <c r="AF13" i="4"/>
  <c r="I6" i="20"/>
  <c r="J7" i="20"/>
  <c r="I5" i="20"/>
  <c r="J5" i="20"/>
  <c r="J6" i="20"/>
  <c r="I7" i="20"/>
  <c r="C24" i="2"/>
  <c r="D23" i="2"/>
  <c r="E23" i="2" s="1"/>
  <c r="J13" i="4" l="1"/>
  <c r="AG13" i="4"/>
  <c r="K5" i="20"/>
  <c r="C25" i="2"/>
  <c r="D24" i="2"/>
  <c r="E24" i="2" s="1"/>
  <c r="K6" i="20" l="1"/>
  <c r="K7" i="20"/>
  <c r="K13" i="4"/>
  <c r="AH13" i="4"/>
  <c r="C26" i="2"/>
  <c r="D26" i="2" s="1"/>
  <c r="D25" i="2"/>
  <c r="E25" i="2" s="1"/>
  <c r="L5" i="20" l="1"/>
  <c r="L7" i="20"/>
  <c r="L13" i="4"/>
  <c r="AI13" i="4"/>
  <c r="M6" i="20"/>
  <c r="L6" i="20"/>
  <c r="E26" i="2"/>
  <c r="E28" i="2" s="1"/>
  <c r="E29" i="2" s="1"/>
  <c r="M13" i="4" l="1"/>
  <c r="AJ13" i="4"/>
  <c r="M5" i="20"/>
  <c r="M7" i="20"/>
  <c r="N7" i="20" l="1"/>
  <c r="N6" i="20"/>
  <c r="O6" i="20"/>
  <c r="N13" i="4"/>
  <c r="AK13" i="4"/>
  <c r="N5" i="20"/>
  <c r="O5" i="20" l="1"/>
  <c r="O13" i="4"/>
  <c r="AL13" i="4"/>
  <c r="P13" i="4" l="1"/>
  <c r="AM13" i="4"/>
  <c r="Q13" i="4" l="1"/>
  <c r="AN13" i="4"/>
  <c r="R13" i="4" l="1"/>
  <c r="AO13" i="4"/>
  <c r="S13" i="4" l="1"/>
  <c r="AP13" i="4"/>
  <c r="T13" i="4" l="1"/>
  <c r="AQ13" i="4"/>
  <c r="U13" i="4" l="1"/>
  <c r="AR13" i="4"/>
  <c r="V13" i="4" l="1"/>
  <c r="AT13" i="4" s="1"/>
  <c r="AS13" i="4"/>
  <c r="AX152" i="4" l="1"/>
  <c r="AX35" i="4"/>
  <c r="AX123" i="4"/>
  <c r="AX160" i="4"/>
  <c r="AX155" i="4"/>
  <c r="AX165" i="4"/>
  <c r="AX198" i="4"/>
  <c r="AX56" i="4"/>
  <c r="AX104" i="4"/>
  <c r="AX200" i="4"/>
  <c r="AX211" i="4"/>
  <c r="AX88" i="4"/>
  <c r="AX97" i="4"/>
  <c r="AX109" i="4"/>
  <c r="AX120" i="4"/>
  <c r="AX145" i="4"/>
  <c r="AX158" i="4"/>
  <c r="AX171" i="4"/>
  <c r="AX188" i="4"/>
  <c r="AX59" i="4"/>
  <c r="AX96" i="4"/>
  <c r="AX144" i="4"/>
  <c r="AX170" i="4"/>
  <c r="AX201" i="4"/>
  <c r="AX99" i="4"/>
  <c r="AX121" i="4"/>
  <c r="AX173" i="4"/>
  <c r="AX206" i="4"/>
  <c r="AX74" i="4"/>
  <c r="AX101" i="4"/>
  <c r="AX125" i="4"/>
  <c r="AX178" i="4"/>
  <c r="AX208" i="4"/>
  <c r="AX19" i="4"/>
  <c r="AX51" i="4"/>
  <c r="AX93" i="4"/>
  <c r="AX138" i="4"/>
  <c r="AX102" i="4"/>
  <c r="AX209" i="4"/>
  <c r="AX105" i="4"/>
  <c r="AX157" i="4"/>
  <c r="AX20" i="4"/>
  <c r="AX162" i="4"/>
  <c r="AX197" i="4"/>
  <c r="AX89" i="4"/>
  <c r="AX110" i="4"/>
  <c r="AX133" i="4"/>
  <c r="AX92" i="4"/>
  <c r="AX112" i="4"/>
  <c r="AX195" i="4"/>
  <c r="AX113" i="4"/>
  <c r="AX40" i="4"/>
  <c r="AX137" i="4"/>
  <c r="AX186" i="4"/>
  <c r="AX108" i="4"/>
  <c r="AX181" i="4"/>
  <c r="AX32" i="4"/>
  <c r="AX177" i="4"/>
  <c r="AX44" i="4"/>
  <c r="AX28" i="4"/>
  <c r="AX213" i="4"/>
  <c r="AX76" i="4"/>
  <c r="AX126" i="4"/>
  <c r="AX214" i="4"/>
  <c r="AX174" i="4"/>
  <c r="AX187" i="4"/>
  <c r="AX38" i="4"/>
  <c r="AX183" i="4"/>
  <c r="AX22" i="4"/>
  <c r="AX179" i="4"/>
  <c r="AX184" i="4"/>
  <c r="AX139" i="4"/>
  <c r="AX106" i="4"/>
  <c r="AX163" i="4"/>
  <c r="AX31" i="4"/>
  <c r="AX45" i="4"/>
  <c r="AX77" i="4"/>
  <c r="AX52" i="4"/>
  <c r="AX79" i="4"/>
  <c r="AX53" i="4"/>
  <c r="AX84" i="4"/>
  <c r="AX180" i="4"/>
  <c r="AX66" i="4"/>
  <c r="AX210" i="4"/>
  <c r="AX199" i="4"/>
  <c r="AX83" i="4"/>
  <c r="AX62" i="4"/>
  <c r="AX34" i="4"/>
  <c r="AX73" i="4"/>
  <c r="AX212" i="4"/>
  <c r="AX107" i="4"/>
  <c r="AX55" i="4"/>
  <c r="AX169" i="4"/>
  <c r="AX64" i="4"/>
  <c r="AX190" i="4"/>
  <c r="AX18" i="4"/>
  <c r="AX49" i="4"/>
  <c r="AX81" i="4"/>
  <c r="AX68" i="4"/>
  <c r="AX25" i="4"/>
  <c r="AX57" i="4"/>
  <c r="AX41" i="4"/>
  <c r="AX30" i="4"/>
  <c r="AX78" i="4"/>
  <c r="AX115" i="4"/>
  <c r="AX94" i="4"/>
  <c r="AX17" i="4"/>
  <c r="AX47" i="4"/>
  <c r="AX182" i="4"/>
  <c r="AX23" i="4"/>
  <c r="AX202" i="4"/>
  <c r="AX176" i="4"/>
  <c r="AX130" i="4"/>
  <c r="AX154" i="4"/>
  <c r="AX148" i="4"/>
  <c r="AX192" i="4"/>
  <c r="AX85" i="4"/>
  <c r="AX80" i="4"/>
  <c r="AX46" i="4"/>
  <c r="AX60" i="4"/>
  <c r="AX142" i="4"/>
  <c r="AX118" i="4"/>
  <c r="AX86" i="4"/>
  <c r="AX21" i="4"/>
  <c r="AX27" i="4"/>
  <c r="AX168" i="4"/>
  <c r="AX67" i="4"/>
  <c r="AX167" i="4"/>
  <c r="AX189" i="4"/>
  <c r="AX136" i="4"/>
  <c r="AX205" i="4"/>
  <c r="AX50" i="4"/>
  <c r="AX194" i="4"/>
  <c r="AX91" i="4"/>
  <c r="AX204" i="4"/>
  <c r="AX117" i="4"/>
  <c r="AX134" i="4"/>
  <c r="AX166" i="4"/>
  <c r="AX116" i="4"/>
  <c r="AX75" i="4"/>
  <c r="AX24" i="4"/>
  <c r="AX43" i="4"/>
  <c r="AX72" i="4"/>
  <c r="AX16" i="4"/>
  <c r="AX29" i="4"/>
  <c r="AX61" i="4"/>
  <c r="AX33" i="4"/>
  <c r="AX36" i="4"/>
  <c r="AX26" i="4"/>
  <c r="AX141" i="4"/>
  <c r="AX156" i="4"/>
  <c r="AX128" i="4"/>
  <c r="AX131" i="4"/>
  <c r="AX42" i="4"/>
  <c r="AX70" i="4"/>
  <c r="AX58" i="4"/>
  <c r="AX150" i="4"/>
  <c r="AX124" i="4"/>
  <c r="AX191" i="4"/>
  <c r="AX172" i="4"/>
  <c r="AX48" i="4"/>
  <c r="AX203" i="4"/>
  <c r="AX149" i="4"/>
  <c r="AX196" i="4"/>
  <c r="AX147" i="4"/>
  <c r="AX65" i="4"/>
  <c r="AX100" i="4"/>
  <c r="AX161" i="4"/>
  <c r="AX129" i="4"/>
  <c r="AX37" i="4"/>
  <c r="AX69" i="4"/>
  <c r="AX122" i="4"/>
  <c r="AX114" i="4"/>
  <c r="AX127" i="4"/>
  <c r="AX207" i="4"/>
  <c r="AX159" i="4"/>
  <c r="AX143" i="4"/>
  <c r="AX54" i="4"/>
  <c r="AX153" i="4"/>
  <c r="AX140" i="4"/>
  <c r="AX63" i="4"/>
  <c r="AX82" i="4"/>
  <c r="AX185" i="4"/>
  <c r="AX135" i="4"/>
  <c r="AX39" i="4"/>
  <c r="AX15" i="4"/>
  <c r="AX119" i="4"/>
  <c r="AX87" i="4"/>
  <c r="AX103" i="4"/>
  <c r="AX151" i="4"/>
  <c r="AX164" i="4"/>
  <c r="AX175" i="4"/>
  <c r="AX146" i="4"/>
  <c r="AX90" i="4"/>
  <c r="AX95" i="4"/>
  <c r="AX71" i="4"/>
  <c r="AX98" i="4"/>
  <c r="AX132" i="4"/>
  <c r="AX193" i="4"/>
  <c r="AX111" i="4"/>
  <c r="X6" i="20"/>
  <c r="R6" i="20"/>
  <c r="V7" i="20"/>
  <c r="T6" i="20"/>
  <c r="T5" i="20"/>
  <c r="U5" i="20"/>
  <c r="X5" i="20"/>
  <c r="T7" i="20"/>
  <c r="Q5" i="20"/>
  <c r="W5" i="20"/>
  <c r="S7" i="20"/>
  <c r="P6" i="20"/>
  <c r="V6" i="20"/>
  <c r="P5" i="20"/>
  <c r="S6" i="20"/>
  <c r="O7" i="20"/>
  <c r="P7" i="20"/>
  <c r="U6" i="20"/>
  <c r="V5" i="20"/>
  <c r="Q6" i="20"/>
  <c r="S5" i="20"/>
  <c r="Q7" i="20"/>
  <c r="W6" i="20"/>
  <c r="U7" i="20"/>
  <c r="W7" i="20"/>
  <c r="R7" i="20"/>
  <c r="R5" i="20"/>
  <c r="X7" i="20"/>
  <c r="BA16" i="4" l="1"/>
  <c r="D52" i="20" s="1"/>
  <c r="BA15" i="4"/>
  <c r="BA17" i="4"/>
  <c r="D54" i="20" s="1"/>
  <c r="BD15" i="4" l="1"/>
  <c r="AA5" i="21"/>
  <c r="AA7" i="21" s="1"/>
  <c r="AB7" i="21" s="1"/>
  <c r="D53" i="20"/>
</calcChain>
</file>

<file path=xl/sharedStrings.xml><?xml version="1.0" encoding="utf-8"?>
<sst xmlns="http://schemas.openxmlformats.org/spreadsheetml/2006/main" count="296" uniqueCount="251">
  <si>
    <t>Raw data</t>
  </si>
  <si>
    <t>Uniform</t>
  </si>
  <si>
    <t>Expected</t>
  </si>
  <si>
    <t>Actual</t>
  </si>
  <si>
    <t>Difference (A-E)</t>
  </si>
  <si>
    <t>Total number of items</t>
  </si>
  <si>
    <t>Mean</t>
  </si>
  <si>
    <t>Number less than 0</t>
  </si>
  <si>
    <t>Analysis of Uniform data split:</t>
  </si>
  <si>
    <t>Range</t>
  </si>
  <si>
    <t>Cumulative</t>
  </si>
  <si>
    <t>up to:</t>
  </si>
  <si>
    <t>frequency:</t>
  </si>
  <si>
    <t>Split by range:</t>
  </si>
  <si>
    <t>Standard deviation</t>
  </si>
  <si>
    <t>Mean &amp; Std dev tolerance:</t>
  </si>
  <si>
    <t>Total</t>
  </si>
  <si>
    <t>Time (years):</t>
  </si>
  <si>
    <t>Validation of raw data</t>
  </si>
  <si>
    <t>Table 1</t>
  </si>
  <si>
    <t>Table 2</t>
  </si>
  <si>
    <t>Simulation</t>
  </si>
  <si>
    <t>Initial Investment</t>
  </si>
  <si>
    <t>Max</t>
  </si>
  <si>
    <t>Min</t>
  </si>
  <si>
    <t>Rank</t>
  </si>
  <si>
    <t>Annualised Investment Return</t>
  </si>
  <si>
    <t>Annualised Investment Return Summary</t>
  </si>
  <si>
    <t>FUND PROJECTION</t>
  </si>
  <si>
    <t>From</t>
  </si>
  <si>
    <t>To</t>
  </si>
  <si>
    <t>Expected Return on Original Product Design:</t>
  </si>
  <si>
    <t>Difference:</t>
  </si>
  <si>
    <t>Annual Management Charge:</t>
  </si>
  <si>
    <t>Revised Product Design</t>
  </si>
  <si>
    <t>Return</t>
  </si>
  <si>
    <t>Expected Return:</t>
  </si>
  <si>
    <t>Check</t>
  </si>
  <si>
    <t>Investment Return</t>
  </si>
  <si>
    <t>Expected Return (before AMC):</t>
  </si>
  <si>
    <t>Expected return (net of AMC)</t>
  </si>
  <si>
    <t>Alternative Product</t>
  </si>
  <si>
    <t>Effective Investment Return p.a.</t>
  </si>
  <si>
    <t>ARN :</t>
  </si>
  <si>
    <t>TOTAL :</t>
  </si>
  <si>
    <t>of 100</t>
  </si>
  <si>
    <t>Use column B to enter marks awarded. Don't overwrite the shaded cells.</t>
  </si>
  <si>
    <t>PART 1</t>
  </si>
  <si>
    <t>PART (i) (max 2)</t>
  </si>
  <si>
    <t>Spreadsheet has separate worksheets for parameters and calculations</t>
  </si>
  <si>
    <t>All worksheets have meaningful/sensible titles</t>
  </si>
  <si>
    <t>PART (ii) (max 9)</t>
  </si>
  <si>
    <t>Any other valid check</t>
  </si>
  <si>
    <t>Data referenced by formula, not copied and pasted</t>
  </si>
  <si>
    <t>PART 2</t>
  </si>
  <si>
    <t>Audit Approach</t>
  </si>
  <si>
    <t>of 7</t>
  </si>
  <si>
    <t>Fellow Analyst student can review, check and modify the model</t>
  </si>
  <si>
    <t>For a newcomer, the audit trail is easy to follow i.e. the marker does not have to look at the model directly to understand what has been done</t>
  </si>
  <si>
    <t>All the steps are correctly and clearly described</t>
  </si>
  <si>
    <t>There is sufficient technical detail</t>
  </si>
  <si>
    <t>The workbook is well labelled and is easy to navigate through</t>
  </si>
  <si>
    <t>Where there are, or could be errors, the audit trail would enable the student to identify and correct errors</t>
  </si>
  <si>
    <t>of 5</t>
  </si>
  <si>
    <t>Written in clear English</t>
  </si>
  <si>
    <t>The audit trail is written in clear, crisp and flowing English</t>
  </si>
  <si>
    <t>Accurate spelling</t>
  </si>
  <si>
    <t>The audit trail is laid out well, with good formatting to aid clarity</t>
  </si>
  <si>
    <t>of 3</t>
  </si>
  <si>
    <t>Written in a logical order</t>
  </si>
  <si>
    <t>Data is introduced before referring to it</t>
  </si>
  <si>
    <t>Assumptions are stated before using them</t>
  </si>
  <si>
    <t>The methodology is described in a logical order, ie nothing is introduced which would require that the reader has read ahead</t>
  </si>
  <si>
    <t>Audit Content</t>
  </si>
  <si>
    <t>of 20</t>
  </si>
  <si>
    <t>All model steps  accurately covered (1 or 2 each, max of 20)</t>
  </si>
  <si>
    <t>Description of objective, brief overview of model</t>
  </si>
  <si>
    <t>Description of data used, including source</t>
  </si>
  <si>
    <t>List of assumptions (1/2 mark for each max 1)</t>
  </si>
  <si>
    <t>Clear statement that no changes have been made to the data</t>
  </si>
  <si>
    <t>List of parameters used</t>
  </si>
  <si>
    <t>Range names specified for parameters</t>
  </si>
  <si>
    <t>All checks clearly recorded / described</t>
  </si>
  <si>
    <t>Any other distinct, valid check</t>
  </si>
  <si>
    <t>All steps clearly explained</t>
  </si>
  <si>
    <t>The level of detail in the audit trail is appropriate for a newcomer to understand what has been done</t>
  </si>
  <si>
    <t>All the methodology steps are set out clearly</t>
  </si>
  <si>
    <t>Data source and format is described adequately and clearly.</t>
  </si>
  <si>
    <t>Items for double-checking are highlighted, with justification (given that no data adjustments are required)</t>
  </si>
  <si>
    <t>All reasonableness checks applied are adequately documented</t>
  </si>
  <si>
    <t>The marker does not need to look directly at the model to understand what has been performed</t>
  </si>
  <si>
    <t>Clear signposting/labelling</t>
  </si>
  <si>
    <t>The audit trail allows the user to follow the model through</t>
  </si>
  <si>
    <t>The audit trail allows the user to understand each calculation easily</t>
  </si>
  <si>
    <t>There is adequate signposting in the audit trail to describe the purpose of each tab</t>
  </si>
  <si>
    <t>There is adequate signposting in the audit trail to describe the general direction of the model</t>
  </si>
  <si>
    <t>There is adequate signposting to indicate where in each sheet to look for the information / calculations / checks</t>
  </si>
  <si>
    <t>Model labelling is consistent with the audit trail (data, parameters, analysis, results)</t>
  </si>
  <si>
    <t>General Comments on script</t>
  </si>
  <si>
    <t>Objective</t>
  </si>
  <si>
    <t>This workbook takes the raw data and performs a range of checks on it. Where any issues have been noticed, a note has been made to check those results although no data changes have been made here.</t>
  </si>
  <si>
    <t>Worksheet - Data</t>
  </si>
  <si>
    <t>Assumptions</t>
  </si>
  <si>
    <t>The following checks have been done:</t>
  </si>
  <si>
    <t>Worksheet - Parameters</t>
  </si>
  <si>
    <t>This sheet sets out all the parameters used within the calculations, including:</t>
  </si>
  <si>
    <t>This worksheet starts by referencing the data from the data sheet.</t>
  </si>
  <si>
    <t>Prize Bonds</t>
  </si>
  <si>
    <t>Interest is applied to each bond based on the result of a random draw at the end of each year according to a defined prize structure.</t>
  </si>
  <si>
    <t>We have been informed that the simulation data provided is from a U[0,1] distribution. The validity of this assumption has been assessed through a number of checks on the data.</t>
  </si>
  <si>
    <t>Interest is applied at the end of each year</t>
  </si>
  <si>
    <t>Annual Management Charge</t>
  </si>
  <si>
    <t>This sheet just brings together the requested bond projection charts and summary statistics.</t>
  </si>
  <si>
    <t>There are 200 rows, each representing a single bond, with the values for each of the 20 columns representing the outcomes of the random selection at the end of each year for the next 20 years.</t>
  </si>
  <si>
    <t>The data checks have been performed within the Data Validation tab</t>
  </si>
  <si>
    <t>- that the total number of data items is 4000 (200 x 20)</t>
  </si>
  <si>
    <t>- mean value equal to 0.5 (expected mean if data from a U[0,1] distribution as expected)</t>
  </si>
  <si>
    <t>- standard deviation equal to 0.289 (expected standard deviation if data from a U[0,1] distribution as expected)</t>
  </si>
  <si>
    <t>- the minimum and maximum values (checked no values lower than 0 and none greater than 1)</t>
  </si>
  <si>
    <t>- simulated values plotted on a chart to verify that values uniformly distributed in the range 0 to 1</t>
  </si>
  <si>
    <t>As a result of these validations, the data appears to be from a U[0,1] distribution.</t>
  </si>
  <si>
    <t>Note - any changes that are subsequently made as a result of these checks should only be made once, within the data sheet.</t>
  </si>
  <si>
    <t>The purpose of this worksheet is to simulate the prize interest amounts paid at the end of each year and project bond values for 200 simulated bonds under the original product structure</t>
  </si>
  <si>
    <t>The first table (Table 1) calculates the prize interest payable for each bond at the end of each year.</t>
  </si>
  <si>
    <t>The second table (Table 2) uses these prize interest amounts to project the value of each bond.</t>
  </si>
  <si>
    <t xml:space="preserve">At time 1 and all subsequent time periods the value of each bond is given by the value at the end of the previous year multiplied by (1+prize interest amount) as calculated in Table 1. </t>
  </si>
  <si>
    <t>The annual management charge is also deducted from the bond value at the end of each year by multiplying this value by (1 - annual management charge), where the annual management charge is given by the parameter with named range amc.</t>
  </si>
  <si>
    <t xml:space="preserve">In column AV the projected bond values at the end of the 20 year period are ranked into ascending order by value from 1 to 200 using the RANK function. </t>
  </si>
  <si>
    <t>In column AX the effective annual investment return is over the 20 year period is calculated for each of the 200 bonds as (Projected Value at t= 20 / Initial Investment) ^ (1/20).</t>
  </si>
  <si>
    <t>Columns AZ:BA provides summary statistics for the effective investment returns with the minimum, maximum and mean values provided using the MIN, MAX and AVERAGE functions respectively.</t>
  </si>
  <si>
    <t>In order to validate that the projection calculations have been performed correctly a reasonableness check has been included to compare the average investment return calculated with the expected return, net of charges.</t>
  </si>
  <si>
    <t>The expected investment return before charges is calculated in cell H9 based on the prize breakdown and the assumption that simulations are uniformly distributed.</t>
  </si>
  <si>
    <t>In cell BC15 the annual management charge assumed is deducted from this expected return to give an expected return net of charges.</t>
  </si>
  <si>
    <t>Table 3</t>
  </si>
  <si>
    <t>Table 4</t>
  </si>
  <si>
    <t>Expected Return on Alternative Product Design:</t>
  </si>
  <si>
    <t>The first table (Table 3) calculates the prize interest payable for each bond at the end of each year.</t>
  </si>
  <si>
    <t>The second table (Table 4) uses these prize interest amounts to project the value of each bond.</t>
  </si>
  <si>
    <t>The level of the annual management charge is given in cell AA9, determined using GOALSEEK.</t>
  </si>
  <si>
    <t>This is achieved by determining the difference between the expected return on each product in cell AA7 and solving for the charge amount for which this difference is zero.</t>
  </si>
  <si>
    <t>Given a set of simulated random draw results, the objective was to analyse the investment returns on 200 simulated bonds using two different prize structures and determine the level of annual management charge which results in both structures providing the same expected returns.</t>
  </si>
  <si>
    <t>The data is assumed to be correct, subject to the potential issues noted in the data checking exercise. No changes have been made to the data for the purposes of this project.</t>
  </si>
  <si>
    <t>The term of each bond is 20 years, with no withdrawals or early surrenders possible</t>
  </si>
  <si>
    <t>The value of each bond at time 0 is given by the parameter initial investment.</t>
  </si>
  <si>
    <t>This is compared against the mean investment return calculated from the projected bond values to ensure the projected values are reasonable.</t>
  </si>
  <si>
    <t>A check is included in cell AB7 to ensure that this condition has ben met (difference equal to zero)</t>
  </si>
  <si>
    <t>Count number of simulations</t>
  </si>
  <si>
    <t>... and check that this is equal to 4000</t>
  </si>
  <si>
    <t>Calculate min and max simulated values</t>
  </si>
  <si>
    <t>... and confirm none greater than 1 or less than 0</t>
  </si>
  <si>
    <t>Calculate mean simulated values</t>
  </si>
  <si>
    <t>... and confirm close to 0.5</t>
  </si>
  <si>
    <t>Calculate standard deviation of simulated values</t>
  </si>
  <si>
    <t>... and confirm close to 0.289</t>
  </si>
  <si>
    <t>Visual Check that data appears to be uniform</t>
  </si>
  <si>
    <t>Check data points uniformly spread across range 0 to 1.</t>
  </si>
  <si>
    <t>PART (iii) (max 3)</t>
  </si>
  <si>
    <t xml:space="preserve">Correct calculation, using VLOOKUP or other indexation function, for all 200 bonds </t>
  </si>
  <si>
    <t>Correct calculation, using VLOOKUP or other indexation function, for all 20 years</t>
  </si>
  <si>
    <t>PART (iv) (max 3)</t>
  </si>
  <si>
    <t>Correct application of interest at the end of each year</t>
  </si>
  <si>
    <t>Correct application of amc at the end of each year</t>
  </si>
  <si>
    <t>PART (v) (max 2)</t>
  </si>
  <si>
    <t>Simulated bond values at t=20 ranked in ascending order</t>
  </si>
  <si>
    <t>Sensible type of chart selected</t>
  </si>
  <si>
    <t>Meaningful axis headings and title included</t>
  </si>
  <si>
    <t>PART (vii) (max 2)</t>
  </si>
  <si>
    <t>Correct calculation of effective investment return for each simulation</t>
  </si>
  <si>
    <t>Correct calculation of maximum investment return</t>
  </si>
  <si>
    <t>Correct calculation of minimum investment return</t>
  </si>
  <si>
    <t>Correct calculation of mean investment return</t>
  </si>
  <si>
    <t>PART (viii) (max 3)</t>
  </si>
  <si>
    <t>Correct investment returns calculated</t>
  </si>
  <si>
    <t>Correct ranking of simulations</t>
  </si>
  <si>
    <t>Summary statistics calculated correctly</t>
  </si>
  <si>
    <t>PART (x) (max 2)</t>
  </si>
  <si>
    <t>Correct determination of AMC using goalseek, or otherwise (e.g. trial and error)</t>
  </si>
  <si>
    <t>Interest amounts determined correctly</t>
  </si>
  <si>
    <t>PART (ix) (max 8)</t>
  </si>
  <si>
    <t>PART (xi) (max 3)</t>
  </si>
  <si>
    <t>of 8</t>
  </si>
  <si>
    <t>Areas where manual intervention or caution is required are well flagged (eg goalseeks or non-standard model areas)</t>
  </si>
  <si>
    <t>Calculation of prize interest amounts for original bond</t>
  </si>
  <si>
    <t>Construction of charts</t>
  </si>
  <si>
    <t>Total number of data items is 4000 (200 x 20)</t>
  </si>
  <si>
    <t>Mean value equal to 0.5 (expected mean if data from a U[0,1] distribution as expected)</t>
  </si>
  <si>
    <t>Standard deviation equal to 0.289 (expected standard deviation if data from a U[0,1] distribution as expected)</t>
  </si>
  <si>
    <t>Minimum and maximum values (checked no values lower than 0 and none greater than 1)</t>
  </si>
  <si>
    <t>Simulated values plotted on a chart to verify that values uniformly distributed in the range 0 to 1</t>
  </si>
  <si>
    <t>Determination of initial bond value</t>
  </si>
  <si>
    <t>Calculation of bond values at end of each year allowing for interest and AMC</t>
  </si>
  <si>
    <t>Calculation of rank of each simulation</t>
  </si>
  <si>
    <t>Calculation of effective investment return</t>
  </si>
  <si>
    <t>Calculation of summary statistics</t>
  </si>
  <si>
    <t>Calculation of prize interest amounts for alternative bond</t>
  </si>
  <si>
    <t>Calculation of AMC, using goal seek or trial and error</t>
  </si>
  <si>
    <t>Current Product Design</t>
  </si>
  <si>
    <t>Current Design</t>
  </si>
  <si>
    <t>Alternative Design</t>
  </si>
  <si>
    <t>The returns are close, confirming that the projection is reasonable and results are as expected.</t>
  </si>
  <si>
    <t>A check is also included to check that the average return over all 200 simulations for each year is within 0.5% of the expected return. This check Is successful for each projection year.</t>
  </si>
  <si>
    <t>At the bottom of this table a series of checks are included to confirm that the maximum and minimum returns are within the expected range (no smaller than the minimum and no greater than the minimum return as set out in the parameters tab). In each case the returns are within the expected range for each projection year.</t>
  </si>
  <si>
    <r>
      <t xml:space="preserve">The value of each bond at time 0 is given by the parameter </t>
    </r>
    <r>
      <rPr>
        <i/>
        <sz val="11"/>
        <color theme="1"/>
        <rFont val="Calibri"/>
        <family val="2"/>
        <scheme val="minor"/>
      </rPr>
      <t>initial investment</t>
    </r>
    <r>
      <rPr>
        <sz val="11"/>
        <color theme="1"/>
        <rFont val="Calibri"/>
        <family val="2"/>
        <scheme val="minor"/>
      </rPr>
      <t>.</t>
    </r>
  </si>
  <si>
    <r>
      <t>At time 1 and all subsequent time periods the value of each bond is given by the value at the end of the previous year multiplied by (1+p</t>
    </r>
    <r>
      <rPr>
        <i/>
        <sz val="11"/>
        <color theme="1"/>
        <rFont val="Calibri"/>
        <family val="2"/>
        <scheme val="minor"/>
      </rPr>
      <t>rize interest amount</t>
    </r>
    <r>
      <rPr>
        <sz val="11"/>
        <color theme="1"/>
        <rFont val="Calibri"/>
        <family val="2"/>
        <scheme val="minor"/>
      </rPr>
      <t xml:space="preserve">) as calculated in Table 3. </t>
    </r>
  </si>
  <si>
    <r>
      <t xml:space="preserve">The annual management charge is also deducted from the bond value at the end of each year by multiplying this value by (1 - </t>
    </r>
    <r>
      <rPr>
        <i/>
        <sz val="11"/>
        <color theme="1"/>
        <rFont val="Calibri"/>
        <family val="2"/>
        <scheme val="minor"/>
      </rPr>
      <t>annual management charge</t>
    </r>
    <r>
      <rPr>
        <sz val="11"/>
        <color theme="1"/>
        <rFont val="Calibri"/>
        <family val="2"/>
        <scheme val="minor"/>
      </rPr>
      <t xml:space="preserve">). </t>
    </r>
  </si>
  <si>
    <r>
      <t>- the initial investment amount, used to give the value of each bond at time 0 (</t>
    </r>
    <r>
      <rPr>
        <i/>
        <sz val="11"/>
        <color theme="1"/>
        <rFont val="Calibri"/>
        <family val="2"/>
        <scheme val="minor"/>
      </rPr>
      <t>initial investment</t>
    </r>
    <r>
      <rPr>
        <sz val="11"/>
        <color theme="1"/>
        <rFont val="Calibri"/>
        <family val="2"/>
        <scheme val="minor"/>
      </rPr>
      <t>)</t>
    </r>
  </si>
  <si>
    <r>
      <t>- the prize breakdown under the original product design (</t>
    </r>
    <r>
      <rPr>
        <i/>
        <sz val="11"/>
        <color theme="1"/>
        <rFont val="Calibri"/>
        <family val="2"/>
        <scheme val="minor"/>
      </rPr>
      <t>original_prizes</t>
    </r>
    <r>
      <rPr>
        <sz val="11"/>
        <color theme="1"/>
        <rFont val="Calibri"/>
        <family val="2"/>
        <scheme val="minor"/>
      </rPr>
      <t>)</t>
    </r>
  </si>
  <si>
    <t>Check investment returns are within max/min range at each time step for current product design</t>
  </si>
  <si>
    <t>Check mean investment returns in line with expected return for current product design</t>
  </si>
  <si>
    <t>Check investment returns are within max/min range at each time step for alternative product design</t>
  </si>
  <si>
    <t>Check mean investment returns in line with expected return for alternative product design</t>
  </si>
  <si>
    <t>Danger areas in the spreadsheet are appropriately flagged (e.g. goal seek)</t>
  </si>
  <si>
    <t>Construction of chart - Sensible type of chart selected</t>
  </si>
  <si>
    <t>Construction of chart - Meaningful axis headings and title included</t>
  </si>
  <si>
    <t>(1 each - maximum of 8)</t>
  </si>
  <si>
    <t>PART (vi) (max 4)</t>
  </si>
  <si>
    <t>The simulated random numbers from a U[0,1] distribution were provided directly by Company X in the format given.</t>
  </si>
  <si>
    <t>Worksheet - Proposed Prize Bond</t>
  </si>
  <si>
    <t>Simulation of investment returns (Current Prize Bond)</t>
  </si>
  <si>
    <t>Simulation of investment returns (Proposed Prize Bond)</t>
  </si>
  <si>
    <t>amc</t>
  </si>
  <si>
    <t>initial_investment</t>
  </si>
  <si>
    <t>original_prizes</t>
  </si>
  <si>
    <t>alternative_prizes</t>
  </si>
  <si>
    <t>For each row and column, a VLOOKUP function is used to return the level of prize interest by comparing the random number, representing the outcome of the random selection process at the end of each year for each bond, to the proposed bond prize breakdown given in the named range alternative_prizes.</t>
  </si>
  <si>
    <t>The GOALSEEK is used to find the of level annual management charge such that the expected investment return on the proposed prize bond after charges is the same as for the initial prize bond.</t>
  </si>
  <si>
    <r>
      <t>- the prize breakdown under the proposed product design (</t>
    </r>
    <r>
      <rPr>
        <i/>
        <sz val="11"/>
        <color theme="1"/>
        <rFont val="Calibri"/>
        <family val="2"/>
        <scheme val="minor"/>
      </rPr>
      <t>alternative_prizes</t>
    </r>
    <r>
      <rPr>
        <sz val="11"/>
        <color theme="1"/>
        <rFont val="Calibri"/>
        <family val="2"/>
        <scheme val="minor"/>
      </rPr>
      <t>)</t>
    </r>
  </si>
  <si>
    <t>The purpose of this worksheet is to simulate the prize interest amounts paid at the end of each year and project bond values for 200 simulated bonds under the proposed product structure</t>
  </si>
  <si>
    <t>Worksheet - Charts</t>
  </si>
  <si>
    <t>Finally, the results are summarised in tables and charts in the Charts tab at the end of the workbook</t>
  </si>
  <si>
    <t>Data Validation</t>
  </si>
  <si>
    <r>
      <t>- the annual management charge under the current product design (</t>
    </r>
    <r>
      <rPr>
        <i/>
        <sz val="11"/>
        <color theme="1"/>
        <rFont val="Calibri"/>
        <family val="2"/>
        <scheme val="minor"/>
      </rPr>
      <t>amc</t>
    </r>
    <r>
      <rPr>
        <sz val="11"/>
        <color theme="1"/>
        <rFont val="Calibri"/>
        <family val="2"/>
        <scheme val="minor"/>
      </rPr>
      <t>)</t>
    </r>
  </si>
  <si>
    <t>Worksheet - Current Prize Bond</t>
  </si>
  <si>
    <t>For each row and column, a VLOOKUP function is used to return the level of prize interest by comparing the random number, representing the outcome of the random selection process at the end of each year for each bond, to the current bond prize breakdown given in the named range original_prizes.</t>
  </si>
  <si>
    <t>Calculations are similar to those in the current prize bond tab however an proposed prize breakdown is used and further calculations are required to determine the annual management charge.</t>
  </si>
  <si>
    <t>Calculations in columns AV to BA to determine the rank of each simulation, the effective investment returns and summary statistics including the expected investment return required above are identical to those in the current prize bond tab described above.</t>
  </si>
  <si>
    <t>In order to validate that the projection calculations have been performed correctly a similar reasonableness check to that described in the current prize bond has been included to compare the average investment return calculated with the expected return, net of charges.</t>
  </si>
  <si>
    <t>A bar chart compares the maximum, minimum and mean simulated returns on the current and proposed prize bond.</t>
  </si>
  <si>
    <t>Check on goalseek or other approach adopted (e.g. trial and error)</t>
  </si>
  <si>
    <t>Summary statistics correctly linked from current and alternative bond tabs</t>
  </si>
  <si>
    <t>Initial investment amount correctly taken from parameters tab and clearly marked</t>
  </si>
  <si>
    <t>Number greater than 1</t>
  </si>
  <si>
    <t>Annual Management Charges are applied at the end of each year immediately after any interest has been applied.</t>
  </si>
  <si>
    <t>of 41</t>
  </si>
  <si>
    <t>of 59</t>
  </si>
  <si>
    <t>of 16</t>
  </si>
  <si>
    <t>of 43</t>
  </si>
  <si>
    <t>For each of the current and proposed prize bond the value of the 25th, 50th and 75th percentile simulations (50th, 100th and 150th ranked simulations) are shown on line graphs for each of the 20 years of the projection.</t>
  </si>
  <si>
    <t>Correctly identifying simulations ranked 50, 100 and 150</t>
  </si>
  <si>
    <t>Correct projected bond values for simulations ranked 50, 100 and 150 included on chart</t>
  </si>
  <si>
    <t>Construction of chart - Projected bond values for simulations ranked 50, 100 and 150 included on chart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</si>
</sst>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_-;\-* #,##0_-;_-* &quot;-&quot;??_-;_-@_-"/>
    <numFmt numFmtId="165" formatCode="0.000"/>
    <numFmt numFmtId="166" formatCode="0.0"/>
    <numFmt numFmtId="167" formatCode="0.0%"/>
    <numFmt numFmtId="168" formatCode="_-* #,##0.000_-;\-* #,##0.000_-;_-* &quot;-&quot;??_-;_-@_-"/>
    <numFmt numFmtId="169" formatCode="0.0000"/>
    <numFmt numFmtId="170" formatCode="_-* #,##0.0_-;\-* #,##0.0_-;_-* &quot;-&quot;??_-;_-@_-"/>
  </numFmts>
  <fonts count="3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2"/>
      <name val="Arial"/>
      <family val="2"/>
    </font>
    <font>
      <sz val="10"/>
      <color indexed="12"/>
      <name val="Arial"/>
      <family val="2"/>
    </font>
    <font>
      <b/>
      <sz val="10"/>
      <color indexed="10"/>
      <name val="Arial"/>
      <family val="2"/>
    </font>
    <font>
      <sz val="10"/>
      <name val="Arial"/>
      <family val="2"/>
    </font>
    <font>
      <b/>
      <sz val="10"/>
      <color indexed="12"/>
      <name val="Arial"/>
      <family val="2"/>
    </font>
    <font>
      <sz val="10"/>
      <color indexed="10"/>
      <name val="Arial"/>
      <family val="2"/>
    </font>
    <font>
      <sz val="8"/>
      <name val="Arial"/>
      <family val="2"/>
    </font>
    <font>
      <u/>
      <sz val="10"/>
      <color theme="10"/>
      <name val="Arial"/>
      <family val="2"/>
    </font>
    <font>
      <u/>
      <sz val="10"/>
      <color theme="11"/>
      <name val="Arial"/>
      <family val="2"/>
    </font>
    <font>
      <sz val="11"/>
      <color rgb="FFFF0000"/>
      <name val="Calibri"/>
      <family val="2"/>
      <scheme val="minor"/>
    </font>
    <font>
      <b/>
      <sz val="10"/>
      <color rgb="FFFF0000"/>
      <name val="Arial"/>
      <family val="2"/>
    </font>
    <font>
      <sz val="11"/>
      <name val="Arial"/>
      <family val="2"/>
    </font>
    <font>
      <b/>
      <sz val="11"/>
      <name val="Arial"/>
      <family val="2"/>
    </font>
    <font>
      <sz val="12"/>
      <name val="Times New Roman"/>
      <family val="1"/>
    </font>
    <font>
      <sz val="12"/>
      <name val="Symbol"/>
      <family val="1"/>
      <charset val="2"/>
    </font>
    <font>
      <sz val="8"/>
      <name val="ITC Stone Serif Semi"/>
    </font>
    <font>
      <b/>
      <u/>
      <sz val="11"/>
      <color theme="1"/>
      <name val="Calibri"/>
      <family val="2"/>
      <scheme val="minor"/>
    </font>
    <font>
      <b/>
      <sz val="12"/>
      <color indexed="62"/>
      <name val="Arial"/>
      <family val="2"/>
    </font>
    <font>
      <b/>
      <sz val="12"/>
      <color indexed="12"/>
      <name val="Arial"/>
      <family val="2"/>
    </font>
    <font>
      <u/>
      <sz val="10"/>
      <color indexed="12"/>
      <name val="Arial"/>
      <family val="2"/>
    </font>
    <font>
      <b/>
      <u/>
      <sz val="12"/>
      <color indexed="62"/>
      <name val="Arial"/>
      <family val="2"/>
    </font>
    <font>
      <b/>
      <sz val="10"/>
      <color indexed="62"/>
      <name val="Arial"/>
      <family val="2"/>
    </font>
    <font>
      <b/>
      <sz val="11"/>
      <color indexed="62"/>
      <name val="Arial"/>
      <family val="2"/>
    </font>
    <font>
      <sz val="10"/>
      <color indexed="62"/>
      <name val="Arial"/>
      <family val="2"/>
    </font>
    <font>
      <b/>
      <sz val="14"/>
      <color theme="1"/>
      <name val="Calibri"/>
      <family val="2"/>
      <scheme val="minor"/>
    </font>
    <font>
      <sz val="11"/>
      <color rgb="FFCC00CC"/>
      <name val="Calibri"/>
      <family val="2"/>
      <scheme val="minor"/>
    </font>
    <font>
      <i/>
      <sz val="11"/>
      <color theme="1"/>
      <name val="Calibri"/>
      <family val="2"/>
      <scheme val="minor"/>
    </font>
    <font>
      <i/>
      <sz val="10"/>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0" tint="-0.14999847407452621"/>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style="medium">
        <color auto="1"/>
      </left>
      <right/>
      <top style="medium">
        <color auto="1"/>
      </top>
      <bottom/>
      <diagonal/>
    </border>
    <border>
      <left/>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right/>
      <top style="thin">
        <color indexed="22"/>
      </top>
      <bottom style="thin">
        <color indexed="22"/>
      </bottom>
      <diagonal/>
    </border>
    <border>
      <left style="medium">
        <color auto="1"/>
      </left>
      <right style="thin">
        <color indexed="22"/>
      </right>
      <top style="thin">
        <color indexed="22"/>
      </top>
      <bottom style="thin">
        <color indexed="22"/>
      </bottom>
      <diagonal/>
    </border>
    <border>
      <left style="medium">
        <color auto="1"/>
      </left>
      <right style="thin">
        <color indexed="22"/>
      </right>
      <top style="thin">
        <color indexed="22"/>
      </top>
      <bottom style="medium">
        <color auto="1"/>
      </bottom>
      <diagonal/>
    </border>
    <border>
      <left style="medium">
        <color auto="1"/>
      </left>
      <right style="thin">
        <color indexed="22"/>
      </right>
      <top style="thin">
        <color indexed="22"/>
      </top>
      <bottom style="thin">
        <color auto="1"/>
      </bottom>
      <diagonal/>
    </border>
    <border>
      <left style="medium">
        <color auto="1"/>
      </left>
      <right/>
      <top/>
      <bottom style="medium">
        <color auto="1"/>
      </bottom>
      <diagonal/>
    </border>
    <border>
      <left style="medium">
        <color auto="1"/>
      </left>
      <right style="thin">
        <color indexed="22"/>
      </right>
      <top style="thin">
        <color indexed="22"/>
      </top>
      <bottom/>
      <diagonal/>
    </border>
  </borders>
  <cellStyleXfs count="14">
    <xf numFmtId="0" fontId="0" fillId="0" borderId="0"/>
    <xf numFmtId="43" fontId="6" fillId="0" borderId="0" applyFont="0" applyFill="0" applyBorder="0" applyAlignment="0" applyProtection="0"/>
    <xf numFmtId="9" fontId="6"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 fillId="0" borderId="0"/>
    <xf numFmtId="0" fontId="6" fillId="0" borderId="0"/>
    <xf numFmtId="0" fontId="28" fillId="0" borderId="0" applyNumberFormat="0" applyFill="0" applyBorder="0" applyAlignment="0" applyProtection="0">
      <alignment vertical="top"/>
      <protection locked="0"/>
    </xf>
  </cellStyleXfs>
  <cellXfs count="134">
    <xf numFmtId="0" fontId="0" fillId="0" borderId="0" xfId="0"/>
    <xf numFmtId="0" fontId="8" fillId="0" borderId="0" xfId="0" applyFont="1"/>
    <xf numFmtId="0" fontId="9" fillId="0" borderId="0" xfId="0" applyFont="1"/>
    <xf numFmtId="164" fontId="10" fillId="0" borderId="0" xfId="1" applyNumberFormat="1" applyFont="1"/>
    <xf numFmtId="164" fontId="0" fillId="0" borderId="0" xfId="1" applyNumberFormat="1" applyFont="1"/>
    <xf numFmtId="164" fontId="0" fillId="0" borderId="0" xfId="0" applyNumberFormat="1"/>
    <xf numFmtId="0" fontId="11" fillId="0" borderId="0" xfId="0" applyFont="1"/>
    <xf numFmtId="165" fontId="10" fillId="0" borderId="0" xfId="0" applyNumberFormat="1" applyFont="1"/>
    <xf numFmtId="166" fontId="0" fillId="0" borderId="0" xfId="0" applyNumberFormat="1"/>
    <xf numFmtId="166" fontId="10" fillId="0" borderId="0" xfId="1" applyNumberFormat="1" applyFont="1"/>
    <xf numFmtId="166" fontId="0" fillId="0" borderId="0" xfId="1" applyNumberFormat="1" applyFont="1"/>
    <xf numFmtId="165" fontId="10" fillId="0" borderId="0" xfId="1" applyNumberFormat="1" applyFont="1"/>
    <xf numFmtId="165" fontId="0" fillId="0" borderId="0" xfId="1" applyNumberFormat="1" applyFont="1"/>
    <xf numFmtId="168" fontId="0" fillId="0" borderId="0" xfId="1" applyNumberFormat="1" applyFont="1"/>
    <xf numFmtId="0" fontId="12" fillId="0" borderId="0" xfId="0" applyFont="1"/>
    <xf numFmtId="167" fontId="13" fillId="0" borderId="0" xfId="2" applyNumberFormat="1" applyFont="1"/>
    <xf numFmtId="0" fontId="14" fillId="0" borderId="0" xfId="0" applyFont="1"/>
    <xf numFmtId="169" fontId="0" fillId="0" borderId="0" xfId="1" applyNumberFormat="1" applyFont="1"/>
    <xf numFmtId="170" fontId="0" fillId="0" borderId="0" xfId="1" applyNumberFormat="1" applyFont="1"/>
    <xf numFmtId="1" fontId="6" fillId="0" borderId="0" xfId="1" applyNumberFormat="1" applyFont="1" applyFill="1"/>
    <xf numFmtId="170" fontId="11" fillId="0" borderId="0" xfId="0" applyNumberFormat="1" applyFont="1"/>
    <xf numFmtId="170" fontId="10" fillId="0" borderId="0" xfId="0" applyNumberFormat="1" applyFont="1"/>
    <xf numFmtId="0" fontId="6" fillId="0" borderId="0" xfId="0" applyFont="1"/>
    <xf numFmtId="169" fontId="8" fillId="0" borderId="0" xfId="0" applyNumberFormat="1" applyFont="1"/>
    <xf numFmtId="0" fontId="0" fillId="3" borderId="0" xfId="0" applyFill="1"/>
    <xf numFmtId="167" fontId="0" fillId="0" borderId="0" xfId="2" applyNumberFormat="1" applyFont="1"/>
    <xf numFmtId="0" fontId="8" fillId="0" borderId="1" xfId="0" applyFont="1" applyBorder="1"/>
    <xf numFmtId="167" fontId="0" fillId="0" borderId="1" xfId="2" applyNumberFormat="1" applyFont="1" applyBorder="1"/>
    <xf numFmtId="1" fontId="6" fillId="0" borderId="1" xfId="1" applyNumberFormat="1" applyFont="1" applyFill="1" applyBorder="1"/>
    <xf numFmtId="164" fontId="6" fillId="0" borderId="1" xfId="1" applyNumberFormat="1" applyFont="1" applyFill="1" applyBorder="1"/>
    <xf numFmtId="167" fontId="6" fillId="0" borderId="0" xfId="2" applyNumberFormat="1" applyFont="1" applyFill="1"/>
    <xf numFmtId="167" fontId="6" fillId="0" borderId="1" xfId="2" applyNumberFormat="1" applyFont="1" applyFill="1" applyBorder="1"/>
    <xf numFmtId="164" fontId="6" fillId="2" borderId="1" xfId="1" applyNumberFormat="1" applyFont="1" applyFill="1" applyBorder="1"/>
    <xf numFmtId="0" fontId="0" fillId="0" borderId="1" xfId="0" applyBorder="1"/>
    <xf numFmtId="9" fontId="0" fillId="0" borderId="1" xfId="0" applyNumberFormat="1" applyBorder="1"/>
    <xf numFmtId="167" fontId="0" fillId="0" borderId="0" xfId="0" applyNumberFormat="1"/>
    <xf numFmtId="0" fontId="6" fillId="0" borderId="1" xfId="0" applyFont="1" applyBorder="1"/>
    <xf numFmtId="9" fontId="0" fillId="0" borderId="1" xfId="2" applyFont="1" applyBorder="1"/>
    <xf numFmtId="169" fontId="0" fillId="0" borderId="0" xfId="0" applyNumberFormat="1"/>
    <xf numFmtId="167" fontId="8" fillId="0" borderId="1" xfId="2" applyNumberFormat="1" applyFont="1" applyBorder="1"/>
    <xf numFmtId="167" fontId="0" fillId="0" borderId="1" xfId="0" applyNumberFormat="1" applyBorder="1"/>
    <xf numFmtId="167" fontId="0" fillId="2" borderId="0" xfId="0" applyNumberFormat="1" applyFill="1"/>
    <xf numFmtId="0" fontId="5" fillId="0" borderId="0" xfId="11"/>
    <xf numFmtId="0" fontId="6" fillId="0" borderId="0" xfId="12" applyFill="1" applyProtection="1"/>
    <xf numFmtId="0" fontId="26" fillId="0" borderId="0" xfId="12" applyFont="1" applyFill="1" applyAlignment="1" applyProtection="1">
      <alignment horizontal="center" vertical="center"/>
    </xf>
    <xf numFmtId="0" fontId="27" fillId="0" borderId="0" xfId="12" applyFont="1" applyFill="1" applyProtection="1"/>
    <xf numFmtId="0" fontId="9" fillId="0" borderId="0" xfId="12" applyFont="1" applyFill="1" applyAlignment="1" applyProtection="1">
      <alignment horizontal="right"/>
    </xf>
    <xf numFmtId="0" fontId="27" fillId="0" borderId="0" xfId="12" applyFont="1" applyFill="1" applyAlignment="1" applyProtection="1">
      <alignment horizontal="center"/>
    </xf>
    <xf numFmtId="0" fontId="6" fillId="0" borderId="0" xfId="12" applyFill="1"/>
    <xf numFmtId="0" fontId="29" fillId="0" borderId="0" xfId="13" applyFont="1" applyFill="1" applyAlignment="1" applyProtection="1">
      <alignment horizontal="center" vertical="center"/>
    </xf>
    <xf numFmtId="0" fontId="19" fillId="0" borderId="0" xfId="12" applyFont="1" applyFill="1" applyBorder="1" applyAlignment="1" applyProtection="1">
      <alignment horizontal="left"/>
    </xf>
    <xf numFmtId="0" fontId="6" fillId="0" borderId="0" xfId="12" applyFill="1" applyBorder="1" applyProtection="1"/>
    <xf numFmtId="0" fontId="14" fillId="0" borderId="0" xfId="12" applyFont="1" applyFill="1" applyProtection="1"/>
    <xf numFmtId="0" fontId="30" fillId="0" borderId="0" xfId="12" applyFont="1" applyFill="1" applyBorder="1" applyAlignment="1" applyProtection="1">
      <alignment horizontal="center"/>
    </xf>
    <xf numFmtId="0" fontId="6" fillId="0" borderId="0" xfId="12" applyFont="1" applyFill="1" applyBorder="1" applyProtection="1"/>
    <xf numFmtId="0" fontId="31" fillId="4" borderId="9" xfId="12" applyFont="1" applyFill="1" applyBorder="1" applyAlignment="1" applyProtection="1">
      <alignment horizontal="center"/>
    </xf>
    <xf numFmtId="0" fontId="20" fillId="0" borderId="3" xfId="12" applyFont="1" applyFill="1" applyBorder="1" applyProtection="1"/>
    <xf numFmtId="0" fontId="21" fillId="0" borderId="3" xfId="12" applyFont="1" applyFill="1" applyBorder="1" applyAlignment="1" applyProtection="1">
      <alignment vertical="center"/>
    </xf>
    <xf numFmtId="0" fontId="6" fillId="0" borderId="3" xfId="12" applyFill="1" applyBorder="1" applyProtection="1"/>
    <xf numFmtId="0" fontId="6" fillId="0" borderId="4" xfId="12" applyFill="1" applyBorder="1" applyProtection="1"/>
    <xf numFmtId="0" fontId="30" fillId="0" borderId="2" xfId="12" applyFont="1" applyFill="1" applyBorder="1" applyAlignment="1" applyProtection="1">
      <alignment horizontal="center"/>
    </xf>
    <xf numFmtId="0" fontId="6" fillId="0" borderId="0" xfId="12" applyFill="1" applyBorder="1" applyAlignment="1" applyProtection="1">
      <alignment vertical="center"/>
    </xf>
    <xf numFmtId="0" fontId="6" fillId="0" borderId="5" xfId="12" applyFill="1" applyBorder="1" applyProtection="1"/>
    <xf numFmtId="0" fontId="8" fillId="0" borderId="0" xfId="12" quotePrefix="1" applyFont="1" applyFill="1" applyBorder="1" applyAlignment="1" applyProtection="1">
      <alignment horizontal="left" vertical="center"/>
    </xf>
    <xf numFmtId="0" fontId="30" fillId="4" borderId="2" xfId="12" applyFont="1" applyFill="1" applyBorder="1" applyAlignment="1" applyProtection="1">
      <alignment horizontal="center"/>
    </xf>
    <xf numFmtId="0" fontId="8" fillId="0" borderId="0" xfId="12" applyFont="1" applyFill="1" applyBorder="1" applyAlignment="1" applyProtection="1">
      <alignment horizontal="left" vertical="center"/>
    </xf>
    <xf numFmtId="0" fontId="32" fillId="0" borderId="2" xfId="12" applyFont="1" applyFill="1" applyBorder="1" applyAlignment="1" applyProtection="1">
      <alignment horizontal="center"/>
    </xf>
    <xf numFmtId="0" fontId="6" fillId="0" borderId="13" xfId="11" applyFont="1" applyFill="1" applyBorder="1" applyAlignment="1">
      <alignment horizontal="left" vertical="center"/>
    </xf>
    <xf numFmtId="0" fontId="6" fillId="0" borderId="0" xfId="12" applyFont="1" applyFill="1"/>
    <xf numFmtId="0" fontId="14" fillId="0" borderId="0" xfId="12" applyFont="1" applyFill="1" applyBorder="1" applyProtection="1"/>
    <xf numFmtId="0" fontId="6" fillId="0" borderId="0" xfId="12" quotePrefix="1" applyFont="1" applyFill="1" applyBorder="1" applyAlignment="1" applyProtection="1">
      <alignment horizontal="left" vertical="center"/>
    </xf>
    <xf numFmtId="0" fontId="6" fillId="0" borderId="0" xfId="12" applyFont="1" applyFill="1" applyBorder="1" applyAlignment="1" applyProtection="1">
      <alignment horizontal="left"/>
    </xf>
    <xf numFmtId="0" fontId="14" fillId="0" borderId="0" xfId="12" applyFont="1" applyFill="1" applyBorder="1" applyAlignment="1" applyProtection="1">
      <alignment horizontal="left" vertical="center"/>
    </xf>
    <xf numFmtId="0" fontId="6" fillId="0" borderId="0" xfId="12" applyFont="1" applyFill="1" applyBorder="1" applyAlignment="1" applyProtection="1">
      <alignment horizontal="left" vertical="center"/>
    </xf>
    <xf numFmtId="0" fontId="8" fillId="0" borderId="0" xfId="12" applyFont="1" applyFill="1" applyBorder="1" applyProtection="1"/>
    <xf numFmtId="0" fontId="6" fillId="0" borderId="0" xfId="12" applyFill="1" applyBorder="1" applyAlignment="1" applyProtection="1">
      <alignment horizontal="right"/>
    </xf>
    <xf numFmtId="0" fontId="6" fillId="0" borderId="0" xfId="12" applyFill="1" applyBorder="1" applyAlignment="1" applyProtection="1">
      <alignment horizontal="left" vertical="center"/>
    </xf>
    <xf numFmtId="0" fontId="6" fillId="0" borderId="0" xfId="12" applyFont="1" applyFill="1" applyBorder="1" applyAlignment="1" applyProtection="1">
      <alignment vertical="center"/>
    </xf>
    <xf numFmtId="0" fontId="30" fillId="0" borderId="14" xfId="12" applyFont="1" applyFill="1" applyBorder="1" applyAlignment="1" applyProtection="1">
      <alignment horizontal="center" wrapText="1"/>
      <protection locked="0"/>
    </xf>
    <xf numFmtId="0" fontId="30" fillId="0" borderId="15" xfId="12" applyFont="1" applyFill="1" applyBorder="1" applyAlignment="1" applyProtection="1">
      <alignment horizontal="center" wrapText="1"/>
      <protection locked="0"/>
    </xf>
    <xf numFmtId="0" fontId="6" fillId="0" borderId="6" xfId="12" applyFill="1" applyBorder="1" applyProtection="1"/>
    <xf numFmtId="0" fontId="6" fillId="0" borderId="6" xfId="12" applyFont="1" applyFill="1" applyBorder="1" applyAlignment="1" applyProtection="1">
      <alignment horizontal="left" vertical="center"/>
    </xf>
    <xf numFmtId="0" fontId="6" fillId="0" borderId="7" xfId="12" applyFill="1" applyBorder="1" applyProtection="1"/>
    <xf numFmtId="0" fontId="30" fillId="0" borderId="0" xfId="12" applyFont="1" applyFill="1" applyBorder="1" applyAlignment="1" applyProtection="1">
      <alignment horizontal="center" wrapText="1"/>
    </xf>
    <xf numFmtId="0" fontId="21" fillId="0" borderId="3" xfId="12" applyFont="1" applyFill="1" applyBorder="1" applyAlignment="1" applyProtection="1">
      <alignment horizontal="left"/>
    </xf>
    <xf numFmtId="0" fontId="8" fillId="0" borderId="3" xfId="12" applyFont="1" applyFill="1" applyBorder="1" applyProtection="1"/>
    <xf numFmtId="0" fontId="21" fillId="0" borderId="4" xfId="12" applyFont="1" applyFill="1" applyBorder="1" applyProtection="1"/>
    <xf numFmtId="0" fontId="22" fillId="0" borderId="0" xfId="12" applyFont="1" applyFill="1"/>
    <xf numFmtId="0" fontId="23" fillId="0" borderId="0" xfId="12" applyFont="1" applyFill="1" applyAlignment="1">
      <alignment horizontal="left" indent="4"/>
    </xf>
    <xf numFmtId="0" fontId="21" fillId="0" borderId="3" xfId="12" applyFont="1" applyFill="1" applyBorder="1" applyProtection="1"/>
    <xf numFmtId="0" fontId="30" fillId="0" borderId="2" xfId="12" applyFont="1" applyFill="1" applyBorder="1" applyAlignment="1" applyProtection="1">
      <alignment horizontal="center" wrapText="1"/>
      <protection locked="0"/>
    </xf>
    <xf numFmtId="0" fontId="8" fillId="0" borderId="0" xfId="12" applyFont="1" applyFill="1" applyBorder="1" applyAlignment="1" applyProtection="1">
      <alignment vertical="center"/>
    </xf>
    <xf numFmtId="0" fontId="24" fillId="0" borderId="0" xfId="12" applyFont="1" applyFill="1"/>
    <xf numFmtId="0" fontId="22" fillId="0" borderId="0" xfId="12" applyFont="1" applyFill="1" applyBorder="1" applyAlignment="1" applyProtection="1">
      <alignment vertical="center"/>
    </xf>
    <xf numFmtId="0" fontId="30" fillId="0" borderId="16" xfId="12" applyFont="1" applyFill="1" applyBorder="1" applyAlignment="1" applyProtection="1">
      <alignment horizontal="center" wrapText="1"/>
      <protection locked="0"/>
    </xf>
    <xf numFmtId="0" fontId="8" fillId="0" borderId="10" xfId="12" applyFont="1" applyFill="1" applyBorder="1" applyProtection="1"/>
    <xf numFmtId="0" fontId="6" fillId="0" borderId="10" xfId="12" applyFill="1" applyBorder="1" applyAlignment="1" applyProtection="1">
      <alignment vertical="center"/>
    </xf>
    <xf numFmtId="0" fontId="14" fillId="0" borderId="10" xfId="12" applyFont="1" applyFill="1" applyBorder="1" applyProtection="1"/>
    <xf numFmtId="0" fontId="6" fillId="0" borderId="10" xfId="12" applyFill="1" applyBorder="1" applyProtection="1"/>
    <xf numFmtId="0" fontId="6" fillId="0" borderId="11" xfId="12" applyFill="1" applyBorder="1" applyProtection="1"/>
    <xf numFmtId="0" fontId="30" fillId="0" borderId="12" xfId="12" applyFont="1" applyFill="1" applyBorder="1" applyAlignment="1" applyProtection="1">
      <alignment horizontal="center"/>
    </xf>
    <xf numFmtId="0" fontId="30" fillId="0" borderId="0" xfId="12" applyFont="1" applyFill="1" applyAlignment="1" applyProtection="1">
      <alignment horizontal="center"/>
    </xf>
    <xf numFmtId="0" fontId="30" fillId="0" borderId="0" xfId="12" applyFont="1" applyFill="1" applyAlignment="1">
      <alignment horizontal="center"/>
    </xf>
    <xf numFmtId="0" fontId="5" fillId="0" borderId="0" xfId="11" applyFont="1"/>
    <xf numFmtId="0" fontId="5" fillId="0" borderId="0" xfId="11" quotePrefix="1"/>
    <xf numFmtId="0" fontId="5" fillId="0" borderId="0" xfId="11" applyFont="1" applyAlignment="1">
      <alignment horizontal="left" indent="5"/>
    </xf>
    <xf numFmtId="0" fontId="5" fillId="0" borderId="0" xfId="11" applyAlignment="1">
      <alignment horizontal="left" indent="5"/>
    </xf>
    <xf numFmtId="0" fontId="30" fillId="4" borderId="8" xfId="12" applyFont="1" applyFill="1" applyBorder="1" applyAlignment="1" applyProtection="1">
      <alignment horizontal="center"/>
    </xf>
    <xf numFmtId="0" fontId="21" fillId="0" borderId="0" xfId="12" applyFont="1" applyFill="1" applyBorder="1" applyAlignment="1" applyProtection="1">
      <alignment horizontal="left"/>
    </xf>
    <xf numFmtId="0" fontId="21" fillId="0" borderId="5" xfId="12" applyFont="1" applyFill="1" applyBorder="1" applyProtection="1"/>
    <xf numFmtId="0" fontId="30" fillId="0" borderId="18" xfId="12" applyFont="1" applyFill="1" applyBorder="1" applyAlignment="1" applyProtection="1">
      <alignment horizontal="center" wrapText="1"/>
      <protection locked="0"/>
    </xf>
    <xf numFmtId="0" fontId="33" fillId="0" borderId="0" xfId="11" applyFont="1" applyFill="1"/>
    <xf numFmtId="0" fontId="25" fillId="0" borderId="0" xfId="11" applyFont="1" applyFill="1"/>
    <xf numFmtId="0" fontId="5" fillId="0" borderId="0" xfId="11" applyFill="1"/>
    <xf numFmtId="0" fontId="5" fillId="0" borderId="0" xfId="11" applyFont="1" applyFill="1"/>
    <xf numFmtId="0" fontId="18" fillId="0" borderId="0" xfId="11" applyFont="1" applyFill="1"/>
    <xf numFmtId="0" fontId="0" fillId="0" borderId="0" xfId="12" applyFont="1" applyFill="1" applyBorder="1" applyAlignment="1" applyProtection="1">
      <alignment horizontal="left" vertical="center"/>
    </xf>
    <xf numFmtId="0" fontId="0" fillId="0" borderId="0" xfId="12" applyFont="1" applyFill="1"/>
    <xf numFmtId="0" fontId="0" fillId="0" borderId="0" xfId="12" applyFont="1" applyFill="1" applyBorder="1" applyAlignment="1" applyProtection="1">
      <alignment horizontal="left"/>
    </xf>
    <xf numFmtId="0" fontId="0" fillId="0" borderId="0" xfId="12" applyFont="1" applyFill="1" applyBorder="1" applyAlignment="1" applyProtection="1">
      <alignment vertical="center"/>
    </xf>
    <xf numFmtId="0" fontId="34" fillId="0" borderId="0" xfId="11" applyFont="1"/>
    <xf numFmtId="0" fontId="34" fillId="0" borderId="0" xfId="11" applyFont="1" applyFill="1"/>
    <xf numFmtId="0" fontId="36" fillId="0" borderId="0" xfId="0" applyFont="1"/>
    <xf numFmtId="0" fontId="4" fillId="0" borderId="0" xfId="11" applyFont="1" applyFill="1"/>
    <xf numFmtId="0" fontId="4" fillId="0" borderId="0" xfId="11" quotePrefix="1" applyFont="1"/>
    <xf numFmtId="0" fontId="0" fillId="2" borderId="1" xfId="0" applyFill="1" applyBorder="1"/>
    <xf numFmtId="0" fontId="3" fillId="0" borderId="0" xfId="11" applyFont="1" applyFill="1"/>
    <xf numFmtId="0" fontId="2" fillId="0" borderId="0" xfId="11" applyFont="1" applyFill="1"/>
    <xf numFmtId="0" fontId="13" fillId="0" borderId="9" xfId="12" applyFont="1" applyFill="1" applyBorder="1" applyAlignment="1" applyProtection="1">
      <alignment horizontal="left" vertical="top"/>
      <protection locked="0"/>
    </xf>
    <xf numFmtId="0" fontId="13" fillId="0" borderId="3" xfId="12" quotePrefix="1" applyFont="1" applyFill="1" applyBorder="1" applyAlignment="1" applyProtection="1">
      <alignment horizontal="left" vertical="top"/>
      <protection locked="0"/>
    </xf>
    <xf numFmtId="0" fontId="13" fillId="0" borderId="2" xfId="12" quotePrefix="1" applyFont="1" applyFill="1" applyBorder="1" applyAlignment="1" applyProtection="1">
      <alignment horizontal="left" vertical="top"/>
      <protection locked="0"/>
    </xf>
    <xf numFmtId="0" fontId="13" fillId="0" borderId="0" xfId="12" quotePrefix="1" applyFont="1" applyFill="1" applyBorder="1" applyAlignment="1" applyProtection="1">
      <alignment horizontal="left" vertical="top"/>
      <protection locked="0"/>
    </xf>
    <xf numFmtId="0" fontId="13" fillId="0" borderId="17" xfId="12" quotePrefix="1" applyFont="1" applyFill="1" applyBorder="1" applyAlignment="1" applyProtection="1">
      <alignment horizontal="left" vertical="top"/>
      <protection locked="0"/>
    </xf>
    <xf numFmtId="0" fontId="13" fillId="0" borderId="6" xfId="12" quotePrefix="1" applyFont="1" applyFill="1" applyBorder="1" applyAlignment="1" applyProtection="1">
      <alignment horizontal="left" vertical="top"/>
      <protection locked="0"/>
    </xf>
  </cellXfs>
  <cellStyles count="14">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Hyperlink" xfId="3" builtinId="8" hidden="1"/>
    <cellStyle name="Hyperlink" xfId="5" builtinId="8" hidden="1"/>
    <cellStyle name="Hyperlink" xfId="7" builtinId="8" hidden="1"/>
    <cellStyle name="Hyperlink" xfId="9" builtinId="8" hidden="1"/>
    <cellStyle name="Hyperlink" xfId="13" builtinId="8"/>
    <cellStyle name="Normal" xfId="0" builtinId="0"/>
    <cellStyle name="Normal 2" xfId="12"/>
    <cellStyle name="Normal 3" xfId="11"/>
    <cellStyle name="Percent" xfId="2" builtinId="5"/>
  </cellStyles>
  <dxfs count="0"/>
  <tableStyles count="0" defaultTableStyle="TableStyleMedium9" defaultPivotStyle="PivotStyleLight16"/>
  <colors>
    <mruColors>
      <color rgb="FFCC00CC"/>
      <color rgb="FFCC66FF"/>
      <color rgb="FFFFCCFF"/>
      <color rgb="FF9900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Data validation: U(0,1)</a:t>
            </a:r>
          </a:p>
        </c:rich>
      </c:tx>
      <c:layout>
        <c:manualLayout>
          <c:xMode val="edge"/>
          <c:yMode val="edge"/>
          <c:x val="0.32449030564727799"/>
          <c:y val="3.5587212375838201E-2"/>
        </c:manualLayout>
      </c:layout>
      <c:overlay val="0"/>
      <c:spPr>
        <a:noFill/>
        <a:ln w="25400">
          <a:noFill/>
        </a:ln>
      </c:spPr>
    </c:title>
    <c:autoTitleDeleted val="0"/>
    <c:plotArea>
      <c:layout>
        <c:manualLayout>
          <c:layoutTarget val="inner"/>
          <c:xMode val="edge"/>
          <c:yMode val="edge"/>
          <c:x val="0.13265319341238199"/>
          <c:y val="0.23487544483985801"/>
          <c:w val="0.63673532837943403"/>
          <c:h val="0.51957295373665202"/>
        </c:manualLayout>
      </c:layout>
      <c:barChart>
        <c:barDir val="col"/>
        <c:grouping val="clustered"/>
        <c:varyColors val="0"/>
        <c:ser>
          <c:idx val="2"/>
          <c:order val="0"/>
          <c:tx>
            <c:strRef>
              <c:f>'Data Validation'!$E$16</c:f>
              <c:strCache>
                <c:ptCount val="1"/>
                <c:pt idx="0">
                  <c:v>Actual</c:v>
                </c:pt>
              </c:strCache>
            </c:strRef>
          </c:tx>
          <c:spPr>
            <a:solidFill>
              <a:schemeClr val="tx2">
                <a:lumMod val="40000"/>
                <a:lumOff val="60000"/>
              </a:schemeClr>
            </a:solidFill>
          </c:spPr>
          <c:invertIfNegative val="0"/>
          <c:cat>
            <c:numRef>
              <c:f>'Data Validation'!$C$17:$C$26</c:f>
              <c:numCache>
                <c:formatCode>General</c:formatCode>
                <c:ptCount val="10"/>
                <c:pt idx="0" formatCode="0.0">
                  <c:v>0.1</c:v>
                </c:pt>
                <c:pt idx="1">
                  <c:v>0.2</c:v>
                </c:pt>
                <c:pt idx="2">
                  <c:v>0.30000000000000004</c:v>
                </c:pt>
                <c:pt idx="3">
                  <c:v>0.4</c:v>
                </c:pt>
                <c:pt idx="4">
                  <c:v>0.5</c:v>
                </c:pt>
                <c:pt idx="5">
                  <c:v>0.6</c:v>
                </c:pt>
                <c:pt idx="6">
                  <c:v>0.7</c:v>
                </c:pt>
                <c:pt idx="7">
                  <c:v>0.79999999999999993</c:v>
                </c:pt>
                <c:pt idx="8">
                  <c:v>0.89999999999999991</c:v>
                </c:pt>
                <c:pt idx="9" formatCode="0.0">
                  <c:v>0.99999999999999989</c:v>
                </c:pt>
              </c:numCache>
            </c:numRef>
          </c:cat>
          <c:val>
            <c:numRef>
              <c:f>'Data Validation'!$E$17:$E$26</c:f>
              <c:numCache>
                <c:formatCode>_-* #,##0_-;\-* #,##0_-;_-* "-"??_-;_-@_-</c:formatCode>
                <c:ptCount val="10"/>
                <c:pt idx="0">
                  <c:v>407</c:v>
                </c:pt>
                <c:pt idx="1">
                  <c:v>401</c:v>
                </c:pt>
                <c:pt idx="2">
                  <c:v>398</c:v>
                </c:pt>
                <c:pt idx="3">
                  <c:v>419</c:v>
                </c:pt>
                <c:pt idx="4">
                  <c:v>398</c:v>
                </c:pt>
                <c:pt idx="5">
                  <c:v>367</c:v>
                </c:pt>
                <c:pt idx="6">
                  <c:v>375</c:v>
                </c:pt>
                <c:pt idx="7">
                  <c:v>432</c:v>
                </c:pt>
                <c:pt idx="8">
                  <c:v>403</c:v>
                </c:pt>
                <c:pt idx="9">
                  <c:v>400</c:v>
                </c:pt>
              </c:numCache>
            </c:numRef>
          </c:val>
        </c:ser>
        <c:ser>
          <c:idx val="3"/>
          <c:order val="1"/>
          <c:tx>
            <c:strRef>
              <c:f>'Data Validation'!$F$16</c:f>
              <c:strCache>
                <c:ptCount val="1"/>
                <c:pt idx="0">
                  <c:v>Expected</c:v>
                </c:pt>
              </c:strCache>
            </c:strRef>
          </c:tx>
          <c:spPr>
            <a:solidFill>
              <a:srgbClr val="7030A0"/>
            </a:solidFill>
          </c:spPr>
          <c:invertIfNegative val="0"/>
          <c:cat>
            <c:numRef>
              <c:f>'Data Validation'!$C$17:$C$26</c:f>
              <c:numCache>
                <c:formatCode>General</c:formatCode>
                <c:ptCount val="10"/>
                <c:pt idx="0" formatCode="0.0">
                  <c:v>0.1</c:v>
                </c:pt>
                <c:pt idx="1">
                  <c:v>0.2</c:v>
                </c:pt>
                <c:pt idx="2">
                  <c:v>0.30000000000000004</c:v>
                </c:pt>
                <c:pt idx="3">
                  <c:v>0.4</c:v>
                </c:pt>
                <c:pt idx="4">
                  <c:v>0.5</c:v>
                </c:pt>
                <c:pt idx="5">
                  <c:v>0.6</c:v>
                </c:pt>
                <c:pt idx="6">
                  <c:v>0.7</c:v>
                </c:pt>
                <c:pt idx="7">
                  <c:v>0.79999999999999993</c:v>
                </c:pt>
                <c:pt idx="8">
                  <c:v>0.89999999999999991</c:v>
                </c:pt>
                <c:pt idx="9" formatCode="0.0">
                  <c:v>0.99999999999999989</c:v>
                </c:pt>
              </c:numCache>
            </c:numRef>
          </c:cat>
          <c:val>
            <c:numRef>
              <c:f>'Data Validation'!$F$17:$F$26</c:f>
              <c:numCache>
                <c:formatCode>_-* #,##0_-;\-* #,##0_-;_-* "-"??_-;_-@_-</c:formatCode>
                <c:ptCount val="10"/>
                <c:pt idx="0">
                  <c:v>400</c:v>
                </c:pt>
                <c:pt idx="1">
                  <c:v>400</c:v>
                </c:pt>
                <c:pt idx="2">
                  <c:v>400</c:v>
                </c:pt>
                <c:pt idx="3">
                  <c:v>400</c:v>
                </c:pt>
                <c:pt idx="4">
                  <c:v>400</c:v>
                </c:pt>
                <c:pt idx="5">
                  <c:v>400</c:v>
                </c:pt>
                <c:pt idx="6">
                  <c:v>400</c:v>
                </c:pt>
                <c:pt idx="7">
                  <c:v>400</c:v>
                </c:pt>
                <c:pt idx="8">
                  <c:v>400</c:v>
                </c:pt>
                <c:pt idx="9">
                  <c:v>400</c:v>
                </c:pt>
              </c:numCache>
            </c:numRef>
          </c:val>
        </c:ser>
        <c:dLbls>
          <c:showLegendKey val="0"/>
          <c:showVal val="0"/>
          <c:showCatName val="0"/>
          <c:showSerName val="0"/>
          <c:showPercent val="0"/>
          <c:showBubbleSize val="0"/>
        </c:dLbls>
        <c:gapWidth val="150"/>
        <c:axId val="330282112"/>
        <c:axId val="330282504"/>
      </c:barChart>
      <c:catAx>
        <c:axId val="3302821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Range (from x-0.1 up to x)</a:t>
                </a:r>
              </a:p>
            </c:rich>
          </c:tx>
          <c:layout>
            <c:manualLayout>
              <c:xMode val="edge"/>
              <c:yMode val="edge"/>
              <c:x val="0.29591884683769398"/>
              <c:y val="0.87900355211782299"/>
            </c:manualLayout>
          </c:layout>
          <c:overlay val="0"/>
          <c:spPr>
            <a:noFill/>
            <a:ln w="25400">
              <a:noFill/>
            </a:ln>
          </c:spPr>
        </c:title>
        <c:numFmt formatCode="0.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0282504"/>
        <c:crosses val="autoZero"/>
        <c:auto val="0"/>
        <c:lblAlgn val="ctr"/>
        <c:lblOffset val="140"/>
        <c:tickLblSkip val="1"/>
        <c:tickMarkSkip val="1"/>
        <c:noMultiLvlLbl val="0"/>
      </c:catAx>
      <c:valAx>
        <c:axId val="330282504"/>
        <c:scaling>
          <c:orientation val="minMax"/>
          <c:min val="0"/>
        </c:scaling>
        <c:delete val="0"/>
        <c:axPos val="l"/>
        <c:title>
          <c:tx>
            <c:rich>
              <a:bodyPr/>
              <a:lstStyle/>
              <a:p>
                <a:pPr>
                  <a:defRPr sz="1000" b="1" i="0" u="none" strike="noStrike" baseline="0">
                    <a:solidFill>
                      <a:srgbClr val="000000"/>
                    </a:solidFill>
                    <a:latin typeface="Arial"/>
                    <a:ea typeface="Arial"/>
                    <a:cs typeface="Arial"/>
                  </a:defRPr>
                </a:pPr>
                <a:r>
                  <a:rPr lang="en-GB"/>
                  <a:t>Frequency of observation</a:t>
                </a:r>
              </a:p>
            </c:rich>
          </c:tx>
          <c:layout>
            <c:manualLayout>
              <c:xMode val="edge"/>
              <c:yMode val="edge"/>
              <c:x val="1.6326517653035302E-2"/>
              <c:y val="0.20759207219239001"/>
            </c:manualLayout>
          </c:layout>
          <c:overlay val="0"/>
          <c:spPr>
            <a:noFill/>
            <a:ln w="25400">
              <a:noFill/>
            </a:ln>
          </c:spPr>
        </c:title>
        <c:numFmt formatCode="_-* #,##0_-;\-* #,##0_-;_-* &quot;-&quot;??_-;_-@_-"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0282112"/>
        <c:crosses val="autoZero"/>
        <c:crossBetween val="between"/>
      </c:valAx>
      <c:spPr>
        <a:noFill/>
        <a:ln w="12700">
          <a:solidFill>
            <a:srgbClr val="808080"/>
          </a:solidFill>
          <a:prstDash val="solid"/>
        </a:ln>
      </c:spPr>
    </c:plotArea>
    <c:legend>
      <c:legendPos val="r"/>
      <c:layout>
        <c:manualLayout>
          <c:xMode val="edge"/>
          <c:yMode val="edge"/>
          <c:x val="0.79183769367538803"/>
          <c:y val="0.41992895764354599"/>
          <c:w val="0.14585577004487299"/>
          <c:h val="0.1535201209389459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 r="0.750000000000001" t="1" header="0.5" footer="0.5"/>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Projected</a:t>
            </a:r>
            <a:r>
              <a:rPr lang="en-US" baseline="0"/>
              <a:t> Bond Value - Current Design</a:t>
            </a:r>
            <a:endParaRPr lang="en-US"/>
          </a:p>
        </c:rich>
      </c:tx>
      <c:layout/>
      <c:overlay val="0"/>
    </c:title>
    <c:autoTitleDeleted val="0"/>
    <c:plotArea>
      <c:layout/>
      <c:scatterChart>
        <c:scatterStyle val="lineMarker"/>
        <c:varyColors val="0"/>
        <c:ser>
          <c:idx val="0"/>
          <c:order val="0"/>
          <c:tx>
            <c:strRef>
              <c:f>Charts!$C$5</c:f>
              <c:strCache>
                <c:ptCount val="1"/>
                <c:pt idx="0">
                  <c:v>50</c:v>
                </c:pt>
              </c:strCache>
            </c:strRef>
          </c:tx>
          <c:xVal>
            <c:numRef>
              <c:f>Charts!$D$4:$X$4</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Charts!$D$5:$X$5</c:f>
              <c:numCache>
                <c:formatCode>General</c:formatCode>
                <c:ptCount val="21"/>
                <c:pt idx="0">
                  <c:v>150000</c:v>
                </c:pt>
                <c:pt idx="1">
                  <c:v>152235</c:v>
                </c:pt>
                <c:pt idx="2">
                  <c:v>156018.03975000003</c:v>
                </c:pt>
                <c:pt idx="3">
                  <c:v>155237.94955125003</c:v>
                </c:pt>
                <c:pt idx="4">
                  <c:v>156006.37740152871</c:v>
                </c:pt>
                <c:pt idx="5">
                  <c:v>161435.39933510192</c:v>
                </c:pt>
                <c:pt idx="6">
                  <c:v>163840.78678519494</c:v>
                </c:pt>
                <c:pt idx="7">
                  <c:v>167912.23033680703</c:v>
                </c:pt>
                <c:pt idx="8">
                  <c:v>167072.669185123</c:v>
                </c:pt>
                <c:pt idx="9">
                  <c:v>167899.67889758936</c:v>
                </c:pt>
                <c:pt idx="10">
                  <c:v>167060.18050310141</c:v>
                </c:pt>
                <c:pt idx="11">
                  <c:v>172873.87478460933</c:v>
                </c:pt>
                <c:pt idx="12">
                  <c:v>177169.79057300687</c:v>
                </c:pt>
                <c:pt idx="13">
                  <c:v>176283.94162014185</c:v>
                </c:pt>
                <c:pt idx="14">
                  <c:v>180664.59756940237</c:v>
                </c:pt>
                <c:pt idx="15">
                  <c:v>179761.27458155536</c:v>
                </c:pt>
                <c:pt idx="16">
                  <c:v>178862.4682086476</c:v>
                </c:pt>
                <c:pt idx="17">
                  <c:v>185086.88210230853</c:v>
                </c:pt>
                <c:pt idx="18">
                  <c:v>186003.06216871497</c:v>
                </c:pt>
                <c:pt idx="19">
                  <c:v>188774.50779502883</c:v>
                </c:pt>
                <c:pt idx="20">
                  <c:v>193465.55431373528</c:v>
                </c:pt>
              </c:numCache>
            </c:numRef>
          </c:yVal>
          <c:smooth val="0"/>
        </c:ser>
        <c:ser>
          <c:idx val="1"/>
          <c:order val="1"/>
          <c:tx>
            <c:strRef>
              <c:f>Charts!$C$6</c:f>
              <c:strCache>
                <c:ptCount val="1"/>
                <c:pt idx="0">
                  <c:v>100</c:v>
                </c:pt>
              </c:strCache>
            </c:strRef>
          </c:tx>
          <c:xVal>
            <c:numRef>
              <c:f>Charts!$D$4:$X$4</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Charts!$D$6:$X$6</c:f>
              <c:numCache>
                <c:formatCode>General</c:formatCode>
                <c:ptCount val="21"/>
                <c:pt idx="0">
                  <c:v>150000</c:v>
                </c:pt>
                <c:pt idx="1">
                  <c:v>150742.5</c:v>
                </c:pt>
                <c:pt idx="2">
                  <c:v>151488.67537499999</c:v>
                </c:pt>
                <c:pt idx="3">
                  <c:v>150731.231998125</c:v>
                </c:pt>
                <c:pt idx="4">
                  <c:v>151477.35159651571</c:v>
                </c:pt>
                <c:pt idx="5">
                  <c:v>156748.76343207445</c:v>
                </c:pt>
                <c:pt idx="6">
                  <c:v>155965.01961491408</c:v>
                </c:pt>
                <c:pt idx="7">
                  <c:v>161392.60229751311</c:v>
                </c:pt>
                <c:pt idx="8">
                  <c:v>163797.35207174608</c:v>
                </c:pt>
                <c:pt idx="9">
                  <c:v>169497.49992384284</c:v>
                </c:pt>
                <c:pt idx="10">
                  <c:v>173709.51279695032</c:v>
                </c:pt>
                <c:pt idx="11">
                  <c:v>174569.37488529523</c:v>
                </c:pt>
                <c:pt idx="12">
                  <c:v>173696.52801086876</c:v>
                </c:pt>
                <c:pt idx="13">
                  <c:v>178012.88673193884</c:v>
                </c:pt>
                <c:pt idx="14">
                  <c:v>180665.27874424474</c:v>
                </c:pt>
                <c:pt idx="15">
                  <c:v>185154.81092103923</c:v>
                </c:pt>
                <c:pt idx="16">
                  <c:v>187913.61760376272</c:v>
                </c:pt>
                <c:pt idx="17">
                  <c:v>190713.5305060588</c:v>
                </c:pt>
                <c:pt idx="18">
                  <c:v>193555.16211059908</c:v>
                </c:pt>
                <c:pt idx="19">
                  <c:v>194513.26016304654</c:v>
                </c:pt>
                <c:pt idx="20">
                  <c:v>201282.32161672055</c:v>
                </c:pt>
              </c:numCache>
            </c:numRef>
          </c:yVal>
          <c:smooth val="0"/>
        </c:ser>
        <c:ser>
          <c:idx val="2"/>
          <c:order val="2"/>
          <c:tx>
            <c:strRef>
              <c:f>Charts!$C$7</c:f>
              <c:strCache>
                <c:ptCount val="1"/>
                <c:pt idx="0">
                  <c:v>150</c:v>
                </c:pt>
              </c:strCache>
            </c:strRef>
          </c:tx>
          <c:xVal>
            <c:numRef>
              <c:f>Charts!$D$4:$X$4</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Charts!$D$7:$X$7</c:f>
              <c:numCache>
                <c:formatCode>General</c:formatCode>
                <c:ptCount val="21"/>
                <c:pt idx="0">
                  <c:v>150000</c:v>
                </c:pt>
                <c:pt idx="1">
                  <c:v>155220</c:v>
                </c:pt>
                <c:pt idx="2">
                  <c:v>160621.65600000002</c:v>
                </c:pt>
                <c:pt idx="3">
                  <c:v>163014.91867440002</c:v>
                </c:pt>
                <c:pt idx="4">
                  <c:v>163821.84252183829</c:v>
                </c:pt>
                <c:pt idx="5">
                  <c:v>164632.7606423214</c:v>
                </c:pt>
                <c:pt idx="6">
                  <c:v>165447.69280750089</c:v>
                </c:pt>
                <c:pt idx="7">
                  <c:v>169559.06797376729</c:v>
                </c:pt>
                <c:pt idx="8">
                  <c:v>170398.38536023744</c:v>
                </c:pt>
                <c:pt idx="9">
                  <c:v>169546.39343343626</c:v>
                </c:pt>
                <c:pt idx="10">
                  <c:v>173759.62131025715</c:v>
                </c:pt>
                <c:pt idx="11">
                  <c:v>178077.54789981706</c:v>
                </c:pt>
                <c:pt idx="12">
                  <c:v>178959.03176192116</c:v>
                </c:pt>
                <c:pt idx="13">
                  <c:v>185186.80606723603</c:v>
                </c:pt>
                <c:pt idx="14">
                  <c:v>191631.30691837586</c:v>
                </c:pt>
                <c:pt idx="15">
                  <c:v>192579.88188762183</c:v>
                </c:pt>
                <c:pt idx="16">
                  <c:v>199281.66177731106</c:v>
                </c:pt>
                <c:pt idx="17">
                  <c:v>198285.25346842452</c:v>
                </c:pt>
                <c:pt idx="18">
                  <c:v>199266.7654730932</c:v>
                </c:pt>
                <c:pt idx="19">
                  <c:v>204218.54459509958</c:v>
                </c:pt>
                <c:pt idx="20">
                  <c:v>209293.37542828781</c:v>
                </c:pt>
              </c:numCache>
            </c:numRef>
          </c:yVal>
          <c:smooth val="0"/>
        </c:ser>
        <c:dLbls>
          <c:showLegendKey val="0"/>
          <c:showVal val="0"/>
          <c:showCatName val="0"/>
          <c:showSerName val="0"/>
          <c:showPercent val="0"/>
          <c:showBubbleSize val="0"/>
        </c:dLbls>
        <c:axId val="330275840"/>
        <c:axId val="330276232"/>
      </c:scatterChart>
      <c:valAx>
        <c:axId val="330275840"/>
        <c:scaling>
          <c:orientation val="minMax"/>
          <c:max val="20"/>
        </c:scaling>
        <c:delete val="0"/>
        <c:axPos val="b"/>
        <c:title>
          <c:tx>
            <c:rich>
              <a:bodyPr/>
              <a:lstStyle/>
              <a:p>
                <a:pPr>
                  <a:defRPr/>
                </a:pPr>
                <a:r>
                  <a:rPr lang="en-US"/>
                  <a:t>Projection Year</a:t>
                </a:r>
              </a:p>
            </c:rich>
          </c:tx>
          <c:layout/>
          <c:overlay val="0"/>
        </c:title>
        <c:numFmt formatCode="General" sourceLinked="1"/>
        <c:majorTickMark val="none"/>
        <c:minorTickMark val="none"/>
        <c:tickLblPos val="nextTo"/>
        <c:crossAx val="330276232"/>
        <c:crosses val="autoZero"/>
        <c:crossBetween val="midCat"/>
        <c:majorUnit val="1"/>
      </c:valAx>
      <c:valAx>
        <c:axId val="330276232"/>
        <c:scaling>
          <c:orientation val="minMax"/>
          <c:max val="250000"/>
          <c:min val="100000"/>
        </c:scaling>
        <c:delete val="0"/>
        <c:axPos val="l"/>
        <c:majorGridlines/>
        <c:title>
          <c:tx>
            <c:rich>
              <a:bodyPr/>
              <a:lstStyle/>
              <a:p>
                <a:pPr>
                  <a:defRPr/>
                </a:pPr>
                <a:r>
                  <a:rPr lang="en-US"/>
                  <a:t>Bond Value (£)</a:t>
                </a:r>
              </a:p>
            </c:rich>
          </c:tx>
          <c:layout/>
          <c:overlay val="0"/>
        </c:title>
        <c:numFmt formatCode="General" sourceLinked="1"/>
        <c:majorTickMark val="none"/>
        <c:minorTickMark val="none"/>
        <c:tickLblPos val="nextTo"/>
        <c:crossAx val="3302758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Charts!#REF!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Charts!#REF!</c15:sqref>
                        </c15:formulaRef>
                      </c:ext>
                    </c:extLst>
                  </c:multiLvlStrRef>
                </c15:cat>
              </c15:filteredCategoryTitle>
            </c:ext>
          </c:extLst>
        </c:ser>
        <c:ser>
          <c:idx val="1"/>
          <c:order val="1"/>
          <c:invertIfNegative val="0"/>
          <c:val>
            <c:numRef>
              <c:f>Charts!#REF!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Charts!#REF!</c15:sqref>
                        </c15:formulaRef>
                      </c:ext>
                    </c:extLst>
                  </c:multiLvlStrRef>
                </c15:cat>
              </c15:filteredCategoryTitle>
            </c:ext>
          </c:extLst>
        </c:ser>
        <c:dLbls>
          <c:showLegendKey val="0"/>
          <c:showVal val="0"/>
          <c:showCatName val="0"/>
          <c:showSerName val="0"/>
          <c:showPercent val="0"/>
          <c:showBubbleSize val="0"/>
        </c:dLbls>
        <c:gapWidth val="150"/>
        <c:axId val="330280544"/>
        <c:axId val="330278192"/>
      </c:barChart>
      <c:catAx>
        <c:axId val="330280544"/>
        <c:scaling>
          <c:orientation val="minMax"/>
        </c:scaling>
        <c:delete val="0"/>
        <c:axPos val="b"/>
        <c:numFmt formatCode="General" sourceLinked="1"/>
        <c:majorTickMark val="out"/>
        <c:minorTickMark val="none"/>
        <c:tickLblPos val="nextTo"/>
        <c:crossAx val="330278192"/>
        <c:crosses val="autoZero"/>
        <c:auto val="1"/>
        <c:lblAlgn val="ctr"/>
        <c:lblOffset val="100"/>
        <c:noMultiLvlLbl val="0"/>
      </c:catAx>
      <c:valAx>
        <c:axId val="330278192"/>
        <c:scaling>
          <c:orientation val="minMax"/>
        </c:scaling>
        <c:delete val="0"/>
        <c:axPos val="l"/>
        <c:majorGridlines/>
        <c:numFmt formatCode="General" sourceLinked="1"/>
        <c:majorTickMark val="out"/>
        <c:minorTickMark val="none"/>
        <c:tickLblPos val="nextTo"/>
        <c:crossAx val="33028054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Projected</a:t>
            </a:r>
            <a:r>
              <a:rPr lang="en-US" baseline="0"/>
              <a:t> Bond Value - Alternative Design</a:t>
            </a:r>
            <a:endParaRPr lang="en-US"/>
          </a:p>
        </c:rich>
      </c:tx>
      <c:layout/>
      <c:overlay val="0"/>
    </c:title>
    <c:autoTitleDeleted val="0"/>
    <c:plotArea>
      <c:layout/>
      <c:scatterChart>
        <c:scatterStyle val="lineMarker"/>
        <c:varyColors val="0"/>
        <c:ser>
          <c:idx val="0"/>
          <c:order val="0"/>
          <c:tx>
            <c:strRef>
              <c:f>Charts!$C$29</c:f>
              <c:strCache>
                <c:ptCount val="1"/>
                <c:pt idx="0">
                  <c:v>50</c:v>
                </c:pt>
              </c:strCache>
            </c:strRef>
          </c:tx>
          <c:xVal>
            <c:numRef>
              <c:f>Charts!$D$28:$X$28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Charts!$D$29:$X$29</c:f>
              <c:numCache>
                <c:formatCode>General</c:formatCode>
                <c:ptCount val="21"/>
                <c:pt idx="0">
                  <c:v>150000</c:v>
                </c:pt>
                <c:pt idx="1">
                  <c:v>160786.31797955543</c:v>
                </c:pt>
                <c:pt idx="2">
                  <c:v>158247.04515101173</c:v>
                </c:pt>
                <c:pt idx="3">
                  <c:v>157289.93282057665</c:v>
                </c:pt>
                <c:pt idx="4">
                  <c:v>153273.14638467968</c:v>
                </c:pt>
                <c:pt idx="5">
                  <c:v>152346.11726897414</c:v>
                </c:pt>
                <c:pt idx="6">
                  <c:v>160332.03002722852</c:v>
                </c:pt>
                <c:pt idx="7">
                  <c:v>168736.56062573844</c:v>
                </c:pt>
                <c:pt idx="8">
                  <c:v>164427.45631240308</c:v>
                </c:pt>
                <c:pt idx="9">
                  <c:v>163432.96351951401</c:v>
                </c:pt>
                <c:pt idx="10">
                  <c:v>159259.29964114947</c:v>
                </c:pt>
                <c:pt idx="11">
                  <c:v>158296.06497678312</c:v>
                </c:pt>
                <c:pt idx="12">
                  <c:v>157338.65616384731</c:v>
                </c:pt>
                <c:pt idx="13">
                  <c:v>153320.62545718963</c:v>
                </c:pt>
                <c:pt idx="14">
                  <c:v>149405.20507626672</c:v>
                </c:pt>
                <c:pt idx="15">
                  <c:v>157236.95658235622</c:v>
                </c:pt>
                <c:pt idx="16">
                  <c:v>165479.24486741418</c:v>
                </c:pt>
                <c:pt idx="17">
                  <c:v>161253.32414708345</c:v>
                </c:pt>
                <c:pt idx="18">
                  <c:v>169706.14855575238</c:v>
                </c:pt>
                <c:pt idx="19">
                  <c:v>181909.51176513918</c:v>
                </c:pt>
                <c:pt idx="20">
                  <c:v>177264.00364954755</c:v>
                </c:pt>
              </c:numCache>
            </c:numRef>
          </c:yVal>
          <c:smooth val="0"/>
        </c:ser>
        <c:ser>
          <c:idx val="1"/>
          <c:order val="1"/>
          <c:tx>
            <c:strRef>
              <c:f>Charts!$C$30</c:f>
              <c:strCache>
                <c:ptCount val="1"/>
                <c:pt idx="0">
                  <c:v>100</c:v>
                </c:pt>
              </c:strCache>
            </c:strRef>
          </c:tx>
          <c:xVal>
            <c:numRef>
              <c:f>Charts!$D$28:$X$28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Charts!$D$30:$X$30</c:f>
              <c:numCache>
                <c:formatCode>General</c:formatCode>
                <c:ptCount val="21"/>
                <c:pt idx="0">
                  <c:v>150000</c:v>
                </c:pt>
                <c:pt idx="1">
                  <c:v>160786.31797955543</c:v>
                </c:pt>
                <c:pt idx="2">
                  <c:v>158247.04515101173</c:v>
                </c:pt>
                <c:pt idx="3">
                  <c:v>169626.39813983758</c:v>
                </c:pt>
                <c:pt idx="4">
                  <c:v>181824.02659359065</c:v>
                </c:pt>
                <c:pt idx="5">
                  <c:v>180724.31558378309</c:v>
                </c:pt>
                <c:pt idx="6">
                  <c:v>177870.1651200763</c:v>
                </c:pt>
                <c:pt idx="7">
                  <c:v>190660.59285381745</c:v>
                </c:pt>
                <c:pt idx="8">
                  <c:v>185791.60429554209</c:v>
                </c:pt>
                <c:pt idx="9">
                  <c:v>182857.42694458613</c:v>
                </c:pt>
                <c:pt idx="10">
                  <c:v>181751.46570611067</c:v>
                </c:pt>
                <c:pt idx="11">
                  <c:v>191278.7931814231</c:v>
                </c:pt>
                <c:pt idx="12">
                  <c:v>186394.01735281158</c:v>
                </c:pt>
                <c:pt idx="13">
                  <c:v>181633.98632470262</c:v>
                </c:pt>
                <c:pt idx="14">
                  <c:v>178765.46957520506</c:v>
                </c:pt>
                <c:pt idx="15">
                  <c:v>188136.27251923719</c:v>
                </c:pt>
                <c:pt idx="16">
                  <c:v>183331.74870767494</c:v>
                </c:pt>
                <c:pt idx="17">
                  <c:v>180436.41946602892</c:v>
                </c:pt>
                <c:pt idx="18">
                  <c:v>189894.81282779371</c:v>
                </c:pt>
                <c:pt idx="19">
                  <c:v>186895.83415501681</c:v>
                </c:pt>
                <c:pt idx="20">
                  <c:v>200335.28679668525</c:v>
                </c:pt>
              </c:numCache>
            </c:numRef>
          </c:yVal>
          <c:smooth val="0"/>
        </c:ser>
        <c:ser>
          <c:idx val="2"/>
          <c:order val="2"/>
          <c:tx>
            <c:strRef>
              <c:f>Charts!$C$31</c:f>
              <c:strCache>
                <c:ptCount val="1"/>
                <c:pt idx="0">
                  <c:v>150</c:v>
                </c:pt>
              </c:strCache>
            </c:strRef>
          </c:tx>
          <c:xVal>
            <c:numRef>
              <c:f>Charts!$D$28:$X$28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Charts!$D$31:$X$31</c:f>
              <c:numCache>
                <c:formatCode>General</c:formatCode>
                <c:ptCount val="21"/>
                <c:pt idx="0">
                  <c:v>150000</c:v>
                </c:pt>
                <c:pt idx="1">
                  <c:v>149092.76758104231</c:v>
                </c:pt>
                <c:pt idx="2">
                  <c:v>159813.84757824949</c:v>
                </c:pt>
                <c:pt idx="3">
                  <c:v>171305.86742835084</c:v>
                </c:pt>
                <c:pt idx="4">
                  <c:v>168600.46102314768</c:v>
                </c:pt>
                <c:pt idx="5">
                  <c:v>167580.72899587158</c:v>
                </c:pt>
                <c:pt idx="6">
                  <c:v>176365.23302995143</c:v>
                </c:pt>
                <c:pt idx="7">
                  <c:v>185610.21668831233</c:v>
                </c:pt>
                <c:pt idx="8">
                  <c:v>182678.90396307988</c:v>
                </c:pt>
                <c:pt idx="9">
                  <c:v>178013.7475197844</c:v>
                </c:pt>
                <c:pt idx="10">
                  <c:v>176937.08190131708</c:v>
                </c:pt>
                <c:pt idx="11">
                  <c:v>175866.92818920608</c:v>
                </c:pt>
                <c:pt idx="12">
                  <c:v>188513.30558611554</c:v>
                </c:pt>
                <c:pt idx="13">
                  <c:v>198395.08556953925</c:v>
                </c:pt>
                <c:pt idx="14">
                  <c:v>197195.1492136021</c:v>
                </c:pt>
                <c:pt idx="15">
                  <c:v>207532.02741044143</c:v>
                </c:pt>
                <c:pt idx="16">
                  <c:v>222455.40366771366</c:v>
                </c:pt>
                <c:pt idx="17">
                  <c:v>221109.94530784921</c:v>
                </c:pt>
                <c:pt idx="18">
                  <c:v>215463.35742248455</c:v>
                </c:pt>
                <c:pt idx="19">
                  <c:v>214160.18846947691</c:v>
                </c:pt>
                <c:pt idx="20">
                  <c:v>229560.18774543222</c:v>
                </c:pt>
              </c:numCache>
            </c:numRef>
          </c:yVal>
          <c:smooth val="0"/>
        </c:ser>
        <c:dLbls>
          <c:showLegendKey val="0"/>
          <c:showVal val="0"/>
          <c:showCatName val="0"/>
          <c:showSerName val="0"/>
          <c:showPercent val="0"/>
          <c:showBubbleSize val="0"/>
        </c:dLbls>
        <c:axId val="330276624"/>
        <c:axId val="330277016"/>
      </c:scatterChart>
      <c:valAx>
        <c:axId val="330276624"/>
        <c:scaling>
          <c:orientation val="minMax"/>
          <c:max val="20"/>
        </c:scaling>
        <c:delete val="0"/>
        <c:axPos val="b"/>
        <c:title>
          <c:tx>
            <c:rich>
              <a:bodyPr/>
              <a:lstStyle/>
              <a:p>
                <a:pPr>
                  <a:defRPr/>
                </a:pPr>
                <a:r>
                  <a:rPr lang="en-US"/>
                  <a:t>Projection Year</a:t>
                </a:r>
              </a:p>
            </c:rich>
          </c:tx>
          <c:layout/>
          <c:overlay val="0"/>
        </c:title>
        <c:numFmt formatCode="General" sourceLinked="1"/>
        <c:majorTickMark val="none"/>
        <c:minorTickMark val="none"/>
        <c:tickLblPos val="nextTo"/>
        <c:crossAx val="330277016"/>
        <c:crosses val="autoZero"/>
        <c:crossBetween val="midCat"/>
        <c:majorUnit val="1"/>
      </c:valAx>
      <c:valAx>
        <c:axId val="330277016"/>
        <c:scaling>
          <c:orientation val="minMax"/>
          <c:max val="250000"/>
          <c:min val="100000"/>
        </c:scaling>
        <c:delete val="0"/>
        <c:axPos val="l"/>
        <c:majorGridlines/>
        <c:title>
          <c:tx>
            <c:rich>
              <a:bodyPr/>
              <a:lstStyle/>
              <a:p>
                <a:pPr>
                  <a:defRPr/>
                </a:pPr>
                <a:r>
                  <a:rPr lang="en-US"/>
                  <a:t>Bond</a:t>
                </a:r>
                <a:r>
                  <a:rPr lang="en-US" baseline="0"/>
                  <a:t> Value (£)</a:t>
                </a:r>
                <a:endParaRPr lang="en-US"/>
              </a:p>
            </c:rich>
          </c:tx>
          <c:layout/>
          <c:overlay val="0"/>
        </c:title>
        <c:numFmt formatCode="General" sourceLinked="1"/>
        <c:majorTickMark val="none"/>
        <c:minorTickMark val="none"/>
        <c:tickLblPos val="nextTo"/>
        <c:crossAx val="3302766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Comparison</a:t>
            </a:r>
            <a:r>
              <a:rPr lang="en-US" baseline="0"/>
              <a:t> of Bond Returns</a:t>
            </a:r>
            <a:endParaRPr lang="en-US"/>
          </a:p>
        </c:rich>
      </c:tx>
      <c:overlay val="0"/>
    </c:title>
    <c:autoTitleDeleted val="0"/>
    <c:plotArea>
      <c:layout/>
      <c:barChart>
        <c:barDir val="col"/>
        <c:grouping val="clustered"/>
        <c:varyColors val="0"/>
        <c:ser>
          <c:idx val="0"/>
          <c:order val="0"/>
          <c:tx>
            <c:strRef>
              <c:f>Charts!$C$52</c:f>
              <c:strCache>
                <c:ptCount val="1"/>
                <c:pt idx="0">
                  <c:v>Max</c:v>
                </c:pt>
              </c:strCache>
            </c:strRef>
          </c:tx>
          <c:invertIfNegative val="0"/>
          <c:cat>
            <c:strRef>
              <c:f>Charts!$D$51:$E$51</c:f>
              <c:strCache>
                <c:ptCount val="2"/>
                <c:pt idx="0">
                  <c:v>Current Design</c:v>
                </c:pt>
                <c:pt idx="1">
                  <c:v>Alternative Design</c:v>
                </c:pt>
              </c:strCache>
            </c:strRef>
          </c:cat>
          <c:val>
            <c:numRef>
              <c:f>Charts!$D$52:$E$52</c:f>
              <c:numCache>
                <c:formatCode>0.0%</c:formatCode>
                <c:ptCount val="2"/>
                <c:pt idx="0">
                  <c:v>2.3792339925459371E-2</c:v>
                </c:pt>
                <c:pt idx="1">
                  <c:v>4.00965082010869E-2</c:v>
                </c:pt>
              </c:numCache>
            </c:numRef>
          </c:val>
        </c:ser>
        <c:ser>
          <c:idx val="1"/>
          <c:order val="1"/>
          <c:tx>
            <c:strRef>
              <c:f>Charts!$C$53</c:f>
              <c:strCache>
                <c:ptCount val="1"/>
                <c:pt idx="0">
                  <c:v>Mean</c:v>
                </c:pt>
              </c:strCache>
            </c:strRef>
          </c:tx>
          <c:invertIfNegative val="0"/>
          <c:cat>
            <c:strRef>
              <c:f>Charts!$D$51:$E$51</c:f>
              <c:strCache>
                <c:ptCount val="2"/>
                <c:pt idx="0">
                  <c:v>Current Design</c:v>
                </c:pt>
                <c:pt idx="1">
                  <c:v>Alternative Design</c:v>
                </c:pt>
              </c:strCache>
            </c:strRef>
          </c:cat>
          <c:val>
            <c:numRef>
              <c:f>Charts!$D$53:$E$53</c:f>
              <c:numCache>
                <c:formatCode>0.0%</c:formatCode>
                <c:ptCount val="2"/>
                <c:pt idx="0">
                  <c:v>1.4756947040635031E-2</c:v>
                </c:pt>
                <c:pt idx="1">
                  <c:v>1.475694704063492E-2</c:v>
                </c:pt>
              </c:numCache>
            </c:numRef>
          </c:val>
        </c:ser>
        <c:ser>
          <c:idx val="2"/>
          <c:order val="2"/>
          <c:tx>
            <c:strRef>
              <c:f>Charts!$C$54</c:f>
              <c:strCache>
                <c:ptCount val="1"/>
                <c:pt idx="0">
                  <c:v>Min</c:v>
                </c:pt>
              </c:strCache>
            </c:strRef>
          </c:tx>
          <c:invertIfNegative val="0"/>
          <c:cat>
            <c:strRef>
              <c:f>Charts!$D$51:$E$51</c:f>
              <c:strCache>
                <c:ptCount val="2"/>
                <c:pt idx="0">
                  <c:v>Current Design</c:v>
                </c:pt>
                <c:pt idx="1">
                  <c:v>Alternative Design</c:v>
                </c:pt>
              </c:strCache>
            </c:strRef>
          </c:cat>
          <c:val>
            <c:numRef>
              <c:f>Charts!$D$54:$E$54</c:f>
              <c:numCache>
                <c:formatCode>0.0%</c:formatCode>
                <c:ptCount val="2"/>
                <c:pt idx="0">
                  <c:v>5.8527997106714302E-3</c:v>
                </c:pt>
                <c:pt idx="1">
                  <c:v>-5.4568955420857268E-3</c:v>
                </c:pt>
              </c:numCache>
            </c:numRef>
          </c:val>
        </c:ser>
        <c:dLbls>
          <c:showLegendKey val="0"/>
          <c:showVal val="0"/>
          <c:showCatName val="0"/>
          <c:showSerName val="0"/>
          <c:showPercent val="0"/>
          <c:showBubbleSize val="0"/>
        </c:dLbls>
        <c:gapWidth val="75"/>
        <c:overlap val="-25"/>
        <c:axId val="452227752"/>
        <c:axId val="452224224"/>
      </c:barChart>
      <c:catAx>
        <c:axId val="452227752"/>
        <c:scaling>
          <c:orientation val="minMax"/>
        </c:scaling>
        <c:delete val="0"/>
        <c:axPos val="b"/>
        <c:numFmt formatCode="General" sourceLinked="0"/>
        <c:majorTickMark val="none"/>
        <c:minorTickMark val="none"/>
        <c:tickLblPos val="nextTo"/>
        <c:crossAx val="452224224"/>
        <c:crosses val="autoZero"/>
        <c:auto val="1"/>
        <c:lblAlgn val="ctr"/>
        <c:lblOffset val="100"/>
        <c:noMultiLvlLbl val="0"/>
      </c:catAx>
      <c:valAx>
        <c:axId val="452224224"/>
        <c:scaling>
          <c:orientation val="minMax"/>
          <c:min val="-0.02"/>
        </c:scaling>
        <c:delete val="0"/>
        <c:axPos val="l"/>
        <c:majorGridlines/>
        <c:title>
          <c:tx>
            <c:rich>
              <a:bodyPr/>
              <a:lstStyle/>
              <a:p>
                <a:pPr>
                  <a:defRPr/>
                </a:pPr>
                <a:r>
                  <a:rPr lang="en-US"/>
                  <a:t>Bond Return</a:t>
                </a:r>
              </a:p>
            </c:rich>
          </c:tx>
          <c:overlay val="0"/>
        </c:title>
        <c:numFmt formatCode="0.0%" sourceLinked="1"/>
        <c:majorTickMark val="none"/>
        <c:minorTickMark val="none"/>
        <c:tickLblPos val="nextTo"/>
        <c:spPr>
          <a:ln w="9525">
            <a:noFill/>
          </a:ln>
        </c:spPr>
        <c:crossAx val="452227752"/>
        <c:crosses val="autoZero"/>
        <c:crossBetween val="between"/>
      </c:valAx>
    </c:plotArea>
    <c:legend>
      <c:legendPos val="b"/>
      <c:overlay val="0"/>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8</xdr:col>
      <xdr:colOff>285750</xdr:colOff>
      <xdr:row>3</xdr:row>
      <xdr:rowOff>104775</xdr:rowOff>
    </xdr:from>
    <xdr:to>
      <xdr:col>16</xdr:col>
      <xdr:colOff>133350</xdr:colOff>
      <xdr:row>20</xdr:row>
      <xdr:rowOff>28575</xdr:rowOff>
    </xdr:to>
    <xdr:graphicFrame macro="">
      <xdr:nvGraphicFramePr>
        <xdr:cNvPr id="206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812800</xdr:colOff>
      <xdr:row>1</xdr:row>
      <xdr:rowOff>133460</xdr:rowOff>
    </xdr:from>
    <xdr:to>
      <xdr:col>30</xdr:col>
      <xdr:colOff>520700</xdr:colOff>
      <xdr:row>10</xdr:row>
      <xdr:rowOff>114299</xdr:rowOff>
    </xdr:to>
    <xdr:pic>
      <xdr:nvPicPr>
        <xdr:cNvPr id="2" name="Picture 1"/>
        <xdr:cNvPicPr>
          <a:picLocks noChangeAspect="1"/>
        </xdr:cNvPicPr>
      </xdr:nvPicPr>
      <xdr:blipFill>
        <a:blip xmlns:r="http://schemas.openxmlformats.org/officeDocument/2006/relationships" r:embed="rId1"/>
        <a:stretch>
          <a:fillRect/>
        </a:stretch>
      </xdr:blipFill>
      <xdr:spPr>
        <a:xfrm>
          <a:off x="18643600" y="336660"/>
          <a:ext cx="2298700" cy="14921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8</xdr:row>
      <xdr:rowOff>55562</xdr:rowOff>
    </xdr:from>
    <xdr:to>
      <xdr:col>8</xdr:col>
      <xdr:colOff>60325</xdr:colOff>
      <xdr:row>25</xdr:row>
      <xdr:rowOff>46037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260349</xdr:colOff>
      <xdr:row>26</xdr:row>
      <xdr:rowOff>112712</xdr:rowOff>
    </xdr:from>
    <xdr:to>
      <xdr:col>20</xdr:col>
      <xdr:colOff>593724</xdr:colOff>
      <xdr:row>27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12700</xdr:colOff>
      <xdr:row>32</xdr:row>
      <xdr:rowOff>50800</xdr:rowOff>
    </xdr:from>
    <xdr:to>
      <xdr:col>8</xdr:col>
      <xdr:colOff>63500</xdr:colOff>
      <xdr:row>49</xdr:row>
      <xdr:rowOff>50800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6350</xdr:colOff>
      <xdr:row>55</xdr:row>
      <xdr:rowOff>0</xdr:rowOff>
    </xdr:from>
    <xdr:to>
      <xdr:col>6</xdr:col>
      <xdr:colOff>44450</xdr:colOff>
      <xdr:row>73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g210/AppData/Local/Microsoft/Windows/Temporary%20Internet%20Files/Content.Outlook/D1D7YZPZ/First%20draft%20(CJC)%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Competitions"/>
      <sheetName val="Veterans"/>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5"/>
  <sheetViews>
    <sheetView workbookViewId="0">
      <selection activeCell="C24" sqref="C24"/>
    </sheetView>
  </sheetViews>
  <sheetFormatPr defaultColWidth="8.85546875" defaultRowHeight="15"/>
  <cols>
    <col min="1" max="1" width="8.85546875" style="114"/>
    <col min="2" max="16384" width="8.85546875" style="103"/>
  </cols>
  <sheetData>
    <row r="1" spans="1:1" ht="18.75">
      <c r="A1" s="111" t="s">
        <v>107</v>
      </c>
    </row>
    <row r="2" spans="1:1" ht="15" customHeight="1">
      <c r="A2" s="111"/>
    </row>
    <row r="4" spans="1:1">
      <c r="A4" s="112" t="s">
        <v>99</v>
      </c>
    </row>
    <row r="5" spans="1:1">
      <c r="A5" s="113" t="s">
        <v>140</v>
      </c>
    </row>
    <row r="6" spans="1:1">
      <c r="A6" s="113" t="s">
        <v>108</v>
      </c>
    </row>
    <row r="8" spans="1:1">
      <c r="A8" s="113" t="s">
        <v>100</v>
      </c>
    </row>
    <row r="9" spans="1:1">
      <c r="A9" s="113" t="s">
        <v>109</v>
      </c>
    </row>
    <row r="11" spans="1:1">
      <c r="A11" s="123" t="s">
        <v>229</v>
      </c>
    </row>
    <row r="14" spans="1:1">
      <c r="A14" s="112" t="s">
        <v>101</v>
      </c>
    </row>
    <row r="15" spans="1:1">
      <c r="A15" s="114" t="s">
        <v>216</v>
      </c>
    </row>
    <row r="16" spans="1:1">
      <c r="A16" s="114" t="s">
        <v>113</v>
      </c>
    </row>
    <row r="17" spans="1:2">
      <c r="A17" s="113"/>
    </row>
    <row r="19" spans="1:2">
      <c r="A19" s="112" t="s">
        <v>102</v>
      </c>
    </row>
    <row r="20" spans="1:2">
      <c r="A20" s="113" t="s">
        <v>141</v>
      </c>
    </row>
    <row r="21" spans="1:2">
      <c r="A21" s="113" t="s">
        <v>110</v>
      </c>
    </row>
    <row r="22" spans="1:2">
      <c r="A22" s="126" t="s">
        <v>242</v>
      </c>
    </row>
    <row r="23" spans="1:2">
      <c r="A23" s="114" t="s">
        <v>142</v>
      </c>
    </row>
    <row r="26" spans="1:2">
      <c r="A26" s="112" t="s">
        <v>230</v>
      </c>
    </row>
    <row r="27" spans="1:2">
      <c r="A27" s="113" t="s">
        <v>114</v>
      </c>
    </row>
    <row r="28" spans="1:2">
      <c r="A28" s="113" t="s">
        <v>103</v>
      </c>
    </row>
    <row r="29" spans="1:2">
      <c r="B29" s="104" t="s">
        <v>115</v>
      </c>
    </row>
    <row r="30" spans="1:2">
      <c r="B30" s="104" t="s">
        <v>116</v>
      </c>
    </row>
    <row r="31" spans="1:2">
      <c r="B31" s="104" t="s">
        <v>117</v>
      </c>
    </row>
    <row r="32" spans="1:2">
      <c r="B32" s="104" t="s">
        <v>118</v>
      </c>
    </row>
    <row r="33" spans="1:3">
      <c r="B33" s="104" t="s">
        <v>119</v>
      </c>
    </row>
    <row r="34" spans="1:3">
      <c r="A34" s="113" t="s">
        <v>120</v>
      </c>
      <c r="B34" s="104"/>
    </row>
    <row r="35" spans="1:3">
      <c r="A35" s="113"/>
      <c r="B35" s="42"/>
      <c r="C35" s="104"/>
    </row>
    <row r="36" spans="1:3">
      <c r="A36" s="115" t="s">
        <v>121</v>
      </c>
      <c r="B36" s="104"/>
    </row>
    <row r="37" spans="1:3">
      <c r="A37" s="115"/>
      <c r="B37" s="104"/>
    </row>
    <row r="39" spans="1:3">
      <c r="A39" s="112" t="s">
        <v>104</v>
      </c>
    </row>
    <row r="40" spans="1:3">
      <c r="A40" s="113" t="s">
        <v>105</v>
      </c>
    </row>
    <row r="41" spans="1:3">
      <c r="B41" s="104" t="s">
        <v>205</v>
      </c>
    </row>
    <row r="42" spans="1:3">
      <c r="B42" s="124" t="s">
        <v>231</v>
      </c>
    </row>
    <row r="43" spans="1:3">
      <c r="B43" s="104" t="s">
        <v>206</v>
      </c>
    </row>
    <row r="44" spans="1:3">
      <c r="B44" s="124" t="s">
        <v>226</v>
      </c>
    </row>
    <row r="45" spans="1:3">
      <c r="B45" s="104"/>
    </row>
    <row r="47" spans="1:3">
      <c r="A47" s="112" t="s">
        <v>232</v>
      </c>
    </row>
    <row r="48" spans="1:3">
      <c r="A48" s="114" t="s">
        <v>122</v>
      </c>
    </row>
    <row r="49" spans="1:2">
      <c r="A49" s="112"/>
    </row>
    <row r="50" spans="1:2">
      <c r="A50" s="113" t="s">
        <v>106</v>
      </c>
    </row>
    <row r="51" spans="1:2">
      <c r="A51" s="113"/>
    </row>
    <row r="52" spans="1:2">
      <c r="A52" s="113" t="s">
        <v>123</v>
      </c>
    </row>
    <row r="53" spans="1:2">
      <c r="A53" s="123" t="s">
        <v>233</v>
      </c>
      <c r="B53" s="42"/>
    </row>
    <row r="54" spans="1:2">
      <c r="B54" s="42"/>
    </row>
    <row r="55" spans="1:2">
      <c r="A55" s="114" t="s">
        <v>201</v>
      </c>
      <c r="B55" s="42"/>
    </row>
    <row r="56" spans="1:2">
      <c r="A56" s="114" t="s">
        <v>200</v>
      </c>
      <c r="B56" s="42"/>
    </row>
    <row r="57" spans="1:2">
      <c r="A57" s="121"/>
      <c r="B57" s="42"/>
    </row>
    <row r="58" spans="1:2">
      <c r="A58" s="114" t="s">
        <v>124</v>
      </c>
      <c r="B58" s="42"/>
    </row>
    <row r="59" spans="1:2">
      <c r="A59" s="114" t="s">
        <v>143</v>
      </c>
    </row>
    <row r="60" spans="1:2">
      <c r="A60" s="113" t="s">
        <v>125</v>
      </c>
    </row>
    <row r="61" spans="1:2">
      <c r="A61" s="114" t="s">
        <v>126</v>
      </c>
      <c r="B61" s="42"/>
    </row>
    <row r="62" spans="1:2">
      <c r="B62" s="42"/>
    </row>
    <row r="63" spans="1:2">
      <c r="A63" s="114" t="s">
        <v>127</v>
      </c>
      <c r="B63" s="42"/>
    </row>
    <row r="64" spans="1:2">
      <c r="B64" s="42"/>
    </row>
    <row r="65" spans="1:16">
      <c r="A65" s="114" t="s">
        <v>128</v>
      </c>
    </row>
    <row r="66" spans="1:16">
      <c r="A66" s="113"/>
    </row>
    <row r="67" spans="1:16">
      <c r="A67" s="114" t="s">
        <v>129</v>
      </c>
    </row>
    <row r="69" spans="1:16">
      <c r="A69" s="114" t="s">
        <v>130</v>
      </c>
    </row>
    <row r="70" spans="1:16">
      <c r="A70" s="114" t="s">
        <v>131</v>
      </c>
    </row>
    <row r="71" spans="1:16">
      <c r="A71" s="114" t="s">
        <v>132</v>
      </c>
    </row>
    <row r="72" spans="1:16">
      <c r="A72" s="114" t="s">
        <v>144</v>
      </c>
      <c r="P72" s="120"/>
    </row>
    <row r="73" spans="1:16">
      <c r="A73" s="114" t="s">
        <v>199</v>
      </c>
    </row>
    <row r="76" spans="1:16">
      <c r="A76" s="112" t="s">
        <v>217</v>
      </c>
    </row>
    <row r="77" spans="1:16">
      <c r="A77" s="123" t="s">
        <v>227</v>
      </c>
    </row>
    <row r="78" spans="1:16">
      <c r="A78" s="123" t="s">
        <v>234</v>
      </c>
    </row>
    <row r="79" spans="1:16">
      <c r="A79" s="113"/>
    </row>
    <row r="81" spans="1:16384">
      <c r="A81" s="113" t="s">
        <v>136</v>
      </c>
    </row>
    <row r="82" spans="1:16384">
      <c r="A82" s="123" t="s">
        <v>224</v>
      </c>
      <c r="B82" s="42"/>
    </row>
    <row r="83" spans="1:16384">
      <c r="B83" s="42"/>
    </row>
    <row r="84" spans="1:16384">
      <c r="A84" s="114" t="s">
        <v>201</v>
      </c>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4"/>
      <c r="BR84" s="114"/>
      <c r="BS84" s="114"/>
      <c r="BT84" s="114"/>
      <c r="BU84" s="114"/>
      <c r="BV84" s="114"/>
      <c r="BW84" s="114"/>
      <c r="BX84" s="114"/>
      <c r="BY84" s="114"/>
      <c r="BZ84" s="114"/>
      <c r="CA84" s="114"/>
      <c r="CB84" s="114"/>
      <c r="CC84" s="114"/>
      <c r="CD84" s="114"/>
      <c r="CE84" s="114"/>
      <c r="CF84" s="114"/>
      <c r="CG84" s="114"/>
      <c r="CH84" s="114"/>
      <c r="CI84" s="114"/>
      <c r="CJ84" s="114"/>
      <c r="CK84" s="114"/>
      <c r="CL84" s="114"/>
      <c r="CM84" s="114"/>
      <c r="CN84" s="114"/>
      <c r="CO84" s="114"/>
      <c r="CP84" s="114"/>
      <c r="CQ84" s="114"/>
      <c r="CR84" s="114"/>
      <c r="CS84" s="114"/>
      <c r="CT84" s="114"/>
      <c r="CU84" s="114"/>
      <c r="CV84" s="114"/>
      <c r="CW84" s="114"/>
      <c r="CX84" s="114"/>
      <c r="CY84" s="114"/>
      <c r="CZ84" s="114"/>
      <c r="DA84" s="114"/>
      <c r="DB84" s="114"/>
      <c r="DC84" s="114"/>
      <c r="DD84" s="114"/>
      <c r="DE84" s="114"/>
      <c r="DF84" s="114"/>
      <c r="DG84" s="114"/>
      <c r="DH84" s="114"/>
      <c r="DI84" s="114"/>
      <c r="DJ84" s="114"/>
      <c r="DK84" s="114"/>
      <c r="DL84" s="114"/>
      <c r="DM84" s="114"/>
      <c r="DN84" s="114"/>
      <c r="DO84" s="114"/>
      <c r="DP84" s="114"/>
      <c r="DQ84" s="114"/>
      <c r="DR84" s="114"/>
      <c r="DS84" s="114"/>
      <c r="DT84" s="114"/>
      <c r="DU84" s="114"/>
      <c r="DV84" s="114"/>
      <c r="DW84" s="114"/>
      <c r="DX84" s="114"/>
      <c r="DY84" s="114"/>
      <c r="DZ84" s="114"/>
      <c r="EA84" s="114"/>
      <c r="EB84" s="114"/>
      <c r="EC84" s="114"/>
      <c r="ED84" s="114"/>
      <c r="EE84" s="114"/>
      <c r="EF84" s="114"/>
      <c r="EG84" s="114"/>
      <c r="EH84" s="114"/>
      <c r="EI84" s="114"/>
      <c r="EJ84" s="114"/>
      <c r="EK84" s="114"/>
      <c r="EL84" s="114"/>
      <c r="EM84" s="114"/>
      <c r="EN84" s="114"/>
      <c r="EO84" s="114"/>
      <c r="EP84" s="114"/>
      <c r="EQ84" s="114"/>
      <c r="ER84" s="114"/>
      <c r="ES84" s="114"/>
      <c r="ET84" s="114"/>
      <c r="EU84" s="114"/>
      <c r="EV84" s="114"/>
      <c r="EW84" s="114"/>
      <c r="EX84" s="114"/>
      <c r="EY84" s="114"/>
      <c r="EZ84" s="114"/>
      <c r="FA84" s="114"/>
      <c r="FB84" s="114"/>
      <c r="FC84" s="114"/>
      <c r="FD84" s="114"/>
      <c r="FE84" s="114"/>
      <c r="FF84" s="114"/>
      <c r="FG84" s="114"/>
      <c r="FH84" s="114"/>
      <c r="FI84" s="114"/>
      <c r="FJ84" s="114"/>
      <c r="FK84" s="114"/>
      <c r="FL84" s="114"/>
      <c r="FM84" s="114"/>
      <c r="FN84" s="114"/>
      <c r="FO84" s="114"/>
      <c r="FP84" s="114"/>
      <c r="FQ84" s="114"/>
      <c r="FR84" s="114"/>
      <c r="FS84" s="114"/>
      <c r="FT84" s="114"/>
      <c r="FU84" s="114"/>
      <c r="FV84" s="114"/>
      <c r="FW84" s="114"/>
      <c r="FX84" s="114"/>
      <c r="FY84" s="114"/>
      <c r="FZ84" s="114"/>
      <c r="GA84" s="114"/>
      <c r="GB84" s="114"/>
      <c r="GC84" s="114"/>
      <c r="GD84" s="114"/>
      <c r="GE84" s="114"/>
      <c r="GF84" s="114"/>
      <c r="GG84" s="114"/>
      <c r="GH84" s="114"/>
      <c r="GI84" s="114"/>
      <c r="GJ84" s="114"/>
      <c r="GK84" s="114"/>
      <c r="GL84" s="114"/>
      <c r="GM84" s="114"/>
      <c r="GN84" s="114"/>
      <c r="GO84" s="114"/>
      <c r="GP84" s="114"/>
      <c r="GQ84" s="114"/>
      <c r="GR84" s="114"/>
      <c r="GS84" s="114"/>
      <c r="GT84" s="114"/>
      <c r="GU84" s="114"/>
      <c r="GV84" s="114"/>
      <c r="GW84" s="114"/>
      <c r="GX84" s="114"/>
      <c r="GY84" s="114"/>
      <c r="GZ84" s="114"/>
      <c r="HA84" s="114"/>
      <c r="HB84" s="114"/>
      <c r="HC84" s="114"/>
      <c r="HD84" s="114"/>
      <c r="HE84" s="114"/>
      <c r="HF84" s="114"/>
      <c r="HG84" s="114"/>
      <c r="HH84" s="114"/>
      <c r="HI84" s="114"/>
      <c r="HJ84" s="114"/>
      <c r="HK84" s="114"/>
      <c r="HL84" s="114"/>
      <c r="HM84" s="114"/>
      <c r="HN84" s="114"/>
      <c r="HO84" s="114"/>
      <c r="HP84" s="114"/>
      <c r="HQ84" s="114"/>
      <c r="HR84" s="114"/>
      <c r="HS84" s="114"/>
      <c r="HT84" s="114"/>
      <c r="HU84" s="114"/>
      <c r="HV84" s="114"/>
      <c r="HW84" s="114"/>
      <c r="HX84" s="114"/>
      <c r="HY84" s="114"/>
      <c r="HZ84" s="114"/>
      <c r="IA84" s="114"/>
      <c r="IB84" s="114"/>
      <c r="IC84" s="114"/>
      <c r="ID84" s="114"/>
      <c r="IE84" s="114"/>
      <c r="IF84" s="114"/>
      <c r="IG84" s="114"/>
      <c r="IH84" s="114"/>
      <c r="II84" s="114"/>
      <c r="IJ84" s="114"/>
      <c r="IK84" s="114"/>
      <c r="IL84" s="114"/>
      <c r="IM84" s="114"/>
      <c r="IN84" s="114"/>
      <c r="IO84" s="114"/>
      <c r="IP84" s="114"/>
      <c r="IQ84" s="114"/>
      <c r="IR84" s="114"/>
      <c r="IS84" s="114"/>
      <c r="IT84" s="114"/>
      <c r="IU84" s="114"/>
      <c r="IV84" s="114"/>
      <c r="IW84" s="114"/>
      <c r="IX84" s="114"/>
      <c r="IY84" s="114"/>
      <c r="IZ84" s="114"/>
      <c r="JA84" s="114"/>
      <c r="JB84" s="114"/>
      <c r="JC84" s="114"/>
      <c r="JD84" s="114"/>
      <c r="JE84" s="114"/>
      <c r="JF84" s="114"/>
      <c r="JG84" s="114"/>
      <c r="JH84" s="114"/>
      <c r="JI84" s="114"/>
      <c r="JJ84" s="114"/>
      <c r="JK84" s="114"/>
      <c r="JL84" s="114"/>
      <c r="JM84" s="114"/>
      <c r="JN84" s="114"/>
      <c r="JO84" s="114"/>
      <c r="JP84" s="114"/>
      <c r="JQ84" s="114"/>
      <c r="JR84" s="114"/>
      <c r="JS84" s="114"/>
      <c r="JT84" s="114"/>
      <c r="JU84" s="114"/>
      <c r="JV84" s="114"/>
      <c r="JW84" s="114"/>
      <c r="JX84" s="114"/>
      <c r="JY84" s="114"/>
      <c r="JZ84" s="114"/>
      <c r="KA84" s="114"/>
      <c r="KB84" s="114"/>
      <c r="KC84" s="114"/>
      <c r="KD84" s="114"/>
      <c r="KE84" s="114"/>
      <c r="KF84" s="114"/>
      <c r="KG84" s="114"/>
      <c r="KH84" s="114"/>
      <c r="KI84" s="114"/>
      <c r="KJ84" s="114"/>
      <c r="KK84" s="114"/>
      <c r="KL84" s="114"/>
      <c r="KM84" s="114"/>
      <c r="KN84" s="114"/>
      <c r="KO84" s="114"/>
      <c r="KP84" s="114"/>
      <c r="KQ84" s="114"/>
      <c r="KR84" s="114"/>
      <c r="KS84" s="114"/>
      <c r="KT84" s="114"/>
      <c r="KU84" s="114"/>
      <c r="KV84" s="114"/>
      <c r="KW84" s="114"/>
      <c r="KX84" s="114"/>
      <c r="KY84" s="114"/>
      <c r="KZ84" s="114"/>
      <c r="LA84" s="114"/>
      <c r="LB84" s="114"/>
      <c r="LC84" s="114"/>
      <c r="LD84" s="114"/>
      <c r="LE84" s="114"/>
      <c r="LF84" s="114"/>
      <c r="LG84" s="114"/>
      <c r="LH84" s="114"/>
      <c r="LI84" s="114"/>
      <c r="LJ84" s="114"/>
      <c r="LK84" s="114"/>
      <c r="LL84" s="114"/>
      <c r="LM84" s="114"/>
      <c r="LN84" s="114"/>
      <c r="LO84" s="114"/>
      <c r="LP84" s="114"/>
      <c r="LQ84" s="114"/>
      <c r="LR84" s="114"/>
      <c r="LS84" s="114"/>
      <c r="LT84" s="114"/>
      <c r="LU84" s="114"/>
      <c r="LV84" s="114"/>
      <c r="LW84" s="114"/>
      <c r="LX84" s="114"/>
      <c r="LY84" s="114"/>
      <c r="LZ84" s="114"/>
      <c r="MA84" s="114"/>
      <c r="MB84" s="114"/>
      <c r="MC84" s="114"/>
      <c r="MD84" s="114"/>
      <c r="ME84" s="114"/>
      <c r="MF84" s="114"/>
      <c r="MG84" s="114"/>
      <c r="MH84" s="114"/>
      <c r="MI84" s="114"/>
      <c r="MJ84" s="114"/>
      <c r="MK84" s="114"/>
      <c r="ML84" s="114"/>
      <c r="MM84" s="114"/>
      <c r="MN84" s="114"/>
      <c r="MO84" s="114"/>
      <c r="MP84" s="114"/>
      <c r="MQ84" s="114"/>
      <c r="MR84" s="114"/>
      <c r="MS84" s="114"/>
      <c r="MT84" s="114"/>
      <c r="MU84" s="114"/>
      <c r="MV84" s="114"/>
      <c r="MW84" s="114"/>
      <c r="MX84" s="114"/>
      <c r="MY84" s="114"/>
      <c r="MZ84" s="114"/>
      <c r="NA84" s="114"/>
      <c r="NB84" s="114"/>
      <c r="NC84" s="114"/>
      <c r="ND84" s="114"/>
      <c r="NE84" s="114"/>
      <c r="NF84" s="114"/>
      <c r="NG84" s="114"/>
      <c r="NH84" s="114"/>
      <c r="NI84" s="114"/>
      <c r="NJ84" s="114"/>
      <c r="NK84" s="114"/>
      <c r="NL84" s="114"/>
      <c r="NM84" s="114"/>
      <c r="NN84" s="114"/>
      <c r="NO84" s="114"/>
      <c r="NP84" s="114"/>
      <c r="NQ84" s="114"/>
      <c r="NR84" s="114"/>
      <c r="NS84" s="114"/>
      <c r="NT84" s="114"/>
      <c r="NU84" s="114"/>
      <c r="NV84" s="114"/>
      <c r="NW84" s="114"/>
      <c r="NX84" s="114"/>
      <c r="NY84" s="114"/>
      <c r="NZ84" s="114"/>
      <c r="OA84" s="114"/>
      <c r="OB84" s="114"/>
      <c r="OC84" s="114"/>
      <c r="OD84" s="114"/>
      <c r="OE84" s="114"/>
      <c r="OF84" s="114"/>
      <c r="OG84" s="114"/>
      <c r="OH84" s="114"/>
      <c r="OI84" s="114"/>
      <c r="OJ84" s="114"/>
      <c r="OK84" s="114"/>
      <c r="OL84" s="114"/>
      <c r="OM84" s="114"/>
      <c r="ON84" s="114"/>
      <c r="OO84" s="114"/>
      <c r="OP84" s="114"/>
      <c r="OQ84" s="114"/>
      <c r="OR84" s="114"/>
      <c r="OS84" s="114"/>
      <c r="OT84" s="114"/>
      <c r="OU84" s="114"/>
      <c r="OV84" s="114"/>
      <c r="OW84" s="114"/>
      <c r="OX84" s="114"/>
      <c r="OY84" s="114"/>
      <c r="OZ84" s="114"/>
      <c r="PA84" s="114"/>
      <c r="PB84" s="114"/>
      <c r="PC84" s="114"/>
      <c r="PD84" s="114"/>
      <c r="PE84" s="114"/>
      <c r="PF84" s="114"/>
      <c r="PG84" s="114"/>
      <c r="PH84" s="114"/>
      <c r="PI84" s="114"/>
      <c r="PJ84" s="114"/>
      <c r="PK84" s="114"/>
      <c r="PL84" s="114"/>
      <c r="PM84" s="114"/>
      <c r="PN84" s="114"/>
      <c r="PO84" s="114"/>
      <c r="PP84" s="114"/>
      <c r="PQ84" s="114"/>
      <c r="PR84" s="114"/>
      <c r="PS84" s="114"/>
      <c r="PT84" s="114"/>
      <c r="PU84" s="114"/>
      <c r="PV84" s="114"/>
      <c r="PW84" s="114"/>
      <c r="PX84" s="114"/>
      <c r="PY84" s="114"/>
      <c r="PZ84" s="114"/>
      <c r="QA84" s="114"/>
      <c r="QB84" s="114"/>
      <c r="QC84" s="114"/>
      <c r="QD84" s="114"/>
      <c r="QE84" s="114"/>
      <c r="QF84" s="114"/>
      <c r="QG84" s="114"/>
      <c r="QH84" s="114"/>
      <c r="QI84" s="114"/>
      <c r="QJ84" s="114"/>
      <c r="QK84" s="114"/>
      <c r="QL84" s="114"/>
      <c r="QM84" s="114"/>
      <c r="QN84" s="114"/>
      <c r="QO84" s="114"/>
      <c r="QP84" s="114"/>
      <c r="QQ84" s="114"/>
      <c r="QR84" s="114"/>
      <c r="QS84" s="114"/>
      <c r="QT84" s="114"/>
      <c r="QU84" s="114"/>
      <c r="QV84" s="114"/>
      <c r="QW84" s="114"/>
      <c r="QX84" s="114"/>
      <c r="QY84" s="114"/>
      <c r="QZ84" s="114"/>
      <c r="RA84" s="114"/>
      <c r="RB84" s="114"/>
      <c r="RC84" s="114"/>
      <c r="RD84" s="114"/>
      <c r="RE84" s="114"/>
      <c r="RF84" s="114"/>
      <c r="RG84" s="114"/>
      <c r="RH84" s="114"/>
      <c r="RI84" s="114"/>
      <c r="RJ84" s="114"/>
      <c r="RK84" s="114"/>
      <c r="RL84" s="114"/>
      <c r="RM84" s="114"/>
      <c r="RN84" s="114"/>
      <c r="RO84" s="114"/>
      <c r="RP84" s="114"/>
      <c r="RQ84" s="114"/>
      <c r="RR84" s="114"/>
      <c r="RS84" s="114"/>
      <c r="RT84" s="114"/>
      <c r="RU84" s="114"/>
      <c r="RV84" s="114"/>
      <c r="RW84" s="114"/>
      <c r="RX84" s="114"/>
      <c r="RY84" s="114"/>
      <c r="RZ84" s="114"/>
      <c r="SA84" s="114"/>
      <c r="SB84" s="114"/>
      <c r="SC84" s="114"/>
      <c r="SD84" s="114"/>
      <c r="SE84" s="114"/>
      <c r="SF84" s="114"/>
      <c r="SG84" s="114"/>
      <c r="SH84" s="114"/>
      <c r="SI84" s="114"/>
      <c r="SJ84" s="114"/>
      <c r="SK84" s="114"/>
      <c r="SL84" s="114"/>
      <c r="SM84" s="114"/>
      <c r="SN84" s="114"/>
      <c r="SO84" s="114"/>
      <c r="SP84" s="114"/>
      <c r="SQ84" s="114"/>
      <c r="SR84" s="114"/>
      <c r="SS84" s="114"/>
      <c r="ST84" s="114"/>
      <c r="SU84" s="114"/>
      <c r="SV84" s="114"/>
      <c r="SW84" s="114"/>
      <c r="SX84" s="114"/>
      <c r="SY84" s="114"/>
      <c r="SZ84" s="114"/>
      <c r="TA84" s="114"/>
      <c r="TB84" s="114"/>
      <c r="TC84" s="114"/>
      <c r="TD84" s="114"/>
      <c r="TE84" s="114"/>
      <c r="TF84" s="114"/>
      <c r="TG84" s="114"/>
      <c r="TH84" s="114"/>
      <c r="TI84" s="114"/>
      <c r="TJ84" s="114"/>
      <c r="TK84" s="114"/>
      <c r="TL84" s="114"/>
      <c r="TM84" s="114"/>
      <c r="TN84" s="114"/>
      <c r="TO84" s="114"/>
      <c r="TP84" s="114"/>
      <c r="TQ84" s="114"/>
      <c r="TR84" s="114"/>
      <c r="TS84" s="114"/>
      <c r="TT84" s="114"/>
      <c r="TU84" s="114"/>
      <c r="TV84" s="114"/>
      <c r="TW84" s="114"/>
      <c r="TX84" s="114"/>
      <c r="TY84" s="114"/>
      <c r="TZ84" s="114"/>
      <c r="UA84" s="114"/>
      <c r="UB84" s="114"/>
      <c r="UC84" s="114"/>
      <c r="UD84" s="114"/>
      <c r="UE84" s="114"/>
      <c r="UF84" s="114"/>
      <c r="UG84" s="114"/>
      <c r="UH84" s="114"/>
      <c r="UI84" s="114"/>
      <c r="UJ84" s="114"/>
      <c r="UK84" s="114"/>
      <c r="UL84" s="114"/>
      <c r="UM84" s="114"/>
      <c r="UN84" s="114"/>
      <c r="UO84" s="114"/>
      <c r="UP84" s="114"/>
      <c r="UQ84" s="114"/>
      <c r="UR84" s="114"/>
      <c r="US84" s="114"/>
      <c r="UT84" s="114"/>
      <c r="UU84" s="114"/>
      <c r="UV84" s="114"/>
      <c r="UW84" s="114"/>
      <c r="UX84" s="114"/>
      <c r="UY84" s="114"/>
      <c r="UZ84" s="114"/>
      <c r="VA84" s="114"/>
      <c r="VB84" s="114"/>
      <c r="VC84" s="114"/>
      <c r="VD84" s="114"/>
      <c r="VE84" s="114"/>
      <c r="VF84" s="114"/>
      <c r="VG84" s="114"/>
      <c r="VH84" s="114"/>
      <c r="VI84" s="114"/>
      <c r="VJ84" s="114"/>
      <c r="VK84" s="114"/>
      <c r="VL84" s="114"/>
      <c r="VM84" s="114"/>
      <c r="VN84" s="114"/>
      <c r="VO84" s="114"/>
      <c r="VP84" s="114"/>
      <c r="VQ84" s="114"/>
      <c r="VR84" s="114"/>
      <c r="VS84" s="114"/>
      <c r="VT84" s="114"/>
      <c r="VU84" s="114"/>
      <c r="VV84" s="114"/>
      <c r="VW84" s="114"/>
      <c r="VX84" s="114"/>
      <c r="VY84" s="114"/>
      <c r="VZ84" s="114"/>
      <c r="WA84" s="114"/>
      <c r="WB84" s="114"/>
      <c r="WC84" s="114"/>
      <c r="WD84" s="114"/>
      <c r="WE84" s="114"/>
      <c r="WF84" s="114"/>
      <c r="WG84" s="114"/>
      <c r="WH84" s="114"/>
      <c r="WI84" s="114"/>
      <c r="WJ84" s="114"/>
      <c r="WK84" s="114"/>
      <c r="WL84" s="114"/>
      <c r="WM84" s="114"/>
      <c r="WN84" s="114"/>
      <c r="WO84" s="114"/>
      <c r="WP84" s="114"/>
      <c r="WQ84" s="114"/>
      <c r="WR84" s="114"/>
      <c r="WS84" s="114"/>
      <c r="WT84" s="114"/>
      <c r="WU84" s="114"/>
      <c r="WV84" s="114"/>
      <c r="WW84" s="114"/>
      <c r="WX84" s="114"/>
      <c r="WY84" s="114"/>
      <c r="WZ84" s="114"/>
      <c r="XA84" s="114"/>
      <c r="XB84" s="114"/>
      <c r="XC84" s="114"/>
      <c r="XD84" s="114"/>
      <c r="XE84" s="114"/>
      <c r="XF84" s="114"/>
      <c r="XG84" s="114"/>
      <c r="XH84" s="114"/>
      <c r="XI84" s="114"/>
      <c r="XJ84" s="114"/>
      <c r="XK84" s="114"/>
      <c r="XL84" s="114"/>
      <c r="XM84" s="114"/>
      <c r="XN84" s="114"/>
      <c r="XO84" s="114"/>
      <c r="XP84" s="114"/>
      <c r="XQ84" s="114"/>
      <c r="XR84" s="114"/>
      <c r="XS84" s="114"/>
      <c r="XT84" s="114"/>
      <c r="XU84" s="114"/>
      <c r="XV84" s="114"/>
      <c r="XW84" s="114"/>
      <c r="XX84" s="114"/>
      <c r="XY84" s="114"/>
      <c r="XZ84" s="114"/>
      <c r="YA84" s="114"/>
      <c r="YB84" s="114"/>
      <c r="YC84" s="114"/>
      <c r="YD84" s="114"/>
      <c r="YE84" s="114"/>
      <c r="YF84" s="114"/>
      <c r="YG84" s="114"/>
      <c r="YH84" s="114"/>
      <c r="YI84" s="114"/>
      <c r="YJ84" s="114"/>
      <c r="YK84" s="114"/>
      <c r="YL84" s="114"/>
      <c r="YM84" s="114"/>
      <c r="YN84" s="114"/>
      <c r="YO84" s="114"/>
      <c r="YP84" s="114"/>
      <c r="YQ84" s="114"/>
      <c r="YR84" s="114"/>
      <c r="YS84" s="114"/>
      <c r="YT84" s="114"/>
      <c r="YU84" s="114"/>
      <c r="YV84" s="114"/>
      <c r="YW84" s="114"/>
      <c r="YX84" s="114"/>
      <c r="YY84" s="114"/>
      <c r="YZ84" s="114"/>
      <c r="ZA84" s="114"/>
      <c r="ZB84" s="114"/>
      <c r="ZC84" s="114"/>
      <c r="ZD84" s="114"/>
      <c r="ZE84" s="114"/>
      <c r="ZF84" s="114"/>
      <c r="ZG84" s="114"/>
      <c r="ZH84" s="114"/>
      <c r="ZI84" s="114"/>
      <c r="ZJ84" s="114"/>
      <c r="ZK84" s="114"/>
      <c r="ZL84" s="114"/>
      <c r="ZM84" s="114"/>
      <c r="ZN84" s="114"/>
      <c r="ZO84" s="114"/>
      <c r="ZP84" s="114"/>
      <c r="ZQ84" s="114"/>
      <c r="ZR84" s="114"/>
      <c r="ZS84" s="114"/>
      <c r="ZT84" s="114"/>
      <c r="ZU84" s="114"/>
      <c r="ZV84" s="114"/>
      <c r="ZW84" s="114"/>
      <c r="ZX84" s="114"/>
      <c r="ZY84" s="114"/>
      <c r="ZZ84" s="114"/>
      <c r="AAA84" s="114"/>
      <c r="AAB84" s="114"/>
      <c r="AAC84" s="114"/>
      <c r="AAD84" s="114"/>
      <c r="AAE84" s="114"/>
      <c r="AAF84" s="114"/>
      <c r="AAG84" s="114"/>
      <c r="AAH84" s="114"/>
      <c r="AAI84" s="114"/>
      <c r="AAJ84" s="114"/>
      <c r="AAK84" s="114"/>
      <c r="AAL84" s="114"/>
      <c r="AAM84" s="114"/>
      <c r="AAN84" s="114"/>
      <c r="AAO84" s="114"/>
      <c r="AAP84" s="114"/>
      <c r="AAQ84" s="114"/>
      <c r="AAR84" s="114"/>
      <c r="AAS84" s="114"/>
      <c r="AAT84" s="114"/>
      <c r="AAU84" s="114"/>
      <c r="AAV84" s="114"/>
      <c r="AAW84" s="114"/>
      <c r="AAX84" s="114"/>
      <c r="AAY84" s="114"/>
      <c r="AAZ84" s="114"/>
      <c r="ABA84" s="114"/>
      <c r="ABB84" s="114"/>
      <c r="ABC84" s="114"/>
      <c r="ABD84" s="114"/>
      <c r="ABE84" s="114"/>
      <c r="ABF84" s="114"/>
      <c r="ABG84" s="114"/>
      <c r="ABH84" s="114"/>
      <c r="ABI84" s="114"/>
      <c r="ABJ84" s="114"/>
      <c r="ABK84" s="114"/>
      <c r="ABL84" s="114"/>
      <c r="ABM84" s="114"/>
      <c r="ABN84" s="114"/>
      <c r="ABO84" s="114"/>
      <c r="ABP84" s="114"/>
      <c r="ABQ84" s="114"/>
      <c r="ABR84" s="114"/>
      <c r="ABS84" s="114"/>
      <c r="ABT84" s="114"/>
      <c r="ABU84" s="114"/>
      <c r="ABV84" s="114"/>
      <c r="ABW84" s="114"/>
      <c r="ABX84" s="114"/>
      <c r="ABY84" s="114"/>
      <c r="ABZ84" s="114"/>
      <c r="ACA84" s="114"/>
      <c r="ACB84" s="114"/>
      <c r="ACC84" s="114"/>
      <c r="ACD84" s="114"/>
      <c r="ACE84" s="114"/>
      <c r="ACF84" s="114"/>
      <c r="ACG84" s="114"/>
      <c r="ACH84" s="114"/>
      <c r="ACI84" s="114"/>
      <c r="ACJ84" s="114"/>
      <c r="ACK84" s="114"/>
      <c r="ACL84" s="114"/>
      <c r="ACM84" s="114"/>
      <c r="ACN84" s="114"/>
      <c r="ACO84" s="114"/>
      <c r="ACP84" s="114"/>
      <c r="ACQ84" s="114"/>
      <c r="ACR84" s="114"/>
      <c r="ACS84" s="114"/>
      <c r="ACT84" s="114"/>
      <c r="ACU84" s="114"/>
      <c r="ACV84" s="114"/>
      <c r="ACW84" s="114"/>
      <c r="ACX84" s="114"/>
      <c r="ACY84" s="114"/>
      <c r="ACZ84" s="114"/>
      <c r="ADA84" s="114"/>
      <c r="ADB84" s="114"/>
      <c r="ADC84" s="114"/>
      <c r="ADD84" s="114"/>
      <c r="ADE84" s="114"/>
      <c r="ADF84" s="114"/>
      <c r="ADG84" s="114"/>
      <c r="ADH84" s="114"/>
      <c r="ADI84" s="114"/>
      <c r="ADJ84" s="114"/>
      <c r="ADK84" s="114"/>
      <c r="ADL84" s="114"/>
      <c r="ADM84" s="114"/>
      <c r="ADN84" s="114"/>
      <c r="ADO84" s="114"/>
      <c r="ADP84" s="114"/>
      <c r="ADQ84" s="114"/>
      <c r="ADR84" s="114"/>
      <c r="ADS84" s="114"/>
      <c r="ADT84" s="114"/>
      <c r="ADU84" s="114"/>
      <c r="ADV84" s="114"/>
      <c r="ADW84" s="114"/>
      <c r="ADX84" s="114"/>
      <c r="ADY84" s="114"/>
      <c r="ADZ84" s="114"/>
      <c r="AEA84" s="114"/>
      <c r="AEB84" s="114"/>
      <c r="AEC84" s="114"/>
      <c r="AED84" s="114"/>
      <c r="AEE84" s="114"/>
      <c r="AEF84" s="114"/>
      <c r="AEG84" s="114"/>
      <c r="AEH84" s="114"/>
      <c r="AEI84" s="114"/>
      <c r="AEJ84" s="114"/>
      <c r="AEK84" s="114"/>
      <c r="AEL84" s="114"/>
      <c r="AEM84" s="114"/>
      <c r="AEN84" s="114"/>
      <c r="AEO84" s="114"/>
      <c r="AEP84" s="114"/>
      <c r="AEQ84" s="114"/>
      <c r="AER84" s="114"/>
      <c r="AES84" s="114"/>
      <c r="AET84" s="114"/>
      <c r="AEU84" s="114"/>
      <c r="AEV84" s="114"/>
      <c r="AEW84" s="114"/>
      <c r="AEX84" s="114"/>
      <c r="AEY84" s="114"/>
      <c r="AEZ84" s="114"/>
      <c r="AFA84" s="114"/>
      <c r="AFB84" s="114"/>
      <c r="AFC84" s="114"/>
      <c r="AFD84" s="114"/>
      <c r="AFE84" s="114"/>
      <c r="AFF84" s="114"/>
      <c r="AFG84" s="114"/>
      <c r="AFH84" s="114"/>
      <c r="AFI84" s="114"/>
      <c r="AFJ84" s="114"/>
      <c r="AFK84" s="114"/>
      <c r="AFL84" s="114"/>
      <c r="AFM84" s="114"/>
      <c r="AFN84" s="114"/>
      <c r="AFO84" s="114"/>
      <c r="AFP84" s="114"/>
      <c r="AFQ84" s="114"/>
      <c r="AFR84" s="114"/>
      <c r="AFS84" s="114"/>
      <c r="AFT84" s="114"/>
      <c r="AFU84" s="114"/>
      <c r="AFV84" s="114"/>
      <c r="AFW84" s="114"/>
      <c r="AFX84" s="114"/>
      <c r="AFY84" s="114"/>
      <c r="AFZ84" s="114"/>
      <c r="AGA84" s="114"/>
      <c r="AGB84" s="114"/>
      <c r="AGC84" s="114"/>
      <c r="AGD84" s="114"/>
      <c r="AGE84" s="114"/>
      <c r="AGF84" s="114"/>
      <c r="AGG84" s="114"/>
      <c r="AGH84" s="114"/>
      <c r="AGI84" s="114"/>
      <c r="AGJ84" s="114"/>
      <c r="AGK84" s="114"/>
      <c r="AGL84" s="114"/>
      <c r="AGM84" s="114"/>
      <c r="AGN84" s="114"/>
      <c r="AGO84" s="114"/>
      <c r="AGP84" s="114"/>
      <c r="AGQ84" s="114"/>
      <c r="AGR84" s="114"/>
      <c r="AGS84" s="114"/>
      <c r="AGT84" s="114"/>
      <c r="AGU84" s="114"/>
      <c r="AGV84" s="114"/>
      <c r="AGW84" s="114"/>
      <c r="AGX84" s="114"/>
      <c r="AGY84" s="114"/>
      <c r="AGZ84" s="114"/>
      <c r="AHA84" s="114"/>
      <c r="AHB84" s="114"/>
      <c r="AHC84" s="114"/>
      <c r="AHD84" s="114"/>
      <c r="AHE84" s="114"/>
      <c r="AHF84" s="114"/>
      <c r="AHG84" s="114"/>
      <c r="AHH84" s="114"/>
      <c r="AHI84" s="114"/>
      <c r="AHJ84" s="114"/>
      <c r="AHK84" s="114"/>
      <c r="AHL84" s="114"/>
      <c r="AHM84" s="114"/>
      <c r="AHN84" s="114"/>
      <c r="AHO84" s="114"/>
      <c r="AHP84" s="114"/>
      <c r="AHQ84" s="114"/>
      <c r="AHR84" s="114"/>
      <c r="AHS84" s="114"/>
      <c r="AHT84" s="114"/>
      <c r="AHU84" s="114"/>
      <c r="AHV84" s="114"/>
      <c r="AHW84" s="114"/>
      <c r="AHX84" s="114"/>
      <c r="AHY84" s="114"/>
      <c r="AHZ84" s="114"/>
      <c r="AIA84" s="114"/>
      <c r="AIB84" s="114"/>
      <c r="AIC84" s="114"/>
      <c r="AID84" s="114"/>
      <c r="AIE84" s="114"/>
      <c r="AIF84" s="114"/>
      <c r="AIG84" s="114"/>
      <c r="AIH84" s="114"/>
      <c r="AII84" s="114"/>
      <c r="AIJ84" s="114"/>
      <c r="AIK84" s="114"/>
      <c r="AIL84" s="114"/>
      <c r="AIM84" s="114"/>
      <c r="AIN84" s="114"/>
      <c r="AIO84" s="114"/>
      <c r="AIP84" s="114"/>
      <c r="AIQ84" s="114"/>
      <c r="AIR84" s="114"/>
      <c r="AIS84" s="114"/>
      <c r="AIT84" s="114"/>
      <c r="AIU84" s="114"/>
      <c r="AIV84" s="114"/>
      <c r="AIW84" s="114"/>
      <c r="AIX84" s="114"/>
      <c r="AIY84" s="114"/>
      <c r="AIZ84" s="114"/>
      <c r="AJA84" s="114"/>
      <c r="AJB84" s="114"/>
      <c r="AJC84" s="114"/>
      <c r="AJD84" s="114"/>
      <c r="AJE84" s="114"/>
      <c r="AJF84" s="114"/>
      <c r="AJG84" s="114"/>
      <c r="AJH84" s="114"/>
      <c r="AJI84" s="114"/>
      <c r="AJJ84" s="114"/>
      <c r="AJK84" s="114"/>
      <c r="AJL84" s="114"/>
      <c r="AJM84" s="114"/>
      <c r="AJN84" s="114"/>
      <c r="AJO84" s="114"/>
      <c r="AJP84" s="114"/>
      <c r="AJQ84" s="114"/>
      <c r="AJR84" s="114"/>
      <c r="AJS84" s="114"/>
      <c r="AJT84" s="114"/>
      <c r="AJU84" s="114"/>
      <c r="AJV84" s="114"/>
      <c r="AJW84" s="114"/>
      <c r="AJX84" s="114"/>
      <c r="AJY84" s="114"/>
      <c r="AJZ84" s="114"/>
      <c r="AKA84" s="114"/>
      <c r="AKB84" s="114"/>
      <c r="AKC84" s="114"/>
      <c r="AKD84" s="114"/>
      <c r="AKE84" s="114"/>
      <c r="AKF84" s="114"/>
      <c r="AKG84" s="114"/>
      <c r="AKH84" s="114"/>
      <c r="AKI84" s="114"/>
      <c r="AKJ84" s="114"/>
      <c r="AKK84" s="114"/>
      <c r="AKL84" s="114"/>
      <c r="AKM84" s="114"/>
      <c r="AKN84" s="114"/>
      <c r="AKO84" s="114"/>
      <c r="AKP84" s="114"/>
      <c r="AKQ84" s="114"/>
      <c r="AKR84" s="114"/>
      <c r="AKS84" s="114"/>
      <c r="AKT84" s="114"/>
      <c r="AKU84" s="114"/>
      <c r="AKV84" s="114"/>
      <c r="AKW84" s="114"/>
      <c r="AKX84" s="114"/>
      <c r="AKY84" s="114"/>
      <c r="AKZ84" s="114"/>
      <c r="ALA84" s="114"/>
      <c r="ALB84" s="114"/>
      <c r="ALC84" s="114"/>
      <c r="ALD84" s="114"/>
      <c r="ALE84" s="114"/>
      <c r="ALF84" s="114"/>
      <c r="ALG84" s="114"/>
      <c r="ALH84" s="114"/>
      <c r="ALI84" s="114"/>
      <c r="ALJ84" s="114"/>
      <c r="ALK84" s="114"/>
      <c r="ALL84" s="114"/>
      <c r="ALM84" s="114"/>
      <c r="ALN84" s="114"/>
      <c r="ALO84" s="114"/>
      <c r="ALP84" s="114"/>
      <c r="ALQ84" s="114"/>
      <c r="ALR84" s="114"/>
      <c r="ALS84" s="114"/>
      <c r="ALT84" s="114"/>
      <c r="ALU84" s="114"/>
      <c r="ALV84" s="114"/>
      <c r="ALW84" s="114"/>
      <c r="ALX84" s="114"/>
      <c r="ALY84" s="114"/>
      <c r="ALZ84" s="114"/>
      <c r="AMA84" s="114"/>
      <c r="AMB84" s="114"/>
      <c r="AMC84" s="114"/>
      <c r="AMD84" s="114"/>
      <c r="AME84" s="114"/>
      <c r="AMF84" s="114"/>
      <c r="AMG84" s="114"/>
      <c r="AMH84" s="114"/>
      <c r="AMI84" s="114"/>
      <c r="AMJ84" s="114"/>
      <c r="AMK84" s="114"/>
      <c r="AML84" s="114"/>
      <c r="AMM84" s="114"/>
      <c r="AMN84" s="114"/>
      <c r="AMO84" s="114"/>
      <c r="AMP84" s="114"/>
      <c r="AMQ84" s="114"/>
      <c r="AMR84" s="114"/>
      <c r="AMS84" s="114"/>
      <c r="AMT84" s="114"/>
      <c r="AMU84" s="114"/>
      <c r="AMV84" s="114"/>
      <c r="AMW84" s="114"/>
      <c r="AMX84" s="114"/>
      <c r="AMY84" s="114"/>
      <c r="AMZ84" s="114"/>
      <c r="ANA84" s="114"/>
      <c r="ANB84" s="114"/>
      <c r="ANC84" s="114"/>
      <c r="AND84" s="114"/>
      <c r="ANE84" s="114"/>
      <c r="ANF84" s="114"/>
      <c r="ANG84" s="114"/>
      <c r="ANH84" s="114"/>
      <c r="ANI84" s="114"/>
      <c r="ANJ84" s="114"/>
      <c r="ANK84" s="114"/>
      <c r="ANL84" s="114"/>
      <c r="ANM84" s="114"/>
      <c r="ANN84" s="114"/>
      <c r="ANO84" s="114"/>
      <c r="ANP84" s="114"/>
      <c r="ANQ84" s="114"/>
      <c r="ANR84" s="114"/>
      <c r="ANS84" s="114"/>
      <c r="ANT84" s="114"/>
      <c r="ANU84" s="114"/>
      <c r="ANV84" s="114"/>
      <c r="ANW84" s="114"/>
      <c r="ANX84" s="114"/>
      <c r="ANY84" s="114"/>
      <c r="ANZ84" s="114"/>
      <c r="AOA84" s="114"/>
      <c r="AOB84" s="114"/>
      <c r="AOC84" s="114"/>
      <c r="AOD84" s="114"/>
      <c r="AOE84" s="114"/>
      <c r="AOF84" s="114"/>
      <c r="AOG84" s="114"/>
      <c r="AOH84" s="114"/>
      <c r="AOI84" s="114"/>
      <c r="AOJ84" s="114"/>
      <c r="AOK84" s="114"/>
      <c r="AOL84" s="114"/>
      <c r="AOM84" s="114"/>
      <c r="AON84" s="114"/>
      <c r="AOO84" s="114"/>
      <c r="AOP84" s="114"/>
      <c r="AOQ84" s="114"/>
      <c r="AOR84" s="114"/>
      <c r="AOS84" s="114"/>
      <c r="AOT84" s="114"/>
      <c r="AOU84" s="114"/>
      <c r="AOV84" s="114"/>
      <c r="AOW84" s="114"/>
      <c r="AOX84" s="114"/>
      <c r="AOY84" s="114"/>
      <c r="AOZ84" s="114"/>
      <c r="APA84" s="114"/>
      <c r="APB84" s="114"/>
      <c r="APC84" s="114"/>
      <c r="APD84" s="114"/>
      <c r="APE84" s="114"/>
      <c r="APF84" s="114"/>
      <c r="APG84" s="114"/>
      <c r="APH84" s="114"/>
      <c r="API84" s="114"/>
      <c r="APJ84" s="114"/>
      <c r="APK84" s="114"/>
      <c r="APL84" s="114"/>
      <c r="APM84" s="114"/>
      <c r="APN84" s="114"/>
      <c r="APO84" s="114"/>
      <c r="APP84" s="114"/>
      <c r="APQ84" s="114"/>
      <c r="APR84" s="114"/>
      <c r="APS84" s="114"/>
      <c r="APT84" s="114"/>
      <c r="APU84" s="114"/>
      <c r="APV84" s="114"/>
      <c r="APW84" s="114"/>
      <c r="APX84" s="114"/>
      <c r="APY84" s="114"/>
      <c r="APZ84" s="114"/>
      <c r="AQA84" s="114"/>
      <c r="AQB84" s="114"/>
      <c r="AQC84" s="114"/>
      <c r="AQD84" s="114"/>
      <c r="AQE84" s="114"/>
      <c r="AQF84" s="114"/>
      <c r="AQG84" s="114"/>
      <c r="AQH84" s="114"/>
      <c r="AQI84" s="114"/>
      <c r="AQJ84" s="114"/>
      <c r="AQK84" s="114"/>
      <c r="AQL84" s="114"/>
      <c r="AQM84" s="114"/>
      <c r="AQN84" s="114"/>
      <c r="AQO84" s="114"/>
      <c r="AQP84" s="114"/>
      <c r="AQQ84" s="114"/>
      <c r="AQR84" s="114"/>
      <c r="AQS84" s="114"/>
      <c r="AQT84" s="114"/>
      <c r="AQU84" s="114"/>
      <c r="AQV84" s="114"/>
      <c r="AQW84" s="114"/>
      <c r="AQX84" s="114"/>
      <c r="AQY84" s="114"/>
      <c r="AQZ84" s="114"/>
      <c r="ARA84" s="114"/>
      <c r="ARB84" s="114"/>
      <c r="ARC84" s="114"/>
      <c r="ARD84" s="114"/>
      <c r="ARE84" s="114"/>
      <c r="ARF84" s="114"/>
      <c r="ARG84" s="114"/>
      <c r="ARH84" s="114"/>
      <c r="ARI84" s="114"/>
      <c r="ARJ84" s="114"/>
      <c r="ARK84" s="114"/>
      <c r="ARL84" s="114"/>
      <c r="ARM84" s="114"/>
      <c r="ARN84" s="114"/>
      <c r="ARO84" s="114"/>
      <c r="ARP84" s="114"/>
      <c r="ARQ84" s="114"/>
      <c r="ARR84" s="114"/>
      <c r="ARS84" s="114"/>
      <c r="ART84" s="114"/>
      <c r="ARU84" s="114"/>
      <c r="ARV84" s="114"/>
      <c r="ARW84" s="114"/>
      <c r="ARX84" s="114"/>
      <c r="ARY84" s="114"/>
      <c r="ARZ84" s="114"/>
      <c r="ASA84" s="114"/>
      <c r="ASB84" s="114"/>
      <c r="ASC84" s="114"/>
      <c r="ASD84" s="114"/>
      <c r="ASE84" s="114"/>
      <c r="ASF84" s="114"/>
      <c r="ASG84" s="114"/>
      <c r="ASH84" s="114"/>
      <c r="ASI84" s="114"/>
      <c r="ASJ84" s="114"/>
      <c r="ASK84" s="114"/>
      <c r="ASL84" s="114"/>
      <c r="ASM84" s="114"/>
      <c r="ASN84" s="114"/>
      <c r="ASO84" s="114"/>
      <c r="ASP84" s="114"/>
      <c r="ASQ84" s="114"/>
      <c r="ASR84" s="114"/>
      <c r="ASS84" s="114"/>
      <c r="AST84" s="114"/>
      <c r="ASU84" s="114"/>
      <c r="ASV84" s="114"/>
      <c r="ASW84" s="114"/>
      <c r="ASX84" s="114"/>
      <c r="ASY84" s="114"/>
      <c r="ASZ84" s="114"/>
      <c r="ATA84" s="114"/>
      <c r="ATB84" s="114"/>
      <c r="ATC84" s="114"/>
      <c r="ATD84" s="114"/>
      <c r="ATE84" s="114"/>
      <c r="ATF84" s="114"/>
      <c r="ATG84" s="114"/>
      <c r="ATH84" s="114"/>
      <c r="ATI84" s="114"/>
      <c r="ATJ84" s="114"/>
      <c r="ATK84" s="114"/>
      <c r="ATL84" s="114"/>
      <c r="ATM84" s="114"/>
      <c r="ATN84" s="114"/>
      <c r="ATO84" s="114"/>
      <c r="ATP84" s="114"/>
      <c r="ATQ84" s="114"/>
      <c r="ATR84" s="114"/>
      <c r="ATS84" s="114"/>
      <c r="ATT84" s="114"/>
      <c r="ATU84" s="114"/>
      <c r="ATV84" s="114"/>
      <c r="ATW84" s="114"/>
      <c r="ATX84" s="114"/>
      <c r="ATY84" s="114"/>
      <c r="ATZ84" s="114"/>
      <c r="AUA84" s="114"/>
      <c r="AUB84" s="114"/>
      <c r="AUC84" s="114"/>
      <c r="AUD84" s="114"/>
      <c r="AUE84" s="114"/>
      <c r="AUF84" s="114"/>
      <c r="AUG84" s="114"/>
      <c r="AUH84" s="114"/>
      <c r="AUI84" s="114"/>
      <c r="AUJ84" s="114"/>
      <c r="AUK84" s="114"/>
      <c r="AUL84" s="114"/>
      <c r="AUM84" s="114"/>
      <c r="AUN84" s="114"/>
      <c r="AUO84" s="114"/>
      <c r="AUP84" s="114"/>
      <c r="AUQ84" s="114"/>
      <c r="AUR84" s="114"/>
      <c r="AUS84" s="114"/>
      <c r="AUT84" s="114"/>
      <c r="AUU84" s="114"/>
      <c r="AUV84" s="114"/>
      <c r="AUW84" s="114"/>
      <c r="AUX84" s="114"/>
      <c r="AUY84" s="114"/>
      <c r="AUZ84" s="114"/>
      <c r="AVA84" s="114"/>
      <c r="AVB84" s="114"/>
      <c r="AVC84" s="114"/>
      <c r="AVD84" s="114"/>
      <c r="AVE84" s="114"/>
      <c r="AVF84" s="114"/>
      <c r="AVG84" s="114"/>
      <c r="AVH84" s="114"/>
      <c r="AVI84" s="114"/>
      <c r="AVJ84" s="114"/>
      <c r="AVK84" s="114"/>
      <c r="AVL84" s="114"/>
      <c r="AVM84" s="114"/>
      <c r="AVN84" s="114"/>
      <c r="AVO84" s="114"/>
      <c r="AVP84" s="114"/>
      <c r="AVQ84" s="114"/>
      <c r="AVR84" s="114"/>
      <c r="AVS84" s="114"/>
      <c r="AVT84" s="114"/>
      <c r="AVU84" s="114"/>
      <c r="AVV84" s="114"/>
      <c r="AVW84" s="114"/>
      <c r="AVX84" s="114"/>
      <c r="AVY84" s="114"/>
      <c r="AVZ84" s="114"/>
      <c r="AWA84" s="114"/>
      <c r="AWB84" s="114"/>
      <c r="AWC84" s="114"/>
      <c r="AWD84" s="114"/>
      <c r="AWE84" s="114"/>
      <c r="AWF84" s="114"/>
      <c r="AWG84" s="114"/>
      <c r="AWH84" s="114"/>
      <c r="AWI84" s="114"/>
      <c r="AWJ84" s="114"/>
      <c r="AWK84" s="114"/>
      <c r="AWL84" s="114"/>
      <c r="AWM84" s="114"/>
      <c r="AWN84" s="114"/>
      <c r="AWO84" s="114"/>
      <c r="AWP84" s="114"/>
      <c r="AWQ84" s="114"/>
      <c r="AWR84" s="114"/>
      <c r="AWS84" s="114"/>
      <c r="AWT84" s="114"/>
      <c r="AWU84" s="114"/>
      <c r="AWV84" s="114"/>
      <c r="AWW84" s="114"/>
      <c r="AWX84" s="114"/>
      <c r="AWY84" s="114"/>
      <c r="AWZ84" s="114"/>
      <c r="AXA84" s="114"/>
      <c r="AXB84" s="114"/>
      <c r="AXC84" s="114"/>
      <c r="AXD84" s="114"/>
      <c r="AXE84" s="114"/>
      <c r="AXF84" s="114"/>
      <c r="AXG84" s="114"/>
      <c r="AXH84" s="114"/>
      <c r="AXI84" s="114"/>
      <c r="AXJ84" s="114"/>
      <c r="AXK84" s="114"/>
      <c r="AXL84" s="114"/>
      <c r="AXM84" s="114"/>
      <c r="AXN84" s="114"/>
      <c r="AXO84" s="114"/>
      <c r="AXP84" s="114"/>
      <c r="AXQ84" s="114"/>
      <c r="AXR84" s="114"/>
      <c r="AXS84" s="114"/>
      <c r="AXT84" s="114"/>
      <c r="AXU84" s="114"/>
      <c r="AXV84" s="114"/>
      <c r="AXW84" s="114"/>
      <c r="AXX84" s="114"/>
      <c r="AXY84" s="114"/>
      <c r="AXZ84" s="114"/>
      <c r="AYA84" s="114"/>
      <c r="AYB84" s="114"/>
      <c r="AYC84" s="114"/>
      <c r="AYD84" s="114"/>
      <c r="AYE84" s="114"/>
      <c r="AYF84" s="114"/>
      <c r="AYG84" s="114"/>
      <c r="AYH84" s="114"/>
      <c r="AYI84" s="114"/>
      <c r="AYJ84" s="114"/>
      <c r="AYK84" s="114"/>
      <c r="AYL84" s="114"/>
      <c r="AYM84" s="114"/>
      <c r="AYN84" s="114"/>
      <c r="AYO84" s="114"/>
      <c r="AYP84" s="114"/>
      <c r="AYQ84" s="114"/>
      <c r="AYR84" s="114"/>
      <c r="AYS84" s="114"/>
      <c r="AYT84" s="114"/>
      <c r="AYU84" s="114"/>
      <c r="AYV84" s="114"/>
      <c r="AYW84" s="114"/>
      <c r="AYX84" s="114"/>
      <c r="AYY84" s="114"/>
      <c r="AYZ84" s="114"/>
      <c r="AZA84" s="114"/>
      <c r="AZB84" s="114"/>
      <c r="AZC84" s="114"/>
      <c r="AZD84" s="114"/>
      <c r="AZE84" s="114"/>
      <c r="AZF84" s="114"/>
      <c r="AZG84" s="114"/>
      <c r="AZH84" s="114"/>
      <c r="AZI84" s="114"/>
      <c r="AZJ84" s="114"/>
      <c r="AZK84" s="114"/>
      <c r="AZL84" s="114"/>
      <c r="AZM84" s="114"/>
      <c r="AZN84" s="114"/>
      <c r="AZO84" s="114"/>
      <c r="AZP84" s="114"/>
      <c r="AZQ84" s="114"/>
      <c r="AZR84" s="114"/>
      <c r="AZS84" s="114"/>
      <c r="AZT84" s="114"/>
      <c r="AZU84" s="114"/>
      <c r="AZV84" s="114"/>
      <c r="AZW84" s="114"/>
      <c r="AZX84" s="114"/>
      <c r="AZY84" s="114"/>
      <c r="AZZ84" s="114"/>
      <c r="BAA84" s="114"/>
      <c r="BAB84" s="114"/>
      <c r="BAC84" s="114"/>
      <c r="BAD84" s="114"/>
      <c r="BAE84" s="114"/>
      <c r="BAF84" s="114"/>
      <c r="BAG84" s="114"/>
      <c r="BAH84" s="114"/>
      <c r="BAI84" s="114"/>
      <c r="BAJ84" s="114"/>
      <c r="BAK84" s="114"/>
      <c r="BAL84" s="114"/>
      <c r="BAM84" s="114"/>
      <c r="BAN84" s="114"/>
      <c r="BAO84" s="114"/>
      <c r="BAP84" s="114"/>
      <c r="BAQ84" s="114"/>
      <c r="BAR84" s="114"/>
      <c r="BAS84" s="114"/>
      <c r="BAT84" s="114"/>
      <c r="BAU84" s="114"/>
      <c r="BAV84" s="114"/>
      <c r="BAW84" s="114"/>
      <c r="BAX84" s="114"/>
      <c r="BAY84" s="114"/>
      <c r="BAZ84" s="114"/>
      <c r="BBA84" s="114"/>
      <c r="BBB84" s="114"/>
      <c r="BBC84" s="114"/>
      <c r="BBD84" s="114"/>
      <c r="BBE84" s="114"/>
      <c r="BBF84" s="114"/>
      <c r="BBG84" s="114"/>
      <c r="BBH84" s="114"/>
      <c r="BBI84" s="114"/>
      <c r="BBJ84" s="114"/>
      <c r="BBK84" s="114"/>
      <c r="BBL84" s="114"/>
      <c r="BBM84" s="114"/>
      <c r="BBN84" s="114"/>
      <c r="BBO84" s="114"/>
      <c r="BBP84" s="114"/>
      <c r="BBQ84" s="114"/>
      <c r="BBR84" s="114"/>
      <c r="BBS84" s="114"/>
      <c r="BBT84" s="114"/>
      <c r="BBU84" s="114"/>
      <c r="BBV84" s="114"/>
      <c r="BBW84" s="114"/>
      <c r="BBX84" s="114"/>
      <c r="BBY84" s="114"/>
      <c r="BBZ84" s="114"/>
      <c r="BCA84" s="114"/>
      <c r="BCB84" s="114"/>
      <c r="BCC84" s="114"/>
      <c r="BCD84" s="114"/>
      <c r="BCE84" s="114"/>
      <c r="BCF84" s="114"/>
      <c r="BCG84" s="114"/>
      <c r="BCH84" s="114"/>
      <c r="BCI84" s="114"/>
      <c r="BCJ84" s="114"/>
      <c r="BCK84" s="114"/>
      <c r="BCL84" s="114"/>
      <c r="BCM84" s="114"/>
      <c r="BCN84" s="114"/>
      <c r="BCO84" s="114"/>
      <c r="BCP84" s="114"/>
      <c r="BCQ84" s="114"/>
      <c r="BCR84" s="114"/>
      <c r="BCS84" s="114"/>
      <c r="BCT84" s="114"/>
      <c r="BCU84" s="114"/>
      <c r="BCV84" s="114"/>
      <c r="BCW84" s="114"/>
      <c r="BCX84" s="114"/>
      <c r="BCY84" s="114"/>
      <c r="BCZ84" s="114"/>
      <c r="BDA84" s="114"/>
      <c r="BDB84" s="114"/>
      <c r="BDC84" s="114"/>
      <c r="BDD84" s="114"/>
      <c r="BDE84" s="114"/>
      <c r="BDF84" s="114"/>
      <c r="BDG84" s="114"/>
      <c r="BDH84" s="114"/>
      <c r="BDI84" s="114"/>
      <c r="BDJ84" s="114"/>
      <c r="BDK84" s="114"/>
      <c r="BDL84" s="114"/>
      <c r="BDM84" s="114"/>
      <c r="BDN84" s="114"/>
      <c r="BDO84" s="114"/>
      <c r="BDP84" s="114"/>
      <c r="BDQ84" s="114"/>
      <c r="BDR84" s="114"/>
      <c r="BDS84" s="114"/>
      <c r="BDT84" s="114"/>
      <c r="BDU84" s="114"/>
      <c r="BDV84" s="114"/>
      <c r="BDW84" s="114"/>
      <c r="BDX84" s="114"/>
      <c r="BDY84" s="114"/>
      <c r="BDZ84" s="114"/>
      <c r="BEA84" s="114"/>
      <c r="BEB84" s="114"/>
      <c r="BEC84" s="114"/>
      <c r="BED84" s="114"/>
      <c r="BEE84" s="114"/>
      <c r="BEF84" s="114"/>
      <c r="BEG84" s="114"/>
      <c r="BEH84" s="114"/>
      <c r="BEI84" s="114"/>
      <c r="BEJ84" s="114"/>
      <c r="BEK84" s="114"/>
      <c r="BEL84" s="114"/>
      <c r="BEM84" s="114"/>
      <c r="BEN84" s="114"/>
      <c r="BEO84" s="114"/>
      <c r="BEP84" s="114"/>
      <c r="BEQ84" s="114"/>
      <c r="BER84" s="114"/>
      <c r="BES84" s="114"/>
      <c r="BET84" s="114"/>
      <c r="BEU84" s="114"/>
      <c r="BEV84" s="114"/>
      <c r="BEW84" s="114"/>
      <c r="BEX84" s="114"/>
      <c r="BEY84" s="114"/>
      <c r="BEZ84" s="114"/>
      <c r="BFA84" s="114"/>
      <c r="BFB84" s="114"/>
      <c r="BFC84" s="114"/>
      <c r="BFD84" s="114"/>
      <c r="BFE84" s="114"/>
      <c r="BFF84" s="114"/>
      <c r="BFG84" s="114"/>
      <c r="BFH84" s="114"/>
      <c r="BFI84" s="114"/>
      <c r="BFJ84" s="114"/>
      <c r="BFK84" s="114"/>
      <c r="BFL84" s="114"/>
      <c r="BFM84" s="114"/>
      <c r="BFN84" s="114"/>
      <c r="BFO84" s="114"/>
      <c r="BFP84" s="114"/>
      <c r="BFQ84" s="114"/>
      <c r="BFR84" s="114"/>
      <c r="BFS84" s="114"/>
      <c r="BFT84" s="114"/>
      <c r="BFU84" s="114"/>
      <c r="BFV84" s="114"/>
      <c r="BFW84" s="114"/>
      <c r="BFX84" s="114"/>
      <c r="BFY84" s="114"/>
      <c r="BFZ84" s="114"/>
      <c r="BGA84" s="114"/>
      <c r="BGB84" s="114"/>
      <c r="BGC84" s="114"/>
      <c r="BGD84" s="114"/>
      <c r="BGE84" s="114"/>
      <c r="BGF84" s="114"/>
      <c r="BGG84" s="114"/>
      <c r="BGH84" s="114"/>
      <c r="BGI84" s="114"/>
      <c r="BGJ84" s="114"/>
      <c r="BGK84" s="114"/>
      <c r="BGL84" s="114"/>
      <c r="BGM84" s="114"/>
      <c r="BGN84" s="114"/>
      <c r="BGO84" s="114"/>
      <c r="BGP84" s="114"/>
      <c r="BGQ84" s="114"/>
      <c r="BGR84" s="114"/>
      <c r="BGS84" s="114"/>
      <c r="BGT84" s="114"/>
      <c r="BGU84" s="114"/>
      <c r="BGV84" s="114"/>
      <c r="BGW84" s="114"/>
      <c r="BGX84" s="114"/>
      <c r="BGY84" s="114"/>
      <c r="BGZ84" s="114"/>
      <c r="BHA84" s="114"/>
      <c r="BHB84" s="114"/>
      <c r="BHC84" s="114"/>
      <c r="BHD84" s="114"/>
      <c r="BHE84" s="114"/>
      <c r="BHF84" s="114"/>
      <c r="BHG84" s="114"/>
      <c r="BHH84" s="114"/>
      <c r="BHI84" s="114"/>
      <c r="BHJ84" s="114"/>
      <c r="BHK84" s="114"/>
      <c r="BHL84" s="114"/>
      <c r="BHM84" s="114"/>
      <c r="BHN84" s="114"/>
      <c r="BHO84" s="114"/>
      <c r="BHP84" s="114"/>
      <c r="BHQ84" s="114"/>
      <c r="BHR84" s="114"/>
      <c r="BHS84" s="114"/>
      <c r="BHT84" s="114"/>
      <c r="BHU84" s="114"/>
      <c r="BHV84" s="114"/>
      <c r="BHW84" s="114"/>
      <c r="BHX84" s="114"/>
      <c r="BHY84" s="114"/>
      <c r="BHZ84" s="114"/>
      <c r="BIA84" s="114"/>
      <c r="BIB84" s="114"/>
      <c r="BIC84" s="114"/>
      <c r="BID84" s="114"/>
      <c r="BIE84" s="114"/>
      <c r="BIF84" s="114"/>
      <c r="BIG84" s="114"/>
      <c r="BIH84" s="114"/>
      <c r="BII84" s="114"/>
      <c r="BIJ84" s="114"/>
      <c r="BIK84" s="114"/>
      <c r="BIL84" s="114"/>
      <c r="BIM84" s="114"/>
      <c r="BIN84" s="114"/>
      <c r="BIO84" s="114"/>
      <c r="BIP84" s="114"/>
      <c r="BIQ84" s="114"/>
      <c r="BIR84" s="114"/>
      <c r="BIS84" s="114"/>
      <c r="BIT84" s="114"/>
      <c r="BIU84" s="114"/>
      <c r="BIV84" s="114"/>
      <c r="BIW84" s="114"/>
      <c r="BIX84" s="114"/>
      <c r="BIY84" s="114"/>
      <c r="BIZ84" s="114"/>
      <c r="BJA84" s="114"/>
      <c r="BJB84" s="114"/>
      <c r="BJC84" s="114"/>
      <c r="BJD84" s="114"/>
      <c r="BJE84" s="114"/>
      <c r="BJF84" s="114"/>
      <c r="BJG84" s="114"/>
      <c r="BJH84" s="114"/>
      <c r="BJI84" s="114"/>
      <c r="BJJ84" s="114"/>
      <c r="BJK84" s="114"/>
      <c r="BJL84" s="114"/>
      <c r="BJM84" s="114"/>
      <c r="BJN84" s="114"/>
      <c r="BJO84" s="114"/>
      <c r="BJP84" s="114"/>
      <c r="BJQ84" s="114"/>
      <c r="BJR84" s="114"/>
      <c r="BJS84" s="114"/>
      <c r="BJT84" s="114"/>
      <c r="BJU84" s="114"/>
      <c r="BJV84" s="114"/>
      <c r="BJW84" s="114"/>
      <c r="BJX84" s="114"/>
      <c r="BJY84" s="114"/>
      <c r="BJZ84" s="114"/>
      <c r="BKA84" s="114"/>
      <c r="BKB84" s="114"/>
      <c r="BKC84" s="114"/>
      <c r="BKD84" s="114"/>
      <c r="BKE84" s="114"/>
      <c r="BKF84" s="114"/>
      <c r="BKG84" s="114"/>
      <c r="BKH84" s="114"/>
      <c r="BKI84" s="114"/>
      <c r="BKJ84" s="114"/>
      <c r="BKK84" s="114"/>
      <c r="BKL84" s="114"/>
      <c r="BKM84" s="114"/>
      <c r="BKN84" s="114"/>
      <c r="BKO84" s="114"/>
      <c r="BKP84" s="114"/>
      <c r="BKQ84" s="114"/>
      <c r="BKR84" s="114"/>
      <c r="BKS84" s="114"/>
      <c r="BKT84" s="114"/>
      <c r="BKU84" s="114"/>
      <c r="BKV84" s="114"/>
      <c r="BKW84" s="114"/>
      <c r="BKX84" s="114"/>
      <c r="BKY84" s="114"/>
      <c r="BKZ84" s="114"/>
      <c r="BLA84" s="114"/>
      <c r="BLB84" s="114"/>
      <c r="BLC84" s="114"/>
      <c r="BLD84" s="114"/>
      <c r="BLE84" s="114"/>
      <c r="BLF84" s="114"/>
      <c r="BLG84" s="114"/>
      <c r="BLH84" s="114"/>
      <c r="BLI84" s="114"/>
      <c r="BLJ84" s="114"/>
      <c r="BLK84" s="114"/>
      <c r="BLL84" s="114"/>
      <c r="BLM84" s="114"/>
      <c r="BLN84" s="114"/>
      <c r="BLO84" s="114"/>
      <c r="BLP84" s="114"/>
      <c r="BLQ84" s="114"/>
      <c r="BLR84" s="114"/>
      <c r="BLS84" s="114"/>
      <c r="BLT84" s="114"/>
      <c r="BLU84" s="114"/>
      <c r="BLV84" s="114"/>
      <c r="BLW84" s="114"/>
      <c r="BLX84" s="114"/>
      <c r="BLY84" s="114"/>
      <c r="BLZ84" s="114"/>
      <c r="BMA84" s="114"/>
      <c r="BMB84" s="114"/>
      <c r="BMC84" s="114"/>
      <c r="BMD84" s="114"/>
      <c r="BME84" s="114"/>
      <c r="BMF84" s="114"/>
      <c r="BMG84" s="114"/>
      <c r="BMH84" s="114"/>
      <c r="BMI84" s="114"/>
      <c r="BMJ84" s="114"/>
      <c r="BMK84" s="114"/>
      <c r="BML84" s="114"/>
      <c r="BMM84" s="114"/>
      <c r="BMN84" s="114"/>
      <c r="BMO84" s="114"/>
      <c r="BMP84" s="114"/>
      <c r="BMQ84" s="114"/>
      <c r="BMR84" s="114"/>
      <c r="BMS84" s="114"/>
      <c r="BMT84" s="114"/>
      <c r="BMU84" s="114"/>
      <c r="BMV84" s="114"/>
      <c r="BMW84" s="114"/>
      <c r="BMX84" s="114"/>
      <c r="BMY84" s="114"/>
      <c r="BMZ84" s="114"/>
      <c r="BNA84" s="114"/>
      <c r="BNB84" s="114"/>
      <c r="BNC84" s="114"/>
      <c r="BND84" s="114"/>
      <c r="BNE84" s="114"/>
      <c r="BNF84" s="114"/>
      <c r="BNG84" s="114"/>
      <c r="BNH84" s="114"/>
      <c r="BNI84" s="114"/>
      <c r="BNJ84" s="114"/>
      <c r="BNK84" s="114"/>
      <c r="BNL84" s="114"/>
      <c r="BNM84" s="114"/>
      <c r="BNN84" s="114"/>
      <c r="BNO84" s="114"/>
      <c r="BNP84" s="114"/>
      <c r="BNQ84" s="114"/>
      <c r="BNR84" s="114"/>
      <c r="BNS84" s="114"/>
      <c r="BNT84" s="114"/>
      <c r="BNU84" s="114"/>
      <c r="BNV84" s="114"/>
      <c r="BNW84" s="114"/>
      <c r="BNX84" s="114"/>
      <c r="BNY84" s="114"/>
      <c r="BNZ84" s="114"/>
      <c r="BOA84" s="114"/>
      <c r="BOB84" s="114"/>
      <c r="BOC84" s="114"/>
      <c r="BOD84" s="114"/>
      <c r="BOE84" s="114"/>
      <c r="BOF84" s="114"/>
      <c r="BOG84" s="114"/>
      <c r="BOH84" s="114"/>
      <c r="BOI84" s="114"/>
      <c r="BOJ84" s="114"/>
      <c r="BOK84" s="114"/>
      <c r="BOL84" s="114"/>
      <c r="BOM84" s="114"/>
      <c r="BON84" s="114"/>
      <c r="BOO84" s="114"/>
      <c r="BOP84" s="114"/>
      <c r="BOQ84" s="114"/>
      <c r="BOR84" s="114"/>
      <c r="BOS84" s="114"/>
      <c r="BOT84" s="114"/>
      <c r="BOU84" s="114"/>
      <c r="BOV84" s="114"/>
      <c r="BOW84" s="114"/>
      <c r="BOX84" s="114"/>
      <c r="BOY84" s="114"/>
      <c r="BOZ84" s="114"/>
      <c r="BPA84" s="114"/>
      <c r="BPB84" s="114"/>
      <c r="BPC84" s="114"/>
      <c r="BPD84" s="114"/>
      <c r="BPE84" s="114"/>
      <c r="BPF84" s="114"/>
      <c r="BPG84" s="114"/>
      <c r="BPH84" s="114"/>
      <c r="BPI84" s="114"/>
      <c r="BPJ84" s="114"/>
      <c r="BPK84" s="114"/>
      <c r="BPL84" s="114"/>
      <c r="BPM84" s="114"/>
      <c r="BPN84" s="114"/>
      <c r="BPO84" s="114"/>
      <c r="BPP84" s="114"/>
      <c r="BPQ84" s="114"/>
      <c r="BPR84" s="114"/>
      <c r="BPS84" s="114"/>
      <c r="BPT84" s="114"/>
      <c r="BPU84" s="114"/>
      <c r="BPV84" s="114"/>
      <c r="BPW84" s="114"/>
      <c r="BPX84" s="114"/>
      <c r="BPY84" s="114"/>
      <c r="BPZ84" s="114"/>
      <c r="BQA84" s="114"/>
      <c r="BQB84" s="114"/>
      <c r="BQC84" s="114"/>
      <c r="BQD84" s="114"/>
      <c r="BQE84" s="114"/>
      <c r="BQF84" s="114"/>
      <c r="BQG84" s="114"/>
      <c r="BQH84" s="114"/>
      <c r="BQI84" s="114"/>
      <c r="BQJ84" s="114"/>
      <c r="BQK84" s="114"/>
      <c r="BQL84" s="114"/>
      <c r="BQM84" s="114"/>
      <c r="BQN84" s="114"/>
      <c r="BQO84" s="114"/>
      <c r="BQP84" s="114"/>
      <c r="BQQ84" s="114"/>
      <c r="BQR84" s="114"/>
      <c r="BQS84" s="114"/>
      <c r="BQT84" s="114"/>
      <c r="BQU84" s="114"/>
      <c r="BQV84" s="114"/>
      <c r="BQW84" s="114"/>
      <c r="BQX84" s="114"/>
      <c r="BQY84" s="114"/>
      <c r="BQZ84" s="114"/>
      <c r="BRA84" s="114"/>
      <c r="BRB84" s="114"/>
      <c r="BRC84" s="114"/>
      <c r="BRD84" s="114"/>
      <c r="BRE84" s="114"/>
      <c r="BRF84" s="114"/>
      <c r="BRG84" s="114"/>
      <c r="BRH84" s="114"/>
      <c r="BRI84" s="114"/>
      <c r="BRJ84" s="114"/>
      <c r="BRK84" s="114"/>
      <c r="BRL84" s="114"/>
      <c r="BRM84" s="114"/>
      <c r="BRN84" s="114"/>
      <c r="BRO84" s="114"/>
      <c r="BRP84" s="114"/>
      <c r="BRQ84" s="114"/>
      <c r="BRR84" s="114"/>
      <c r="BRS84" s="114"/>
      <c r="BRT84" s="114"/>
      <c r="BRU84" s="114"/>
      <c r="BRV84" s="114"/>
      <c r="BRW84" s="114"/>
      <c r="BRX84" s="114"/>
      <c r="BRY84" s="114"/>
      <c r="BRZ84" s="114"/>
      <c r="BSA84" s="114"/>
      <c r="BSB84" s="114"/>
      <c r="BSC84" s="114"/>
      <c r="BSD84" s="114"/>
      <c r="BSE84" s="114"/>
      <c r="BSF84" s="114"/>
      <c r="BSG84" s="114"/>
      <c r="BSH84" s="114"/>
      <c r="BSI84" s="114"/>
      <c r="BSJ84" s="114"/>
      <c r="BSK84" s="114"/>
      <c r="BSL84" s="114"/>
      <c r="BSM84" s="114"/>
      <c r="BSN84" s="114"/>
      <c r="BSO84" s="114"/>
      <c r="BSP84" s="114"/>
      <c r="BSQ84" s="114"/>
      <c r="BSR84" s="114"/>
      <c r="BSS84" s="114"/>
      <c r="BST84" s="114"/>
      <c r="BSU84" s="114"/>
      <c r="BSV84" s="114"/>
      <c r="BSW84" s="114"/>
      <c r="BSX84" s="114"/>
      <c r="BSY84" s="114"/>
      <c r="BSZ84" s="114"/>
      <c r="BTA84" s="114"/>
      <c r="BTB84" s="114"/>
      <c r="BTC84" s="114"/>
      <c r="BTD84" s="114"/>
      <c r="BTE84" s="114"/>
      <c r="BTF84" s="114"/>
      <c r="BTG84" s="114"/>
      <c r="BTH84" s="114"/>
      <c r="BTI84" s="114"/>
      <c r="BTJ84" s="114"/>
      <c r="BTK84" s="114"/>
      <c r="BTL84" s="114"/>
      <c r="BTM84" s="114"/>
      <c r="BTN84" s="114"/>
      <c r="BTO84" s="114"/>
      <c r="BTP84" s="114"/>
      <c r="BTQ84" s="114"/>
      <c r="BTR84" s="114"/>
      <c r="BTS84" s="114"/>
      <c r="BTT84" s="114"/>
      <c r="BTU84" s="114"/>
      <c r="BTV84" s="114"/>
      <c r="BTW84" s="114"/>
      <c r="BTX84" s="114"/>
      <c r="BTY84" s="114"/>
      <c r="BTZ84" s="114"/>
      <c r="BUA84" s="114"/>
      <c r="BUB84" s="114"/>
      <c r="BUC84" s="114"/>
      <c r="BUD84" s="114"/>
      <c r="BUE84" s="114"/>
      <c r="BUF84" s="114"/>
      <c r="BUG84" s="114"/>
      <c r="BUH84" s="114"/>
      <c r="BUI84" s="114"/>
      <c r="BUJ84" s="114"/>
      <c r="BUK84" s="114"/>
      <c r="BUL84" s="114"/>
      <c r="BUM84" s="114"/>
      <c r="BUN84" s="114"/>
      <c r="BUO84" s="114"/>
      <c r="BUP84" s="114"/>
      <c r="BUQ84" s="114"/>
      <c r="BUR84" s="114"/>
      <c r="BUS84" s="114"/>
      <c r="BUT84" s="114"/>
      <c r="BUU84" s="114"/>
      <c r="BUV84" s="114"/>
      <c r="BUW84" s="114"/>
      <c r="BUX84" s="114"/>
      <c r="BUY84" s="114"/>
      <c r="BUZ84" s="114"/>
      <c r="BVA84" s="114"/>
      <c r="BVB84" s="114"/>
      <c r="BVC84" s="114"/>
      <c r="BVD84" s="114"/>
      <c r="BVE84" s="114"/>
      <c r="BVF84" s="114"/>
      <c r="BVG84" s="114"/>
      <c r="BVH84" s="114"/>
      <c r="BVI84" s="114"/>
      <c r="BVJ84" s="114"/>
      <c r="BVK84" s="114"/>
      <c r="BVL84" s="114"/>
      <c r="BVM84" s="114"/>
      <c r="BVN84" s="114"/>
      <c r="BVO84" s="114"/>
      <c r="BVP84" s="114"/>
      <c r="BVQ84" s="114"/>
      <c r="BVR84" s="114"/>
      <c r="BVS84" s="114"/>
      <c r="BVT84" s="114"/>
      <c r="BVU84" s="114"/>
      <c r="BVV84" s="114"/>
      <c r="BVW84" s="114"/>
      <c r="BVX84" s="114"/>
      <c r="BVY84" s="114"/>
      <c r="BVZ84" s="114"/>
      <c r="BWA84" s="114"/>
      <c r="BWB84" s="114"/>
      <c r="BWC84" s="114"/>
      <c r="BWD84" s="114"/>
      <c r="BWE84" s="114"/>
      <c r="BWF84" s="114"/>
      <c r="BWG84" s="114"/>
      <c r="BWH84" s="114"/>
      <c r="BWI84" s="114"/>
      <c r="BWJ84" s="114"/>
      <c r="BWK84" s="114"/>
      <c r="BWL84" s="114"/>
      <c r="BWM84" s="114"/>
      <c r="BWN84" s="114"/>
      <c r="BWO84" s="114"/>
      <c r="BWP84" s="114"/>
      <c r="BWQ84" s="114"/>
      <c r="BWR84" s="114"/>
      <c r="BWS84" s="114"/>
      <c r="BWT84" s="114"/>
      <c r="BWU84" s="114"/>
      <c r="BWV84" s="114"/>
      <c r="BWW84" s="114"/>
      <c r="BWX84" s="114"/>
      <c r="BWY84" s="114"/>
      <c r="BWZ84" s="114"/>
      <c r="BXA84" s="114"/>
      <c r="BXB84" s="114"/>
      <c r="BXC84" s="114"/>
      <c r="BXD84" s="114"/>
      <c r="BXE84" s="114"/>
      <c r="BXF84" s="114"/>
      <c r="BXG84" s="114"/>
      <c r="BXH84" s="114"/>
      <c r="BXI84" s="114"/>
      <c r="BXJ84" s="114"/>
      <c r="BXK84" s="114"/>
      <c r="BXL84" s="114"/>
      <c r="BXM84" s="114"/>
      <c r="BXN84" s="114"/>
      <c r="BXO84" s="114"/>
      <c r="BXP84" s="114"/>
      <c r="BXQ84" s="114"/>
      <c r="BXR84" s="114"/>
      <c r="BXS84" s="114"/>
      <c r="BXT84" s="114"/>
      <c r="BXU84" s="114"/>
      <c r="BXV84" s="114"/>
      <c r="BXW84" s="114"/>
      <c r="BXX84" s="114"/>
      <c r="BXY84" s="114"/>
      <c r="BXZ84" s="114"/>
      <c r="BYA84" s="114"/>
      <c r="BYB84" s="114"/>
      <c r="BYC84" s="114"/>
      <c r="BYD84" s="114"/>
      <c r="BYE84" s="114"/>
      <c r="BYF84" s="114"/>
      <c r="BYG84" s="114"/>
      <c r="BYH84" s="114"/>
      <c r="BYI84" s="114"/>
      <c r="BYJ84" s="114"/>
      <c r="BYK84" s="114"/>
      <c r="BYL84" s="114"/>
      <c r="BYM84" s="114"/>
      <c r="BYN84" s="114"/>
      <c r="BYO84" s="114"/>
      <c r="BYP84" s="114"/>
      <c r="BYQ84" s="114"/>
      <c r="BYR84" s="114"/>
      <c r="BYS84" s="114"/>
      <c r="BYT84" s="114"/>
      <c r="BYU84" s="114"/>
      <c r="BYV84" s="114"/>
      <c r="BYW84" s="114"/>
      <c r="BYX84" s="114"/>
      <c r="BYY84" s="114"/>
      <c r="BYZ84" s="114"/>
      <c r="BZA84" s="114"/>
      <c r="BZB84" s="114"/>
      <c r="BZC84" s="114"/>
      <c r="BZD84" s="114"/>
      <c r="BZE84" s="114"/>
      <c r="BZF84" s="114"/>
      <c r="BZG84" s="114"/>
      <c r="BZH84" s="114"/>
      <c r="BZI84" s="114"/>
      <c r="BZJ84" s="114"/>
      <c r="BZK84" s="114"/>
      <c r="BZL84" s="114"/>
      <c r="BZM84" s="114"/>
      <c r="BZN84" s="114"/>
      <c r="BZO84" s="114"/>
      <c r="BZP84" s="114"/>
      <c r="BZQ84" s="114"/>
      <c r="BZR84" s="114"/>
      <c r="BZS84" s="114"/>
      <c r="BZT84" s="114"/>
      <c r="BZU84" s="114"/>
      <c r="BZV84" s="114"/>
      <c r="BZW84" s="114"/>
      <c r="BZX84" s="114"/>
      <c r="BZY84" s="114"/>
      <c r="BZZ84" s="114"/>
      <c r="CAA84" s="114"/>
      <c r="CAB84" s="114"/>
      <c r="CAC84" s="114"/>
      <c r="CAD84" s="114"/>
      <c r="CAE84" s="114"/>
      <c r="CAF84" s="114"/>
      <c r="CAG84" s="114"/>
      <c r="CAH84" s="114"/>
      <c r="CAI84" s="114"/>
      <c r="CAJ84" s="114"/>
      <c r="CAK84" s="114"/>
      <c r="CAL84" s="114"/>
      <c r="CAM84" s="114"/>
      <c r="CAN84" s="114"/>
      <c r="CAO84" s="114"/>
      <c r="CAP84" s="114"/>
      <c r="CAQ84" s="114"/>
      <c r="CAR84" s="114"/>
      <c r="CAS84" s="114"/>
      <c r="CAT84" s="114"/>
      <c r="CAU84" s="114"/>
      <c r="CAV84" s="114"/>
      <c r="CAW84" s="114"/>
      <c r="CAX84" s="114"/>
      <c r="CAY84" s="114"/>
      <c r="CAZ84" s="114"/>
      <c r="CBA84" s="114"/>
      <c r="CBB84" s="114"/>
      <c r="CBC84" s="114"/>
      <c r="CBD84" s="114"/>
      <c r="CBE84" s="114"/>
      <c r="CBF84" s="114"/>
      <c r="CBG84" s="114"/>
      <c r="CBH84" s="114"/>
      <c r="CBI84" s="114"/>
      <c r="CBJ84" s="114"/>
      <c r="CBK84" s="114"/>
      <c r="CBL84" s="114"/>
      <c r="CBM84" s="114"/>
      <c r="CBN84" s="114"/>
      <c r="CBO84" s="114"/>
      <c r="CBP84" s="114"/>
      <c r="CBQ84" s="114"/>
      <c r="CBR84" s="114"/>
      <c r="CBS84" s="114"/>
      <c r="CBT84" s="114"/>
      <c r="CBU84" s="114"/>
      <c r="CBV84" s="114"/>
      <c r="CBW84" s="114"/>
      <c r="CBX84" s="114"/>
      <c r="CBY84" s="114"/>
      <c r="CBZ84" s="114"/>
      <c r="CCA84" s="114"/>
      <c r="CCB84" s="114"/>
      <c r="CCC84" s="114"/>
      <c r="CCD84" s="114"/>
      <c r="CCE84" s="114"/>
      <c r="CCF84" s="114"/>
      <c r="CCG84" s="114"/>
      <c r="CCH84" s="114"/>
      <c r="CCI84" s="114"/>
      <c r="CCJ84" s="114"/>
      <c r="CCK84" s="114"/>
      <c r="CCL84" s="114"/>
      <c r="CCM84" s="114"/>
      <c r="CCN84" s="114"/>
      <c r="CCO84" s="114"/>
      <c r="CCP84" s="114"/>
      <c r="CCQ84" s="114"/>
      <c r="CCR84" s="114"/>
      <c r="CCS84" s="114"/>
      <c r="CCT84" s="114"/>
      <c r="CCU84" s="114"/>
      <c r="CCV84" s="114"/>
      <c r="CCW84" s="114"/>
      <c r="CCX84" s="114"/>
      <c r="CCY84" s="114"/>
      <c r="CCZ84" s="114"/>
      <c r="CDA84" s="114"/>
      <c r="CDB84" s="114"/>
      <c r="CDC84" s="114"/>
      <c r="CDD84" s="114"/>
      <c r="CDE84" s="114"/>
      <c r="CDF84" s="114"/>
      <c r="CDG84" s="114"/>
      <c r="CDH84" s="114"/>
      <c r="CDI84" s="114"/>
      <c r="CDJ84" s="114"/>
      <c r="CDK84" s="114"/>
      <c r="CDL84" s="114"/>
      <c r="CDM84" s="114"/>
      <c r="CDN84" s="114"/>
      <c r="CDO84" s="114"/>
      <c r="CDP84" s="114"/>
      <c r="CDQ84" s="114"/>
      <c r="CDR84" s="114"/>
      <c r="CDS84" s="114"/>
      <c r="CDT84" s="114"/>
      <c r="CDU84" s="114"/>
      <c r="CDV84" s="114"/>
      <c r="CDW84" s="114"/>
      <c r="CDX84" s="114"/>
      <c r="CDY84" s="114"/>
      <c r="CDZ84" s="114"/>
      <c r="CEA84" s="114"/>
      <c r="CEB84" s="114"/>
      <c r="CEC84" s="114"/>
      <c r="CED84" s="114"/>
      <c r="CEE84" s="114"/>
      <c r="CEF84" s="114"/>
      <c r="CEG84" s="114"/>
      <c r="CEH84" s="114"/>
      <c r="CEI84" s="114"/>
      <c r="CEJ84" s="114"/>
      <c r="CEK84" s="114"/>
      <c r="CEL84" s="114"/>
      <c r="CEM84" s="114"/>
      <c r="CEN84" s="114"/>
      <c r="CEO84" s="114"/>
      <c r="CEP84" s="114"/>
      <c r="CEQ84" s="114"/>
      <c r="CER84" s="114"/>
      <c r="CES84" s="114"/>
      <c r="CET84" s="114"/>
      <c r="CEU84" s="114"/>
      <c r="CEV84" s="114"/>
      <c r="CEW84" s="114"/>
      <c r="CEX84" s="114"/>
      <c r="CEY84" s="114"/>
      <c r="CEZ84" s="114"/>
      <c r="CFA84" s="114"/>
      <c r="CFB84" s="114"/>
      <c r="CFC84" s="114"/>
      <c r="CFD84" s="114"/>
      <c r="CFE84" s="114"/>
      <c r="CFF84" s="114"/>
      <c r="CFG84" s="114"/>
      <c r="CFH84" s="114"/>
      <c r="CFI84" s="114"/>
      <c r="CFJ84" s="114"/>
      <c r="CFK84" s="114"/>
      <c r="CFL84" s="114"/>
      <c r="CFM84" s="114"/>
      <c r="CFN84" s="114"/>
      <c r="CFO84" s="114"/>
      <c r="CFP84" s="114"/>
      <c r="CFQ84" s="114"/>
      <c r="CFR84" s="114"/>
      <c r="CFS84" s="114"/>
      <c r="CFT84" s="114"/>
      <c r="CFU84" s="114"/>
      <c r="CFV84" s="114"/>
      <c r="CFW84" s="114"/>
      <c r="CFX84" s="114"/>
      <c r="CFY84" s="114"/>
      <c r="CFZ84" s="114"/>
      <c r="CGA84" s="114"/>
      <c r="CGB84" s="114"/>
      <c r="CGC84" s="114"/>
      <c r="CGD84" s="114"/>
      <c r="CGE84" s="114"/>
      <c r="CGF84" s="114"/>
      <c r="CGG84" s="114"/>
      <c r="CGH84" s="114"/>
      <c r="CGI84" s="114"/>
      <c r="CGJ84" s="114"/>
      <c r="CGK84" s="114"/>
      <c r="CGL84" s="114"/>
      <c r="CGM84" s="114"/>
      <c r="CGN84" s="114"/>
      <c r="CGO84" s="114"/>
      <c r="CGP84" s="114"/>
      <c r="CGQ84" s="114"/>
      <c r="CGR84" s="114"/>
      <c r="CGS84" s="114"/>
      <c r="CGT84" s="114"/>
      <c r="CGU84" s="114"/>
      <c r="CGV84" s="114"/>
      <c r="CGW84" s="114"/>
      <c r="CGX84" s="114"/>
      <c r="CGY84" s="114"/>
      <c r="CGZ84" s="114"/>
      <c r="CHA84" s="114"/>
      <c r="CHB84" s="114"/>
      <c r="CHC84" s="114"/>
      <c r="CHD84" s="114"/>
      <c r="CHE84" s="114"/>
      <c r="CHF84" s="114"/>
      <c r="CHG84" s="114"/>
      <c r="CHH84" s="114"/>
      <c r="CHI84" s="114"/>
      <c r="CHJ84" s="114"/>
      <c r="CHK84" s="114"/>
      <c r="CHL84" s="114"/>
      <c r="CHM84" s="114"/>
      <c r="CHN84" s="114"/>
      <c r="CHO84" s="114"/>
      <c r="CHP84" s="114"/>
      <c r="CHQ84" s="114"/>
      <c r="CHR84" s="114"/>
      <c r="CHS84" s="114"/>
      <c r="CHT84" s="114"/>
      <c r="CHU84" s="114"/>
      <c r="CHV84" s="114"/>
      <c r="CHW84" s="114"/>
      <c r="CHX84" s="114"/>
      <c r="CHY84" s="114"/>
      <c r="CHZ84" s="114"/>
      <c r="CIA84" s="114"/>
      <c r="CIB84" s="114"/>
      <c r="CIC84" s="114"/>
      <c r="CID84" s="114"/>
      <c r="CIE84" s="114"/>
      <c r="CIF84" s="114"/>
      <c r="CIG84" s="114"/>
      <c r="CIH84" s="114"/>
      <c r="CII84" s="114"/>
      <c r="CIJ84" s="114"/>
      <c r="CIK84" s="114"/>
      <c r="CIL84" s="114"/>
      <c r="CIM84" s="114"/>
      <c r="CIN84" s="114"/>
      <c r="CIO84" s="114"/>
      <c r="CIP84" s="114"/>
      <c r="CIQ84" s="114"/>
      <c r="CIR84" s="114"/>
      <c r="CIS84" s="114"/>
      <c r="CIT84" s="114"/>
      <c r="CIU84" s="114"/>
      <c r="CIV84" s="114"/>
      <c r="CIW84" s="114"/>
      <c r="CIX84" s="114"/>
      <c r="CIY84" s="114"/>
      <c r="CIZ84" s="114"/>
      <c r="CJA84" s="114"/>
      <c r="CJB84" s="114"/>
      <c r="CJC84" s="114"/>
      <c r="CJD84" s="114"/>
      <c r="CJE84" s="114"/>
      <c r="CJF84" s="114"/>
      <c r="CJG84" s="114"/>
      <c r="CJH84" s="114"/>
      <c r="CJI84" s="114"/>
      <c r="CJJ84" s="114"/>
      <c r="CJK84" s="114"/>
      <c r="CJL84" s="114"/>
      <c r="CJM84" s="114"/>
      <c r="CJN84" s="114"/>
      <c r="CJO84" s="114"/>
      <c r="CJP84" s="114"/>
      <c r="CJQ84" s="114"/>
      <c r="CJR84" s="114"/>
      <c r="CJS84" s="114"/>
      <c r="CJT84" s="114"/>
      <c r="CJU84" s="114"/>
      <c r="CJV84" s="114"/>
      <c r="CJW84" s="114"/>
      <c r="CJX84" s="114"/>
      <c r="CJY84" s="114"/>
      <c r="CJZ84" s="114"/>
      <c r="CKA84" s="114"/>
      <c r="CKB84" s="114"/>
      <c r="CKC84" s="114"/>
      <c r="CKD84" s="114"/>
      <c r="CKE84" s="114"/>
      <c r="CKF84" s="114"/>
      <c r="CKG84" s="114"/>
      <c r="CKH84" s="114"/>
      <c r="CKI84" s="114"/>
      <c r="CKJ84" s="114"/>
      <c r="CKK84" s="114"/>
      <c r="CKL84" s="114"/>
      <c r="CKM84" s="114"/>
      <c r="CKN84" s="114"/>
      <c r="CKO84" s="114"/>
      <c r="CKP84" s="114"/>
      <c r="CKQ84" s="114"/>
      <c r="CKR84" s="114"/>
      <c r="CKS84" s="114"/>
      <c r="CKT84" s="114"/>
      <c r="CKU84" s="114"/>
      <c r="CKV84" s="114"/>
      <c r="CKW84" s="114"/>
      <c r="CKX84" s="114"/>
      <c r="CKY84" s="114"/>
      <c r="CKZ84" s="114"/>
      <c r="CLA84" s="114"/>
      <c r="CLB84" s="114"/>
      <c r="CLC84" s="114"/>
      <c r="CLD84" s="114"/>
      <c r="CLE84" s="114"/>
      <c r="CLF84" s="114"/>
      <c r="CLG84" s="114"/>
      <c r="CLH84" s="114"/>
      <c r="CLI84" s="114"/>
      <c r="CLJ84" s="114"/>
      <c r="CLK84" s="114"/>
      <c r="CLL84" s="114"/>
      <c r="CLM84" s="114"/>
      <c r="CLN84" s="114"/>
      <c r="CLO84" s="114"/>
      <c r="CLP84" s="114"/>
      <c r="CLQ84" s="114"/>
      <c r="CLR84" s="114"/>
      <c r="CLS84" s="114"/>
      <c r="CLT84" s="114"/>
      <c r="CLU84" s="114"/>
      <c r="CLV84" s="114"/>
      <c r="CLW84" s="114"/>
      <c r="CLX84" s="114"/>
      <c r="CLY84" s="114"/>
      <c r="CLZ84" s="114"/>
      <c r="CMA84" s="114"/>
      <c r="CMB84" s="114"/>
      <c r="CMC84" s="114"/>
      <c r="CMD84" s="114"/>
      <c r="CME84" s="114"/>
      <c r="CMF84" s="114"/>
      <c r="CMG84" s="114"/>
      <c r="CMH84" s="114"/>
      <c r="CMI84" s="114"/>
      <c r="CMJ84" s="114"/>
      <c r="CMK84" s="114"/>
      <c r="CML84" s="114"/>
      <c r="CMM84" s="114"/>
      <c r="CMN84" s="114"/>
      <c r="CMO84" s="114"/>
      <c r="CMP84" s="114"/>
      <c r="CMQ84" s="114"/>
      <c r="CMR84" s="114"/>
      <c r="CMS84" s="114"/>
      <c r="CMT84" s="114"/>
      <c r="CMU84" s="114"/>
      <c r="CMV84" s="114"/>
      <c r="CMW84" s="114"/>
      <c r="CMX84" s="114"/>
      <c r="CMY84" s="114"/>
      <c r="CMZ84" s="114"/>
      <c r="CNA84" s="114"/>
      <c r="CNB84" s="114"/>
      <c r="CNC84" s="114"/>
      <c r="CND84" s="114"/>
      <c r="CNE84" s="114"/>
      <c r="CNF84" s="114"/>
      <c r="CNG84" s="114"/>
      <c r="CNH84" s="114"/>
      <c r="CNI84" s="114"/>
      <c r="CNJ84" s="114"/>
      <c r="CNK84" s="114"/>
      <c r="CNL84" s="114"/>
      <c r="CNM84" s="114"/>
      <c r="CNN84" s="114"/>
      <c r="CNO84" s="114"/>
      <c r="CNP84" s="114"/>
      <c r="CNQ84" s="114"/>
      <c r="CNR84" s="114"/>
      <c r="CNS84" s="114"/>
      <c r="CNT84" s="114"/>
      <c r="CNU84" s="114"/>
      <c r="CNV84" s="114"/>
      <c r="CNW84" s="114"/>
      <c r="CNX84" s="114"/>
      <c r="CNY84" s="114"/>
      <c r="CNZ84" s="114"/>
      <c r="COA84" s="114"/>
      <c r="COB84" s="114"/>
      <c r="COC84" s="114"/>
      <c r="COD84" s="114"/>
      <c r="COE84" s="114"/>
      <c r="COF84" s="114"/>
      <c r="COG84" s="114"/>
      <c r="COH84" s="114"/>
      <c r="COI84" s="114"/>
      <c r="COJ84" s="114"/>
      <c r="COK84" s="114"/>
      <c r="COL84" s="114"/>
      <c r="COM84" s="114"/>
      <c r="CON84" s="114"/>
      <c r="COO84" s="114"/>
      <c r="COP84" s="114"/>
      <c r="COQ84" s="114"/>
      <c r="COR84" s="114"/>
      <c r="COS84" s="114"/>
      <c r="COT84" s="114"/>
      <c r="COU84" s="114"/>
      <c r="COV84" s="114"/>
      <c r="COW84" s="114"/>
      <c r="COX84" s="114"/>
      <c r="COY84" s="114"/>
      <c r="COZ84" s="114"/>
      <c r="CPA84" s="114"/>
      <c r="CPB84" s="114"/>
      <c r="CPC84" s="114"/>
      <c r="CPD84" s="114"/>
      <c r="CPE84" s="114"/>
      <c r="CPF84" s="114"/>
      <c r="CPG84" s="114"/>
      <c r="CPH84" s="114"/>
      <c r="CPI84" s="114"/>
      <c r="CPJ84" s="114"/>
      <c r="CPK84" s="114"/>
      <c r="CPL84" s="114"/>
      <c r="CPM84" s="114"/>
      <c r="CPN84" s="114"/>
      <c r="CPO84" s="114"/>
      <c r="CPP84" s="114"/>
      <c r="CPQ84" s="114"/>
      <c r="CPR84" s="114"/>
      <c r="CPS84" s="114"/>
      <c r="CPT84" s="114"/>
      <c r="CPU84" s="114"/>
      <c r="CPV84" s="114"/>
      <c r="CPW84" s="114"/>
      <c r="CPX84" s="114"/>
      <c r="CPY84" s="114"/>
      <c r="CPZ84" s="114"/>
      <c r="CQA84" s="114"/>
      <c r="CQB84" s="114"/>
      <c r="CQC84" s="114"/>
      <c r="CQD84" s="114"/>
      <c r="CQE84" s="114"/>
      <c r="CQF84" s="114"/>
      <c r="CQG84" s="114"/>
      <c r="CQH84" s="114"/>
      <c r="CQI84" s="114"/>
      <c r="CQJ84" s="114"/>
      <c r="CQK84" s="114"/>
      <c r="CQL84" s="114"/>
      <c r="CQM84" s="114"/>
      <c r="CQN84" s="114"/>
      <c r="CQO84" s="114"/>
      <c r="CQP84" s="114"/>
      <c r="CQQ84" s="114"/>
      <c r="CQR84" s="114"/>
      <c r="CQS84" s="114"/>
      <c r="CQT84" s="114"/>
      <c r="CQU84" s="114"/>
      <c r="CQV84" s="114"/>
      <c r="CQW84" s="114"/>
      <c r="CQX84" s="114"/>
      <c r="CQY84" s="114"/>
      <c r="CQZ84" s="114"/>
      <c r="CRA84" s="114"/>
      <c r="CRB84" s="114"/>
      <c r="CRC84" s="114"/>
      <c r="CRD84" s="114"/>
      <c r="CRE84" s="114"/>
      <c r="CRF84" s="114"/>
      <c r="CRG84" s="114"/>
      <c r="CRH84" s="114"/>
      <c r="CRI84" s="114"/>
      <c r="CRJ84" s="114"/>
      <c r="CRK84" s="114"/>
      <c r="CRL84" s="114"/>
      <c r="CRM84" s="114"/>
      <c r="CRN84" s="114"/>
      <c r="CRO84" s="114"/>
      <c r="CRP84" s="114"/>
      <c r="CRQ84" s="114"/>
      <c r="CRR84" s="114"/>
      <c r="CRS84" s="114"/>
      <c r="CRT84" s="114"/>
      <c r="CRU84" s="114"/>
      <c r="CRV84" s="114"/>
      <c r="CRW84" s="114"/>
      <c r="CRX84" s="114"/>
      <c r="CRY84" s="114"/>
      <c r="CRZ84" s="114"/>
      <c r="CSA84" s="114"/>
      <c r="CSB84" s="114"/>
      <c r="CSC84" s="114"/>
      <c r="CSD84" s="114"/>
      <c r="CSE84" s="114"/>
      <c r="CSF84" s="114"/>
      <c r="CSG84" s="114"/>
      <c r="CSH84" s="114"/>
      <c r="CSI84" s="114"/>
      <c r="CSJ84" s="114"/>
      <c r="CSK84" s="114"/>
      <c r="CSL84" s="114"/>
      <c r="CSM84" s="114"/>
      <c r="CSN84" s="114"/>
      <c r="CSO84" s="114"/>
      <c r="CSP84" s="114"/>
      <c r="CSQ84" s="114"/>
      <c r="CSR84" s="114"/>
      <c r="CSS84" s="114"/>
      <c r="CST84" s="114"/>
      <c r="CSU84" s="114"/>
      <c r="CSV84" s="114"/>
      <c r="CSW84" s="114"/>
      <c r="CSX84" s="114"/>
      <c r="CSY84" s="114"/>
      <c r="CSZ84" s="114"/>
      <c r="CTA84" s="114"/>
      <c r="CTB84" s="114"/>
      <c r="CTC84" s="114"/>
      <c r="CTD84" s="114"/>
      <c r="CTE84" s="114"/>
      <c r="CTF84" s="114"/>
      <c r="CTG84" s="114"/>
      <c r="CTH84" s="114"/>
      <c r="CTI84" s="114"/>
      <c r="CTJ84" s="114"/>
      <c r="CTK84" s="114"/>
      <c r="CTL84" s="114"/>
      <c r="CTM84" s="114"/>
      <c r="CTN84" s="114"/>
      <c r="CTO84" s="114"/>
      <c r="CTP84" s="114"/>
      <c r="CTQ84" s="114"/>
      <c r="CTR84" s="114"/>
      <c r="CTS84" s="114"/>
      <c r="CTT84" s="114"/>
      <c r="CTU84" s="114"/>
      <c r="CTV84" s="114"/>
      <c r="CTW84" s="114"/>
      <c r="CTX84" s="114"/>
      <c r="CTY84" s="114"/>
      <c r="CTZ84" s="114"/>
      <c r="CUA84" s="114"/>
      <c r="CUB84" s="114"/>
      <c r="CUC84" s="114"/>
      <c r="CUD84" s="114"/>
      <c r="CUE84" s="114"/>
      <c r="CUF84" s="114"/>
      <c r="CUG84" s="114"/>
      <c r="CUH84" s="114"/>
      <c r="CUI84" s="114"/>
      <c r="CUJ84" s="114"/>
      <c r="CUK84" s="114"/>
      <c r="CUL84" s="114"/>
      <c r="CUM84" s="114"/>
      <c r="CUN84" s="114"/>
      <c r="CUO84" s="114"/>
      <c r="CUP84" s="114"/>
      <c r="CUQ84" s="114"/>
      <c r="CUR84" s="114"/>
      <c r="CUS84" s="114"/>
      <c r="CUT84" s="114"/>
      <c r="CUU84" s="114"/>
      <c r="CUV84" s="114"/>
      <c r="CUW84" s="114"/>
      <c r="CUX84" s="114"/>
      <c r="CUY84" s="114"/>
      <c r="CUZ84" s="114"/>
      <c r="CVA84" s="114"/>
      <c r="CVB84" s="114"/>
      <c r="CVC84" s="114"/>
      <c r="CVD84" s="114"/>
      <c r="CVE84" s="114"/>
      <c r="CVF84" s="114"/>
      <c r="CVG84" s="114"/>
      <c r="CVH84" s="114"/>
      <c r="CVI84" s="114"/>
      <c r="CVJ84" s="114"/>
      <c r="CVK84" s="114"/>
      <c r="CVL84" s="114"/>
      <c r="CVM84" s="114"/>
      <c r="CVN84" s="114"/>
      <c r="CVO84" s="114"/>
      <c r="CVP84" s="114"/>
      <c r="CVQ84" s="114"/>
      <c r="CVR84" s="114"/>
      <c r="CVS84" s="114"/>
      <c r="CVT84" s="114"/>
      <c r="CVU84" s="114"/>
      <c r="CVV84" s="114"/>
      <c r="CVW84" s="114"/>
      <c r="CVX84" s="114"/>
      <c r="CVY84" s="114"/>
      <c r="CVZ84" s="114"/>
      <c r="CWA84" s="114"/>
      <c r="CWB84" s="114"/>
      <c r="CWC84" s="114"/>
      <c r="CWD84" s="114"/>
      <c r="CWE84" s="114"/>
      <c r="CWF84" s="114"/>
      <c r="CWG84" s="114"/>
      <c r="CWH84" s="114"/>
      <c r="CWI84" s="114"/>
      <c r="CWJ84" s="114"/>
      <c r="CWK84" s="114"/>
      <c r="CWL84" s="114"/>
      <c r="CWM84" s="114"/>
      <c r="CWN84" s="114"/>
      <c r="CWO84" s="114"/>
      <c r="CWP84" s="114"/>
      <c r="CWQ84" s="114"/>
      <c r="CWR84" s="114"/>
      <c r="CWS84" s="114"/>
      <c r="CWT84" s="114"/>
      <c r="CWU84" s="114"/>
      <c r="CWV84" s="114"/>
      <c r="CWW84" s="114"/>
      <c r="CWX84" s="114"/>
      <c r="CWY84" s="114"/>
      <c r="CWZ84" s="114"/>
      <c r="CXA84" s="114"/>
      <c r="CXB84" s="114"/>
      <c r="CXC84" s="114"/>
      <c r="CXD84" s="114"/>
      <c r="CXE84" s="114"/>
      <c r="CXF84" s="114"/>
      <c r="CXG84" s="114"/>
      <c r="CXH84" s="114"/>
      <c r="CXI84" s="114"/>
      <c r="CXJ84" s="114"/>
      <c r="CXK84" s="114"/>
      <c r="CXL84" s="114"/>
      <c r="CXM84" s="114"/>
      <c r="CXN84" s="114"/>
      <c r="CXO84" s="114"/>
      <c r="CXP84" s="114"/>
      <c r="CXQ84" s="114"/>
      <c r="CXR84" s="114"/>
      <c r="CXS84" s="114"/>
      <c r="CXT84" s="114"/>
      <c r="CXU84" s="114"/>
      <c r="CXV84" s="114"/>
      <c r="CXW84" s="114"/>
      <c r="CXX84" s="114"/>
      <c r="CXY84" s="114"/>
      <c r="CXZ84" s="114"/>
      <c r="CYA84" s="114"/>
      <c r="CYB84" s="114"/>
      <c r="CYC84" s="114"/>
      <c r="CYD84" s="114"/>
      <c r="CYE84" s="114"/>
      <c r="CYF84" s="114"/>
      <c r="CYG84" s="114"/>
      <c r="CYH84" s="114"/>
      <c r="CYI84" s="114"/>
      <c r="CYJ84" s="114"/>
      <c r="CYK84" s="114"/>
      <c r="CYL84" s="114"/>
      <c r="CYM84" s="114"/>
      <c r="CYN84" s="114"/>
      <c r="CYO84" s="114"/>
      <c r="CYP84" s="114"/>
      <c r="CYQ84" s="114"/>
      <c r="CYR84" s="114"/>
      <c r="CYS84" s="114"/>
      <c r="CYT84" s="114"/>
      <c r="CYU84" s="114"/>
      <c r="CYV84" s="114"/>
      <c r="CYW84" s="114"/>
      <c r="CYX84" s="114"/>
      <c r="CYY84" s="114"/>
      <c r="CYZ84" s="114"/>
      <c r="CZA84" s="114"/>
      <c r="CZB84" s="114"/>
      <c r="CZC84" s="114"/>
      <c r="CZD84" s="114"/>
      <c r="CZE84" s="114"/>
      <c r="CZF84" s="114"/>
      <c r="CZG84" s="114"/>
      <c r="CZH84" s="114"/>
      <c r="CZI84" s="114"/>
      <c r="CZJ84" s="114"/>
      <c r="CZK84" s="114"/>
      <c r="CZL84" s="114"/>
      <c r="CZM84" s="114"/>
      <c r="CZN84" s="114"/>
      <c r="CZO84" s="114"/>
      <c r="CZP84" s="114"/>
      <c r="CZQ84" s="114"/>
      <c r="CZR84" s="114"/>
      <c r="CZS84" s="114"/>
      <c r="CZT84" s="114"/>
      <c r="CZU84" s="114"/>
      <c r="CZV84" s="114"/>
      <c r="CZW84" s="114"/>
      <c r="CZX84" s="114"/>
      <c r="CZY84" s="114"/>
      <c r="CZZ84" s="114"/>
      <c r="DAA84" s="114"/>
      <c r="DAB84" s="114"/>
      <c r="DAC84" s="114"/>
      <c r="DAD84" s="114"/>
      <c r="DAE84" s="114"/>
      <c r="DAF84" s="114"/>
      <c r="DAG84" s="114"/>
      <c r="DAH84" s="114"/>
      <c r="DAI84" s="114"/>
      <c r="DAJ84" s="114"/>
      <c r="DAK84" s="114"/>
      <c r="DAL84" s="114"/>
      <c r="DAM84" s="114"/>
      <c r="DAN84" s="114"/>
      <c r="DAO84" s="114"/>
      <c r="DAP84" s="114"/>
      <c r="DAQ84" s="114"/>
      <c r="DAR84" s="114"/>
      <c r="DAS84" s="114"/>
      <c r="DAT84" s="114"/>
      <c r="DAU84" s="114"/>
      <c r="DAV84" s="114"/>
      <c r="DAW84" s="114"/>
      <c r="DAX84" s="114"/>
      <c r="DAY84" s="114"/>
      <c r="DAZ84" s="114"/>
      <c r="DBA84" s="114"/>
      <c r="DBB84" s="114"/>
      <c r="DBC84" s="114"/>
      <c r="DBD84" s="114"/>
      <c r="DBE84" s="114"/>
      <c r="DBF84" s="114"/>
      <c r="DBG84" s="114"/>
      <c r="DBH84" s="114"/>
      <c r="DBI84" s="114"/>
      <c r="DBJ84" s="114"/>
      <c r="DBK84" s="114"/>
      <c r="DBL84" s="114"/>
      <c r="DBM84" s="114"/>
      <c r="DBN84" s="114"/>
      <c r="DBO84" s="114"/>
      <c r="DBP84" s="114"/>
      <c r="DBQ84" s="114"/>
      <c r="DBR84" s="114"/>
      <c r="DBS84" s="114"/>
      <c r="DBT84" s="114"/>
      <c r="DBU84" s="114"/>
      <c r="DBV84" s="114"/>
      <c r="DBW84" s="114"/>
      <c r="DBX84" s="114"/>
      <c r="DBY84" s="114"/>
      <c r="DBZ84" s="114"/>
      <c r="DCA84" s="114"/>
      <c r="DCB84" s="114"/>
      <c r="DCC84" s="114"/>
      <c r="DCD84" s="114"/>
      <c r="DCE84" s="114"/>
      <c r="DCF84" s="114"/>
      <c r="DCG84" s="114"/>
      <c r="DCH84" s="114"/>
      <c r="DCI84" s="114"/>
      <c r="DCJ84" s="114"/>
      <c r="DCK84" s="114"/>
      <c r="DCL84" s="114"/>
      <c r="DCM84" s="114"/>
      <c r="DCN84" s="114"/>
      <c r="DCO84" s="114"/>
      <c r="DCP84" s="114"/>
      <c r="DCQ84" s="114"/>
      <c r="DCR84" s="114"/>
      <c r="DCS84" s="114"/>
      <c r="DCT84" s="114"/>
      <c r="DCU84" s="114"/>
      <c r="DCV84" s="114"/>
      <c r="DCW84" s="114"/>
      <c r="DCX84" s="114"/>
      <c r="DCY84" s="114"/>
      <c r="DCZ84" s="114"/>
      <c r="DDA84" s="114"/>
      <c r="DDB84" s="114"/>
      <c r="DDC84" s="114"/>
      <c r="DDD84" s="114"/>
      <c r="DDE84" s="114"/>
      <c r="DDF84" s="114"/>
      <c r="DDG84" s="114"/>
      <c r="DDH84" s="114"/>
      <c r="DDI84" s="114"/>
      <c r="DDJ84" s="114"/>
      <c r="DDK84" s="114"/>
      <c r="DDL84" s="114"/>
      <c r="DDM84" s="114"/>
      <c r="DDN84" s="114"/>
      <c r="DDO84" s="114"/>
      <c r="DDP84" s="114"/>
      <c r="DDQ84" s="114"/>
      <c r="DDR84" s="114"/>
      <c r="DDS84" s="114"/>
      <c r="DDT84" s="114"/>
      <c r="DDU84" s="114"/>
      <c r="DDV84" s="114"/>
      <c r="DDW84" s="114"/>
      <c r="DDX84" s="114"/>
      <c r="DDY84" s="114"/>
      <c r="DDZ84" s="114"/>
      <c r="DEA84" s="114"/>
      <c r="DEB84" s="114"/>
      <c r="DEC84" s="114"/>
      <c r="DED84" s="114"/>
      <c r="DEE84" s="114"/>
      <c r="DEF84" s="114"/>
      <c r="DEG84" s="114"/>
      <c r="DEH84" s="114"/>
      <c r="DEI84" s="114"/>
      <c r="DEJ84" s="114"/>
      <c r="DEK84" s="114"/>
      <c r="DEL84" s="114"/>
      <c r="DEM84" s="114"/>
      <c r="DEN84" s="114"/>
      <c r="DEO84" s="114"/>
      <c r="DEP84" s="114"/>
      <c r="DEQ84" s="114"/>
      <c r="DER84" s="114"/>
      <c r="DES84" s="114"/>
      <c r="DET84" s="114"/>
      <c r="DEU84" s="114"/>
      <c r="DEV84" s="114"/>
      <c r="DEW84" s="114"/>
      <c r="DEX84" s="114"/>
      <c r="DEY84" s="114"/>
      <c r="DEZ84" s="114"/>
      <c r="DFA84" s="114"/>
      <c r="DFB84" s="114"/>
      <c r="DFC84" s="114"/>
      <c r="DFD84" s="114"/>
      <c r="DFE84" s="114"/>
      <c r="DFF84" s="114"/>
      <c r="DFG84" s="114"/>
      <c r="DFH84" s="114"/>
      <c r="DFI84" s="114"/>
      <c r="DFJ84" s="114"/>
      <c r="DFK84" s="114"/>
      <c r="DFL84" s="114"/>
      <c r="DFM84" s="114"/>
      <c r="DFN84" s="114"/>
      <c r="DFO84" s="114"/>
      <c r="DFP84" s="114"/>
      <c r="DFQ84" s="114"/>
      <c r="DFR84" s="114"/>
      <c r="DFS84" s="114"/>
      <c r="DFT84" s="114"/>
      <c r="DFU84" s="114"/>
      <c r="DFV84" s="114"/>
      <c r="DFW84" s="114"/>
      <c r="DFX84" s="114"/>
      <c r="DFY84" s="114"/>
      <c r="DFZ84" s="114"/>
      <c r="DGA84" s="114"/>
      <c r="DGB84" s="114"/>
      <c r="DGC84" s="114"/>
      <c r="DGD84" s="114"/>
      <c r="DGE84" s="114"/>
      <c r="DGF84" s="114"/>
      <c r="DGG84" s="114"/>
      <c r="DGH84" s="114"/>
      <c r="DGI84" s="114"/>
      <c r="DGJ84" s="114"/>
      <c r="DGK84" s="114"/>
      <c r="DGL84" s="114"/>
      <c r="DGM84" s="114"/>
      <c r="DGN84" s="114"/>
      <c r="DGO84" s="114"/>
      <c r="DGP84" s="114"/>
      <c r="DGQ84" s="114"/>
      <c r="DGR84" s="114"/>
      <c r="DGS84" s="114"/>
      <c r="DGT84" s="114"/>
      <c r="DGU84" s="114"/>
      <c r="DGV84" s="114"/>
      <c r="DGW84" s="114"/>
      <c r="DGX84" s="114"/>
      <c r="DGY84" s="114"/>
      <c r="DGZ84" s="114"/>
      <c r="DHA84" s="114"/>
      <c r="DHB84" s="114"/>
      <c r="DHC84" s="114"/>
      <c r="DHD84" s="114"/>
      <c r="DHE84" s="114"/>
      <c r="DHF84" s="114"/>
      <c r="DHG84" s="114"/>
      <c r="DHH84" s="114"/>
      <c r="DHI84" s="114"/>
      <c r="DHJ84" s="114"/>
      <c r="DHK84" s="114"/>
      <c r="DHL84" s="114"/>
      <c r="DHM84" s="114"/>
      <c r="DHN84" s="114"/>
      <c r="DHO84" s="114"/>
      <c r="DHP84" s="114"/>
      <c r="DHQ84" s="114"/>
      <c r="DHR84" s="114"/>
      <c r="DHS84" s="114"/>
      <c r="DHT84" s="114"/>
      <c r="DHU84" s="114"/>
      <c r="DHV84" s="114"/>
      <c r="DHW84" s="114"/>
      <c r="DHX84" s="114"/>
      <c r="DHY84" s="114"/>
      <c r="DHZ84" s="114"/>
      <c r="DIA84" s="114"/>
      <c r="DIB84" s="114"/>
      <c r="DIC84" s="114"/>
      <c r="DID84" s="114"/>
      <c r="DIE84" s="114"/>
      <c r="DIF84" s="114"/>
      <c r="DIG84" s="114"/>
      <c r="DIH84" s="114"/>
      <c r="DII84" s="114"/>
      <c r="DIJ84" s="114"/>
      <c r="DIK84" s="114"/>
      <c r="DIL84" s="114"/>
      <c r="DIM84" s="114"/>
      <c r="DIN84" s="114"/>
      <c r="DIO84" s="114"/>
      <c r="DIP84" s="114"/>
      <c r="DIQ84" s="114"/>
      <c r="DIR84" s="114"/>
      <c r="DIS84" s="114"/>
      <c r="DIT84" s="114"/>
      <c r="DIU84" s="114"/>
      <c r="DIV84" s="114"/>
      <c r="DIW84" s="114"/>
      <c r="DIX84" s="114"/>
      <c r="DIY84" s="114"/>
      <c r="DIZ84" s="114"/>
      <c r="DJA84" s="114"/>
      <c r="DJB84" s="114"/>
      <c r="DJC84" s="114"/>
      <c r="DJD84" s="114"/>
      <c r="DJE84" s="114"/>
      <c r="DJF84" s="114"/>
      <c r="DJG84" s="114"/>
      <c r="DJH84" s="114"/>
      <c r="DJI84" s="114"/>
      <c r="DJJ84" s="114"/>
      <c r="DJK84" s="114"/>
      <c r="DJL84" s="114"/>
      <c r="DJM84" s="114"/>
      <c r="DJN84" s="114"/>
      <c r="DJO84" s="114"/>
      <c r="DJP84" s="114"/>
      <c r="DJQ84" s="114"/>
      <c r="DJR84" s="114"/>
      <c r="DJS84" s="114"/>
      <c r="DJT84" s="114"/>
      <c r="DJU84" s="114"/>
      <c r="DJV84" s="114"/>
      <c r="DJW84" s="114"/>
      <c r="DJX84" s="114"/>
      <c r="DJY84" s="114"/>
      <c r="DJZ84" s="114"/>
      <c r="DKA84" s="114"/>
      <c r="DKB84" s="114"/>
      <c r="DKC84" s="114"/>
      <c r="DKD84" s="114"/>
      <c r="DKE84" s="114"/>
      <c r="DKF84" s="114"/>
      <c r="DKG84" s="114"/>
      <c r="DKH84" s="114"/>
      <c r="DKI84" s="114"/>
      <c r="DKJ84" s="114"/>
      <c r="DKK84" s="114"/>
      <c r="DKL84" s="114"/>
      <c r="DKM84" s="114"/>
      <c r="DKN84" s="114"/>
      <c r="DKO84" s="114"/>
      <c r="DKP84" s="114"/>
      <c r="DKQ84" s="114"/>
      <c r="DKR84" s="114"/>
      <c r="DKS84" s="114"/>
      <c r="DKT84" s="114"/>
      <c r="DKU84" s="114"/>
      <c r="DKV84" s="114"/>
      <c r="DKW84" s="114"/>
      <c r="DKX84" s="114"/>
      <c r="DKY84" s="114"/>
      <c r="DKZ84" s="114"/>
      <c r="DLA84" s="114"/>
      <c r="DLB84" s="114"/>
      <c r="DLC84" s="114"/>
      <c r="DLD84" s="114"/>
      <c r="DLE84" s="114"/>
      <c r="DLF84" s="114"/>
      <c r="DLG84" s="114"/>
      <c r="DLH84" s="114"/>
      <c r="DLI84" s="114"/>
      <c r="DLJ84" s="114"/>
      <c r="DLK84" s="114"/>
      <c r="DLL84" s="114"/>
      <c r="DLM84" s="114"/>
      <c r="DLN84" s="114"/>
      <c r="DLO84" s="114"/>
      <c r="DLP84" s="114"/>
      <c r="DLQ84" s="114"/>
      <c r="DLR84" s="114"/>
      <c r="DLS84" s="114"/>
      <c r="DLT84" s="114"/>
      <c r="DLU84" s="114"/>
      <c r="DLV84" s="114"/>
      <c r="DLW84" s="114"/>
      <c r="DLX84" s="114"/>
      <c r="DLY84" s="114"/>
      <c r="DLZ84" s="114"/>
      <c r="DMA84" s="114"/>
      <c r="DMB84" s="114"/>
      <c r="DMC84" s="114"/>
      <c r="DMD84" s="114"/>
      <c r="DME84" s="114"/>
      <c r="DMF84" s="114"/>
      <c r="DMG84" s="114"/>
      <c r="DMH84" s="114"/>
      <c r="DMI84" s="114"/>
      <c r="DMJ84" s="114"/>
      <c r="DMK84" s="114"/>
      <c r="DML84" s="114"/>
      <c r="DMM84" s="114"/>
      <c r="DMN84" s="114"/>
      <c r="DMO84" s="114"/>
      <c r="DMP84" s="114"/>
      <c r="DMQ84" s="114"/>
      <c r="DMR84" s="114"/>
      <c r="DMS84" s="114"/>
      <c r="DMT84" s="114"/>
      <c r="DMU84" s="114"/>
      <c r="DMV84" s="114"/>
      <c r="DMW84" s="114"/>
      <c r="DMX84" s="114"/>
      <c r="DMY84" s="114"/>
      <c r="DMZ84" s="114"/>
      <c r="DNA84" s="114"/>
      <c r="DNB84" s="114"/>
      <c r="DNC84" s="114"/>
      <c r="DND84" s="114"/>
      <c r="DNE84" s="114"/>
      <c r="DNF84" s="114"/>
      <c r="DNG84" s="114"/>
      <c r="DNH84" s="114"/>
      <c r="DNI84" s="114"/>
      <c r="DNJ84" s="114"/>
      <c r="DNK84" s="114"/>
      <c r="DNL84" s="114"/>
      <c r="DNM84" s="114"/>
      <c r="DNN84" s="114"/>
      <c r="DNO84" s="114"/>
      <c r="DNP84" s="114"/>
      <c r="DNQ84" s="114"/>
      <c r="DNR84" s="114"/>
      <c r="DNS84" s="114"/>
      <c r="DNT84" s="114"/>
      <c r="DNU84" s="114"/>
      <c r="DNV84" s="114"/>
      <c r="DNW84" s="114"/>
      <c r="DNX84" s="114"/>
      <c r="DNY84" s="114"/>
      <c r="DNZ84" s="114"/>
      <c r="DOA84" s="114"/>
      <c r="DOB84" s="114"/>
      <c r="DOC84" s="114"/>
      <c r="DOD84" s="114"/>
      <c r="DOE84" s="114"/>
      <c r="DOF84" s="114"/>
      <c r="DOG84" s="114"/>
      <c r="DOH84" s="114"/>
      <c r="DOI84" s="114"/>
      <c r="DOJ84" s="114"/>
      <c r="DOK84" s="114"/>
      <c r="DOL84" s="114"/>
      <c r="DOM84" s="114"/>
      <c r="DON84" s="114"/>
      <c r="DOO84" s="114"/>
      <c r="DOP84" s="114"/>
      <c r="DOQ84" s="114"/>
      <c r="DOR84" s="114"/>
      <c r="DOS84" s="114"/>
      <c r="DOT84" s="114"/>
      <c r="DOU84" s="114"/>
      <c r="DOV84" s="114"/>
      <c r="DOW84" s="114"/>
      <c r="DOX84" s="114"/>
      <c r="DOY84" s="114"/>
      <c r="DOZ84" s="114"/>
      <c r="DPA84" s="114"/>
      <c r="DPB84" s="114"/>
      <c r="DPC84" s="114"/>
      <c r="DPD84" s="114"/>
      <c r="DPE84" s="114"/>
      <c r="DPF84" s="114"/>
      <c r="DPG84" s="114"/>
      <c r="DPH84" s="114"/>
      <c r="DPI84" s="114"/>
      <c r="DPJ84" s="114"/>
      <c r="DPK84" s="114"/>
      <c r="DPL84" s="114"/>
      <c r="DPM84" s="114"/>
      <c r="DPN84" s="114"/>
      <c r="DPO84" s="114"/>
      <c r="DPP84" s="114"/>
      <c r="DPQ84" s="114"/>
      <c r="DPR84" s="114"/>
      <c r="DPS84" s="114"/>
      <c r="DPT84" s="114"/>
      <c r="DPU84" s="114"/>
      <c r="DPV84" s="114"/>
      <c r="DPW84" s="114"/>
      <c r="DPX84" s="114"/>
      <c r="DPY84" s="114"/>
      <c r="DPZ84" s="114"/>
      <c r="DQA84" s="114"/>
      <c r="DQB84" s="114"/>
      <c r="DQC84" s="114"/>
      <c r="DQD84" s="114"/>
      <c r="DQE84" s="114"/>
      <c r="DQF84" s="114"/>
      <c r="DQG84" s="114"/>
      <c r="DQH84" s="114"/>
      <c r="DQI84" s="114"/>
      <c r="DQJ84" s="114"/>
      <c r="DQK84" s="114"/>
      <c r="DQL84" s="114"/>
      <c r="DQM84" s="114"/>
      <c r="DQN84" s="114"/>
      <c r="DQO84" s="114"/>
      <c r="DQP84" s="114"/>
      <c r="DQQ84" s="114"/>
      <c r="DQR84" s="114"/>
      <c r="DQS84" s="114"/>
      <c r="DQT84" s="114"/>
      <c r="DQU84" s="114"/>
      <c r="DQV84" s="114"/>
      <c r="DQW84" s="114"/>
      <c r="DQX84" s="114"/>
      <c r="DQY84" s="114"/>
      <c r="DQZ84" s="114"/>
      <c r="DRA84" s="114"/>
      <c r="DRB84" s="114"/>
      <c r="DRC84" s="114"/>
      <c r="DRD84" s="114"/>
      <c r="DRE84" s="114"/>
      <c r="DRF84" s="114"/>
      <c r="DRG84" s="114"/>
      <c r="DRH84" s="114"/>
      <c r="DRI84" s="114"/>
      <c r="DRJ84" s="114"/>
      <c r="DRK84" s="114"/>
      <c r="DRL84" s="114"/>
      <c r="DRM84" s="114"/>
      <c r="DRN84" s="114"/>
      <c r="DRO84" s="114"/>
      <c r="DRP84" s="114"/>
      <c r="DRQ84" s="114"/>
      <c r="DRR84" s="114"/>
      <c r="DRS84" s="114"/>
      <c r="DRT84" s="114"/>
      <c r="DRU84" s="114"/>
      <c r="DRV84" s="114"/>
      <c r="DRW84" s="114"/>
      <c r="DRX84" s="114"/>
      <c r="DRY84" s="114"/>
      <c r="DRZ84" s="114"/>
      <c r="DSA84" s="114"/>
      <c r="DSB84" s="114"/>
      <c r="DSC84" s="114"/>
      <c r="DSD84" s="114"/>
      <c r="DSE84" s="114"/>
      <c r="DSF84" s="114"/>
      <c r="DSG84" s="114"/>
      <c r="DSH84" s="114"/>
      <c r="DSI84" s="114"/>
      <c r="DSJ84" s="114"/>
      <c r="DSK84" s="114"/>
      <c r="DSL84" s="114"/>
      <c r="DSM84" s="114"/>
      <c r="DSN84" s="114"/>
      <c r="DSO84" s="114"/>
      <c r="DSP84" s="114"/>
      <c r="DSQ84" s="114"/>
      <c r="DSR84" s="114"/>
      <c r="DSS84" s="114"/>
      <c r="DST84" s="114"/>
      <c r="DSU84" s="114"/>
      <c r="DSV84" s="114"/>
      <c r="DSW84" s="114"/>
      <c r="DSX84" s="114"/>
      <c r="DSY84" s="114"/>
      <c r="DSZ84" s="114"/>
      <c r="DTA84" s="114"/>
      <c r="DTB84" s="114"/>
      <c r="DTC84" s="114"/>
      <c r="DTD84" s="114"/>
      <c r="DTE84" s="114"/>
      <c r="DTF84" s="114"/>
      <c r="DTG84" s="114"/>
      <c r="DTH84" s="114"/>
      <c r="DTI84" s="114"/>
      <c r="DTJ84" s="114"/>
      <c r="DTK84" s="114"/>
      <c r="DTL84" s="114"/>
      <c r="DTM84" s="114"/>
      <c r="DTN84" s="114"/>
      <c r="DTO84" s="114"/>
      <c r="DTP84" s="114"/>
      <c r="DTQ84" s="114"/>
      <c r="DTR84" s="114"/>
      <c r="DTS84" s="114"/>
      <c r="DTT84" s="114"/>
      <c r="DTU84" s="114"/>
      <c r="DTV84" s="114"/>
      <c r="DTW84" s="114"/>
      <c r="DTX84" s="114"/>
      <c r="DTY84" s="114"/>
      <c r="DTZ84" s="114"/>
      <c r="DUA84" s="114"/>
      <c r="DUB84" s="114"/>
      <c r="DUC84" s="114"/>
      <c r="DUD84" s="114"/>
      <c r="DUE84" s="114"/>
      <c r="DUF84" s="114"/>
      <c r="DUG84" s="114"/>
      <c r="DUH84" s="114"/>
      <c r="DUI84" s="114"/>
      <c r="DUJ84" s="114"/>
      <c r="DUK84" s="114"/>
      <c r="DUL84" s="114"/>
      <c r="DUM84" s="114"/>
      <c r="DUN84" s="114"/>
      <c r="DUO84" s="114"/>
      <c r="DUP84" s="114"/>
      <c r="DUQ84" s="114"/>
      <c r="DUR84" s="114"/>
      <c r="DUS84" s="114"/>
      <c r="DUT84" s="114"/>
      <c r="DUU84" s="114"/>
      <c r="DUV84" s="114"/>
      <c r="DUW84" s="114"/>
      <c r="DUX84" s="114"/>
      <c r="DUY84" s="114"/>
      <c r="DUZ84" s="114"/>
      <c r="DVA84" s="114"/>
      <c r="DVB84" s="114"/>
      <c r="DVC84" s="114"/>
      <c r="DVD84" s="114"/>
      <c r="DVE84" s="114"/>
      <c r="DVF84" s="114"/>
      <c r="DVG84" s="114"/>
      <c r="DVH84" s="114"/>
      <c r="DVI84" s="114"/>
      <c r="DVJ84" s="114"/>
      <c r="DVK84" s="114"/>
      <c r="DVL84" s="114"/>
      <c r="DVM84" s="114"/>
      <c r="DVN84" s="114"/>
      <c r="DVO84" s="114"/>
      <c r="DVP84" s="114"/>
      <c r="DVQ84" s="114"/>
      <c r="DVR84" s="114"/>
      <c r="DVS84" s="114"/>
      <c r="DVT84" s="114"/>
      <c r="DVU84" s="114"/>
      <c r="DVV84" s="114"/>
      <c r="DVW84" s="114"/>
      <c r="DVX84" s="114"/>
      <c r="DVY84" s="114"/>
      <c r="DVZ84" s="114"/>
      <c r="DWA84" s="114"/>
      <c r="DWB84" s="114"/>
      <c r="DWC84" s="114"/>
      <c r="DWD84" s="114"/>
      <c r="DWE84" s="114"/>
      <c r="DWF84" s="114"/>
      <c r="DWG84" s="114"/>
      <c r="DWH84" s="114"/>
      <c r="DWI84" s="114"/>
      <c r="DWJ84" s="114"/>
      <c r="DWK84" s="114"/>
      <c r="DWL84" s="114"/>
      <c r="DWM84" s="114"/>
      <c r="DWN84" s="114"/>
      <c r="DWO84" s="114"/>
      <c r="DWP84" s="114"/>
      <c r="DWQ84" s="114"/>
      <c r="DWR84" s="114"/>
      <c r="DWS84" s="114"/>
      <c r="DWT84" s="114"/>
      <c r="DWU84" s="114"/>
      <c r="DWV84" s="114"/>
      <c r="DWW84" s="114"/>
      <c r="DWX84" s="114"/>
      <c r="DWY84" s="114"/>
      <c r="DWZ84" s="114"/>
      <c r="DXA84" s="114"/>
      <c r="DXB84" s="114"/>
      <c r="DXC84" s="114"/>
      <c r="DXD84" s="114"/>
      <c r="DXE84" s="114"/>
      <c r="DXF84" s="114"/>
      <c r="DXG84" s="114"/>
      <c r="DXH84" s="114"/>
      <c r="DXI84" s="114"/>
      <c r="DXJ84" s="114"/>
      <c r="DXK84" s="114"/>
      <c r="DXL84" s="114"/>
      <c r="DXM84" s="114"/>
      <c r="DXN84" s="114"/>
      <c r="DXO84" s="114"/>
      <c r="DXP84" s="114"/>
      <c r="DXQ84" s="114"/>
      <c r="DXR84" s="114"/>
      <c r="DXS84" s="114"/>
      <c r="DXT84" s="114"/>
      <c r="DXU84" s="114"/>
      <c r="DXV84" s="114"/>
      <c r="DXW84" s="114"/>
      <c r="DXX84" s="114"/>
      <c r="DXY84" s="114"/>
      <c r="DXZ84" s="114"/>
      <c r="DYA84" s="114"/>
      <c r="DYB84" s="114"/>
      <c r="DYC84" s="114"/>
      <c r="DYD84" s="114"/>
      <c r="DYE84" s="114"/>
      <c r="DYF84" s="114"/>
      <c r="DYG84" s="114"/>
      <c r="DYH84" s="114"/>
      <c r="DYI84" s="114"/>
      <c r="DYJ84" s="114"/>
      <c r="DYK84" s="114"/>
      <c r="DYL84" s="114"/>
      <c r="DYM84" s="114"/>
      <c r="DYN84" s="114"/>
      <c r="DYO84" s="114"/>
      <c r="DYP84" s="114"/>
      <c r="DYQ84" s="114"/>
      <c r="DYR84" s="114"/>
      <c r="DYS84" s="114"/>
      <c r="DYT84" s="114"/>
      <c r="DYU84" s="114"/>
      <c r="DYV84" s="114"/>
      <c r="DYW84" s="114"/>
      <c r="DYX84" s="114"/>
      <c r="DYY84" s="114"/>
      <c r="DYZ84" s="114"/>
      <c r="DZA84" s="114"/>
      <c r="DZB84" s="114"/>
      <c r="DZC84" s="114"/>
      <c r="DZD84" s="114"/>
      <c r="DZE84" s="114"/>
      <c r="DZF84" s="114"/>
      <c r="DZG84" s="114"/>
      <c r="DZH84" s="114"/>
      <c r="DZI84" s="114"/>
      <c r="DZJ84" s="114"/>
      <c r="DZK84" s="114"/>
      <c r="DZL84" s="114"/>
      <c r="DZM84" s="114"/>
      <c r="DZN84" s="114"/>
      <c r="DZO84" s="114"/>
      <c r="DZP84" s="114"/>
      <c r="DZQ84" s="114"/>
      <c r="DZR84" s="114"/>
      <c r="DZS84" s="114"/>
      <c r="DZT84" s="114"/>
      <c r="DZU84" s="114"/>
      <c r="DZV84" s="114"/>
      <c r="DZW84" s="114"/>
      <c r="DZX84" s="114"/>
      <c r="DZY84" s="114"/>
      <c r="DZZ84" s="114"/>
      <c r="EAA84" s="114"/>
      <c r="EAB84" s="114"/>
      <c r="EAC84" s="114"/>
      <c r="EAD84" s="114"/>
      <c r="EAE84" s="114"/>
      <c r="EAF84" s="114"/>
      <c r="EAG84" s="114"/>
      <c r="EAH84" s="114"/>
      <c r="EAI84" s="114"/>
      <c r="EAJ84" s="114"/>
      <c r="EAK84" s="114"/>
      <c r="EAL84" s="114"/>
      <c r="EAM84" s="114"/>
      <c r="EAN84" s="114"/>
      <c r="EAO84" s="114"/>
      <c r="EAP84" s="114"/>
      <c r="EAQ84" s="114"/>
      <c r="EAR84" s="114"/>
      <c r="EAS84" s="114"/>
      <c r="EAT84" s="114"/>
      <c r="EAU84" s="114"/>
      <c r="EAV84" s="114"/>
      <c r="EAW84" s="114"/>
      <c r="EAX84" s="114"/>
      <c r="EAY84" s="114"/>
      <c r="EAZ84" s="114"/>
      <c r="EBA84" s="114"/>
      <c r="EBB84" s="114"/>
      <c r="EBC84" s="114"/>
      <c r="EBD84" s="114"/>
      <c r="EBE84" s="114"/>
      <c r="EBF84" s="114"/>
      <c r="EBG84" s="114"/>
      <c r="EBH84" s="114"/>
      <c r="EBI84" s="114"/>
      <c r="EBJ84" s="114"/>
      <c r="EBK84" s="114"/>
      <c r="EBL84" s="114"/>
      <c r="EBM84" s="114"/>
      <c r="EBN84" s="114"/>
      <c r="EBO84" s="114"/>
      <c r="EBP84" s="114"/>
      <c r="EBQ84" s="114"/>
      <c r="EBR84" s="114"/>
      <c r="EBS84" s="114"/>
      <c r="EBT84" s="114"/>
      <c r="EBU84" s="114"/>
      <c r="EBV84" s="114"/>
      <c r="EBW84" s="114"/>
      <c r="EBX84" s="114"/>
      <c r="EBY84" s="114"/>
      <c r="EBZ84" s="114"/>
      <c r="ECA84" s="114"/>
      <c r="ECB84" s="114"/>
      <c r="ECC84" s="114"/>
      <c r="ECD84" s="114"/>
      <c r="ECE84" s="114"/>
      <c r="ECF84" s="114"/>
      <c r="ECG84" s="114"/>
      <c r="ECH84" s="114"/>
      <c r="ECI84" s="114"/>
      <c r="ECJ84" s="114"/>
      <c r="ECK84" s="114"/>
      <c r="ECL84" s="114"/>
      <c r="ECM84" s="114"/>
      <c r="ECN84" s="114"/>
      <c r="ECO84" s="114"/>
      <c r="ECP84" s="114"/>
      <c r="ECQ84" s="114"/>
      <c r="ECR84" s="114"/>
      <c r="ECS84" s="114"/>
      <c r="ECT84" s="114"/>
      <c r="ECU84" s="114"/>
      <c r="ECV84" s="114"/>
      <c r="ECW84" s="114"/>
      <c r="ECX84" s="114"/>
      <c r="ECY84" s="114"/>
      <c r="ECZ84" s="114"/>
      <c r="EDA84" s="114"/>
      <c r="EDB84" s="114"/>
      <c r="EDC84" s="114"/>
      <c r="EDD84" s="114"/>
      <c r="EDE84" s="114"/>
      <c r="EDF84" s="114"/>
      <c r="EDG84" s="114"/>
      <c r="EDH84" s="114"/>
      <c r="EDI84" s="114"/>
      <c r="EDJ84" s="114"/>
      <c r="EDK84" s="114"/>
      <c r="EDL84" s="114"/>
      <c r="EDM84" s="114"/>
      <c r="EDN84" s="114"/>
      <c r="EDO84" s="114"/>
      <c r="EDP84" s="114"/>
      <c r="EDQ84" s="114"/>
      <c r="EDR84" s="114"/>
      <c r="EDS84" s="114"/>
      <c r="EDT84" s="114"/>
      <c r="EDU84" s="114"/>
      <c r="EDV84" s="114"/>
      <c r="EDW84" s="114"/>
      <c r="EDX84" s="114"/>
      <c r="EDY84" s="114"/>
      <c r="EDZ84" s="114"/>
      <c r="EEA84" s="114"/>
      <c r="EEB84" s="114"/>
      <c r="EEC84" s="114"/>
      <c r="EED84" s="114"/>
      <c r="EEE84" s="114"/>
      <c r="EEF84" s="114"/>
      <c r="EEG84" s="114"/>
      <c r="EEH84" s="114"/>
      <c r="EEI84" s="114"/>
      <c r="EEJ84" s="114"/>
      <c r="EEK84" s="114"/>
      <c r="EEL84" s="114"/>
      <c r="EEM84" s="114"/>
      <c r="EEN84" s="114"/>
      <c r="EEO84" s="114"/>
      <c r="EEP84" s="114"/>
      <c r="EEQ84" s="114"/>
      <c r="EER84" s="114"/>
      <c r="EES84" s="114"/>
      <c r="EET84" s="114"/>
      <c r="EEU84" s="114"/>
      <c r="EEV84" s="114"/>
      <c r="EEW84" s="114"/>
      <c r="EEX84" s="114"/>
      <c r="EEY84" s="114"/>
      <c r="EEZ84" s="114"/>
      <c r="EFA84" s="114"/>
      <c r="EFB84" s="114"/>
      <c r="EFC84" s="114"/>
      <c r="EFD84" s="114"/>
      <c r="EFE84" s="114"/>
      <c r="EFF84" s="114"/>
      <c r="EFG84" s="114"/>
      <c r="EFH84" s="114"/>
      <c r="EFI84" s="114"/>
      <c r="EFJ84" s="114"/>
      <c r="EFK84" s="114"/>
      <c r="EFL84" s="114"/>
      <c r="EFM84" s="114"/>
      <c r="EFN84" s="114"/>
      <c r="EFO84" s="114"/>
      <c r="EFP84" s="114"/>
      <c r="EFQ84" s="114"/>
      <c r="EFR84" s="114"/>
      <c r="EFS84" s="114"/>
      <c r="EFT84" s="114"/>
      <c r="EFU84" s="114"/>
      <c r="EFV84" s="114"/>
      <c r="EFW84" s="114"/>
      <c r="EFX84" s="114"/>
      <c r="EFY84" s="114"/>
      <c r="EFZ84" s="114"/>
      <c r="EGA84" s="114"/>
      <c r="EGB84" s="114"/>
      <c r="EGC84" s="114"/>
      <c r="EGD84" s="114"/>
      <c r="EGE84" s="114"/>
      <c r="EGF84" s="114"/>
      <c r="EGG84" s="114"/>
      <c r="EGH84" s="114"/>
      <c r="EGI84" s="114"/>
      <c r="EGJ84" s="114"/>
      <c r="EGK84" s="114"/>
      <c r="EGL84" s="114"/>
      <c r="EGM84" s="114"/>
      <c r="EGN84" s="114"/>
      <c r="EGO84" s="114"/>
      <c r="EGP84" s="114"/>
      <c r="EGQ84" s="114"/>
      <c r="EGR84" s="114"/>
      <c r="EGS84" s="114"/>
      <c r="EGT84" s="114"/>
      <c r="EGU84" s="114"/>
      <c r="EGV84" s="114"/>
      <c r="EGW84" s="114"/>
      <c r="EGX84" s="114"/>
      <c r="EGY84" s="114"/>
      <c r="EGZ84" s="114"/>
      <c r="EHA84" s="114"/>
      <c r="EHB84" s="114"/>
      <c r="EHC84" s="114"/>
      <c r="EHD84" s="114"/>
      <c r="EHE84" s="114"/>
      <c r="EHF84" s="114"/>
      <c r="EHG84" s="114"/>
      <c r="EHH84" s="114"/>
      <c r="EHI84" s="114"/>
      <c r="EHJ84" s="114"/>
      <c r="EHK84" s="114"/>
      <c r="EHL84" s="114"/>
      <c r="EHM84" s="114"/>
      <c r="EHN84" s="114"/>
      <c r="EHO84" s="114"/>
      <c r="EHP84" s="114"/>
      <c r="EHQ84" s="114"/>
      <c r="EHR84" s="114"/>
      <c r="EHS84" s="114"/>
      <c r="EHT84" s="114"/>
      <c r="EHU84" s="114"/>
      <c r="EHV84" s="114"/>
      <c r="EHW84" s="114"/>
      <c r="EHX84" s="114"/>
      <c r="EHY84" s="114"/>
      <c r="EHZ84" s="114"/>
      <c r="EIA84" s="114"/>
      <c r="EIB84" s="114"/>
      <c r="EIC84" s="114"/>
      <c r="EID84" s="114"/>
      <c r="EIE84" s="114"/>
      <c r="EIF84" s="114"/>
      <c r="EIG84" s="114"/>
      <c r="EIH84" s="114"/>
      <c r="EII84" s="114"/>
      <c r="EIJ84" s="114"/>
      <c r="EIK84" s="114"/>
      <c r="EIL84" s="114"/>
      <c r="EIM84" s="114"/>
      <c r="EIN84" s="114"/>
      <c r="EIO84" s="114"/>
      <c r="EIP84" s="114"/>
      <c r="EIQ84" s="114"/>
      <c r="EIR84" s="114"/>
      <c r="EIS84" s="114"/>
      <c r="EIT84" s="114"/>
      <c r="EIU84" s="114"/>
      <c r="EIV84" s="114"/>
      <c r="EIW84" s="114"/>
      <c r="EIX84" s="114"/>
      <c r="EIY84" s="114"/>
      <c r="EIZ84" s="114"/>
      <c r="EJA84" s="114"/>
      <c r="EJB84" s="114"/>
      <c r="EJC84" s="114"/>
      <c r="EJD84" s="114"/>
      <c r="EJE84" s="114"/>
      <c r="EJF84" s="114"/>
      <c r="EJG84" s="114"/>
      <c r="EJH84" s="114"/>
      <c r="EJI84" s="114"/>
      <c r="EJJ84" s="114"/>
      <c r="EJK84" s="114"/>
      <c r="EJL84" s="114"/>
      <c r="EJM84" s="114"/>
      <c r="EJN84" s="114"/>
      <c r="EJO84" s="114"/>
      <c r="EJP84" s="114"/>
      <c r="EJQ84" s="114"/>
      <c r="EJR84" s="114"/>
      <c r="EJS84" s="114"/>
      <c r="EJT84" s="114"/>
      <c r="EJU84" s="114"/>
      <c r="EJV84" s="114"/>
      <c r="EJW84" s="114"/>
      <c r="EJX84" s="114"/>
      <c r="EJY84" s="114"/>
      <c r="EJZ84" s="114"/>
      <c r="EKA84" s="114"/>
      <c r="EKB84" s="114"/>
      <c r="EKC84" s="114"/>
      <c r="EKD84" s="114"/>
      <c r="EKE84" s="114"/>
      <c r="EKF84" s="114"/>
      <c r="EKG84" s="114"/>
      <c r="EKH84" s="114"/>
      <c r="EKI84" s="114"/>
      <c r="EKJ84" s="114"/>
      <c r="EKK84" s="114"/>
      <c r="EKL84" s="114"/>
      <c r="EKM84" s="114"/>
      <c r="EKN84" s="114"/>
      <c r="EKO84" s="114"/>
      <c r="EKP84" s="114"/>
      <c r="EKQ84" s="114"/>
      <c r="EKR84" s="114"/>
      <c r="EKS84" s="114"/>
      <c r="EKT84" s="114"/>
      <c r="EKU84" s="114"/>
      <c r="EKV84" s="114"/>
      <c r="EKW84" s="114"/>
      <c r="EKX84" s="114"/>
      <c r="EKY84" s="114"/>
      <c r="EKZ84" s="114"/>
      <c r="ELA84" s="114"/>
      <c r="ELB84" s="114"/>
      <c r="ELC84" s="114"/>
      <c r="ELD84" s="114"/>
      <c r="ELE84" s="114"/>
      <c r="ELF84" s="114"/>
      <c r="ELG84" s="114"/>
      <c r="ELH84" s="114"/>
      <c r="ELI84" s="114"/>
      <c r="ELJ84" s="114"/>
      <c r="ELK84" s="114"/>
      <c r="ELL84" s="114"/>
      <c r="ELM84" s="114"/>
      <c r="ELN84" s="114"/>
      <c r="ELO84" s="114"/>
      <c r="ELP84" s="114"/>
      <c r="ELQ84" s="114"/>
      <c r="ELR84" s="114"/>
      <c r="ELS84" s="114"/>
      <c r="ELT84" s="114"/>
      <c r="ELU84" s="114"/>
      <c r="ELV84" s="114"/>
      <c r="ELW84" s="114"/>
      <c r="ELX84" s="114"/>
      <c r="ELY84" s="114"/>
      <c r="ELZ84" s="114"/>
      <c r="EMA84" s="114"/>
      <c r="EMB84" s="114"/>
      <c r="EMC84" s="114"/>
      <c r="EMD84" s="114"/>
      <c r="EME84" s="114"/>
      <c r="EMF84" s="114"/>
      <c r="EMG84" s="114"/>
      <c r="EMH84" s="114"/>
      <c r="EMI84" s="114"/>
      <c r="EMJ84" s="114"/>
      <c r="EMK84" s="114"/>
      <c r="EML84" s="114"/>
      <c r="EMM84" s="114"/>
      <c r="EMN84" s="114"/>
      <c r="EMO84" s="114"/>
      <c r="EMP84" s="114"/>
      <c r="EMQ84" s="114"/>
      <c r="EMR84" s="114"/>
      <c r="EMS84" s="114"/>
      <c r="EMT84" s="114"/>
      <c r="EMU84" s="114"/>
      <c r="EMV84" s="114"/>
      <c r="EMW84" s="114"/>
      <c r="EMX84" s="114"/>
      <c r="EMY84" s="114"/>
      <c r="EMZ84" s="114"/>
      <c r="ENA84" s="114"/>
      <c r="ENB84" s="114"/>
      <c r="ENC84" s="114"/>
      <c r="END84" s="114"/>
      <c r="ENE84" s="114"/>
      <c r="ENF84" s="114"/>
      <c r="ENG84" s="114"/>
      <c r="ENH84" s="114"/>
      <c r="ENI84" s="114"/>
      <c r="ENJ84" s="114"/>
      <c r="ENK84" s="114"/>
      <c r="ENL84" s="114"/>
      <c r="ENM84" s="114"/>
      <c r="ENN84" s="114"/>
      <c r="ENO84" s="114"/>
      <c r="ENP84" s="114"/>
      <c r="ENQ84" s="114"/>
      <c r="ENR84" s="114"/>
      <c r="ENS84" s="114"/>
      <c r="ENT84" s="114"/>
      <c r="ENU84" s="114"/>
      <c r="ENV84" s="114"/>
      <c r="ENW84" s="114"/>
      <c r="ENX84" s="114"/>
      <c r="ENY84" s="114"/>
      <c r="ENZ84" s="114"/>
      <c r="EOA84" s="114"/>
      <c r="EOB84" s="114"/>
      <c r="EOC84" s="114"/>
      <c r="EOD84" s="114"/>
      <c r="EOE84" s="114"/>
      <c r="EOF84" s="114"/>
      <c r="EOG84" s="114"/>
      <c r="EOH84" s="114"/>
      <c r="EOI84" s="114"/>
      <c r="EOJ84" s="114"/>
      <c r="EOK84" s="114"/>
      <c r="EOL84" s="114"/>
      <c r="EOM84" s="114"/>
      <c r="EON84" s="114"/>
      <c r="EOO84" s="114"/>
      <c r="EOP84" s="114"/>
      <c r="EOQ84" s="114"/>
      <c r="EOR84" s="114"/>
      <c r="EOS84" s="114"/>
      <c r="EOT84" s="114"/>
      <c r="EOU84" s="114"/>
      <c r="EOV84" s="114"/>
      <c r="EOW84" s="114"/>
      <c r="EOX84" s="114"/>
      <c r="EOY84" s="114"/>
      <c r="EOZ84" s="114"/>
      <c r="EPA84" s="114"/>
      <c r="EPB84" s="114"/>
      <c r="EPC84" s="114"/>
      <c r="EPD84" s="114"/>
      <c r="EPE84" s="114"/>
      <c r="EPF84" s="114"/>
      <c r="EPG84" s="114"/>
      <c r="EPH84" s="114"/>
      <c r="EPI84" s="114"/>
      <c r="EPJ84" s="114"/>
      <c r="EPK84" s="114"/>
      <c r="EPL84" s="114"/>
      <c r="EPM84" s="114"/>
      <c r="EPN84" s="114"/>
      <c r="EPO84" s="114"/>
      <c r="EPP84" s="114"/>
      <c r="EPQ84" s="114"/>
      <c r="EPR84" s="114"/>
      <c r="EPS84" s="114"/>
      <c r="EPT84" s="114"/>
      <c r="EPU84" s="114"/>
      <c r="EPV84" s="114"/>
      <c r="EPW84" s="114"/>
      <c r="EPX84" s="114"/>
      <c r="EPY84" s="114"/>
      <c r="EPZ84" s="114"/>
      <c r="EQA84" s="114"/>
      <c r="EQB84" s="114"/>
      <c r="EQC84" s="114"/>
      <c r="EQD84" s="114"/>
      <c r="EQE84" s="114"/>
      <c r="EQF84" s="114"/>
      <c r="EQG84" s="114"/>
      <c r="EQH84" s="114"/>
      <c r="EQI84" s="114"/>
      <c r="EQJ84" s="114"/>
      <c r="EQK84" s="114"/>
      <c r="EQL84" s="114"/>
      <c r="EQM84" s="114"/>
      <c r="EQN84" s="114"/>
      <c r="EQO84" s="114"/>
      <c r="EQP84" s="114"/>
      <c r="EQQ84" s="114"/>
      <c r="EQR84" s="114"/>
      <c r="EQS84" s="114"/>
      <c r="EQT84" s="114"/>
      <c r="EQU84" s="114"/>
      <c r="EQV84" s="114"/>
      <c r="EQW84" s="114"/>
      <c r="EQX84" s="114"/>
      <c r="EQY84" s="114"/>
      <c r="EQZ84" s="114"/>
      <c r="ERA84" s="114"/>
      <c r="ERB84" s="114"/>
      <c r="ERC84" s="114"/>
      <c r="ERD84" s="114"/>
      <c r="ERE84" s="114"/>
      <c r="ERF84" s="114"/>
      <c r="ERG84" s="114"/>
      <c r="ERH84" s="114"/>
      <c r="ERI84" s="114"/>
      <c r="ERJ84" s="114"/>
      <c r="ERK84" s="114"/>
      <c r="ERL84" s="114"/>
      <c r="ERM84" s="114"/>
      <c r="ERN84" s="114"/>
      <c r="ERO84" s="114"/>
      <c r="ERP84" s="114"/>
      <c r="ERQ84" s="114"/>
      <c r="ERR84" s="114"/>
      <c r="ERS84" s="114"/>
      <c r="ERT84" s="114"/>
      <c r="ERU84" s="114"/>
      <c r="ERV84" s="114"/>
      <c r="ERW84" s="114"/>
      <c r="ERX84" s="114"/>
      <c r="ERY84" s="114"/>
      <c r="ERZ84" s="114"/>
      <c r="ESA84" s="114"/>
      <c r="ESB84" s="114"/>
      <c r="ESC84" s="114"/>
      <c r="ESD84" s="114"/>
      <c r="ESE84" s="114"/>
      <c r="ESF84" s="114"/>
      <c r="ESG84" s="114"/>
      <c r="ESH84" s="114"/>
      <c r="ESI84" s="114"/>
      <c r="ESJ84" s="114"/>
      <c r="ESK84" s="114"/>
      <c r="ESL84" s="114"/>
      <c r="ESM84" s="114"/>
      <c r="ESN84" s="114"/>
      <c r="ESO84" s="114"/>
      <c r="ESP84" s="114"/>
      <c r="ESQ84" s="114"/>
      <c r="ESR84" s="114"/>
      <c r="ESS84" s="114"/>
      <c r="EST84" s="114"/>
      <c r="ESU84" s="114"/>
      <c r="ESV84" s="114"/>
      <c r="ESW84" s="114"/>
      <c r="ESX84" s="114"/>
      <c r="ESY84" s="114"/>
      <c r="ESZ84" s="114"/>
      <c r="ETA84" s="114"/>
      <c r="ETB84" s="114"/>
      <c r="ETC84" s="114"/>
      <c r="ETD84" s="114"/>
      <c r="ETE84" s="114"/>
      <c r="ETF84" s="114"/>
      <c r="ETG84" s="114"/>
      <c r="ETH84" s="114"/>
      <c r="ETI84" s="114"/>
      <c r="ETJ84" s="114"/>
      <c r="ETK84" s="114"/>
      <c r="ETL84" s="114"/>
      <c r="ETM84" s="114"/>
      <c r="ETN84" s="114"/>
      <c r="ETO84" s="114"/>
      <c r="ETP84" s="114"/>
      <c r="ETQ84" s="114"/>
      <c r="ETR84" s="114"/>
      <c r="ETS84" s="114"/>
      <c r="ETT84" s="114"/>
      <c r="ETU84" s="114"/>
      <c r="ETV84" s="114"/>
      <c r="ETW84" s="114"/>
      <c r="ETX84" s="114"/>
      <c r="ETY84" s="114"/>
      <c r="ETZ84" s="114"/>
      <c r="EUA84" s="114"/>
      <c r="EUB84" s="114"/>
      <c r="EUC84" s="114"/>
      <c r="EUD84" s="114"/>
      <c r="EUE84" s="114"/>
      <c r="EUF84" s="114"/>
      <c r="EUG84" s="114"/>
      <c r="EUH84" s="114"/>
      <c r="EUI84" s="114"/>
      <c r="EUJ84" s="114"/>
      <c r="EUK84" s="114"/>
      <c r="EUL84" s="114"/>
      <c r="EUM84" s="114"/>
      <c r="EUN84" s="114"/>
      <c r="EUO84" s="114"/>
      <c r="EUP84" s="114"/>
      <c r="EUQ84" s="114"/>
      <c r="EUR84" s="114"/>
      <c r="EUS84" s="114"/>
      <c r="EUT84" s="114"/>
      <c r="EUU84" s="114"/>
      <c r="EUV84" s="114"/>
      <c r="EUW84" s="114"/>
      <c r="EUX84" s="114"/>
      <c r="EUY84" s="114"/>
      <c r="EUZ84" s="114"/>
      <c r="EVA84" s="114"/>
      <c r="EVB84" s="114"/>
      <c r="EVC84" s="114"/>
      <c r="EVD84" s="114"/>
      <c r="EVE84" s="114"/>
      <c r="EVF84" s="114"/>
      <c r="EVG84" s="114"/>
      <c r="EVH84" s="114"/>
      <c r="EVI84" s="114"/>
      <c r="EVJ84" s="114"/>
      <c r="EVK84" s="114"/>
      <c r="EVL84" s="114"/>
      <c r="EVM84" s="114"/>
      <c r="EVN84" s="114"/>
      <c r="EVO84" s="114"/>
      <c r="EVP84" s="114"/>
      <c r="EVQ84" s="114"/>
      <c r="EVR84" s="114"/>
      <c r="EVS84" s="114"/>
      <c r="EVT84" s="114"/>
      <c r="EVU84" s="114"/>
      <c r="EVV84" s="114"/>
      <c r="EVW84" s="114"/>
      <c r="EVX84" s="114"/>
      <c r="EVY84" s="114"/>
      <c r="EVZ84" s="114"/>
      <c r="EWA84" s="114"/>
      <c r="EWB84" s="114"/>
      <c r="EWC84" s="114"/>
      <c r="EWD84" s="114"/>
      <c r="EWE84" s="114"/>
      <c r="EWF84" s="114"/>
      <c r="EWG84" s="114"/>
      <c r="EWH84" s="114"/>
      <c r="EWI84" s="114"/>
      <c r="EWJ84" s="114"/>
      <c r="EWK84" s="114"/>
      <c r="EWL84" s="114"/>
      <c r="EWM84" s="114"/>
      <c r="EWN84" s="114"/>
      <c r="EWO84" s="114"/>
      <c r="EWP84" s="114"/>
      <c r="EWQ84" s="114"/>
      <c r="EWR84" s="114"/>
      <c r="EWS84" s="114"/>
      <c r="EWT84" s="114"/>
      <c r="EWU84" s="114"/>
      <c r="EWV84" s="114"/>
      <c r="EWW84" s="114"/>
      <c r="EWX84" s="114"/>
      <c r="EWY84" s="114"/>
      <c r="EWZ84" s="114"/>
      <c r="EXA84" s="114"/>
      <c r="EXB84" s="114"/>
      <c r="EXC84" s="114"/>
      <c r="EXD84" s="114"/>
      <c r="EXE84" s="114"/>
      <c r="EXF84" s="114"/>
      <c r="EXG84" s="114"/>
      <c r="EXH84" s="114"/>
      <c r="EXI84" s="114"/>
      <c r="EXJ84" s="114"/>
      <c r="EXK84" s="114"/>
      <c r="EXL84" s="114"/>
      <c r="EXM84" s="114"/>
      <c r="EXN84" s="114"/>
      <c r="EXO84" s="114"/>
      <c r="EXP84" s="114"/>
      <c r="EXQ84" s="114"/>
      <c r="EXR84" s="114"/>
      <c r="EXS84" s="114"/>
      <c r="EXT84" s="114"/>
      <c r="EXU84" s="114"/>
      <c r="EXV84" s="114"/>
      <c r="EXW84" s="114"/>
      <c r="EXX84" s="114"/>
      <c r="EXY84" s="114"/>
      <c r="EXZ84" s="114"/>
      <c r="EYA84" s="114"/>
      <c r="EYB84" s="114"/>
      <c r="EYC84" s="114"/>
      <c r="EYD84" s="114"/>
      <c r="EYE84" s="114"/>
      <c r="EYF84" s="114"/>
      <c r="EYG84" s="114"/>
      <c r="EYH84" s="114"/>
      <c r="EYI84" s="114"/>
      <c r="EYJ84" s="114"/>
      <c r="EYK84" s="114"/>
      <c r="EYL84" s="114"/>
      <c r="EYM84" s="114"/>
      <c r="EYN84" s="114"/>
      <c r="EYO84" s="114"/>
      <c r="EYP84" s="114"/>
      <c r="EYQ84" s="114"/>
      <c r="EYR84" s="114"/>
      <c r="EYS84" s="114"/>
      <c r="EYT84" s="114"/>
      <c r="EYU84" s="114"/>
      <c r="EYV84" s="114"/>
      <c r="EYW84" s="114"/>
      <c r="EYX84" s="114"/>
      <c r="EYY84" s="114"/>
      <c r="EYZ84" s="114"/>
      <c r="EZA84" s="114"/>
      <c r="EZB84" s="114"/>
      <c r="EZC84" s="114"/>
      <c r="EZD84" s="114"/>
      <c r="EZE84" s="114"/>
      <c r="EZF84" s="114"/>
      <c r="EZG84" s="114"/>
      <c r="EZH84" s="114"/>
      <c r="EZI84" s="114"/>
      <c r="EZJ84" s="114"/>
      <c r="EZK84" s="114"/>
      <c r="EZL84" s="114"/>
      <c r="EZM84" s="114"/>
      <c r="EZN84" s="114"/>
      <c r="EZO84" s="114"/>
      <c r="EZP84" s="114"/>
      <c r="EZQ84" s="114"/>
      <c r="EZR84" s="114"/>
      <c r="EZS84" s="114"/>
      <c r="EZT84" s="114"/>
      <c r="EZU84" s="114"/>
      <c r="EZV84" s="114"/>
      <c r="EZW84" s="114"/>
      <c r="EZX84" s="114"/>
      <c r="EZY84" s="114"/>
      <c r="EZZ84" s="114"/>
      <c r="FAA84" s="114"/>
      <c r="FAB84" s="114"/>
      <c r="FAC84" s="114"/>
      <c r="FAD84" s="114"/>
      <c r="FAE84" s="114"/>
      <c r="FAF84" s="114"/>
      <c r="FAG84" s="114"/>
      <c r="FAH84" s="114"/>
      <c r="FAI84" s="114"/>
      <c r="FAJ84" s="114"/>
      <c r="FAK84" s="114"/>
      <c r="FAL84" s="114"/>
      <c r="FAM84" s="114"/>
      <c r="FAN84" s="114"/>
      <c r="FAO84" s="114"/>
      <c r="FAP84" s="114"/>
      <c r="FAQ84" s="114"/>
      <c r="FAR84" s="114"/>
      <c r="FAS84" s="114"/>
      <c r="FAT84" s="114"/>
      <c r="FAU84" s="114"/>
      <c r="FAV84" s="114"/>
      <c r="FAW84" s="114"/>
      <c r="FAX84" s="114"/>
      <c r="FAY84" s="114"/>
      <c r="FAZ84" s="114"/>
      <c r="FBA84" s="114"/>
      <c r="FBB84" s="114"/>
      <c r="FBC84" s="114"/>
      <c r="FBD84" s="114"/>
      <c r="FBE84" s="114"/>
      <c r="FBF84" s="114"/>
      <c r="FBG84" s="114"/>
      <c r="FBH84" s="114"/>
      <c r="FBI84" s="114"/>
      <c r="FBJ84" s="114"/>
      <c r="FBK84" s="114"/>
      <c r="FBL84" s="114"/>
      <c r="FBM84" s="114"/>
      <c r="FBN84" s="114"/>
      <c r="FBO84" s="114"/>
      <c r="FBP84" s="114"/>
      <c r="FBQ84" s="114"/>
      <c r="FBR84" s="114"/>
      <c r="FBS84" s="114"/>
      <c r="FBT84" s="114"/>
      <c r="FBU84" s="114"/>
      <c r="FBV84" s="114"/>
      <c r="FBW84" s="114"/>
      <c r="FBX84" s="114"/>
      <c r="FBY84" s="114"/>
      <c r="FBZ84" s="114"/>
      <c r="FCA84" s="114"/>
      <c r="FCB84" s="114"/>
      <c r="FCC84" s="114"/>
      <c r="FCD84" s="114"/>
      <c r="FCE84" s="114"/>
      <c r="FCF84" s="114"/>
      <c r="FCG84" s="114"/>
      <c r="FCH84" s="114"/>
      <c r="FCI84" s="114"/>
      <c r="FCJ84" s="114"/>
      <c r="FCK84" s="114"/>
      <c r="FCL84" s="114"/>
      <c r="FCM84" s="114"/>
      <c r="FCN84" s="114"/>
      <c r="FCO84" s="114"/>
      <c r="FCP84" s="114"/>
      <c r="FCQ84" s="114"/>
      <c r="FCR84" s="114"/>
      <c r="FCS84" s="114"/>
      <c r="FCT84" s="114"/>
      <c r="FCU84" s="114"/>
      <c r="FCV84" s="114"/>
      <c r="FCW84" s="114"/>
      <c r="FCX84" s="114"/>
      <c r="FCY84" s="114"/>
      <c r="FCZ84" s="114"/>
      <c r="FDA84" s="114"/>
      <c r="FDB84" s="114"/>
      <c r="FDC84" s="114"/>
      <c r="FDD84" s="114"/>
      <c r="FDE84" s="114"/>
      <c r="FDF84" s="114"/>
      <c r="FDG84" s="114"/>
      <c r="FDH84" s="114"/>
      <c r="FDI84" s="114"/>
      <c r="FDJ84" s="114"/>
      <c r="FDK84" s="114"/>
      <c r="FDL84" s="114"/>
      <c r="FDM84" s="114"/>
      <c r="FDN84" s="114"/>
      <c r="FDO84" s="114"/>
      <c r="FDP84" s="114"/>
      <c r="FDQ84" s="114"/>
      <c r="FDR84" s="114"/>
      <c r="FDS84" s="114"/>
      <c r="FDT84" s="114"/>
      <c r="FDU84" s="114"/>
      <c r="FDV84" s="114"/>
      <c r="FDW84" s="114"/>
      <c r="FDX84" s="114"/>
      <c r="FDY84" s="114"/>
      <c r="FDZ84" s="114"/>
      <c r="FEA84" s="114"/>
      <c r="FEB84" s="114"/>
      <c r="FEC84" s="114"/>
      <c r="FED84" s="114"/>
      <c r="FEE84" s="114"/>
      <c r="FEF84" s="114"/>
      <c r="FEG84" s="114"/>
      <c r="FEH84" s="114"/>
      <c r="FEI84" s="114"/>
      <c r="FEJ84" s="114"/>
      <c r="FEK84" s="114"/>
      <c r="FEL84" s="114"/>
      <c r="FEM84" s="114"/>
      <c r="FEN84" s="114"/>
      <c r="FEO84" s="114"/>
      <c r="FEP84" s="114"/>
      <c r="FEQ84" s="114"/>
      <c r="FER84" s="114"/>
      <c r="FES84" s="114"/>
      <c r="FET84" s="114"/>
      <c r="FEU84" s="114"/>
      <c r="FEV84" s="114"/>
      <c r="FEW84" s="114"/>
      <c r="FEX84" s="114"/>
      <c r="FEY84" s="114"/>
      <c r="FEZ84" s="114"/>
      <c r="FFA84" s="114"/>
      <c r="FFB84" s="114"/>
      <c r="FFC84" s="114"/>
      <c r="FFD84" s="114"/>
      <c r="FFE84" s="114"/>
      <c r="FFF84" s="114"/>
      <c r="FFG84" s="114"/>
      <c r="FFH84" s="114"/>
      <c r="FFI84" s="114"/>
      <c r="FFJ84" s="114"/>
      <c r="FFK84" s="114"/>
      <c r="FFL84" s="114"/>
      <c r="FFM84" s="114"/>
      <c r="FFN84" s="114"/>
      <c r="FFO84" s="114"/>
      <c r="FFP84" s="114"/>
      <c r="FFQ84" s="114"/>
      <c r="FFR84" s="114"/>
      <c r="FFS84" s="114"/>
      <c r="FFT84" s="114"/>
      <c r="FFU84" s="114"/>
      <c r="FFV84" s="114"/>
      <c r="FFW84" s="114"/>
      <c r="FFX84" s="114"/>
      <c r="FFY84" s="114"/>
      <c r="FFZ84" s="114"/>
      <c r="FGA84" s="114"/>
      <c r="FGB84" s="114"/>
      <c r="FGC84" s="114"/>
      <c r="FGD84" s="114"/>
      <c r="FGE84" s="114"/>
      <c r="FGF84" s="114"/>
      <c r="FGG84" s="114"/>
      <c r="FGH84" s="114"/>
      <c r="FGI84" s="114"/>
      <c r="FGJ84" s="114"/>
      <c r="FGK84" s="114"/>
      <c r="FGL84" s="114"/>
      <c r="FGM84" s="114"/>
      <c r="FGN84" s="114"/>
      <c r="FGO84" s="114"/>
      <c r="FGP84" s="114"/>
      <c r="FGQ84" s="114"/>
      <c r="FGR84" s="114"/>
      <c r="FGS84" s="114"/>
      <c r="FGT84" s="114"/>
      <c r="FGU84" s="114"/>
      <c r="FGV84" s="114"/>
      <c r="FGW84" s="114"/>
      <c r="FGX84" s="114"/>
      <c r="FGY84" s="114"/>
      <c r="FGZ84" s="114"/>
      <c r="FHA84" s="114"/>
      <c r="FHB84" s="114"/>
      <c r="FHC84" s="114"/>
      <c r="FHD84" s="114"/>
      <c r="FHE84" s="114"/>
      <c r="FHF84" s="114"/>
      <c r="FHG84" s="114"/>
      <c r="FHH84" s="114"/>
      <c r="FHI84" s="114"/>
      <c r="FHJ84" s="114"/>
      <c r="FHK84" s="114"/>
      <c r="FHL84" s="114"/>
      <c r="FHM84" s="114"/>
      <c r="FHN84" s="114"/>
      <c r="FHO84" s="114"/>
      <c r="FHP84" s="114"/>
      <c r="FHQ84" s="114"/>
      <c r="FHR84" s="114"/>
      <c r="FHS84" s="114"/>
      <c r="FHT84" s="114"/>
      <c r="FHU84" s="114"/>
      <c r="FHV84" s="114"/>
      <c r="FHW84" s="114"/>
      <c r="FHX84" s="114"/>
      <c r="FHY84" s="114"/>
      <c r="FHZ84" s="114"/>
      <c r="FIA84" s="114"/>
      <c r="FIB84" s="114"/>
      <c r="FIC84" s="114"/>
      <c r="FID84" s="114"/>
      <c r="FIE84" s="114"/>
      <c r="FIF84" s="114"/>
      <c r="FIG84" s="114"/>
      <c r="FIH84" s="114"/>
      <c r="FII84" s="114"/>
      <c r="FIJ84" s="114"/>
      <c r="FIK84" s="114"/>
      <c r="FIL84" s="114"/>
      <c r="FIM84" s="114"/>
      <c r="FIN84" s="114"/>
      <c r="FIO84" s="114"/>
      <c r="FIP84" s="114"/>
      <c r="FIQ84" s="114"/>
      <c r="FIR84" s="114"/>
      <c r="FIS84" s="114"/>
      <c r="FIT84" s="114"/>
      <c r="FIU84" s="114"/>
      <c r="FIV84" s="114"/>
      <c r="FIW84" s="114"/>
      <c r="FIX84" s="114"/>
      <c r="FIY84" s="114"/>
      <c r="FIZ84" s="114"/>
      <c r="FJA84" s="114"/>
      <c r="FJB84" s="114"/>
      <c r="FJC84" s="114"/>
      <c r="FJD84" s="114"/>
      <c r="FJE84" s="114"/>
      <c r="FJF84" s="114"/>
      <c r="FJG84" s="114"/>
      <c r="FJH84" s="114"/>
      <c r="FJI84" s="114"/>
      <c r="FJJ84" s="114"/>
      <c r="FJK84" s="114"/>
      <c r="FJL84" s="114"/>
      <c r="FJM84" s="114"/>
      <c r="FJN84" s="114"/>
      <c r="FJO84" s="114"/>
      <c r="FJP84" s="114"/>
      <c r="FJQ84" s="114"/>
      <c r="FJR84" s="114"/>
      <c r="FJS84" s="114"/>
      <c r="FJT84" s="114"/>
      <c r="FJU84" s="114"/>
      <c r="FJV84" s="114"/>
      <c r="FJW84" s="114"/>
      <c r="FJX84" s="114"/>
      <c r="FJY84" s="114"/>
      <c r="FJZ84" s="114"/>
      <c r="FKA84" s="114"/>
      <c r="FKB84" s="114"/>
      <c r="FKC84" s="114"/>
      <c r="FKD84" s="114"/>
      <c r="FKE84" s="114"/>
      <c r="FKF84" s="114"/>
      <c r="FKG84" s="114"/>
      <c r="FKH84" s="114"/>
      <c r="FKI84" s="114"/>
      <c r="FKJ84" s="114"/>
      <c r="FKK84" s="114"/>
      <c r="FKL84" s="114"/>
      <c r="FKM84" s="114"/>
      <c r="FKN84" s="114"/>
      <c r="FKO84" s="114"/>
      <c r="FKP84" s="114"/>
      <c r="FKQ84" s="114"/>
      <c r="FKR84" s="114"/>
      <c r="FKS84" s="114"/>
      <c r="FKT84" s="114"/>
      <c r="FKU84" s="114"/>
      <c r="FKV84" s="114"/>
      <c r="FKW84" s="114"/>
      <c r="FKX84" s="114"/>
      <c r="FKY84" s="114"/>
      <c r="FKZ84" s="114"/>
      <c r="FLA84" s="114"/>
      <c r="FLB84" s="114"/>
      <c r="FLC84" s="114"/>
      <c r="FLD84" s="114"/>
      <c r="FLE84" s="114"/>
      <c r="FLF84" s="114"/>
      <c r="FLG84" s="114"/>
      <c r="FLH84" s="114"/>
      <c r="FLI84" s="114"/>
      <c r="FLJ84" s="114"/>
      <c r="FLK84" s="114"/>
      <c r="FLL84" s="114"/>
      <c r="FLM84" s="114"/>
      <c r="FLN84" s="114"/>
      <c r="FLO84" s="114"/>
      <c r="FLP84" s="114"/>
      <c r="FLQ84" s="114"/>
      <c r="FLR84" s="114"/>
      <c r="FLS84" s="114"/>
      <c r="FLT84" s="114"/>
      <c r="FLU84" s="114"/>
      <c r="FLV84" s="114"/>
      <c r="FLW84" s="114"/>
      <c r="FLX84" s="114"/>
      <c r="FLY84" s="114"/>
      <c r="FLZ84" s="114"/>
      <c r="FMA84" s="114"/>
      <c r="FMB84" s="114"/>
      <c r="FMC84" s="114"/>
      <c r="FMD84" s="114"/>
      <c r="FME84" s="114"/>
      <c r="FMF84" s="114"/>
      <c r="FMG84" s="114"/>
      <c r="FMH84" s="114"/>
      <c r="FMI84" s="114"/>
      <c r="FMJ84" s="114"/>
      <c r="FMK84" s="114"/>
      <c r="FML84" s="114"/>
      <c r="FMM84" s="114"/>
      <c r="FMN84" s="114"/>
      <c r="FMO84" s="114"/>
      <c r="FMP84" s="114"/>
      <c r="FMQ84" s="114"/>
      <c r="FMR84" s="114"/>
      <c r="FMS84" s="114"/>
      <c r="FMT84" s="114"/>
      <c r="FMU84" s="114"/>
      <c r="FMV84" s="114"/>
      <c r="FMW84" s="114"/>
      <c r="FMX84" s="114"/>
      <c r="FMY84" s="114"/>
      <c r="FMZ84" s="114"/>
      <c r="FNA84" s="114"/>
      <c r="FNB84" s="114"/>
      <c r="FNC84" s="114"/>
      <c r="FND84" s="114"/>
      <c r="FNE84" s="114"/>
      <c r="FNF84" s="114"/>
      <c r="FNG84" s="114"/>
      <c r="FNH84" s="114"/>
      <c r="FNI84" s="114"/>
      <c r="FNJ84" s="114"/>
      <c r="FNK84" s="114"/>
      <c r="FNL84" s="114"/>
      <c r="FNM84" s="114"/>
      <c r="FNN84" s="114"/>
      <c r="FNO84" s="114"/>
      <c r="FNP84" s="114"/>
      <c r="FNQ84" s="114"/>
      <c r="FNR84" s="114"/>
      <c r="FNS84" s="114"/>
      <c r="FNT84" s="114"/>
      <c r="FNU84" s="114"/>
      <c r="FNV84" s="114"/>
      <c r="FNW84" s="114"/>
      <c r="FNX84" s="114"/>
      <c r="FNY84" s="114"/>
      <c r="FNZ84" s="114"/>
      <c r="FOA84" s="114"/>
      <c r="FOB84" s="114"/>
      <c r="FOC84" s="114"/>
      <c r="FOD84" s="114"/>
      <c r="FOE84" s="114"/>
      <c r="FOF84" s="114"/>
      <c r="FOG84" s="114"/>
      <c r="FOH84" s="114"/>
      <c r="FOI84" s="114"/>
      <c r="FOJ84" s="114"/>
      <c r="FOK84" s="114"/>
      <c r="FOL84" s="114"/>
      <c r="FOM84" s="114"/>
      <c r="FON84" s="114"/>
      <c r="FOO84" s="114"/>
      <c r="FOP84" s="114"/>
      <c r="FOQ84" s="114"/>
      <c r="FOR84" s="114"/>
      <c r="FOS84" s="114"/>
      <c r="FOT84" s="114"/>
      <c r="FOU84" s="114"/>
      <c r="FOV84" s="114"/>
      <c r="FOW84" s="114"/>
      <c r="FOX84" s="114"/>
      <c r="FOY84" s="114"/>
      <c r="FOZ84" s="114"/>
      <c r="FPA84" s="114"/>
      <c r="FPB84" s="114"/>
      <c r="FPC84" s="114"/>
      <c r="FPD84" s="114"/>
      <c r="FPE84" s="114"/>
      <c r="FPF84" s="114"/>
      <c r="FPG84" s="114"/>
      <c r="FPH84" s="114"/>
      <c r="FPI84" s="114"/>
      <c r="FPJ84" s="114"/>
      <c r="FPK84" s="114"/>
      <c r="FPL84" s="114"/>
      <c r="FPM84" s="114"/>
      <c r="FPN84" s="114"/>
      <c r="FPO84" s="114"/>
      <c r="FPP84" s="114"/>
      <c r="FPQ84" s="114"/>
      <c r="FPR84" s="114"/>
      <c r="FPS84" s="114"/>
      <c r="FPT84" s="114"/>
      <c r="FPU84" s="114"/>
      <c r="FPV84" s="114"/>
      <c r="FPW84" s="114"/>
      <c r="FPX84" s="114"/>
      <c r="FPY84" s="114"/>
      <c r="FPZ84" s="114"/>
      <c r="FQA84" s="114"/>
      <c r="FQB84" s="114"/>
      <c r="FQC84" s="114"/>
      <c r="FQD84" s="114"/>
      <c r="FQE84" s="114"/>
      <c r="FQF84" s="114"/>
      <c r="FQG84" s="114"/>
      <c r="FQH84" s="114"/>
      <c r="FQI84" s="114"/>
      <c r="FQJ84" s="114"/>
      <c r="FQK84" s="114"/>
      <c r="FQL84" s="114"/>
      <c r="FQM84" s="114"/>
      <c r="FQN84" s="114"/>
      <c r="FQO84" s="114"/>
      <c r="FQP84" s="114"/>
      <c r="FQQ84" s="114"/>
      <c r="FQR84" s="114"/>
      <c r="FQS84" s="114"/>
      <c r="FQT84" s="114"/>
      <c r="FQU84" s="114"/>
      <c r="FQV84" s="114"/>
      <c r="FQW84" s="114"/>
      <c r="FQX84" s="114"/>
      <c r="FQY84" s="114"/>
      <c r="FQZ84" s="114"/>
      <c r="FRA84" s="114"/>
      <c r="FRB84" s="114"/>
      <c r="FRC84" s="114"/>
      <c r="FRD84" s="114"/>
      <c r="FRE84" s="114"/>
      <c r="FRF84" s="114"/>
      <c r="FRG84" s="114"/>
      <c r="FRH84" s="114"/>
      <c r="FRI84" s="114"/>
      <c r="FRJ84" s="114"/>
      <c r="FRK84" s="114"/>
      <c r="FRL84" s="114"/>
      <c r="FRM84" s="114"/>
      <c r="FRN84" s="114"/>
      <c r="FRO84" s="114"/>
      <c r="FRP84" s="114"/>
      <c r="FRQ84" s="114"/>
      <c r="FRR84" s="114"/>
      <c r="FRS84" s="114"/>
      <c r="FRT84" s="114"/>
      <c r="FRU84" s="114"/>
      <c r="FRV84" s="114"/>
      <c r="FRW84" s="114"/>
      <c r="FRX84" s="114"/>
      <c r="FRY84" s="114"/>
      <c r="FRZ84" s="114"/>
      <c r="FSA84" s="114"/>
      <c r="FSB84" s="114"/>
      <c r="FSC84" s="114"/>
      <c r="FSD84" s="114"/>
      <c r="FSE84" s="114"/>
      <c r="FSF84" s="114"/>
      <c r="FSG84" s="114"/>
      <c r="FSH84" s="114"/>
      <c r="FSI84" s="114"/>
      <c r="FSJ84" s="114"/>
      <c r="FSK84" s="114"/>
      <c r="FSL84" s="114"/>
      <c r="FSM84" s="114"/>
      <c r="FSN84" s="114"/>
      <c r="FSO84" s="114"/>
      <c r="FSP84" s="114"/>
      <c r="FSQ84" s="114"/>
      <c r="FSR84" s="114"/>
      <c r="FSS84" s="114"/>
      <c r="FST84" s="114"/>
      <c r="FSU84" s="114"/>
      <c r="FSV84" s="114"/>
      <c r="FSW84" s="114"/>
      <c r="FSX84" s="114"/>
      <c r="FSY84" s="114"/>
      <c r="FSZ84" s="114"/>
      <c r="FTA84" s="114"/>
      <c r="FTB84" s="114"/>
      <c r="FTC84" s="114"/>
      <c r="FTD84" s="114"/>
      <c r="FTE84" s="114"/>
      <c r="FTF84" s="114"/>
      <c r="FTG84" s="114"/>
      <c r="FTH84" s="114"/>
      <c r="FTI84" s="114"/>
      <c r="FTJ84" s="114"/>
      <c r="FTK84" s="114"/>
      <c r="FTL84" s="114"/>
      <c r="FTM84" s="114"/>
      <c r="FTN84" s="114"/>
      <c r="FTO84" s="114"/>
      <c r="FTP84" s="114"/>
      <c r="FTQ84" s="114"/>
      <c r="FTR84" s="114"/>
      <c r="FTS84" s="114"/>
      <c r="FTT84" s="114"/>
      <c r="FTU84" s="114"/>
      <c r="FTV84" s="114"/>
      <c r="FTW84" s="114"/>
      <c r="FTX84" s="114"/>
      <c r="FTY84" s="114"/>
      <c r="FTZ84" s="114"/>
      <c r="FUA84" s="114"/>
      <c r="FUB84" s="114"/>
      <c r="FUC84" s="114"/>
      <c r="FUD84" s="114"/>
      <c r="FUE84" s="114"/>
      <c r="FUF84" s="114"/>
      <c r="FUG84" s="114"/>
      <c r="FUH84" s="114"/>
      <c r="FUI84" s="114"/>
      <c r="FUJ84" s="114"/>
      <c r="FUK84" s="114"/>
      <c r="FUL84" s="114"/>
      <c r="FUM84" s="114"/>
      <c r="FUN84" s="114"/>
      <c r="FUO84" s="114"/>
      <c r="FUP84" s="114"/>
      <c r="FUQ84" s="114"/>
      <c r="FUR84" s="114"/>
      <c r="FUS84" s="114"/>
      <c r="FUT84" s="114"/>
      <c r="FUU84" s="114"/>
      <c r="FUV84" s="114"/>
      <c r="FUW84" s="114"/>
      <c r="FUX84" s="114"/>
      <c r="FUY84" s="114"/>
      <c r="FUZ84" s="114"/>
      <c r="FVA84" s="114"/>
      <c r="FVB84" s="114"/>
      <c r="FVC84" s="114"/>
      <c r="FVD84" s="114"/>
      <c r="FVE84" s="114"/>
      <c r="FVF84" s="114"/>
      <c r="FVG84" s="114"/>
      <c r="FVH84" s="114"/>
      <c r="FVI84" s="114"/>
      <c r="FVJ84" s="114"/>
      <c r="FVK84" s="114"/>
      <c r="FVL84" s="114"/>
      <c r="FVM84" s="114"/>
      <c r="FVN84" s="114"/>
      <c r="FVO84" s="114"/>
      <c r="FVP84" s="114"/>
      <c r="FVQ84" s="114"/>
      <c r="FVR84" s="114"/>
      <c r="FVS84" s="114"/>
      <c r="FVT84" s="114"/>
      <c r="FVU84" s="114"/>
      <c r="FVV84" s="114"/>
      <c r="FVW84" s="114"/>
      <c r="FVX84" s="114"/>
      <c r="FVY84" s="114"/>
      <c r="FVZ84" s="114"/>
      <c r="FWA84" s="114"/>
      <c r="FWB84" s="114"/>
      <c r="FWC84" s="114"/>
      <c r="FWD84" s="114"/>
      <c r="FWE84" s="114"/>
      <c r="FWF84" s="114"/>
      <c r="FWG84" s="114"/>
      <c r="FWH84" s="114"/>
      <c r="FWI84" s="114"/>
      <c r="FWJ84" s="114"/>
      <c r="FWK84" s="114"/>
      <c r="FWL84" s="114"/>
      <c r="FWM84" s="114"/>
      <c r="FWN84" s="114"/>
      <c r="FWO84" s="114"/>
      <c r="FWP84" s="114"/>
      <c r="FWQ84" s="114"/>
      <c r="FWR84" s="114"/>
      <c r="FWS84" s="114"/>
      <c r="FWT84" s="114"/>
      <c r="FWU84" s="114"/>
      <c r="FWV84" s="114"/>
      <c r="FWW84" s="114"/>
      <c r="FWX84" s="114"/>
      <c r="FWY84" s="114"/>
      <c r="FWZ84" s="114"/>
      <c r="FXA84" s="114"/>
      <c r="FXB84" s="114"/>
      <c r="FXC84" s="114"/>
      <c r="FXD84" s="114"/>
      <c r="FXE84" s="114"/>
      <c r="FXF84" s="114"/>
      <c r="FXG84" s="114"/>
      <c r="FXH84" s="114"/>
      <c r="FXI84" s="114"/>
      <c r="FXJ84" s="114"/>
      <c r="FXK84" s="114"/>
      <c r="FXL84" s="114"/>
      <c r="FXM84" s="114"/>
      <c r="FXN84" s="114"/>
      <c r="FXO84" s="114"/>
      <c r="FXP84" s="114"/>
      <c r="FXQ84" s="114"/>
      <c r="FXR84" s="114"/>
      <c r="FXS84" s="114"/>
      <c r="FXT84" s="114"/>
      <c r="FXU84" s="114"/>
      <c r="FXV84" s="114"/>
      <c r="FXW84" s="114"/>
      <c r="FXX84" s="114"/>
      <c r="FXY84" s="114"/>
      <c r="FXZ84" s="114"/>
      <c r="FYA84" s="114"/>
      <c r="FYB84" s="114"/>
      <c r="FYC84" s="114"/>
      <c r="FYD84" s="114"/>
      <c r="FYE84" s="114"/>
      <c r="FYF84" s="114"/>
      <c r="FYG84" s="114"/>
      <c r="FYH84" s="114"/>
      <c r="FYI84" s="114"/>
      <c r="FYJ84" s="114"/>
      <c r="FYK84" s="114"/>
      <c r="FYL84" s="114"/>
      <c r="FYM84" s="114"/>
      <c r="FYN84" s="114"/>
      <c r="FYO84" s="114"/>
      <c r="FYP84" s="114"/>
      <c r="FYQ84" s="114"/>
      <c r="FYR84" s="114"/>
      <c r="FYS84" s="114"/>
      <c r="FYT84" s="114"/>
      <c r="FYU84" s="114"/>
      <c r="FYV84" s="114"/>
      <c r="FYW84" s="114"/>
      <c r="FYX84" s="114"/>
      <c r="FYY84" s="114"/>
      <c r="FYZ84" s="114"/>
      <c r="FZA84" s="114"/>
      <c r="FZB84" s="114"/>
      <c r="FZC84" s="114"/>
      <c r="FZD84" s="114"/>
      <c r="FZE84" s="114"/>
      <c r="FZF84" s="114"/>
      <c r="FZG84" s="114"/>
      <c r="FZH84" s="114"/>
      <c r="FZI84" s="114"/>
      <c r="FZJ84" s="114"/>
      <c r="FZK84" s="114"/>
      <c r="FZL84" s="114"/>
      <c r="FZM84" s="114"/>
      <c r="FZN84" s="114"/>
      <c r="FZO84" s="114"/>
      <c r="FZP84" s="114"/>
      <c r="FZQ84" s="114"/>
      <c r="FZR84" s="114"/>
      <c r="FZS84" s="114"/>
      <c r="FZT84" s="114"/>
      <c r="FZU84" s="114"/>
      <c r="FZV84" s="114"/>
      <c r="FZW84" s="114"/>
      <c r="FZX84" s="114"/>
      <c r="FZY84" s="114"/>
      <c r="FZZ84" s="114"/>
      <c r="GAA84" s="114"/>
      <c r="GAB84" s="114"/>
      <c r="GAC84" s="114"/>
      <c r="GAD84" s="114"/>
      <c r="GAE84" s="114"/>
      <c r="GAF84" s="114"/>
      <c r="GAG84" s="114"/>
      <c r="GAH84" s="114"/>
      <c r="GAI84" s="114"/>
      <c r="GAJ84" s="114"/>
      <c r="GAK84" s="114"/>
      <c r="GAL84" s="114"/>
      <c r="GAM84" s="114"/>
      <c r="GAN84" s="114"/>
      <c r="GAO84" s="114"/>
      <c r="GAP84" s="114"/>
      <c r="GAQ84" s="114"/>
      <c r="GAR84" s="114"/>
      <c r="GAS84" s="114"/>
      <c r="GAT84" s="114"/>
      <c r="GAU84" s="114"/>
      <c r="GAV84" s="114"/>
      <c r="GAW84" s="114"/>
      <c r="GAX84" s="114"/>
      <c r="GAY84" s="114"/>
      <c r="GAZ84" s="114"/>
      <c r="GBA84" s="114"/>
      <c r="GBB84" s="114"/>
      <c r="GBC84" s="114"/>
      <c r="GBD84" s="114"/>
      <c r="GBE84" s="114"/>
      <c r="GBF84" s="114"/>
      <c r="GBG84" s="114"/>
      <c r="GBH84" s="114"/>
      <c r="GBI84" s="114"/>
      <c r="GBJ84" s="114"/>
      <c r="GBK84" s="114"/>
      <c r="GBL84" s="114"/>
      <c r="GBM84" s="114"/>
      <c r="GBN84" s="114"/>
      <c r="GBO84" s="114"/>
      <c r="GBP84" s="114"/>
      <c r="GBQ84" s="114"/>
      <c r="GBR84" s="114"/>
      <c r="GBS84" s="114"/>
      <c r="GBT84" s="114"/>
      <c r="GBU84" s="114"/>
      <c r="GBV84" s="114"/>
      <c r="GBW84" s="114"/>
      <c r="GBX84" s="114"/>
      <c r="GBY84" s="114"/>
      <c r="GBZ84" s="114"/>
      <c r="GCA84" s="114"/>
      <c r="GCB84" s="114"/>
      <c r="GCC84" s="114"/>
      <c r="GCD84" s="114"/>
      <c r="GCE84" s="114"/>
      <c r="GCF84" s="114"/>
      <c r="GCG84" s="114"/>
      <c r="GCH84" s="114"/>
      <c r="GCI84" s="114"/>
      <c r="GCJ84" s="114"/>
      <c r="GCK84" s="114"/>
      <c r="GCL84" s="114"/>
      <c r="GCM84" s="114"/>
      <c r="GCN84" s="114"/>
      <c r="GCO84" s="114"/>
      <c r="GCP84" s="114"/>
      <c r="GCQ84" s="114"/>
      <c r="GCR84" s="114"/>
      <c r="GCS84" s="114"/>
      <c r="GCT84" s="114"/>
      <c r="GCU84" s="114"/>
      <c r="GCV84" s="114"/>
      <c r="GCW84" s="114"/>
      <c r="GCX84" s="114"/>
      <c r="GCY84" s="114"/>
      <c r="GCZ84" s="114"/>
      <c r="GDA84" s="114"/>
      <c r="GDB84" s="114"/>
      <c r="GDC84" s="114"/>
      <c r="GDD84" s="114"/>
      <c r="GDE84" s="114"/>
      <c r="GDF84" s="114"/>
      <c r="GDG84" s="114"/>
      <c r="GDH84" s="114"/>
      <c r="GDI84" s="114"/>
      <c r="GDJ84" s="114"/>
      <c r="GDK84" s="114"/>
      <c r="GDL84" s="114"/>
      <c r="GDM84" s="114"/>
      <c r="GDN84" s="114"/>
      <c r="GDO84" s="114"/>
      <c r="GDP84" s="114"/>
      <c r="GDQ84" s="114"/>
      <c r="GDR84" s="114"/>
      <c r="GDS84" s="114"/>
      <c r="GDT84" s="114"/>
      <c r="GDU84" s="114"/>
      <c r="GDV84" s="114"/>
      <c r="GDW84" s="114"/>
      <c r="GDX84" s="114"/>
      <c r="GDY84" s="114"/>
      <c r="GDZ84" s="114"/>
      <c r="GEA84" s="114"/>
      <c r="GEB84" s="114"/>
      <c r="GEC84" s="114"/>
      <c r="GED84" s="114"/>
      <c r="GEE84" s="114"/>
      <c r="GEF84" s="114"/>
      <c r="GEG84" s="114"/>
      <c r="GEH84" s="114"/>
      <c r="GEI84" s="114"/>
      <c r="GEJ84" s="114"/>
      <c r="GEK84" s="114"/>
      <c r="GEL84" s="114"/>
      <c r="GEM84" s="114"/>
      <c r="GEN84" s="114"/>
      <c r="GEO84" s="114"/>
      <c r="GEP84" s="114"/>
      <c r="GEQ84" s="114"/>
      <c r="GER84" s="114"/>
      <c r="GES84" s="114"/>
      <c r="GET84" s="114"/>
      <c r="GEU84" s="114"/>
      <c r="GEV84" s="114"/>
      <c r="GEW84" s="114"/>
      <c r="GEX84" s="114"/>
      <c r="GEY84" s="114"/>
      <c r="GEZ84" s="114"/>
      <c r="GFA84" s="114"/>
      <c r="GFB84" s="114"/>
      <c r="GFC84" s="114"/>
      <c r="GFD84" s="114"/>
      <c r="GFE84" s="114"/>
      <c r="GFF84" s="114"/>
      <c r="GFG84" s="114"/>
      <c r="GFH84" s="114"/>
      <c r="GFI84" s="114"/>
      <c r="GFJ84" s="114"/>
      <c r="GFK84" s="114"/>
      <c r="GFL84" s="114"/>
      <c r="GFM84" s="114"/>
      <c r="GFN84" s="114"/>
      <c r="GFO84" s="114"/>
      <c r="GFP84" s="114"/>
      <c r="GFQ84" s="114"/>
      <c r="GFR84" s="114"/>
      <c r="GFS84" s="114"/>
      <c r="GFT84" s="114"/>
      <c r="GFU84" s="114"/>
      <c r="GFV84" s="114"/>
      <c r="GFW84" s="114"/>
      <c r="GFX84" s="114"/>
      <c r="GFY84" s="114"/>
      <c r="GFZ84" s="114"/>
      <c r="GGA84" s="114"/>
      <c r="GGB84" s="114"/>
      <c r="GGC84" s="114"/>
      <c r="GGD84" s="114"/>
      <c r="GGE84" s="114"/>
      <c r="GGF84" s="114"/>
      <c r="GGG84" s="114"/>
      <c r="GGH84" s="114"/>
      <c r="GGI84" s="114"/>
      <c r="GGJ84" s="114"/>
      <c r="GGK84" s="114"/>
      <c r="GGL84" s="114"/>
      <c r="GGM84" s="114"/>
      <c r="GGN84" s="114"/>
      <c r="GGO84" s="114"/>
      <c r="GGP84" s="114"/>
      <c r="GGQ84" s="114"/>
      <c r="GGR84" s="114"/>
      <c r="GGS84" s="114"/>
      <c r="GGT84" s="114"/>
      <c r="GGU84" s="114"/>
      <c r="GGV84" s="114"/>
      <c r="GGW84" s="114"/>
      <c r="GGX84" s="114"/>
      <c r="GGY84" s="114"/>
      <c r="GGZ84" s="114"/>
      <c r="GHA84" s="114"/>
      <c r="GHB84" s="114"/>
      <c r="GHC84" s="114"/>
      <c r="GHD84" s="114"/>
      <c r="GHE84" s="114"/>
      <c r="GHF84" s="114"/>
      <c r="GHG84" s="114"/>
      <c r="GHH84" s="114"/>
      <c r="GHI84" s="114"/>
      <c r="GHJ84" s="114"/>
      <c r="GHK84" s="114"/>
      <c r="GHL84" s="114"/>
      <c r="GHM84" s="114"/>
      <c r="GHN84" s="114"/>
      <c r="GHO84" s="114"/>
      <c r="GHP84" s="114"/>
      <c r="GHQ84" s="114"/>
      <c r="GHR84" s="114"/>
      <c r="GHS84" s="114"/>
      <c r="GHT84" s="114"/>
      <c r="GHU84" s="114"/>
      <c r="GHV84" s="114"/>
      <c r="GHW84" s="114"/>
      <c r="GHX84" s="114"/>
      <c r="GHY84" s="114"/>
      <c r="GHZ84" s="114"/>
      <c r="GIA84" s="114"/>
      <c r="GIB84" s="114"/>
      <c r="GIC84" s="114"/>
      <c r="GID84" s="114"/>
      <c r="GIE84" s="114"/>
      <c r="GIF84" s="114"/>
      <c r="GIG84" s="114"/>
      <c r="GIH84" s="114"/>
      <c r="GII84" s="114"/>
      <c r="GIJ84" s="114"/>
      <c r="GIK84" s="114"/>
      <c r="GIL84" s="114"/>
      <c r="GIM84" s="114"/>
      <c r="GIN84" s="114"/>
      <c r="GIO84" s="114"/>
      <c r="GIP84" s="114"/>
      <c r="GIQ84" s="114"/>
      <c r="GIR84" s="114"/>
      <c r="GIS84" s="114"/>
      <c r="GIT84" s="114"/>
      <c r="GIU84" s="114"/>
      <c r="GIV84" s="114"/>
      <c r="GIW84" s="114"/>
      <c r="GIX84" s="114"/>
      <c r="GIY84" s="114"/>
      <c r="GIZ84" s="114"/>
      <c r="GJA84" s="114"/>
      <c r="GJB84" s="114"/>
      <c r="GJC84" s="114"/>
      <c r="GJD84" s="114"/>
      <c r="GJE84" s="114"/>
      <c r="GJF84" s="114"/>
      <c r="GJG84" s="114"/>
      <c r="GJH84" s="114"/>
      <c r="GJI84" s="114"/>
      <c r="GJJ84" s="114"/>
      <c r="GJK84" s="114"/>
      <c r="GJL84" s="114"/>
      <c r="GJM84" s="114"/>
      <c r="GJN84" s="114"/>
      <c r="GJO84" s="114"/>
      <c r="GJP84" s="114"/>
      <c r="GJQ84" s="114"/>
      <c r="GJR84" s="114"/>
      <c r="GJS84" s="114"/>
      <c r="GJT84" s="114"/>
      <c r="GJU84" s="114"/>
      <c r="GJV84" s="114"/>
      <c r="GJW84" s="114"/>
      <c r="GJX84" s="114"/>
      <c r="GJY84" s="114"/>
      <c r="GJZ84" s="114"/>
      <c r="GKA84" s="114"/>
      <c r="GKB84" s="114"/>
      <c r="GKC84" s="114"/>
      <c r="GKD84" s="114"/>
      <c r="GKE84" s="114"/>
      <c r="GKF84" s="114"/>
      <c r="GKG84" s="114"/>
      <c r="GKH84" s="114"/>
      <c r="GKI84" s="114"/>
      <c r="GKJ84" s="114"/>
      <c r="GKK84" s="114"/>
      <c r="GKL84" s="114"/>
      <c r="GKM84" s="114"/>
      <c r="GKN84" s="114"/>
      <c r="GKO84" s="114"/>
      <c r="GKP84" s="114"/>
      <c r="GKQ84" s="114"/>
      <c r="GKR84" s="114"/>
      <c r="GKS84" s="114"/>
      <c r="GKT84" s="114"/>
      <c r="GKU84" s="114"/>
      <c r="GKV84" s="114"/>
      <c r="GKW84" s="114"/>
      <c r="GKX84" s="114"/>
      <c r="GKY84" s="114"/>
      <c r="GKZ84" s="114"/>
      <c r="GLA84" s="114"/>
      <c r="GLB84" s="114"/>
      <c r="GLC84" s="114"/>
      <c r="GLD84" s="114"/>
      <c r="GLE84" s="114"/>
      <c r="GLF84" s="114"/>
      <c r="GLG84" s="114"/>
      <c r="GLH84" s="114"/>
      <c r="GLI84" s="114"/>
      <c r="GLJ84" s="114"/>
      <c r="GLK84" s="114"/>
      <c r="GLL84" s="114"/>
      <c r="GLM84" s="114"/>
      <c r="GLN84" s="114"/>
      <c r="GLO84" s="114"/>
      <c r="GLP84" s="114"/>
      <c r="GLQ84" s="114"/>
      <c r="GLR84" s="114"/>
      <c r="GLS84" s="114"/>
      <c r="GLT84" s="114"/>
      <c r="GLU84" s="114"/>
      <c r="GLV84" s="114"/>
      <c r="GLW84" s="114"/>
      <c r="GLX84" s="114"/>
      <c r="GLY84" s="114"/>
      <c r="GLZ84" s="114"/>
      <c r="GMA84" s="114"/>
      <c r="GMB84" s="114"/>
      <c r="GMC84" s="114"/>
      <c r="GMD84" s="114"/>
      <c r="GME84" s="114"/>
      <c r="GMF84" s="114"/>
      <c r="GMG84" s="114"/>
      <c r="GMH84" s="114"/>
      <c r="GMI84" s="114"/>
      <c r="GMJ84" s="114"/>
      <c r="GMK84" s="114"/>
      <c r="GML84" s="114"/>
      <c r="GMM84" s="114"/>
      <c r="GMN84" s="114"/>
      <c r="GMO84" s="114"/>
      <c r="GMP84" s="114"/>
      <c r="GMQ84" s="114"/>
      <c r="GMR84" s="114"/>
      <c r="GMS84" s="114"/>
      <c r="GMT84" s="114"/>
      <c r="GMU84" s="114"/>
      <c r="GMV84" s="114"/>
      <c r="GMW84" s="114"/>
      <c r="GMX84" s="114"/>
      <c r="GMY84" s="114"/>
      <c r="GMZ84" s="114"/>
      <c r="GNA84" s="114"/>
      <c r="GNB84" s="114"/>
      <c r="GNC84" s="114"/>
      <c r="GND84" s="114"/>
      <c r="GNE84" s="114"/>
      <c r="GNF84" s="114"/>
      <c r="GNG84" s="114"/>
      <c r="GNH84" s="114"/>
      <c r="GNI84" s="114"/>
      <c r="GNJ84" s="114"/>
      <c r="GNK84" s="114"/>
      <c r="GNL84" s="114"/>
      <c r="GNM84" s="114"/>
      <c r="GNN84" s="114"/>
      <c r="GNO84" s="114"/>
      <c r="GNP84" s="114"/>
      <c r="GNQ84" s="114"/>
      <c r="GNR84" s="114"/>
      <c r="GNS84" s="114"/>
      <c r="GNT84" s="114"/>
      <c r="GNU84" s="114"/>
      <c r="GNV84" s="114"/>
      <c r="GNW84" s="114"/>
      <c r="GNX84" s="114"/>
      <c r="GNY84" s="114"/>
      <c r="GNZ84" s="114"/>
      <c r="GOA84" s="114"/>
      <c r="GOB84" s="114"/>
      <c r="GOC84" s="114"/>
      <c r="GOD84" s="114"/>
      <c r="GOE84" s="114"/>
      <c r="GOF84" s="114"/>
      <c r="GOG84" s="114"/>
      <c r="GOH84" s="114"/>
      <c r="GOI84" s="114"/>
      <c r="GOJ84" s="114"/>
      <c r="GOK84" s="114"/>
      <c r="GOL84" s="114"/>
      <c r="GOM84" s="114"/>
      <c r="GON84" s="114"/>
      <c r="GOO84" s="114"/>
      <c r="GOP84" s="114"/>
      <c r="GOQ84" s="114"/>
      <c r="GOR84" s="114"/>
      <c r="GOS84" s="114"/>
      <c r="GOT84" s="114"/>
      <c r="GOU84" s="114"/>
      <c r="GOV84" s="114"/>
      <c r="GOW84" s="114"/>
      <c r="GOX84" s="114"/>
      <c r="GOY84" s="114"/>
      <c r="GOZ84" s="114"/>
      <c r="GPA84" s="114"/>
      <c r="GPB84" s="114"/>
      <c r="GPC84" s="114"/>
      <c r="GPD84" s="114"/>
      <c r="GPE84" s="114"/>
      <c r="GPF84" s="114"/>
      <c r="GPG84" s="114"/>
      <c r="GPH84" s="114"/>
      <c r="GPI84" s="114"/>
      <c r="GPJ84" s="114"/>
      <c r="GPK84" s="114"/>
      <c r="GPL84" s="114"/>
      <c r="GPM84" s="114"/>
      <c r="GPN84" s="114"/>
      <c r="GPO84" s="114"/>
      <c r="GPP84" s="114"/>
      <c r="GPQ84" s="114"/>
      <c r="GPR84" s="114"/>
      <c r="GPS84" s="114"/>
      <c r="GPT84" s="114"/>
      <c r="GPU84" s="114"/>
      <c r="GPV84" s="114"/>
      <c r="GPW84" s="114"/>
      <c r="GPX84" s="114"/>
      <c r="GPY84" s="114"/>
      <c r="GPZ84" s="114"/>
      <c r="GQA84" s="114"/>
      <c r="GQB84" s="114"/>
      <c r="GQC84" s="114"/>
      <c r="GQD84" s="114"/>
      <c r="GQE84" s="114"/>
      <c r="GQF84" s="114"/>
      <c r="GQG84" s="114"/>
      <c r="GQH84" s="114"/>
      <c r="GQI84" s="114"/>
      <c r="GQJ84" s="114"/>
      <c r="GQK84" s="114"/>
      <c r="GQL84" s="114"/>
      <c r="GQM84" s="114"/>
      <c r="GQN84" s="114"/>
      <c r="GQO84" s="114"/>
      <c r="GQP84" s="114"/>
      <c r="GQQ84" s="114"/>
      <c r="GQR84" s="114"/>
      <c r="GQS84" s="114"/>
      <c r="GQT84" s="114"/>
      <c r="GQU84" s="114"/>
      <c r="GQV84" s="114"/>
      <c r="GQW84" s="114"/>
      <c r="GQX84" s="114"/>
      <c r="GQY84" s="114"/>
      <c r="GQZ84" s="114"/>
      <c r="GRA84" s="114"/>
      <c r="GRB84" s="114"/>
      <c r="GRC84" s="114"/>
      <c r="GRD84" s="114"/>
      <c r="GRE84" s="114"/>
      <c r="GRF84" s="114"/>
      <c r="GRG84" s="114"/>
      <c r="GRH84" s="114"/>
      <c r="GRI84" s="114"/>
      <c r="GRJ84" s="114"/>
      <c r="GRK84" s="114"/>
      <c r="GRL84" s="114"/>
      <c r="GRM84" s="114"/>
      <c r="GRN84" s="114"/>
      <c r="GRO84" s="114"/>
      <c r="GRP84" s="114"/>
      <c r="GRQ84" s="114"/>
      <c r="GRR84" s="114"/>
      <c r="GRS84" s="114"/>
      <c r="GRT84" s="114"/>
      <c r="GRU84" s="114"/>
      <c r="GRV84" s="114"/>
      <c r="GRW84" s="114"/>
      <c r="GRX84" s="114"/>
      <c r="GRY84" s="114"/>
      <c r="GRZ84" s="114"/>
      <c r="GSA84" s="114"/>
      <c r="GSB84" s="114"/>
      <c r="GSC84" s="114"/>
      <c r="GSD84" s="114"/>
      <c r="GSE84" s="114"/>
      <c r="GSF84" s="114"/>
      <c r="GSG84" s="114"/>
      <c r="GSH84" s="114"/>
      <c r="GSI84" s="114"/>
      <c r="GSJ84" s="114"/>
      <c r="GSK84" s="114"/>
      <c r="GSL84" s="114"/>
      <c r="GSM84" s="114"/>
      <c r="GSN84" s="114"/>
      <c r="GSO84" s="114"/>
      <c r="GSP84" s="114"/>
      <c r="GSQ84" s="114"/>
      <c r="GSR84" s="114"/>
      <c r="GSS84" s="114"/>
      <c r="GST84" s="114"/>
      <c r="GSU84" s="114"/>
      <c r="GSV84" s="114"/>
      <c r="GSW84" s="114"/>
      <c r="GSX84" s="114"/>
      <c r="GSY84" s="114"/>
      <c r="GSZ84" s="114"/>
      <c r="GTA84" s="114"/>
      <c r="GTB84" s="114"/>
      <c r="GTC84" s="114"/>
      <c r="GTD84" s="114"/>
      <c r="GTE84" s="114"/>
      <c r="GTF84" s="114"/>
      <c r="GTG84" s="114"/>
      <c r="GTH84" s="114"/>
      <c r="GTI84" s="114"/>
      <c r="GTJ84" s="114"/>
      <c r="GTK84" s="114"/>
      <c r="GTL84" s="114"/>
      <c r="GTM84" s="114"/>
      <c r="GTN84" s="114"/>
      <c r="GTO84" s="114"/>
      <c r="GTP84" s="114"/>
      <c r="GTQ84" s="114"/>
      <c r="GTR84" s="114"/>
      <c r="GTS84" s="114"/>
      <c r="GTT84" s="114"/>
      <c r="GTU84" s="114"/>
      <c r="GTV84" s="114"/>
      <c r="GTW84" s="114"/>
      <c r="GTX84" s="114"/>
      <c r="GTY84" s="114"/>
      <c r="GTZ84" s="114"/>
      <c r="GUA84" s="114"/>
      <c r="GUB84" s="114"/>
      <c r="GUC84" s="114"/>
      <c r="GUD84" s="114"/>
      <c r="GUE84" s="114"/>
      <c r="GUF84" s="114"/>
      <c r="GUG84" s="114"/>
      <c r="GUH84" s="114"/>
      <c r="GUI84" s="114"/>
      <c r="GUJ84" s="114"/>
      <c r="GUK84" s="114"/>
      <c r="GUL84" s="114"/>
      <c r="GUM84" s="114"/>
      <c r="GUN84" s="114"/>
      <c r="GUO84" s="114"/>
      <c r="GUP84" s="114"/>
      <c r="GUQ84" s="114"/>
      <c r="GUR84" s="114"/>
      <c r="GUS84" s="114"/>
      <c r="GUT84" s="114"/>
      <c r="GUU84" s="114"/>
      <c r="GUV84" s="114"/>
      <c r="GUW84" s="114"/>
      <c r="GUX84" s="114"/>
      <c r="GUY84" s="114"/>
      <c r="GUZ84" s="114"/>
      <c r="GVA84" s="114"/>
      <c r="GVB84" s="114"/>
      <c r="GVC84" s="114"/>
      <c r="GVD84" s="114"/>
      <c r="GVE84" s="114"/>
      <c r="GVF84" s="114"/>
      <c r="GVG84" s="114"/>
      <c r="GVH84" s="114"/>
      <c r="GVI84" s="114"/>
      <c r="GVJ84" s="114"/>
      <c r="GVK84" s="114"/>
      <c r="GVL84" s="114"/>
      <c r="GVM84" s="114"/>
      <c r="GVN84" s="114"/>
      <c r="GVO84" s="114"/>
      <c r="GVP84" s="114"/>
      <c r="GVQ84" s="114"/>
      <c r="GVR84" s="114"/>
      <c r="GVS84" s="114"/>
      <c r="GVT84" s="114"/>
      <c r="GVU84" s="114"/>
      <c r="GVV84" s="114"/>
      <c r="GVW84" s="114"/>
      <c r="GVX84" s="114"/>
      <c r="GVY84" s="114"/>
      <c r="GVZ84" s="114"/>
      <c r="GWA84" s="114"/>
      <c r="GWB84" s="114"/>
      <c r="GWC84" s="114"/>
      <c r="GWD84" s="114"/>
      <c r="GWE84" s="114"/>
      <c r="GWF84" s="114"/>
      <c r="GWG84" s="114"/>
      <c r="GWH84" s="114"/>
      <c r="GWI84" s="114"/>
      <c r="GWJ84" s="114"/>
      <c r="GWK84" s="114"/>
      <c r="GWL84" s="114"/>
      <c r="GWM84" s="114"/>
      <c r="GWN84" s="114"/>
      <c r="GWO84" s="114"/>
      <c r="GWP84" s="114"/>
      <c r="GWQ84" s="114"/>
      <c r="GWR84" s="114"/>
      <c r="GWS84" s="114"/>
      <c r="GWT84" s="114"/>
      <c r="GWU84" s="114"/>
      <c r="GWV84" s="114"/>
      <c r="GWW84" s="114"/>
      <c r="GWX84" s="114"/>
      <c r="GWY84" s="114"/>
      <c r="GWZ84" s="114"/>
      <c r="GXA84" s="114"/>
      <c r="GXB84" s="114"/>
      <c r="GXC84" s="114"/>
      <c r="GXD84" s="114"/>
      <c r="GXE84" s="114"/>
      <c r="GXF84" s="114"/>
      <c r="GXG84" s="114"/>
      <c r="GXH84" s="114"/>
      <c r="GXI84" s="114"/>
      <c r="GXJ84" s="114"/>
      <c r="GXK84" s="114"/>
      <c r="GXL84" s="114"/>
      <c r="GXM84" s="114"/>
      <c r="GXN84" s="114"/>
      <c r="GXO84" s="114"/>
      <c r="GXP84" s="114"/>
      <c r="GXQ84" s="114"/>
      <c r="GXR84" s="114"/>
      <c r="GXS84" s="114"/>
      <c r="GXT84" s="114"/>
      <c r="GXU84" s="114"/>
      <c r="GXV84" s="114"/>
      <c r="GXW84" s="114"/>
      <c r="GXX84" s="114"/>
      <c r="GXY84" s="114"/>
      <c r="GXZ84" s="114"/>
      <c r="GYA84" s="114"/>
      <c r="GYB84" s="114"/>
      <c r="GYC84" s="114"/>
      <c r="GYD84" s="114"/>
      <c r="GYE84" s="114"/>
      <c r="GYF84" s="114"/>
      <c r="GYG84" s="114"/>
      <c r="GYH84" s="114"/>
      <c r="GYI84" s="114"/>
      <c r="GYJ84" s="114"/>
      <c r="GYK84" s="114"/>
      <c r="GYL84" s="114"/>
      <c r="GYM84" s="114"/>
      <c r="GYN84" s="114"/>
      <c r="GYO84" s="114"/>
      <c r="GYP84" s="114"/>
      <c r="GYQ84" s="114"/>
      <c r="GYR84" s="114"/>
      <c r="GYS84" s="114"/>
      <c r="GYT84" s="114"/>
      <c r="GYU84" s="114"/>
      <c r="GYV84" s="114"/>
      <c r="GYW84" s="114"/>
      <c r="GYX84" s="114"/>
      <c r="GYY84" s="114"/>
      <c r="GYZ84" s="114"/>
      <c r="GZA84" s="114"/>
      <c r="GZB84" s="114"/>
      <c r="GZC84" s="114"/>
      <c r="GZD84" s="114"/>
      <c r="GZE84" s="114"/>
      <c r="GZF84" s="114"/>
      <c r="GZG84" s="114"/>
      <c r="GZH84" s="114"/>
      <c r="GZI84" s="114"/>
      <c r="GZJ84" s="114"/>
      <c r="GZK84" s="114"/>
      <c r="GZL84" s="114"/>
      <c r="GZM84" s="114"/>
      <c r="GZN84" s="114"/>
      <c r="GZO84" s="114"/>
      <c r="GZP84" s="114"/>
      <c r="GZQ84" s="114"/>
      <c r="GZR84" s="114"/>
      <c r="GZS84" s="114"/>
      <c r="GZT84" s="114"/>
      <c r="GZU84" s="114"/>
      <c r="GZV84" s="114"/>
      <c r="GZW84" s="114"/>
      <c r="GZX84" s="114"/>
      <c r="GZY84" s="114"/>
      <c r="GZZ84" s="114"/>
      <c r="HAA84" s="114"/>
      <c r="HAB84" s="114"/>
      <c r="HAC84" s="114"/>
      <c r="HAD84" s="114"/>
      <c r="HAE84" s="114"/>
      <c r="HAF84" s="114"/>
      <c r="HAG84" s="114"/>
      <c r="HAH84" s="114"/>
      <c r="HAI84" s="114"/>
      <c r="HAJ84" s="114"/>
      <c r="HAK84" s="114"/>
      <c r="HAL84" s="114"/>
      <c r="HAM84" s="114"/>
      <c r="HAN84" s="114"/>
      <c r="HAO84" s="114"/>
      <c r="HAP84" s="114"/>
      <c r="HAQ84" s="114"/>
      <c r="HAR84" s="114"/>
      <c r="HAS84" s="114"/>
      <c r="HAT84" s="114"/>
      <c r="HAU84" s="114"/>
      <c r="HAV84" s="114"/>
      <c r="HAW84" s="114"/>
      <c r="HAX84" s="114"/>
      <c r="HAY84" s="114"/>
      <c r="HAZ84" s="114"/>
      <c r="HBA84" s="114"/>
      <c r="HBB84" s="114"/>
      <c r="HBC84" s="114"/>
      <c r="HBD84" s="114"/>
      <c r="HBE84" s="114"/>
      <c r="HBF84" s="114"/>
      <c r="HBG84" s="114"/>
      <c r="HBH84" s="114"/>
      <c r="HBI84" s="114"/>
      <c r="HBJ84" s="114"/>
      <c r="HBK84" s="114"/>
      <c r="HBL84" s="114"/>
      <c r="HBM84" s="114"/>
      <c r="HBN84" s="114"/>
      <c r="HBO84" s="114"/>
      <c r="HBP84" s="114"/>
      <c r="HBQ84" s="114"/>
      <c r="HBR84" s="114"/>
      <c r="HBS84" s="114"/>
      <c r="HBT84" s="114"/>
      <c r="HBU84" s="114"/>
      <c r="HBV84" s="114"/>
      <c r="HBW84" s="114"/>
      <c r="HBX84" s="114"/>
      <c r="HBY84" s="114"/>
      <c r="HBZ84" s="114"/>
      <c r="HCA84" s="114"/>
      <c r="HCB84" s="114"/>
      <c r="HCC84" s="114"/>
      <c r="HCD84" s="114"/>
      <c r="HCE84" s="114"/>
      <c r="HCF84" s="114"/>
      <c r="HCG84" s="114"/>
      <c r="HCH84" s="114"/>
      <c r="HCI84" s="114"/>
      <c r="HCJ84" s="114"/>
      <c r="HCK84" s="114"/>
      <c r="HCL84" s="114"/>
      <c r="HCM84" s="114"/>
      <c r="HCN84" s="114"/>
      <c r="HCO84" s="114"/>
      <c r="HCP84" s="114"/>
      <c r="HCQ84" s="114"/>
      <c r="HCR84" s="114"/>
      <c r="HCS84" s="114"/>
      <c r="HCT84" s="114"/>
      <c r="HCU84" s="114"/>
      <c r="HCV84" s="114"/>
      <c r="HCW84" s="114"/>
      <c r="HCX84" s="114"/>
      <c r="HCY84" s="114"/>
      <c r="HCZ84" s="114"/>
      <c r="HDA84" s="114"/>
      <c r="HDB84" s="114"/>
      <c r="HDC84" s="114"/>
      <c r="HDD84" s="114"/>
      <c r="HDE84" s="114"/>
      <c r="HDF84" s="114"/>
      <c r="HDG84" s="114"/>
      <c r="HDH84" s="114"/>
      <c r="HDI84" s="114"/>
      <c r="HDJ84" s="114"/>
      <c r="HDK84" s="114"/>
      <c r="HDL84" s="114"/>
      <c r="HDM84" s="114"/>
      <c r="HDN84" s="114"/>
      <c r="HDO84" s="114"/>
      <c r="HDP84" s="114"/>
      <c r="HDQ84" s="114"/>
      <c r="HDR84" s="114"/>
      <c r="HDS84" s="114"/>
      <c r="HDT84" s="114"/>
      <c r="HDU84" s="114"/>
      <c r="HDV84" s="114"/>
      <c r="HDW84" s="114"/>
      <c r="HDX84" s="114"/>
      <c r="HDY84" s="114"/>
      <c r="HDZ84" s="114"/>
      <c r="HEA84" s="114"/>
      <c r="HEB84" s="114"/>
      <c r="HEC84" s="114"/>
      <c r="HED84" s="114"/>
      <c r="HEE84" s="114"/>
      <c r="HEF84" s="114"/>
      <c r="HEG84" s="114"/>
      <c r="HEH84" s="114"/>
      <c r="HEI84" s="114"/>
      <c r="HEJ84" s="114"/>
      <c r="HEK84" s="114"/>
      <c r="HEL84" s="114"/>
      <c r="HEM84" s="114"/>
      <c r="HEN84" s="114"/>
      <c r="HEO84" s="114"/>
      <c r="HEP84" s="114"/>
      <c r="HEQ84" s="114"/>
      <c r="HER84" s="114"/>
      <c r="HES84" s="114"/>
      <c r="HET84" s="114"/>
      <c r="HEU84" s="114"/>
      <c r="HEV84" s="114"/>
      <c r="HEW84" s="114"/>
      <c r="HEX84" s="114"/>
      <c r="HEY84" s="114"/>
      <c r="HEZ84" s="114"/>
      <c r="HFA84" s="114"/>
      <c r="HFB84" s="114"/>
      <c r="HFC84" s="114"/>
      <c r="HFD84" s="114"/>
      <c r="HFE84" s="114"/>
      <c r="HFF84" s="114"/>
      <c r="HFG84" s="114"/>
      <c r="HFH84" s="114"/>
      <c r="HFI84" s="114"/>
      <c r="HFJ84" s="114"/>
      <c r="HFK84" s="114"/>
      <c r="HFL84" s="114"/>
      <c r="HFM84" s="114"/>
      <c r="HFN84" s="114"/>
      <c r="HFO84" s="114"/>
      <c r="HFP84" s="114"/>
      <c r="HFQ84" s="114"/>
      <c r="HFR84" s="114"/>
      <c r="HFS84" s="114"/>
      <c r="HFT84" s="114"/>
      <c r="HFU84" s="114"/>
      <c r="HFV84" s="114"/>
      <c r="HFW84" s="114"/>
      <c r="HFX84" s="114"/>
      <c r="HFY84" s="114"/>
      <c r="HFZ84" s="114"/>
      <c r="HGA84" s="114"/>
      <c r="HGB84" s="114"/>
      <c r="HGC84" s="114"/>
      <c r="HGD84" s="114"/>
      <c r="HGE84" s="114"/>
      <c r="HGF84" s="114"/>
      <c r="HGG84" s="114"/>
      <c r="HGH84" s="114"/>
      <c r="HGI84" s="114"/>
      <c r="HGJ84" s="114"/>
      <c r="HGK84" s="114"/>
      <c r="HGL84" s="114"/>
      <c r="HGM84" s="114"/>
      <c r="HGN84" s="114"/>
      <c r="HGO84" s="114"/>
      <c r="HGP84" s="114"/>
      <c r="HGQ84" s="114"/>
      <c r="HGR84" s="114"/>
      <c r="HGS84" s="114"/>
      <c r="HGT84" s="114"/>
      <c r="HGU84" s="114"/>
      <c r="HGV84" s="114"/>
      <c r="HGW84" s="114"/>
      <c r="HGX84" s="114"/>
      <c r="HGY84" s="114"/>
      <c r="HGZ84" s="114"/>
      <c r="HHA84" s="114"/>
      <c r="HHB84" s="114"/>
      <c r="HHC84" s="114"/>
      <c r="HHD84" s="114"/>
      <c r="HHE84" s="114"/>
      <c r="HHF84" s="114"/>
      <c r="HHG84" s="114"/>
      <c r="HHH84" s="114"/>
      <c r="HHI84" s="114"/>
      <c r="HHJ84" s="114"/>
      <c r="HHK84" s="114"/>
      <c r="HHL84" s="114"/>
      <c r="HHM84" s="114"/>
      <c r="HHN84" s="114"/>
      <c r="HHO84" s="114"/>
      <c r="HHP84" s="114"/>
      <c r="HHQ84" s="114"/>
      <c r="HHR84" s="114"/>
      <c r="HHS84" s="114"/>
      <c r="HHT84" s="114"/>
      <c r="HHU84" s="114"/>
      <c r="HHV84" s="114"/>
      <c r="HHW84" s="114"/>
      <c r="HHX84" s="114"/>
      <c r="HHY84" s="114"/>
      <c r="HHZ84" s="114"/>
      <c r="HIA84" s="114"/>
      <c r="HIB84" s="114"/>
      <c r="HIC84" s="114"/>
      <c r="HID84" s="114"/>
      <c r="HIE84" s="114"/>
      <c r="HIF84" s="114"/>
      <c r="HIG84" s="114"/>
      <c r="HIH84" s="114"/>
      <c r="HII84" s="114"/>
      <c r="HIJ84" s="114"/>
      <c r="HIK84" s="114"/>
      <c r="HIL84" s="114"/>
      <c r="HIM84" s="114"/>
      <c r="HIN84" s="114"/>
      <c r="HIO84" s="114"/>
      <c r="HIP84" s="114"/>
      <c r="HIQ84" s="114"/>
      <c r="HIR84" s="114"/>
      <c r="HIS84" s="114"/>
      <c r="HIT84" s="114"/>
      <c r="HIU84" s="114"/>
      <c r="HIV84" s="114"/>
      <c r="HIW84" s="114"/>
      <c r="HIX84" s="114"/>
      <c r="HIY84" s="114"/>
      <c r="HIZ84" s="114"/>
      <c r="HJA84" s="114"/>
      <c r="HJB84" s="114"/>
      <c r="HJC84" s="114"/>
      <c r="HJD84" s="114"/>
      <c r="HJE84" s="114"/>
      <c r="HJF84" s="114"/>
      <c r="HJG84" s="114"/>
      <c r="HJH84" s="114"/>
      <c r="HJI84" s="114"/>
      <c r="HJJ84" s="114"/>
      <c r="HJK84" s="114"/>
      <c r="HJL84" s="114"/>
      <c r="HJM84" s="114"/>
      <c r="HJN84" s="114"/>
      <c r="HJO84" s="114"/>
      <c r="HJP84" s="114"/>
      <c r="HJQ84" s="114"/>
      <c r="HJR84" s="114"/>
      <c r="HJS84" s="114"/>
      <c r="HJT84" s="114"/>
      <c r="HJU84" s="114"/>
      <c r="HJV84" s="114"/>
      <c r="HJW84" s="114"/>
      <c r="HJX84" s="114"/>
      <c r="HJY84" s="114"/>
      <c r="HJZ84" s="114"/>
      <c r="HKA84" s="114"/>
      <c r="HKB84" s="114"/>
      <c r="HKC84" s="114"/>
      <c r="HKD84" s="114"/>
      <c r="HKE84" s="114"/>
      <c r="HKF84" s="114"/>
      <c r="HKG84" s="114"/>
      <c r="HKH84" s="114"/>
      <c r="HKI84" s="114"/>
      <c r="HKJ84" s="114"/>
      <c r="HKK84" s="114"/>
      <c r="HKL84" s="114"/>
      <c r="HKM84" s="114"/>
      <c r="HKN84" s="114"/>
      <c r="HKO84" s="114"/>
      <c r="HKP84" s="114"/>
      <c r="HKQ84" s="114"/>
      <c r="HKR84" s="114"/>
      <c r="HKS84" s="114"/>
      <c r="HKT84" s="114"/>
      <c r="HKU84" s="114"/>
      <c r="HKV84" s="114"/>
      <c r="HKW84" s="114"/>
      <c r="HKX84" s="114"/>
      <c r="HKY84" s="114"/>
      <c r="HKZ84" s="114"/>
      <c r="HLA84" s="114"/>
      <c r="HLB84" s="114"/>
      <c r="HLC84" s="114"/>
      <c r="HLD84" s="114"/>
      <c r="HLE84" s="114"/>
      <c r="HLF84" s="114"/>
      <c r="HLG84" s="114"/>
      <c r="HLH84" s="114"/>
      <c r="HLI84" s="114"/>
      <c r="HLJ84" s="114"/>
      <c r="HLK84" s="114"/>
      <c r="HLL84" s="114"/>
      <c r="HLM84" s="114"/>
      <c r="HLN84" s="114"/>
      <c r="HLO84" s="114"/>
      <c r="HLP84" s="114"/>
      <c r="HLQ84" s="114"/>
      <c r="HLR84" s="114"/>
      <c r="HLS84" s="114"/>
      <c r="HLT84" s="114"/>
      <c r="HLU84" s="114"/>
      <c r="HLV84" s="114"/>
      <c r="HLW84" s="114"/>
      <c r="HLX84" s="114"/>
      <c r="HLY84" s="114"/>
      <c r="HLZ84" s="114"/>
      <c r="HMA84" s="114"/>
      <c r="HMB84" s="114"/>
      <c r="HMC84" s="114"/>
      <c r="HMD84" s="114"/>
      <c r="HME84" s="114"/>
      <c r="HMF84" s="114"/>
      <c r="HMG84" s="114"/>
      <c r="HMH84" s="114"/>
      <c r="HMI84" s="114"/>
      <c r="HMJ84" s="114"/>
      <c r="HMK84" s="114"/>
      <c r="HML84" s="114"/>
      <c r="HMM84" s="114"/>
      <c r="HMN84" s="114"/>
      <c r="HMO84" s="114"/>
      <c r="HMP84" s="114"/>
      <c r="HMQ84" s="114"/>
      <c r="HMR84" s="114"/>
      <c r="HMS84" s="114"/>
      <c r="HMT84" s="114"/>
      <c r="HMU84" s="114"/>
      <c r="HMV84" s="114"/>
      <c r="HMW84" s="114"/>
      <c r="HMX84" s="114"/>
      <c r="HMY84" s="114"/>
      <c r="HMZ84" s="114"/>
      <c r="HNA84" s="114"/>
      <c r="HNB84" s="114"/>
      <c r="HNC84" s="114"/>
      <c r="HND84" s="114"/>
      <c r="HNE84" s="114"/>
      <c r="HNF84" s="114"/>
      <c r="HNG84" s="114"/>
      <c r="HNH84" s="114"/>
      <c r="HNI84" s="114"/>
      <c r="HNJ84" s="114"/>
      <c r="HNK84" s="114"/>
      <c r="HNL84" s="114"/>
      <c r="HNM84" s="114"/>
      <c r="HNN84" s="114"/>
      <c r="HNO84" s="114"/>
      <c r="HNP84" s="114"/>
      <c r="HNQ84" s="114"/>
      <c r="HNR84" s="114"/>
      <c r="HNS84" s="114"/>
      <c r="HNT84" s="114"/>
      <c r="HNU84" s="114"/>
      <c r="HNV84" s="114"/>
      <c r="HNW84" s="114"/>
      <c r="HNX84" s="114"/>
      <c r="HNY84" s="114"/>
      <c r="HNZ84" s="114"/>
      <c r="HOA84" s="114"/>
      <c r="HOB84" s="114"/>
      <c r="HOC84" s="114"/>
      <c r="HOD84" s="114"/>
      <c r="HOE84" s="114"/>
      <c r="HOF84" s="114"/>
      <c r="HOG84" s="114"/>
      <c r="HOH84" s="114"/>
      <c r="HOI84" s="114"/>
      <c r="HOJ84" s="114"/>
      <c r="HOK84" s="114"/>
      <c r="HOL84" s="114"/>
      <c r="HOM84" s="114"/>
      <c r="HON84" s="114"/>
      <c r="HOO84" s="114"/>
      <c r="HOP84" s="114"/>
      <c r="HOQ84" s="114"/>
      <c r="HOR84" s="114"/>
      <c r="HOS84" s="114"/>
      <c r="HOT84" s="114"/>
      <c r="HOU84" s="114"/>
      <c r="HOV84" s="114"/>
      <c r="HOW84" s="114"/>
      <c r="HOX84" s="114"/>
      <c r="HOY84" s="114"/>
      <c r="HOZ84" s="114"/>
      <c r="HPA84" s="114"/>
      <c r="HPB84" s="114"/>
      <c r="HPC84" s="114"/>
      <c r="HPD84" s="114"/>
      <c r="HPE84" s="114"/>
      <c r="HPF84" s="114"/>
      <c r="HPG84" s="114"/>
      <c r="HPH84" s="114"/>
      <c r="HPI84" s="114"/>
      <c r="HPJ84" s="114"/>
      <c r="HPK84" s="114"/>
      <c r="HPL84" s="114"/>
      <c r="HPM84" s="114"/>
      <c r="HPN84" s="114"/>
      <c r="HPO84" s="114"/>
      <c r="HPP84" s="114"/>
      <c r="HPQ84" s="114"/>
      <c r="HPR84" s="114"/>
      <c r="HPS84" s="114"/>
      <c r="HPT84" s="114"/>
      <c r="HPU84" s="114"/>
      <c r="HPV84" s="114"/>
      <c r="HPW84" s="114"/>
      <c r="HPX84" s="114"/>
      <c r="HPY84" s="114"/>
      <c r="HPZ84" s="114"/>
      <c r="HQA84" s="114"/>
      <c r="HQB84" s="114"/>
      <c r="HQC84" s="114"/>
      <c r="HQD84" s="114"/>
      <c r="HQE84" s="114"/>
      <c r="HQF84" s="114"/>
      <c r="HQG84" s="114"/>
      <c r="HQH84" s="114"/>
      <c r="HQI84" s="114"/>
      <c r="HQJ84" s="114"/>
      <c r="HQK84" s="114"/>
      <c r="HQL84" s="114"/>
      <c r="HQM84" s="114"/>
      <c r="HQN84" s="114"/>
      <c r="HQO84" s="114"/>
      <c r="HQP84" s="114"/>
      <c r="HQQ84" s="114"/>
      <c r="HQR84" s="114"/>
      <c r="HQS84" s="114"/>
      <c r="HQT84" s="114"/>
      <c r="HQU84" s="114"/>
      <c r="HQV84" s="114"/>
      <c r="HQW84" s="114"/>
      <c r="HQX84" s="114"/>
      <c r="HQY84" s="114"/>
      <c r="HQZ84" s="114"/>
      <c r="HRA84" s="114"/>
      <c r="HRB84" s="114"/>
      <c r="HRC84" s="114"/>
      <c r="HRD84" s="114"/>
      <c r="HRE84" s="114"/>
      <c r="HRF84" s="114"/>
      <c r="HRG84" s="114"/>
      <c r="HRH84" s="114"/>
      <c r="HRI84" s="114"/>
      <c r="HRJ84" s="114"/>
      <c r="HRK84" s="114"/>
      <c r="HRL84" s="114"/>
      <c r="HRM84" s="114"/>
      <c r="HRN84" s="114"/>
      <c r="HRO84" s="114"/>
      <c r="HRP84" s="114"/>
      <c r="HRQ84" s="114"/>
      <c r="HRR84" s="114"/>
      <c r="HRS84" s="114"/>
      <c r="HRT84" s="114"/>
      <c r="HRU84" s="114"/>
      <c r="HRV84" s="114"/>
      <c r="HRW84" s="114"/>
      <c r="HRX84" s="114"/>
      <c r="HRY84" s="114"/>
      <c r="HRZ84" s="114"/>
      <c r="HSA84" s="114"/>
      <c r="HSB84" s="114"/>
      <c r="HSC84" s="114"/>
      <c r="HSD84" s="114"/>
      <c r="HSE84" s="114"/>
      <c r="HSF84" s="114"/>
      <c r="HSG84" s="114"/>
      <c r="HSH84" s="114"/>
      <c r="HSI84" s="114"/>
      <c r="HSJ84" s="114"/>
      <c r="HSK84" s="114"/>
      <c r="HSL84" s="114"/>
      <c r="HSM84" s="114"/>
      <c r="HSN84" s="114"/>
      <c r="HSO84" s="114"/>
      <c r="HSP84" s="114"/>
      <c r="HSQ84" s="114"/>
      <c r="HSR84" s="114"/>
      <c r="HSS84" s="114"/>
      <c r="HST84" s="114"/>
      <c r="HSU84" s="114"/>
      <c r="HSV84" s="114"/>
      <c r="HSW84" s="114"/>
      <c r="HSX84" s="114"/>
      <c r="HSY84" s="114"/>
      <c r="HSZ84" s="114"/>
      <c r="HTA84" s="114"/>
      <c r="HTB84" s="114"/>
      <c r="HTC84" s="114"/>
      <c r="HTD84" s="114"/>
      <c r="HTE84" s="114"/>
      <c r="HTF84" s="114"/>
      <c r="HTG84" s="114"/>
      <c r="HTH84" s="114"/>
      <c r="HTI84" s="114"/>
      <c r="HTJ84" s="114"/>
      <c r="HTK84" s="114"/>
      <c r="HTL84" s="114"/>
      <c r="HTM84" s="114"/>
      <c r="HTN84" s="114"/>
      <c r="HTO84" s="114"/>
      <c r="HTP84" s="114"/>
      <c r="HTQ84" s="114"/>
      <c r="HTR84" s="114"/>
      <c r="HTS84" s="114"/>
      <c r="HTT84" s="114"/>
      <c r="HTU84" s="114"/>
      <c r="HTV84" s="114"/>
      <c r="HTW84" s="114"/>
      <c r="HTX84" s="114"/>
      <c r="HTY84" s="114"/>
      <c r="HTZ84" s="114"/>
      <c r="HUA84" s="114"/>
      <c r="HUB84" s="114"/>
      <c r="HUC84" s="114"/>
      <c r="HUD84" s="114"/>
      <c r="HUE84" s="114"/>
      <c r="HUF84" s="114"/>
      <c r="HUG84" s="114"/>
      <c r="HUH84" s="114"/>
      <c r="HUI84" s="114"/>
      <c r="HUJ84" s="114"/>
      <c r="HUK84" s="114"/>
      <c r="HUL84" s="114"/>
      <c r="HUM84" s="114"/>
      <c r="HUN84" s="114"/>
      <c r="HUO84" s="114"/>
      <c r="HUP84" s="114"/>
      <c r="HUQ84" s="114"/>
      <c r="HUR84" s="114"/>
      <c r="HUS84" s="114"/>
      <c r="HUT84" s="114"/>
      <c r="HUU84" s="114"/>
      <c r="HUV84" s="114"/>
      <c r="HUW84" s="114"/>
      <c r="HUX84" s="114"/>
      <c r="HUY84" s="114"/>
      <c r="HUZ84" s="114"/>
      <c r="HVA84" s="114"/>
      <c r="HVB84" s="114"/>
      <c r="HVC84" s="114"/>
      <c r="HVD84" s="114"/>
      <c r="HVE84" s="114"/>
      <c r="HVF84" s="114"/>
      <c r="HVG84" s="114"/>
      <c r="HVH84" s="114"/>
      <c r="HVI84" s="114"/>
      <c r="HVJ84" s="114"/>
      <c r="HVK84" s="114"/>
      <c r="HVL84" s="114"/>
      <c r="HVM84" s="114"/>
      <c r="HVN84" s="114"/>
      <c r="HVO84" s="114"/>
      <c r="HVP84" s="114"/>
      <c r="HVQ84" s="114"/>
      <c r="HVR84" s="114"/>
      <c r="HVS84" s="114"/>
      <c r="HVT84" s="114"/>
      <c r="HVU84" s="114"/>
      <c r="HVV84" s="114"/>
      <c r="HVW84" s="114"/>
      <c r="HVX84" s="114"/>
      <c r="HVY84" s="114"/>
      <c r="HVZ84" s="114"/>
      <c r="HWA84" s="114"/>
      <c r="HWB84" s="114"/>
      <c r="HWC84" s="114"/>
      <c r="HWD84" s="114"/>
      <c r="HWE84" s="114"/>
      <c r="HWF84" s="114"/>
      <c r="HWG84" s="114"/>
      <c r="HWH84" s="114"/>
      <c r="HWI84" s="114"/>
      <c r="HWJ84" s="114"/>
      <c r="HWK84" s="114"/>
      <c r="HWL84" s="114"/>
      <c r="HWM84" s="114"/>
      <c r="HWN84" s="114"/>
      <c r="HWO84" s="114"/>
      <c r="HWP84" s="114"/>
      <c r="HWQ84" s="114"/>
      <c r="HWR84" s="114"/>
      <c r="HWS84" s="114"/>
      <c r="HWT84" s="114"/>
      <c r="HWU84" s="114"/>
      <c r="HWV84" s="114"/>
      <c r="HWW84" s="114"/>
      <c r="HWX84" s="114"/>
      <c r="HWY84" s="114"/>
      <c r="HWZ84" s="114"/>
      <c r="HXA84" s="114"/>
      <c r="HXB84" s="114"/>
      <c r="HXC84" s="114"/>
      <c r="HXD84" s="114"/>
      <c r="HXE84" s="114"/>
      <c r="HXF84" s="114"/>
      <c r="HXG84" s="114"/>
      <c r="HXH84" s="114"/>
      <c r="HXI84" s="114"/>
      <c r="HXJ84" s="114"/>
      <c r="HXK84" s="114"/>
      <c r="HXL84" s="114"/>
      <c r="HXM84" s="114"/>
      <c r="HXN84" s="114"/>
      <c r="HXO84" s="114"/>
      <c r="HXP84" s="114"/>
      <c r="HXQ84" s="114"/>
      <c r="HXR84" s="114"/>
      <c r="HXS84" s="114"/>
      <c r="HXT84" s="114"/>
      <c r="HXU84" s="114"/>
      <c r="HXV84" s="114"/>
      <c r="HXW84" s="114"/>
      <c r="HXX84" s="114"/>
      <c r="HXY84" s="114"/>
      <c r="HXZ84" s="114"/>
      <c r="HYA84" s="114"/>
      <c r="HYB84" s="114"/>
      <c r="HYC84" s="114"/>
      <c r="HYD84" s="114"/>
      <c r="HYE84" s="114"/>
      <c r="HYF84" s="114"/>
      <c r="HYG84" s="114"/>
      <c r="HYH84" s="114"/>
      <c r="HYI84" s="114"/>
      <c r="HYJ84" s="114"/>
      <c r="HYK84" s="114"/>
      <c r="HYL84" s="114"/>
      <c r="HYM84" s="114"/>
      <c r="HYN84" s="114"/>
      <c r="HYO84" s="114"/>
      <c r="HYP84" s="114"/>
      <c r="HYQ84" s="114"/>
      <c r="HYR84" s="114"/>
      <c r="HYS84" s="114"/>
      <c r="HYT84" s="114"/>
      <c r="HYU84" s="114"/>
      <c r="HYV84" s="114"/>
      <c r="HYW84" s="114"/>
      <c r="HYX84" s="114"/>
      <c r="HYY84" s="114"/>
      <c r="HYZ84" s="114"/>
      <c r="HZA84" s="114"/>
      <c r="HZB84" s="114"/>
      <c r="HZC84" s="114"/>
      <c r="HZD84" s="114"/>
      <c r="HZE84" s="114"/>
      <c r="HZF84" s="114"/>
      <c r="HZG84" s="114"/>
      <c r="HZH84" s="114"/>
      <c r="HZI84" s="114"/>
      <c r="HZJ84" s="114"/>
      <c r="HZK84" s="114"/>
      <c r="HZL84" s="114"/>
      <c r="HZM84" s="114"/>
      <c r="HZN84" s="114"/>
      <c r="HZO84" s="114"/>
      <c r="HZP84" s="114"/>
      <c r="HZQ84" s="114"/>
      <c r="HZR84" s="114"/>
      <c r="HZS84" s="114"/>
      <c r="HZT84" s="114"/>
      <c r="HZU84" s="114"/>
      <c r="HZV84" s="114"/>
      <c r="HZW84" s="114"/>
      <c r="HZX84" s="114"/>
      <c r="HZY84" s="114"/>
      <c r="HZZ84" s="114"/>
      <c r="IAA84" s="114"/>
      <c r="IAB84" s="114"/>
      <c r="IAC84" s="114"/>
      <c r="IAD84" s="114"/>
      <c r="IAE84" s="114"/>
      <c r="IAF84" s="114"/>
      <c r="IAG84" s="114"/>
      <c r="IAH84" s="114"/>
      <c r="IAI84" s="114"/>
      <c r="IAJ84" s="114"/>
      <c r="IAK84" s="114"/>
      <c r="IAL84" s="114"/>
      <c r="IAM84" s="114"/>
      <c r="IAN84" s="114"/>
      <c r="IAO84" s="114"/>
      <c r="IAP84" s="114"/>
      <c r="IAQ84" s="114"/>
      <c r="IAR84" s="114"/>
      <c r="IAS84" s="114"/>
      <c r="IAT84" s="114"/>
      <c r="IAU84" s="114"/>
      <c r="IAV84" s="114"/>
      <c r="IAW84" s="114"/>
      <c r="IAX84" s="114"/>
      <c r="IAY84" s="114"/>
      <c r="IAZ84" s="114"/>
      <c r="IBA84" s="114"/>
      <c r="IBB84" s="114"/>
      <c r="IBC84" s="114"/>
      <c r="IBD84" s="114"/>
      <c r="IBE84" s="114"/>
      <c r="IBF84" s="114"/>
      <c r="IBG84" s="114"/>
      <c r="IBH84" s="114"/>
      <c r="IBI84" s="114"/>
      <c r="IBJ84" s="114"/>
      <c r="IBK84" s="114"/>
      <c r="IBL84" s="114"/>
      <c r="IBM84" s="114"/>
      <c r="IBN84" s="114"/>
      <c r="IBO84" s="114"/>
      <c r="IBP84" s="114"/>
      <c r="IBQ84" s="114"/>
      <c r="IBR84" s="114"/>
      <c r="IBS84" s="114"/>
      <c r="IBT84" s="114"/>
      <c r="IBU84" s="114"/>
      <c r="IBV84" s="114"/>
      <c r="IBW84" s="114"/>
      <c r="IBX84" s="114"/>
      <c r="IBY84" s="114"/>
      <c r="IBZ84" s="114"/>
      <c r="ICA84" s="114"/>
      <c r="ICB84" s="114"/>
      <c r="ICC84" s="114"/>
      <c r="ICD84" s="114"/>
      <c r="ICE84" s="114"/>
      <c r="ICF84" s="114"/>
      <c r="ICG84" s="114"/>
      <c r="ICH84" s="114"/>
      <c r="ICI84" s="114"/>
      <c r="ICJ84" s="114"/>
      <c r="ICK84" s="114"/>
      <c r="ICL84" s="114"/>
      <c r="ICM84" s="114"/>
      <c r="ICN84" s="114"/>
      <c r="ICO84" s="114"/>
      <c r="ICP84" s="114"/>
      <c r="ICQ84" s="114"/>
      <c r="ICR84" s="114"/>
      <c r="ICS84" s="114"/>
      <c r="ICT84" s="114"/>
      <c r="ICU84" s="114"/>
      <c r="ICV84" s="114"/>
      <c r="ICW84" s="114"/>
      <c r="ICX84" s="114"/>
      <c r="ICY84" s="114"/>
      <c r="ICZ84" s="114"/>
      <c r="IDA84" s="114"/>
      <c r="IDB84" s="114"/>
      <c r="IDC84" s="114"/>
      <c r="IDD84" s="114"/>
      <c r="IDE84" s="114"/>
      <c r="IDF84" s="114"/>
      <c r="IDG84" s="114"/>
      <c r="IDH84" s="114"/>
      <c r="IDI84" s="114"/>
      <c r="IDJ84" s="114"/>
      <c r="IDK84" s="114"/>
      <c r="IDL84" s="114"/>
      <c r="IDM84" s="114"/>
      <c r="IDN84" s="114"/>
      <c r="IDO84" s="114"/>
      <c r="IDP84" s="114"/>
      <c r="IDQ84" s="114"/>
      <c r="IDR84" s="114"/>
      <c r="IDS84" s="114"/>
      <c r="IDT84" s="114"/>
      <c r="IDU84" s="114"/>
      <c r="IDV84" s="114"/>
      <c r="IDW84" s="114"/>
      <c r="IDX84" s="114"/>
      <c r="IDY84" s="114"/>
      <c r="IDZ84" s="114"/>
      <c r="IEA84" s="114"/>
      <c r="IEB84" s="114"/>
      <c r="IEC84" s="114"/>
      <c r="IED84" s="114"/>
      <c r="IEE84" s="114"/>
      <c r="IEF84" s="114"/>
      <c r="IEG84" s="114"/>
      <c r="IEH84" s="114"/>
      <c r="IEI84" s="114"/>
      <c r="IEJ84" s="114"/>
      <c r="IEK84" s="114"/>
      <c r="IEL84" s="114"/>
      <c r="IEM84" s="114"/>
      <c r="IEN84" s="114"/>
      <c r="IEO84" s="114"/>
      <c r="IEP84" s="114"/>
      <c r="IEQ84" s="114"/>
      <c r="IER84" s="114"/>
      <c r="IES84" s="114"/>
      <c r="IET84" s="114"/>
      <c r="IEU84" s="114"/>
      <c r="IEV84" s="114"/>
      <c r="IEW84" s="114"/>
      <c r="IEX84" s="114"/>
      <c r="IEY84" s="114"/>
      <c r="IEZ84" s="114"/>
      <c r="IFA84" s="114"/>
      <c r="IFB84" s="114"/>
      <c r="IFC84" s="114"/>
      <c r="IFD84" s="114"/>
      <c r="IFE84" s="114"/>
      <c r="IFF84" s="114"/>
      <c r="IFG84" s="114"/>
      <c r="IFH84" s="114"/>
      <c r="IFI84" s="114"/>
      <c r="IFJ84" s="114"/>
      <c r="IFK84" s="114"/>
      <c r="IFL84" s="114"/>
      <c r="IFM84" s="114"/>
      <c r="IFN84" s="114"/>
      <c r="IFO84" s="114"/>
      <c r="IFP84" s="114"/>
      <c r="IFQ84" s="114"/>
      <c r="IFR84" s="114"/>
      <c r="IFS84" s="114"/>
      <c r="IFT84" s="114"/>
      <c r="IFU84" s="114"/>
      <c r="IFV84" s="114"/>
      <c r="IFW84" s="114"/>
      <c r="IFX84" s="114"/>
      <c r="IFY84" s="114"/>
      <c r="IFZ84" s="114"/>
      <c r="IGA84" s="114"/>
      <c r="IGB84" s="114"/>
      <c r="IGC84" s="114"/>
      <c r="IGD84" s="114"/>
      <c r="IGE84" s="114"/>
      <c r="IGF84" s="114"/>
      <c r="IGG84" s="114"/>
      <c r="IGH84" s="114"/>
      <c r="IGI84" s="114"/>
      <c r="IGJ84" s="114"/>
      <c r="IGK84" s="114"/>
      <c r="IGL84" s="114"/>
      <c r="IGM84" s="114"/>
      <c r="IGN84" s="114"/>
      <c r="IGO84" s="114"/>
      <c r="IGP84" s="114"/>
      <c r="IGQ84" s="114"/>
      <c r="IGR84" s="114"/>
      <c r="IGS84" s="114"/>
      <c r="IGT84" s="114"/>
      <c r="IGU84" s="114"/>
      <c r="IGV84" s="114"/>
      <c r="IGW84" s="114"/>
      <c r="IGX84" s="114"/>
      <c r="IGY84" s="114"/>
      <c r="IGZ84" s="114"/>
      <c r="IHA84" s="114"/>
      <c r="IHB84" s="114"/>
      <c r="IHC84" s="114"/>
      <c r="IHD84" s="114"/>
      <c r="IHE84" s="114"/>
      <c r="IHF84" s="114"/>
      <c r="IHG84" s="114"/>
      <c r="IHH84" s="114"/>
      <c r="IHI84" s="114"/>
      <c r="IHJ84" s="114"/>
      <c r="IHK84" s="114"/>
      <c r="IHL84" s="114"/>
      <c r="IHM84" s="114"/>
      <c r="IHN84" s="114"/>
      <c r="IHO84" s="114"/>
      <c r="IHP84" s="114"/>
      <c r="IHQ84" s="114"/>
      <c r="IHR84" s="114"/>
      <c r="IHS84" s="114"/>
      <c r="IHT84" s="114"/>
      <c r="IHU84" s="114"/>
      <c r="IHV84" s="114"/>
      <c r="IHW84" s="114"/>
      <c r="IHX84" s="114"/>
      <c r="IHY84" s="114"/>
      <c r="IHZ84" s="114"/>
      <c r="IIA84" s="114"/>
      <c r="IIB84" s="114"/>
      <c r="IIC84" s="114"/>
      <c r="IID84" s="114"/>
      <c r="IIE84" s="114"/>
      <c r="IIF84" s="114"/>
      <c r="IIG84" s="114"/>
      <c r="IIH84" s="114"/>
      <c r="III84" s="114"/>
      <c r="IIJ84" s="114"/>
      <c r="IIK84" s="114"/>
      <c r="IIL84" s="114"/>
      <c r="IIM84" s="114"/>
      <c r="IIN84" s="114"/>
      <c r="IIO84" s="114"/>
      <c r="IIP84" s="114"/>
      <c r="IIQ84" s="114"/>
      <c r="IIR84" s="114"/>
      <c r="IIS84" s="114"/>
      <c r="IIT84" s="114"/>
      <c r="IIU84" s="114"/>
      <c r="IIV84" s="114"/>
      <c r="IIW84" s="114"/>
      <c r="IIX84" s="114"/>
      <c r="IIY84" s="114"/>
      <c r="IIZ84" s="114"/>
      <c r="IJA84" s="114"/>
      <c r="IJB84" s="114"/>
      <c r="IJC84" s="114"/>
      <c r="IJD84" s="114"/>
      <c r="IJE84" s="114"/>
      <c r="IJF84" s="114"/>
      <c r="IJG84" s="114"/>
      <c r="IJH84" s="114"/>
      <c r="IJI84" s="114"/>
      <c r="IJJ84" s="114"/>
      <c r="IJK84" s="114"/>
      <c r="IJL84" s="114"/>
      <c r="IJM84" s="114"/>
      <c r="IJN84" s="114"/>
      <c r="IJO84" s="114"/>
      <c r="IJP84" s="114"/>
      <c r="IJQ84" s="114"/>
      <c r="IJR84" s="114"/>
      <c r="IJS84" s="114"/>
      <c r="IJT84" s="114"/>
      <c r="IJU84" s="114"/>
      <c r="IJV84" s="114"/>
      <c r="IJW84" s="114"/>
      <c r="IJX84" s="114"/>
      <c r="IJY84" s="114"/>
      <c r="IJZ84" s="114"/>
      <c r="IKA84" s="114"/>
      <c r="IKB84" s="114"/>
      <c r="IKC84" s="114"/>
      <c r="IKD84" s="114"/>
      <c r="IKE84" s="114"/>
      <c r="IKF84" s="114"/>
      <c r="IKG84" s="114"/>
      <c r="IKH84" s="114"/>
      <c r="IKI84" s="114"/>
      <c r="IKJ84" s="114"/>
      <c r="IKK84" s="114"/>
      <c r="IKL84" s="114"/>
      <c r="IKM84" s="114"/>
      <c r="IKN84" s="114"/>
      <c r="IKO84" s="114"/>
      <c r="IKP84" s="114"/>
      <c r="IKQ84" s="114"/>
      <c r="IKR84" s="114"/>
      <c r="IKS84" s="114"/>
      <c r="IKT84" s="114"/>
      <c r="IKU84" s="114"/>
      <c r="IKV84" s="114"/>
      <c r="IKW84" s="114"/>
      <c r="IKX84" s="114"/>
      <c r="IKY84" s="114"/>
      <c r="IKZ84" s="114"/>
      <c r="ILA84" s="114"/>
      <c r="ILB84" s="114"/>
      <c r="ILC84" s="114"/>
      <c r="ILD84" s="114"/>
      <c r="ILE84" s="114"/>
      <c r="ILF84" s="114"/>
      <c r="ILG84" s="114"/>
      <c r="ILH84" s="114"/>
      <c r="ILI84" s="114"/>
      <c r="ILJ84" s="114"/>
      <c r="ILK84" s="114"/>
      <c r="ILL84" s="114"/>
      <c r="ILM84" s="114"/>
      <c r="ILN84" s="114"/>
      <c r="ILO84" s="114"/>
      <c r="ILP84" s="114"/>
      <c r="ILQ84" s="114"/>
      <c r="ILR84" s="114"/>
      <c r="ILS84" s="114"/>
      <c r="ILT84" s="114"/>
      <c r="ILU84" s="114"/>
      <c r="ILV84" s="114"/>
      <c r="ILW84" s="114"/>
      <c r="ILX84" s="114"/>
      <c r="ILY84" s="114"/>
      <c r="ILZ84" s="114"/>
      <c r="IMA84" s="114"/>
      <c r="IMB84" s="114"/>
      <c r="IMC84" s="114"/>
      <c r="IMD84" s="114"/>
      <c r="IME84" s="114"/>
      <c r="IMF84" s="114"/>
      <c r="IMG84" s="114"/>
      <c r="IMH84" s="114"/>
      <c r="IMI84" s="114"/>
      <c r="IMJ84" s="114"/>
      <c r="IMK84" s="114"/>
      <c r="IML84" s="114"/>
      <c r="IMM84" s="114"/>
      <c r="IMN84" s="114"/>
      <c r="IMO84" s="114"/>
      <c r="IMP84" s="114"/>
      <c r="IMQ84" s="114"/>
      <c r="IMR84" s="114"/>
      <c r="IMS84" s="114"/>
      <c r="IMT84" s="114"/>
      <c r="IMU84" s="114"/>
      <c r="IMV84" s="114"/>
      <c r="IMW84" s="114"/>
      <c r="IMX84" s="114"/>
      <c r="IMY84" s="114"/>
      <c r="IMZ84" s="114"/>
      <c r="INA84" s="114"/>
      <c r="INB84" s="114"/>
      <c r="INC84" s="114"/>
      <c r="IND84" s="114"/>
      <c r="INE84" s="114"/>
      <c r="INF84" s="114"/>
      <c r="ING84" s="114"/>
      <c r="INH84" s="114"/>
      <c r="INI84" s="114"/>
      <c r="INJ84" s="114"/>
      <c r="INK84" s="114"/>
      <c r="INL84" s="114"/>
      <c r="INM84" s="114"/>
      <c r="INN84" s="114"/>
      <c r="INO84" s="114"/>
      <c r="INP84" s="114"/>
      <c r="INQ84" s="114"/>
      <c r="INR84" s="114"/>
      <c r="INS84" s="114"/>
      <c r="INT84" s="114"/>
      <c r="INU84" s="114"/>
      <c r="INV84" s="114"/>
      <c r="INW84" s="114"/>
      <c r="INX84" s="114"/>
      <c r="INY84" s="114"/>
      <c r="INZ84" s="114"/>
      <c r="IOA84" s="114"/>
      <c r="IOB84" s="114"/>
      <c r="IOC84" s="114"/>
      <c r="IOD84" s="114"/>
      <c r="IOE84" s="114"/>
      <c r="IOF84" s="114"/>
      <c r="IOG84" s="114"/>
      <c r="IOH84" s="114"/>
      <c r="IOI84" s="114"/>
      <c r="IOJ84" s="114"/>
      <c r="IOK84" s="114"/>
      <c r="IOL84" s="114"/>
      <c r="IOM84" s="114"/>
      <c r="ION84" s="114"/>
      <c r="IOO84" s="114"/>
      <c r="IOP84" s="114"/>
      <c r="IOQ84" s="114"/>
      <c r="IOR84" s="114"/>
      <c r="IOS84" s="114"/>
      <c r="IOT84" s="114"/>
      <c r="IOU84" s="114"/>
      <c r="IOV84" s="114"/>
      <c r="IOW84" s="114"/>
      <c r="IOX84" s="114"/>
      <c r="IOY84" s="114"/>
      <c r="IOZ84" s="114"/>
      <c r="IPA84" s="114"/>
      <c r="IPB84" s="114"/>
      <c r="IPC84" s="114"/>
      <c r="IPD84" s="114"/>
      <c r="IPE84" s="114"/>
      <c r="IPF84" s="114"/>
      <c r="IPG84" s="114"/>
      <c r="IPH84" s="114"/>
      <c r="IPI84" s="114"/>
      <c r="IPJ84" s="114"/>
      <c r="IPK84" s="114"/>
      <c r="IPL84" s="114"/>
      <c r="IPM84" s="114"/>
      <c r="IPN84" s="114"/>
      <c r="IPO84" s="114"/>
      <c r="IPP84" s="114"/>
      <c r="IPQ84" s="114"/>
      <c r="IPR84" s="114"/>
      <c r="IPS84" s="114"/>
      <c r="IPT84" s="114"/>
      <c r="IPU84" s="114"/>
      <c r="IPV84" s="114"/>
      <c r="IPW84" s="114"/>
      <c r="IPX84" s="114"/>
      <c r="IPY84" s="114"/>
      <c r="IPZ84" s="114"/>
      <c r="IQA84" s="114"/>
      <c r="IQB84" s="114"/>
      <c r="IQC84" s="114"/>
      <c r="IQD84" s="114"/>
      <c r="IQE84" s="114"/>
      <c r="IQF84" s="114"/>
      <c r="IQG84" s="114"/>
      <c r="IQH84" s="114"/>
      <c r="IQI84" s="114"/>
      <c r="IQJ84" s="114"/>
      <c r="IQK84" s="114"/>
      <c r="IQL84" s="114"/>
      <c r="IQM84" s="114"/>
      <c r="IQN84" s="114"/>
      <c r="IQO84" s="114"/>
      <c r="IQP84" s="114"/>
      <c r="IQQ84" s="114"/>
      <c r="IQR84" s="114"/>
      <c r="IQS84" s="114"/>
      <c r="IQT84" s="114"/>
      <c r="IQU84" s="114"/>
      <c r="IQV84" s="114"/>
      <c r="IQW84" s="114"/>
      <c r="IQX84" s="114"/>
      <c r="IQY84" s="114"/>
      <c r="IQZ84" s="114"/>
      <c r="IRA84" s="114"/>
      <c r="IRB84" s="114"/>
      <c r="IRC84" s="114"/>
      <c r="IRD84" s="114"/>
      <c r="IRE84" s="114"/>
      <c r="IRF84" s="114"/>
      <c r="IRG84" s="114"/>
      <c r="IRH84" s="114"/>
      <c r="IRI84" s="114"/>
      <c r="IRJ84" s="114"/>
      <c r="IRK84" s="114"/>
      <c r="IRL84" s="114"/>
      <c r="IRM84" s="114"/>
      <c r="IRN84" s="114"/>
      <c r="IRO84" s="114"/>
      <c r="IRP84" s="114"/>
      <c r="IRQ84" s="114"/>
      <c r="IRR84" s="114"/>
      <c r="IRS84" s="114"/>
      <c r="IRT84" s="114"/>
      <c r="IRU84" s="114"/>
      <c r="IRV84" s="114"/>
      <c r="IRW84" s="114"/>
      <c r="IRX84" s="114"/>
      <c r="IRY84" s="114"/>
      <c r="IRZ84" s="114"/>
      <c r="ISA84" s="114"/>
      <c r="ISB84" s="114"/>
      <c r="ISC84" s="114"/>
      <c r="ISD84" s="114"/>
      <c r="ISE84" s="114"/>
      <c r="ISF84" s="114"/>
      <c r="ISG84" s="114"/>
      <c r="ISH84" s="114"/>
      <c r="ISI84" s="114"/>
      <c r="ISJ84" s="114"/>
      <c r="ISK84" s="114"/>
      <c r="ISL84" s="114"/>
      <c r="ISM84" s="114"/>
      <c r="ISN84" s="114"/>
      <c r="ISO84" s="114"/>
      <c r="ISP84" s="114"/>
      <c r="ISQ84" s="114"/>
      <c r="ISR84" s="114"/>
      <c r="ISS84" s="114"/>
      <c r="IST84" s="114"/>
      <c r="ISU84" s="114"/>
      <c r="ISV84" s="114"/>
      <c r="ISW84" s="114"/>
      <c r="ISX84" s="114"/>
      <c r="ISY84" s="114"/>
      <c r="ISZ84" s="114"/>
      <c r="ITA84" s="114"/>
      <c r="ITB84" s="114"/>
      <c r="ITC84" s="114"/>
      <c r="ITD84" s="114"/>
      <c r="ITE84" s="114"/>
      <c r="ITF84" s="114"/>
      <c r="ITG84" s="114"/>
      <c r="ITH84" s="114"/>
      <c r="ITI84" s="114"/>
      <c r="ITJ84" s="114"/>
      <c r="ITK84" s="114"/>
      <c r="ITL84" s="114"/>
      <c r="ITM84" s="114"/>
      <c r="ITN84" s="114"/>
      <c r="ITO84" s="114"/>
      <c r="ITP84" s="114"/>
      <c r="ITQ84" s="114"/>
      <c r="ITR84" s="114"/>
      <c r="ITS84" s="114"/>
      <c r="ITT84" s="114"/>
      <c r="ITU84" s="114"/>
      <c r="ITV84" s="114"/>
      <c r="ITW84" s="114"/>
      <c r="ITX84" s="114"/>
      <c r="ITY84" s="114"/>
      <c r="ITZ84" s="114"/>
      <c r="IUA84" s="114"/>
      <c r="IUB84" s="114"/>
      <c r="IUC84" s="114"/>
      <c r="IUD84" s="114"/>
      <c r="IUE84" s="114"/>
      <c r="IUF84" s="114"/>
      <c r="IUG84" s="114"/>
      <c r="IUH84" s="114"/>
      <c r="IUI84" s="114"/>
      <c r="IUJ84" s="114"/>
      <c r="IUK84" s="114"/>
      <c r="IUL84" s="114"/>
      <c r="IUM84" s="114"/>
      <c r="IUN84" s="114"/>
      <c r="IUO84" s="114"/>
      <c r="IUP84" s="114"/>
      <c r="IUQ84" s="114"/>
      <c r="IUR84" s="114"/>
      <c r="IUS84" s="114"/>
      <c r="IUT84" s="114"/>
      <c r="IUU84" s="114"/>
      <c r="IUV84" s="114"/>
      <c r="IUW84" s="114"/>
      <c r="IUX84" s="114"/>
      <c r="IUY84" s="114"/>
      <c r="IUZ84" s="114"/>
      <c r="IVA84" s="114"/>
      <c r="IVB84" s="114"/>
      <c r="IVC84" s="114"/>
      <c r="IVD84" s="114"/>
      <c r="IVE84" s="114"/>
      <c r="IVF84" s="114"/>
      <c r="IVG84" s="114"/>
      <c r="IVH84" s="114"/>
      <c r="IVI84" s="114"/>
      <c r="IVJ84" s="114"/>
      <c r="IVK84" s="114"/>
      <c r="IVL84" s="114"/>
      <c r="IVM84" s="114"/>
      <c r="IVN84" s="114"/>
      <c r="IVO84" s="114"/>
      <c r="IVP84" s="114"/>
      <c r="IVQ84" s="114"/>
      <c r="IVR84" s="114"/>
      <c r="IVS84" s="114"/>
      <c r="IVT84" s="114"/>
      <c r="IVU84" s="114"/>
      <c r="IVV84" s="114"/>
      <c r="IVW84" s="114"/>
      <c r="IVX84" s="114"/>
      <c r="IVY84" s="114"/>
      <c r="IVZ84" s="114"/>
      <c r="IWA84" s="114"/>
      <c r="IWB84" s="114"/>
      <c r="IWC84" s="114"/>
      <c r="IWD84" s="114"/>
      <c r="IWE84" s="114"/>
      <c r="IWF84" s="114"/>
      <c r="IWG84" s="114"/>
      <c r="IWH84" s="114"/>
      <c r="IWI84" s="114"/>
      <c r="IWJ84" s="114"/>
      <c r="IWK84" s="114"/>
      <c r="IWL84" s="114"/>
      <c r="IWM84" s="114"/>
      <c r="IWN84" s="114"/>
      <c r="IWO84" s="114"/>
      <c r="IWP84" s="114"/>
      <c r="IWQ84" s="114"/>
      <c r="IWR84" s="114"/>
      <c r="IWS84" s="114"/>
      <c r="IWT84" s="114"/>
      <c r="IWU84" s="114"/>
      <c r="IWV84" s="114"/>
      <c r="IWW84" s="114"/>
      <c r="IWX84" s="114"/>
      <c r="IWY84" s="114"/>
      <c r="IWZ84" s="114"/>
      <c r="IXA84" s="114"/>
      <c r="IXB84" s="114"/>
      <c r="IXC84" s="114"/>
      <c r="IXD84" s="114"/>
      <c r="IXE84" s="114"/>
      <c r="IXF84" s="114"/>
      <c r="IXG84" s="114"/>
      <c r="IXH84" s="114"/>
      <c r="IXI84" s="114"/>
      <c r="IXJ84" s="114"/>
      <c r="IXK84" s="114"/>
      <c r="IXL84" s="114"/>
      <c r="IXM84" s="114"/>
      <c r="IXN84" s="114"/>
      <c r="IXO84" s="114"/>
      <c r="IXP84" s="114"/>
      <c r="IXQ84" s="114"/>
      <c r="IXR84" s="114"/>
      <c r="IXS84" s="114"/>
      <c r="IXT84" s="114"/>
      <c r="IXU84" s="114"/>
      <c r="IXV84" s="114"/>
      <c r="IXW84" s="114"/>
      <c r="IXX84" s="114"/>
      <c r="IXY84" s="114"/>
      <c r="IXZ84" s="114"/>
      <c r="IYA84" s="114"/>
      <c r="IYB84" s="114"/>
      <c r="IYC84" s="114"/>
      <c r="IYD84" s="114"/>
      <c r="IYE84" s="114"/>
      <c r="IYF84" s="114"/>
      <c r="IYG84" s="114"/>
      <c r="IYH84" s="114"/>
      <c r="IYI84" s="114"/>
      <c r="IYJ84" s="114"/>
      <c r="IYK84" s="114"/>
      <c r="IYL84" s="114"/>
      <c r="IYM84" s="114"/>
      <c r="IYN84" s="114"/>
      <c r="IYO84" s="114"/>
      <c r="IYP84" s="114"/>
      <c r="IYQ84" s="114"/>
      <c r="IYR84" s="114"/>
      <c r="IYS84" s="114"/>
      <c r="IYT84" s="114"/>
      <c r="IYU84" s="114"/>
      <c r="IYV84" s="114"/>
      <c r="IYW84" s="114"/>
      <c r="IYX84" s="114"/>
      <c r="IYY84" s="114"/>
      <c r="IYZ84" s="114"/>
      <c r="IZA84" s="114"/>
      <c r="IZB84" s="114"/>
      <c r="IZC84" s="114"/>
      <c r="IZD84" s="114"/>
      <c r="IZE84" s="114"/>
      <c r="IZF84" s="114"/>
      <c r="IZG84" s="114"/>
      <c r="IZH84" s="114"/>
      <c r="IZI84" s="114"/>
      <c r="IZJ84" s="114"/>
      <c r="IZK84" s="114"/>
      <c r="IZL84" s="114"/>
      <c r="IZM84" s="114"/>
      <c r="IZN84" s="114"/>
      <c r="IZO84" s="114"/>
      <c r="IZP84" s="114"/>
      <c r="IZQ84" s="114"/>
      <c r="IZR84" s="114"/>
      <c r="IZS84" s="114"/>
      <c r="IZT84" s="114"/>
      <c r="IZU84" s="114"/>
      <c r="IZV84" s="114"/>
      <c r="IZW84" s="114"/>
      <c r="IZX84" s="114"/>
      <c r="IZY84" s="114"/>
      <c r="IZZ84" s="114"/>
      <c r="JAA84" s="114"/>
      <c r="JAB84" s="114"/>
      <c r="JAC84" s="114"/>
      <c r="JAD84" s="114"/>
      <c r="JAE84" s="114"/>
      <c r="JAF84" s="114"/>
      <c r="JAG84" s="114"/>
      <c r="JAH84" s="114"/>
      <c r="JAI84" s="114"/>
      <c r="JAJ84" s="114"/>
      <c r="JAK84" s="114"/>
      <c r="JAL84" s="114"/>
      <c r="JAM84" s="114"/>
      <c r="JAN84" s="114"/>
      <c r="JAO84" s="114"/>
      <c r="JAP84" s="114"/>
      <c r="JAQ84" s="114"/>
      <c r="JAR84" s="114"/>
      <c r="JAS84" s="114"/>
      <c r="JAT84" s="114"/>
      <c r="JAU84" s="114"/>
      <c r="JAV84" s="114"/>
      <c r="JAW84" s="114"/>
      <c r="JAX84" s="114"/>
      <c r="JAY84" s="114"/>
      <c r="JAZ84" s="114"/>
      <c r="JBA84" s="114"/>
      <c r="JBB84" s="114"/>
      <c r="JBC84" s="114"/>
      <c r="JBD84" s="114"/>
      <c r="JBE84" s="114"/>
      <c r="JBF84" s="114"/>
      <c r="JBG84" s="114"/>
      <c r="JBH84" s="114"/>
      <c r="JBI84" s="114"/>
      <c r="JBJ84" s="114"/>
      <c r="JBK84" s="114"/>
      <c r="JBL84" s="114"/>
      <c r="JBM84" s="114"/>
      <c r="JBN84" s="114"/>
      <c r="JBO84" s="114"/>
      <c r="JBP84" s="114"/>
      <c r="JBQ84" s="114"/>
      <c r="JBR84" s="114"/>
      <c r="JBS84" s="114"/>
      <c r="JBT84" s="114"/>
      <c r="JBU84" s="114"/>
      <c r="JBV84" s="114"/>
      <c r="JBW84" s="114"/>
      <c r="JBX84" s="114"/>
      <c r="JBY84" s="114"/>
      <c r="JBZ84" s="114"/>
      <c r="JCA84" s="114"/>
      <c r="JCB84" s="114"/>
      <c r="JCC84" s="114"/>
      <c r="JCD84" s="114"/>
      <c r="JCE84" s="114"/>
      <c r="JCF84" s="114"/>
      <c r="JCG84" s="114"/>
      <c r="JCH84" s="114"/>
      <c r="JCI84" s="114"/>
      <c r="JCJ84" s="114"/>
      <c r="JCK84" s="114"/>
      <c r="JCL84" s="114"/>
      <c r="JCM84" s="114"/>
      <c r="JCN84" s="114"/>
      <c r="JCO84" s="114"/>
      <c r="JCP84" s="114"/>
      <c r="JCQ84" s="114"/>
      <c r="JCR84" s="114"/>
      <c r="JCS84" s="114"/>
      <c r="JCT84" s="114"/>
      <c r="JCU84" s="114"/>
      <c r="JCV84" s="114"/>
      <c r="JCW84" s="114"/>
      <c r="JCX84" s="114"/>
      <c r="JCY84" s="114"/>
      <c r="JCZ84" s="114"/>
      <c r="JDA84" s="114"/>
      <c r="JDB84" s="114"/>
      <c r="JDC84" s="114"/>
      <c r="JDD84" s="114"/>
      <c r="JDE84" s="114"/>
      <c r="JDF84" s="114"/>
      <c r="JDG84" s="114"/>
      <c r="JDH84" s="114"/>
      <c r="JDI84" s="114"/>
      <c r="JDJ84" s="114"/>
      <c r="JDK84" s="114"/>
      <c r="JDL84" s="114"/>
      <c r="JDM84" s="114"/>
      <c r="JDN84" s="114"/>
      <c r="JDO84" s="114"/>
      <c r="JDP84" s="114"/>
      <c r="JDQ84" s="114"/>
      <c r="JDR84" s="114"/>
      <c r="JDS84" s="114"/>
      <c r="JDT84" s="114"/>
      <c r="JDU84" s="114"/>
      <c r="JDV84" s="114"/>
      <c r="JDW84" s="114"/>
      <c r="JDX84" s="114"/>
      <c r="JDY84" s="114"/>
      <c r="JDZ84" s="114"/>
      <c r="JEA84" s="114"/>
      <c r="JEB84" s="114"/>
      <c r="JEC84" s="114"/>
      <c r="JED84" s="114"/>
      <c r="JEE84" s="114"/>
      <c r="JEF84" s="114"/>
      <c r="JEG84" s="114"/>
      <c r="JEH84" s="114"/>
      <c r="JEI84" s="114"/>
      <c r="JEJ84" s="114"/>
      <c r="JEK84" s="114"/>
      <c r="JEL84" s="114"/>
      <c r="JEM84" s="114"/>
      <c r="JEN84" s="114"/>
      <c r="JEO84" s="114"/>
      <c r="JEP84" s="114"/>
      <c r="JEQ84" s="114"/>
      <c r="JER84" s="114"/>
      <c r="JES84" s="114"/>
      <c r="JET84" s="114"/>
      <c r="JEU84" s="114"/>
      <c r="JEV84" s="114"/>
      <c r="JEW84" s="114"/>
      <c r="JEX84" s="114"/>
      <c r="JEY84" s="114"/>
      <c r="JEZ84" s="114"/>
      <c r="JFA84" s="114"/>
      <c r="JFB84" s="114"/>
      <c r="JFC84" s="114"/>
      <c r="JFD84" s="114"/>
      <c r="JFE84" s="114"/>
      <c r="JFF84" s="114"/>
      <c r="JFG84" s="114"/>
      <c r="JFH84" s="114"/>
      <c r="JFI84" s="114"/>
      <c r="JFJ84" s="114"/>
      <c r="JFK84" s="114"/>
      <c r="JFL84" s="114"/>
      <c r="JFM84" s="114"/>
      <c r="JFN84" s="114"/>
      <c r="JFO84" s="114"/>
      <c r="JFP84" s="114"/>
      <c r="JFQ84" s="114"/>
      <c r="JFR84" s="114"/>
      <c r="JFS84" s="114"/>
      <c r="JFT84" s="114"/>
      <c r="JFU84" s="114"/>
      <c r="JFV84" s="114"/>
      <c r="JFW84" s="114"/>
      <c r="JFX84" s="114"/>
      <c r="JFY84" s="114"/>
      <c r="JFZ84" s="114"/>
      <c r="JGA84" s="114"/>
      <c r="JGB84" s="114"/>
      <c r="JGC84" s="114"/>
      <c r="JGD84" s="114"/>
      <c r="JGE84" s="114"/>
      <c r="JGF84" s="114"/>
      <c r="JGG84" s="114"/>
      <c r="JGH84" s="114"/>
      <c r="JGI84" s="114"/>
      <c r="JGJ84" s="114"/>
      <c r="JGK84" s="114"/>
      <c r="JGL84" s="114"/>
      <c r="JGM84" s="114"/>
      <c r="JGN84" s="114"/>
      <c r="JGO84" s="114"/>
      <c r="JGP84" s="114"/>
      <c r="JGQ84" s="114"/>
      <c r="JGR84" s="114"/>
      <c r="JGS84" s="114"/>
      <c r="JGT84" s="114"/>
      <c r="JGU84" s="114"/>
      <c r="JGV84" s="114"/>
      <c r="JGW84" s="114"/>
      <c r="JGX84" s="114"/>
      <c r="JGY84" s="114"/>
      <c r="JGZ84" s="114"/>
      <c r="JHA84" s="114"/>
      <c r="JHB84" s="114"/>
      <c r="JHC84" s="114"/>
      <c r="JHD84" s="114"/>
      <c r="JHE84" s="114"/>
      <c r="JHF84" s="114"/>
      <c r="JHG84" s="114"/>
      <c r="JHH84" s="114"/>
      <c r="JHI84" s="114"/>
      <c r="JHJ84" s="114"/>
      <c r="JHK84" s="114"/>
      <c r="JHL84" s="114"/>
      <c r="JHM84" s="114"/>
      <c r="JHN84" s="114"/>
      <c r="JHO84" s="114"/>
      <c r="JHP84" s="114"/>
      <c r="JHQ84" s="114"/>
      <c r="JHR84" s="114"/>
      <c r="JHS84" s="114"/>
      <c r="JHT84" s="114"/>
      <c r="JHU84" s="114"/>
      <c r="JHV84" s="114"/>
      <c r="JHW84" s="114"/>
      <c r="JHX84" s="114"/>
      <c r="JHY84" s="114"/>
      <c r="JHZ84" s="114"/>
      <c r="JIA84" s="114"/>
      <c r="JIB84" s="114"/>
      <c r="JIC84" s="114"/>
      <c r="JID84" s="114"/>
      <c r="JIE84" s="114"/>
      <c r="JIF84" s="114"/>
      <c r="JIG84" s="114"/>
      <c r="JIH84" s="114"/>
      <c r="JII84" s="114"/>
      <c r="JIJ84" s="114"/>
      <c r="JIK84" s="114"/>
      <c r="JIL84" s="114"/>
      <c r="JIM84" s="114"/>
      <c r="JIN84" s="114"/>
      <c r="JIO84" s="114"/>
      <c r="JIP84" s="114"/>
      <c r="JIQ84" s="114"/>
      <c r="JIR84" s="114"/>
      <c r="JIS84" s="114"/>
      <c r="JIT84" s="114"/>
      <c r="JIU84" s="114"/>
      <c r="JIV84" s="114"/>
      <c r="JIW84" s="114"/>
      <c r="JIX84" s="114"/>
      <c r="JIY84" s="114"/>
      <c r="JIZ84" s="114"/>
      <c r="JJA84" s="114"/>
      <c r="JJB84" s="114"/>
      <c r="JJC84" s="114"/>
      <c r="JJD84" s="114"/>
      <c r="JJE84" s="114"/>
      <c r="JJF84" s="114"/>
      <c r="JJG84" s="114"/>
      <c r="JJH84" s="114"/>
      <c r="JJI84" s="114"/>
      <c r="JJJ84" s="114"/>
      <c r="JJK84" s="114"/>
      <c r="JJL84" s="114"/>
      <c r="JJM84" s="114"/>
      <c r="JJN84" s="114"/>
      <c r="JJO84" s="114"/>
      <c r="JJP84" s="114"/>
      <c r="JJQ84" s="114"/>
      <c r="JJR84" s="114"/>
      <c r="JJS84" s="114"/>
      <c r="JJT84" s="114"/>
      <c r="JJU84" s="114"/>
      <c r="JJV84" s="114"/>
      <c r="JJW84" s="114"/>
      <c r="JJX84" s="114"/>
      <c r="JJY84" s="114"/>
      <c r="JJZ84" s="114"/>
      <c r="JKA84" s="114"/>
      <c r="JKB84" s="114"/>
      <c r="JKC84" s="114"/>
      <c r="JKD84" s="114"/>
      <c r="JKE84" s="114"/>
      <c r="JKF84" s="114"/>
      <c r="JKG84" s="114"/>
      <c r="JKH84" s="114"/>
      <c r="JKI84" s="114"/>
      <c r="JKJ84" s="114"/>
      <c r="JKK84" s="114"/>
      <c r="JKL84" s="114"/>
      <c r="JKM84" s="114"/>
      <c r="JKN84" s="114"/>
      <c r="JKO84" s="114"/>
      <c r="JKP84" s="114"/>
      <c r="JKQ84" s="114"/>
      <c r="JKR84" s="114"/>
      <c r="JKS84" s="114"/>
      <c r="JKT84" s="114"/>
      <c r="JKU84" s="114"/>
      <c r="JKV84" s="114"/>
      <c r="JKW84" s="114"/>
      <c r="JKX84" s="114"/>
      <c r="JKY84" s="114"/>
      <c r="JKZ84" s="114"/>
      <c r="JLA84" s="114"/>
      <c r="JLB84" s="114"/>
      <c r="JLC84" s="114"/>
      <c r="JLD84" s="114"/>
      <c r="JLE84" s="114"/>
      <c r="JLF84" s="114"/>
      <c r="JLG84" s="114"/>
      <c r="JLH84" s="114"/>
      <c r="JLI84" s="114"/>
      <c r="JLJ84" s="114"/>
      <c r="JLK84" s="114"/>
      <c r="JLL84" s="114"/>
      <c r="JLM84" s="114"/>
      <c r="JLN84" s="114"/>
      <c r="JLO84" s="114"/>
      <c r="JLP84" s="114"/>
      <c r="JLQ84" s="114"/>
      <c r="JLR84" s="114"/>
      <c r="JLS84" s="114"/>
      <c r="JLT84" s="114"/>
      <c r="JLU84" s="114"/>
      <c r="JLV84" s="114"/>
      <c r="JLW84" s="114"/>
      <c r="JLX84" s="114"/>
      <c r="JLY84" s="114"/>
      <c r="JLZ84" s="114"/>
      <c r="JMA84" s="114"/>
      <c r="JMB84" s="114"/>
      <c r="JMC84" s="114"/>
      <c r="JMD84" s="114"/>
      <c r="JME84" s="114"/>
      <c r="JMF84" s="114"/>
      <c r="JMG84" s="114"/>
      <c r="JMH84" s="114"/>
      <c r="JMI84" s="114"/>
      <c r="JMJ84" s="114"/>
      <c r="JMK84" s="114"/>
      <c r="JML84" s="114"/>
      <c r="JMM84" s="114"/>
      <c r="JMN84" s="114"/>
      <c r="JMO84" s="114"/>
      <c r="JMP84" s="114"/>
      <c r="JMQ84" s="114"/>
      <c r="JMR84" s="114"/>
      <c r="JMS84" s="114"/>
      <c r="JMT84" s="114"/>
      <c r="JMU84" s="114"/>
      <c r="JMV84" s="114"/>
      <c r="JMW84" s="114"/>
      <c r="JMX84" s="114"/>
      <c r="JMY84" s="114"/>
      <c r="JMZ84" s="114"/>
      <c r="JNA84" s="114"/>
      <c r="JNB84" s="114"/>
      <c r="JNC84" s="114"/>
      <c r="JND84" s="114"/>
      <c r="JNE84" s="114"/>
      <c r="JNF84" s="114"/>
      <c r="JNG84" s="114"/>
      <c r="JNH84" s="114"/>
      <c r="JNI84" s="114"/>
      <c r="JNJ84" s="114"/>
      <c r="JNK84" s="114"/>
      <c r="JNL84" s="114"/>
      <c r="JNM84" s="114"/>
      <c r="JNN84" s="114"/>
      <c r="JNO84" s="114"/>
      <c r="JNP84" s="114"/>
      <c r="JNQ84" s="114"/>
      <c r="JNR84" s="114"/>
      <c r="JNS84" s="114"/>
      <c r="JNT84" s="114"/>
      <c r="JNU84" s="114"/>
      <c r="JNV84" s="114"/>
      <c r="JNW84" s="114"/>
      <c r="JNX84" s="114"/>
      <c r="JNY84" s="114"/>
      <c r="JNZ84" s="114"/>
      <c r="JOA84" s="114"/>
      <c r="JOB84" s="114"/>
      <c r="JOC84" s="114"/>
      <c r="JOD84" s="114"/>
      <c r="JOE84" s="114"/>
      <c r="JOF84" s="114"/>
      <c r="JOG84" s="114"/>
      <c r="JOH84" s="114"/>
      <c r="JOI84" s="114"/>
      <c r="JOJ84" s="114"/>
      <c r="JOK84" s="114"/>
      <c r="JOL84" s="114"/>
      <c r="JOM84" s="114"/>
      <c r="JON84" s="114"/>
      <c r="JOO84" s="114"/>
      <c r="JOP84" s="114"/>
      <c r="JOQ84" s="114"/>
      <c r="JOR84" s="114"/>
      <c r="JOS84" s="114"/>
      <c r="JOT84" s="114"/>
      <c r="JOU84" s="114"/>
      <c r="JOV84" s="114"/>
      <c r="JOW84" s="114"/>
      <c r="JOX84" s="114"/>
      <c r="JOY84" s="114"/>
      <c r="JOZ84" s="114"/>
      <c r="JPA84" s="114"/>
      <c r="JPB84" s="114"/>
      <c r="JPC84" s="114"/>
      <c r="JPD84" s="114"/>
      <c r="JPE84" s="114"/>
      <c r="JPF84" s="114"/>
      <c r="JPG84" s="114"/>
      <c r="JPH84" s="114"/>
      <c r="JPI84" s="114"/>
      <c r="JPJ84" s="114"/>
      <c r="JPK84" s="114"/>
      <c r="JPL84" s="114"/>
      <c r="JPM84" s="114"/>
      <c r="JPN84" s="114"/>
      <c r="JPO84" s="114"/>
      <c r="JPP84" s="114"/>
      <c r="JPQ84" s="114"/>
      <c r="JPR84" s="114"/>
      <c r="JPS84" s="114"/>
      <c r="JPT84" s="114"/>
      <c r="JPU84" s="114"/>
      <c r="JPV84" s="114"/>
      <c r="JPW84" s="114"/>
      <c r="JPX84" s="114"/>
      <c r="JPY84" s="114"/>
      <c r="JPZ84" s="114"/>
      <c r="JQA84" s="114"/>
      <c r="JQB84" s="114"/>
      <c r="JQC84" s="114"/>
      <c r="JQD84" s="114"/>
      <c r="JQE84" s="114"/>
      <c r="JQF84" s="114"/>
      <c r="JQG84" s="114"/>
      <c r="JQH84" s="114"/>
      <c r="JQI84" s="114"/>
      <c r="JQJ84" s="114"/>
      <c r="JQK84" s="114"/>
      <c r="JQL84" s="114"/>
      <c r="JQM84" s="114"/>
      <c r="JQN84" s="114"/>
      <c r="JQO84" s="114"/>
      <c r="JQP84" s="114"/>
      <c r="JQQ84" s="114"/>
      <c r="JQR84" s="114"/>
      <c r="JQS84" s="114"/>
      <c r="JQT84" s="114"/>
      <c r="JQU84" s="114"/>
      <c r="JQV84" s="114"/>
      <c r="JQW84" s="114"/>
      <c r="JQX84" s="114"/>
      <c r="JQY84" s="114"/>
      <c r="JQZ84" s="114"/>
      <c r="JRA84" s="114"/>
      <c r="JRB84" s="114"/>
      <c r="JRC84" s="114"/>
      <c r="JRD84" s="114"/>
      <c r="JRE84" s="114"/>
      <c r="JRF84" s="114"/>
      <c r="JRG84" s="114"/>
      <c r="JRH84" s="114"/>
      <c r="JRI84" s="114"/>
      <c r="JRJ84" s="114"/>
      <c r="JRK84" s="114"/>
      <c r="JRL84" s="114"/>
      <c r="JRM84" s="114"/>
      <c r="JRN84" s="114"/>
      <c r="JRO84" s="114"/>
      <c r="JRP84" s="114"/>
      <c r="JRQ84" s="114"/>
      <c r="JRR84" s="114"/>
      <c r="JRS84" s="114"/>
      <c r="JRT84" s="114"/>
      <c r="JRU84" s="114"/>
      <c r="JRV84" s="114"/>
      <c r="JRW84" s="114"/>
      <c r="JRX84" s="114"/>
      <c r="JRY84" s="114"/>
      <c r="JRZ84" s="114"/>
      <c r="JSA84" s="114"/>
      <c r="JSB84" s="114"/>
      <c r="JSC84" s="114"/>
      <c r="JSD84" s="114"/>
      <c r="JSE84" s="114"/>
      <c r="JSF84" s="114"/>
      <c r="JSG84" s="114"/>
      <c r="JSH84" s="114"/>
      <c r="JSI84" s="114"/>
      <c r="JSJ84" s="114"/>
      <c r="JSK84" s="114"/>
      <c r="JSL84" s="114"/>
      <c r="JSM84" s="114"/>
      <c r="JSN84" s="114"/>
      <c r="JSO84" s="114"/>
      <c r="JSP84" s="114"/>
      <c r="JSQ84" s="114"/>
      <c r="JSR84" s="114"/>
      <c r="JSS84" s="114"/>
      <c r="JST84" s="114"/>
      <c r="JSU84" s="114"/>
      <c r="JSV84" s="114"/>
      <c r="JSW84" s="114"/>
      <c r="JSX84" s="114"/>
      <c r="JSY84" s="114"/>
      <c r="JSZ84" s="114"/>
      <c r="JTA84" s="114"/>
      <c r="JTB84" s="114"/>
      <c r="JTC84" s="114"/>
      <c r="JTD84" s="114"/>
      <c r="JTE84" s="114"/>
      <c r="JTF84" s="114"/>
      <c r="JTG84" s="114"/>
      <c r="JTH84" s="114"/>
      <c r="JTI84" s="114"/>
      <c r="JTJ84" s="114"/>
      <c r="JTK84" s="114"/>
      <c r="JTL84" s="114"/>
      <c r="JTM84" s="114"/>
      <c r="JTN84" s="114"/>
      <c r="JTO84" s="114"/>
      <c r="JTP84" s="114"/>
      <c r="JTQ84" s="114"/>
      <c r="JTR84" s="114"/>
      <c r="JTS84" s="114"/>
      <c r="JTT84" s="114"/>
      <c r="JTU84" s="114"/>
      <c r="JTV84" s="114"/>
      <c r="JTW84" s="114"/>
      <c r="JTX84" s="114"/>
      <c r="JTY84" s="114"/>
      <c r="JTZ84" s="114"/>
      <c r="JUA84" s="114"/>
      <c r="JUB84" s="114"/>
      <c r="JUC84" s="114"/>
      <c r="JUD84" s="114"/>
      <c r="JUE84" s="114"/>
      <c r="JUF84" s="114"/>
      <c r="JUG84" s="114"/>
      <c r="JUH84" s="114"/>
      <c r="JUI84" s="114"/>
      <c r="JUJ84" s="114"/>
      <c r="JUK84" s="114"/>
      <c r="JUL84" s="114"/>
      <c r="JUM84" s="114"/>
      <c r="JUN84" s="114"/>
      <c r="JUO84" s="114"/>
      <c r="JUP84" s="114"/>
      <c r="JUQ84" s="114"/>
      <c r="JUR84" s="114"/>
      <c r="JUS84" s="114"/>
      <c r="JUT84" s="114"/>
      <c r="JUU84" s="114"/>
      <c r="JUV84" s="114"/>
      <c r="JUW84" s="114"/>
      <c r="JUX84" s="114"/>
      <c r="JUY84" s="114"/>
      <c r="JUZ84" s="114"/>
      <c r="JVA84" s="114"/>
      <c r="JVB84" s="114"/>
      <c r="JVC84" s="114"/>
      <c r="JVD84" s="114"/>
      <c r="JVE84" s="114"/>
      <c r="JVF84" s="114"/>
      <c r="JVG84" s="114"/>
      <c r="JVH84" s="114"/>
      <c r="JVI84" s="114"/>
      <c r="JVJ84" s="114"/>
      <c r="JVK84" s="114"/>
      <c r="JVL84" s="114"/>
      <c r="JVM84" s="114"/>
      <c r="JVN84" s="114"/>
      <c r="JVO84" s="114"/>
      <c r="JVP84" s="114"/>
      <c r="JVQ84" s="114"/>
      <c r="JVR84" s="114"/>
      <c r="JVS84" s="114"/>
      <c r="JVT84" s="114"/>
      <c r="JVU84" s="114"/>
      <c r="JVV84" s="114"/>
      <c r="JVW84" s="114"/>
      <c r="JVX84" s="114"/>
      <c r="JVY84" s="114"/>
      <c r="JVZ84" s="114"/>
      <c r="JWA84" s="114"/>
      <c r="JWB84" s="114"/>
      <c r="JWC84" s="114"/>
      <c r="JWD84" s="114"/>
      <c r="JWE84" s="114"/>
      <c r="JWF84" s="114"/>
      <c r="JWG84" s="114"/>
      <c r="JWH84" s="114"/>
      <c r="JWI84" s="114"/>
      <c r="JWJ84" s="114"/>
      <c r="JWK84" s="114"/>
      <c r="JWL84" s="114"/>
      <c r="JWM84" s="114"/>
      <c r="JWN84" s="114"/>
      <c r="JWO84" s="114"/>
      <c r="JWP84" s="114"/>
      <c r="JWQ84" s="114"/>
      <c r="JWR84" s="114"/>
      <c r="JWS84" s="114"/>
      <c r="JWT84" s="114"/>
      <c r="JWU84" s="114"/>
      <c r="JWV84" s="114"/>
      <c r="JWW84" s="114"/>
      <c r="JWX84" s="114"/>
      <c r="JWY84" s="114"/>
      <c r="JWZ84" s="114"/>
      <c r="JXA84" s="114"/>
      <c r="JXB84" s="114"/>
      <c r="JXC84" s="114"/>
      <c r="JXD84" s="114"/>
      <c r="JXE84" s="114"/>
      <c r="JXF84" s="114"/>
      <c r="JXG84" s="114"/>
      <c r="JXH84" s="114"/>
      <c r="JXI84" s="114"/>
      <c r="JXJ84" s="114"/>
      <c r="JXK84" s="114"/>
      <c r="JXL84" s="114"/>
      <c r="JXM84" s="114"/>
      <c r="JXN84" s="114"/>
      <c r="JXO84" s="114"/>
      <c r="JXP84" s="114"/>
      <c r="JXQ84" s="114"/>
      <c r="JXR84" s="114"/>
      <c r="JXS84" s="114"/>
      <c r="JXT84" s="114"/>
      <c r="JXU84" s="114"/>
      <c r="JXV84" s="114"/>
      <c r="JXW84" s="114"/>
      <c r="JXX84" s="114"/>
      <c r="JXY84" s="114"/>
      <c r="JXZ84" s="114"/>
      <c r="JYA84" s="114"/>
      <c r="JYB84" s="114"/>
      <c r="JYC84" s="114"/>
      <c r="JYD84" s="114"/>
      <c r="JYE84" s="114"/>
      <c r="JYF84" s="114"/>
      <c r="JYG84" s="114"/>
      <c r="JYH84" s="114"/>
      <c r="JYI84" s="114"/>
      <c r="JYJ84" s="114"/>
      <c r="JYK84" s="114"/>
      <c r="JYL84" s="114"/>
      <c r="JYM84" s="114"/>
      <c r="JYN84" s="114"/>
      <c r="JYO84" s="114"/>
      <c r="JYP84" s="114"/>
      <c r="JYQ84" s="114"/>
      <c r="JYR84" s="114"/>
      <c r="JYS84" s="114"/>
      <c r="JYT84" s="114"/>
      <c r="JYU84" s="114"/>
      <c r="JYV84" s="114"/>
      <c r="JYW84" s="114"/>
      <c r="JYX84" s="114"/>
      <c r="JYY84" s="114"/>
      <c r="JYZ84" s="114"/>
      <c r="JZA84" s="114"/>
      <c r="JZB84" s="114"/>
      <c r="JZC84" s="114"/>
      <c r="JZD84" s="114"/>
      <c r="JZE84" s="114"/>
      <c r="JZF84" s="114"/>
      <c r="JZG84" s="114"/>
      <c r="JZH84" s="114"/>
      <c r="JZI84" s="114"/>
      <c r="JZJ84" s="114"/>
      <c r="JZK84" s="114"/>
      <c r="JZL84" s="114"/>
      <c r="JZM84" s="114"/>
      <c r="JZN84" s="114"/>
      <c r="JZO84" s="114"/>
      <c r="JZP84" s="114"/>
      <c r="JZQ84" s="114"/>
      <c r="JZR84" s="114"/>
      <c r="JZS84" s="114"/>
      <c r="JZT84" s="114"/>
      <c r="JZU84" s="114"/>
      <c r="JZV84" s="114"/>
      <c r="JZW84" s="114"/>
      <c r="JZX84" s="114"/>
      <c r="JZY84" s="114"/>
      <c r="JZZ84" s="114"/>
      <c r="KAA84" s="114"/>
      <c r="KAB84" s="114"/>
      <c r="KAC84" s="114"/>
      <c r="KAD84" s="114"/>
      <c r="KAE84" s="114"/>
      <c r="KAF84" s="114"/>
      <c r="KAG84" s="114"/>
      <c r="KAH84" s="114"/>
      <c r="KAI84" s="114"/>
      <c r="KAJ84" s="114"/>
      <c r="KAK84" s="114"/>
      <c r="KAL84" s="114"/>
      <c r="KAM84" s="114"/>
      <c r="KAN84" s="114"/>
      <c r="KAO84" s="114"/>
      <c r="KAP84" s="114"/>
      <c r="KAQ84" s="114"/>
      <c r="KAR84" s="114"/>
      <c r="KAS84" s="114"/>
      <c r="KAT84" s="114"/>
      <c r="KAU84" s="114"/>
      <c r="KAV84" s="114"/>
      <c r="KAW84" s="114"/>
      <c r="KAX84" s="114"/>
      <c r="KAY84" s="114"/>
      <c r="KAZ84" s="114"/>
      <c r="KBA84" s="114"/>
      <c r="KBB84" s="114"/>
      <c r="KBC84" s="114"/>
      <c r="KBD84" s="114"/>
      <c r="KBE84" s="114"/>
      <c r="KBF84" s="114"/>
      <c r="KBG84" s="114"/>
      <c r="KBH84" s="114"/>
      <c r="KBI84" s="114"/>
      <c r="KBJ84" s="114"/>
      <c r="KBK84" s="114"/>
      <c r="KBL84" s="114"/>
      <c r="KBM84" s="114"/>
      <c r="KBN84" s="114"/>
      <c r="KBO84" s="114"/>
      <c r="KBP84" s="114"/>
      <c r="KBQ84" s="114"/>
      <c r="KBR84" s="114"/>
      <c r="KBS84" s="114"/>
      <c r="KBT84" s="114"/>
      <c r="KBU84" s="114"/>
      <c r="KBV84" s="114"/>
      <c r="KBW84" s="114"/>
      <c r="KBX84" s="114"/>
      <c r="KBY84" s="114"/>
      <c r="KBZ84" s="114"/>
      <c r="KCA84" s="114"/>
      <c r="KCB84" s="114"/>
      <c r="KCC84" s="114"/>
      <c r="KCD84" s="114"/>
      <c r="KCE84" s="114"/>
      <c r="KCF84" s="114"/>
      <c r="KCG84" s="114"/>
      <c r="KCH84" s="114"/>
      <c r="KCI84" s="114"/>
      <c r="KCJ84" s="114"/>
      <c r="KCK84" s="114"/>
      <c r="KCL84" s="114"/>
      <c r="KCM84" s="114"/>
      <c r="KCN84" s="114"/>
      <c r="KCO84" s="114"/>
      <c r="KCP84" s="114"/>
      <c r="KCQ84" s="114"/>
      <c r="KCR84" s="114"/>
      <c r="KCS84" s="114"/>
      <c r="KCT84" s="114"/>
      <c r="KCU84" s="114"/>
      <c r="KCV84" s="114"/>
      <c r="KCW84" s="114"/>
      <c r="KCX84" s="114"/>
      <c r="KCY84" s="114"/>
      <c r="KCZ84" s="114"/>
      <c r="KDA84" s="114"/>
      <c r="KDB84" s="114"/>
      <c r="KDC84" s="114"/>
      <c r="KDD84" s="114"/>
      <c r="KDE84" s="114"/>
      <c r="KDF84" s="114"/>
      <c r="KDG84" s="114"/>
      <c r="KDH84" s="114"/>
      <c r="KDI84" s="114"/>
      <c r="KDJ84" s="114"/>
      <c r="KDK84" s="114"/>
      <c r="KDL84" s="114"/>
      <c r="KDM84" s="114"/>
      <c r="KDN84" s="114"/>
      <c r="KDO84" s="114"/>
      <c r="KDP84" s="114"/>
      <c r="KDQ84" s="114"/>
      <c r="KDR84" s="114"/>
      <c r="KDS84" s="114"/>
      <c r="KDT84" s="114"/>
      <c r="KDU84" s="114"/>
      <c r="KDV84" s="114"/>
      <c r="KDW84" s="114"/>
      <c r="KDX84" s="114"/>
      <c r="KDY84" s="114"/>
      <c r="KDZ84" s="114"/>
      <c r="KEA84" s="114"/>
      <c r="KEB84" s="114"/>
      <c r="KEC84" s="114"/>
      <c r="KED84" s="114"/>
      <c r="KEE84" s="114"/>
      <c r="KEF84" s="114"/>
      <c r="KEG84" s="114"/>
      <c r="KEH84" s="114"/>
      <c r="KEI84" s="114"/>
      <c r="KEJ84" s="114"/>
      <c r="KEK84" s="114"/>
      <c r="KEL84" s="114"/>
      <c r="KEM84" s="114"/>
      <c r="KEN84" s="114"/>
      <c r="KEO84" s="114"/>
      <c r="KEP84" s="114"/>
      <c r="KEQ84" s="114"/>
      <c r="KER84" s="114"/>
      <c r="KES84" s="114"/>
      <c r="KET84" s="114"/>
      <c r="KEU84" s="114"/>
      <c r="KEV84" s="114"/>
      <c r="KEW84" s="114"/>
      <c r="KEX84" s="114"/>
      <c r="KEY84" s="114"/>
      <c r="KEZ84" s="114"/>
      <c r="KFA84" s="114"/>
      <c r="KFB84" s="114"/>
      <c r="KFC84" s="114"/>
      <c r="KFD84" s="114"/>
      <c r="KFE84" s="114"/>
      <c r="KFF84" s="114"/>
      <c r="KFG84" s="114"/>
      <c r="KFH84" s="114"/>
      <c r="KFI84" s="114"/>
      <c r="KFJ84" s="114"/>
      <c r="KFK84" s="114"/>
      <c r="KFL84" s="114"/>
      <c r="KFM84" s="114"/>
      <c r="KFN84" s="114"/>
      <c r="KFO84" s="114"/>
      <c r="KFP84" s="114"/>
      <c r="KFQ84" s="114"/>
      <c r="KFR84" s="114"/>
      <c r="KFS84" s="114"/>
      <c r="KFT84" s="114"/>
      <c r="KFU84" s="114"/>
      <c r="KFV84" s="114"/>
      <c r="KFW84" s="114"/>
      <c r="KFX84" s="114"/>
      <c r="KFY84" s="114"/>
      <c r="KFZ84" s="114"/>
      <c r="KGA84" s="114"/>
      <c r="KGB84" s="114"/>
      <c r="KGC84" s="114"/>
      <c r="KGD84" s="114"/>
      <c r="KGE84" s="114"/>
      <c r="KGF84" s="114"/>
      <c r="KGG84" s="114"/>
      <c r="KGH84" s="114"/>
      <c r="KGI84" s="114"/>
      <c r="KGJ84" s="114"/>
      <c r="KGK84" s="114"/>
      <c r="KGL84" s="114"/>
      <c r="KGM84" s="114"/>
      <c r="KGN84" s="114"/>
      <c r="KGO84" s="114"/>
      <c r="KGP84" s="114"/>
      <c r="KGQ84" s="114"/>
      <c r="KGR84" s="114"/>
      <c r="KGS84" s="114"/>
      <c r="KGT84" s="114"/>
      <c r="KGU84" s="114"/>
      <c r="KGV84" s="114"/>
      <c r="KGW84" s="114"/>
      <c r="KGX84" s="114"/>
      <c r="KGY84" s="114"/>
      <c r="KGZ84" s="114"/>
      <c r="KHA84" s="114"/>
      <c r="KHB84" s="114"/>
      <c r="KHC84" s="114"/>
      <c r="KHD84" s="114"/>
      <c r="KHE84" s="114"/>
      <c r="KHF84" s="114"/>
      <c r="KHG84" s="114"/>
      <c r="KHH84" s="114"/>
      <c r="KHI84" s="114"/>
      <c r="KHJ84" s="114"/>
      <c r="KHK84" s="114"/>
      <c r="KHL84" s="114"/>
      <c r="KHM84" s="114"/>
      <c r="KHN84" s="114"/>
      <c r="KHO84" s="114"/>
      <c r="KHP84" s="114"/>
      <c r="KHQ84" s="114"/>
      <c r="KHR84" s="114"/>
      <c r="KHS84" s="114"/>
      <c r="KHT84" s="114"/>
      <c r="KHU84" s="114"/>
      <c r="KHV84" s="114"/>
      <c r="KHW84" s="114"/>
      <c r="KHX84" s="114"/>
      <c r="KHY84" s="114"/>
      <c r="KHZ84" s="114"/>
      <c r="KIA84" s="114"/>
      <c r="KIB84" s="114"/>
      <c r="KIC84" s="114"/>
      <c r="KID84" s="114"/>
      <c r="KIE84" s="114"/>
      <c r="KIF84" s="114"/>
      <c r="KIG84" s="114"/>
      <c r="KIH84" s="114"/>
      <c r="KII84" s="114"/>
      <c r="KIJ84" s="114"/>
      <c r="KIK84" s="114"/>
      <c r="KIL84" s="114"/>
      <c r="KIM84" s="114"/>
      <c r="KIN84" s="114"/>
      <c r="KIO84" s="114"/>
      <c r="KIP84" s="114"/>
      <c r="KIQ84" s="114"/>
      <c r="KIR84" s="114"/>
      <c r="KIS84" s="114"/>
      <c r="KIT84" s="114"/>
      <c r="KIU84" s="114"/>
      <c r="KIV84" s="114"/>
      <c r="KIW84" s="114"/>
      <c r="KIX84" s="114"/>
      <c r="KIY84" s="114"/>
      <c r="KIZ84" s="114"/>
      <c r="KJA84" s="114"/>
      <c r="KJB84" s="114"/>
      <c r="KJC84" s="114"/>
      <c r="KJD84" s="114"/>
      <c r="KJE84" s="114"/>
      <c r="KJF84" s="114"/>
      <c r="KJG84" s="114"/>
      <c r="KJH84" s="114"/>
      <c r="KJI84" s="114"/>
      <c r="KJJ84" s="114"/>
      <c r="KJK84" s="114"/>
      <c r="KJL84" s="114"/>
      <c r="KJM84" s="114"/>
      <c r="KJN84" s="114"/>
      <c r="KJO84" s="114"/>
      <c r="KJP84" s="114"/>
      <c r="KJQ84" s="114"/>
      <c r="KJR84" s="114"/>
      <c r="KJS84" s="114"/>
      <c r="KJT84" s="114"/>
      <c r="KJU84" s="114"/>
      <c r="KJV84" s="114"/>
      <c r="KJW84" s="114"/>
      <c r="KJX84" s="114"/>
      <c r="KJY84" s="114"/>
      <c r="KJZ84" s="114"/>
      <c r="KKA84" s="114"/>
      <c r="KKB84" s="114"/>
      <c r="KKC84" s="114"/>
      <c r="KKD84" s="114"/>
      <c r="KKE84" s="114"/>
      <c r="KKF84" s="114"/>
      <c r="KKG84" s="114"/>
      <c r="KKH84" s="114"/>
      <c r="KKI84" s="114"/>
      <c r="KKJ84" s="114"/>
      <c r="KKK84" s="114"/>
      <c r="KKL84" s="114"/>
      <c r="KKM84" s="114"/>
      <c r="KKN84" s="114"/>
      <c r="KKO84" s="114"/>
      <c r="KKP84" s="114"/>
      <c r="KKQ84" s="114"/>
      <c r="KKR84" s="114"/>
      <c r="KKS84" s="114"/>
      <c r="KKT84" s="114"/>
      <c r="KKU84" s="114"/>
      <c r="KKV84" s="114"/>
      <c r="KKW84" s="114"/>
      <c r="KKX84" s="114"/>
      <c r="KKY84" s="114"/>
      <c r="KKZ84" s="114"/>
      <c r="KLA84" s="114"/>
      <c r="KLB84" s="114"/>
      <c r="KLC84" s="114"/>
      <c r="KLD84" s="114"/>
      <c r="KLE84" s="114"/>
      <c r="KLF84" s="114"/>
      <c r="KLG84" s="114"/>
      <c r="KLH84" s="114"/>
      <c r="KLI84" s="114"/>
      <c r="KLJ84" s="114"/>
      <c r="KLK84" s="114"/>
      <c r="KLL84" s="114"/>
      <c r="KLM84" s="114"/>
      <c r="KLN84" s="114"/>
      <c r="KLO84" s="114"/>
      <c r="KLP84" s="114"/>
      <c r="KLQ84" s="114"/>
      <c r="KLR84" s="114"/>
      <c r="KLS84" s="114"/>
      <c r="KLT84" s="114"/>
      <c r="KLU84" s="114"/>
      <c r="KLV84" s="114"/>
      <c r="KLW84" s="114"/>
      <c r="KLX84" s="114"/>
      <c r="KLY84" s="114"/>
      <c r="KLZ84" s="114"/>
      <c r="KMA84" s="114"/>
      <c r="KMB84" s="114"/>
      <c r="KMC84" s="114"/>
      <c r="KMD84" s="114"/>
      <c r="KME84" s="114"/>
      <c r="KMF84" s="114"/>
      <c r="KMG84" s="114"/>
      <c r="KMH84" s="114"/>
      <c r="KMI84" s="114"/>
      <c r="KMJ84" s="114"/>
      <c r="KMK84" s="114"/>
      <c r="KML84" s="114"/>
      <c r="KMM84" s="114"/>
      <c r="KMN84" s="114"/>
      <c r="KMO84" s="114"/>
      <c r="KMP84" s="114"/>
      <c r="KMQ84" s="114"/>
      <c r="KMR84" s="114"/>
      <c r="KMS84" s="114"/>
      <c r="KMT84" s="114"/>
      <c r="KMU84" s="114"/>
      <c r="KMV84" s="114"/>
      <c r="KMW84" s="114"/>
      <c r="KMX84" s="114"/>
      <c r="KMY84" s="114"/>
      <c r="KMZ84" s="114"/>
      <c r="KNA84" s="114"/>
      <c r="KNB84" s="114"/>
      <c r="KNC84" s="114"/>
      <c r="KND84" s="114"/>
      <c r="KNE84" s="114"/>
      <c r="KNF84" s="114"/>
      <c r="KNG84" s="114"/>
      <c r="KNH84" s="114"/>
      <c r="KNI84" s="114"/>
      <c r="KNJ84" s="114"/>
      <c r="KNK84" s="114"/>
      <c r="KNL84" s="114"/>
      <c r="KNM84" s="114"/>
      <c r="KNN84" s="114"/>
      <c r="KNO84" s="114"/>
      <c r="KNP84" s="114"/>
      <c r="KNQ84" s="114"/>
      <c r="KNR84" s="114"/>
      <c r="KNS84" s="114"/>
      <c r="KNT84" s="114"/>
      <c r="KNU84" s="114"/>
      <c r="KNV84" s="114"/>
      <c r="KNW84" s="114"/>
      <c r="KNX84" s="114"/>
      <c r="KNY84" s="114"/>
      <c r="KNZ84" s="114"/>
      <c r="KOA84" s="114"/>
      <c r="KOB84" s="114"/>
      <c r="KOC84" s="114"/>
      <c r="KOD84" s="114"/>
      <c r="KOE84" s="114"/>
      <c r="KOF84" s="114"/>
      <c r="KOG84" s="114"/>
      <c r="KOH84" s="114"/>
      <c r="KOI84" s="114"/>
      <c r="KOJ84" s="114"/>
      <c r="KOK84" s="114"/>
      <c r="KOL84" s="114"/>
      <c r="KOM84" s="114"/>
      <c r="KON84" s="114"/>
      <c r="KOO84" s="114"/>
      <c r="KOP84" s="114"/>
      <c r="KOQ84" s="114"/>
      <c r="KOR84" s="114"/>
      <c r="KOS84" s="114"/>
      <c r="KOT84" s="114"/>
      <c r="KOU84" s="114"/>
      <c r="KOV84" s="114"/>
      <c r="KOW84" s="114"/>
      <c r="KOX84" s="114"/>
      <c r="KOY84" s="114"/>
      <c r="KOZ84" s="114"/>
      <c r="KPA84" s="114"/>
      <c r="KPB84" s="114"/>
      <c r="KPC84" s="114"/>
      <c r="KPD84" s="114"/>
      <c r="KPE84" s="114"/>
      <c r="KPF84" s="114"/>
      <c r="KPG84" s="114"/>
      <c r="KPH84" s="114"/>
      <c r="KPI84" s="114"/>
      <c r="KPJ84" s="114"/>
      <c r="KPK84" s="114"/>
      <c r="KPL84" s="114"/>
      <c r="KPM84" s="114"/>
      <c r="KPN84" s="114"/>
      <c r="KPO84" s="114"/>
      <c r="KPP84" s="114"/>
      <c r="KPQ84" s="114"/>
      <c r="KPR84" s="114"/>
      <c r="KPS84" s="114"/>
      <c r="KPT84" s="114"/>
      <c r="KPU84" s="114"/>
      <c r="KPV84" s="114"/>
      <c r="KPW84" s="114"/>
      <c r="KPX84" s="114"/>
      <c r="KPY84" s="114"/>
      <c r="KPZ84" s="114"/>
      <c r="KQA84" s="114"/>
      <c r="KQB84" s="114"/>
      <c r="KQC84" s="114"/>
      <c r="KQD84" s="114"/>
      <c r="KQE84" s="114"/>
      <c r="KQF84" s="114"/>
      <c r="KQG84" s="114"/>
      <c r="KQH84" s="114"/>
      <c r="KQI84" s="114"/>
      <c r="KQJ84" s="114"/>
      <c r="KQK84" s="114"/>
      <c r="KQL84" s="114"/>
      <c r="KQM84" s="114"/>
      <c r="KQN84" s="114"/>
      <c r="KQO84" s="114"/>
      <c r="KQP84" s="114"/>
      <c r="KQQ84" s="114"/>
      <c r="KQR84" s="114"/>
      <c r="KQS84" s="114"/>
      <c r="KQT84" s="114"/>
      <c r="KQU84" s="114"/>
      <c r="KQV84" s="114"/>
      <c r="KQW84" s="114"/>
      <c r="KQX84" s="114"/>
      <c r="KQY84" s="114"/>
      <c r="KQZ84" s="114"/>
      <c r="KRA84" s="114"/>
      <c r="KRB84" s="114"/>
      <c r="KRC84" s="114"/>
      <c r="KRD84" s="114"/>
      <c r="KRE84" s="114"/>
      <c r="KRF84" s="114"/>
      <c r="KRG84" s="114"/>
      <c r="KRH84" s="114"/>
      <c r="KRI84" s="114"/>
      <c r="KRJ84" s="114"/>
      <c r="KRK84" s="114"/>
      <c r="KRL84" s="114"/>
      <c r="KRM84" s="114"/>
      <c r="KRN84" s="114"/>
      <c r="KRO84" s="114"/>
      <c r="KRP84" s="114"/>
      <c r="KRQ84" s="114"/>
      <c r="KRR84" s="114"/>
      <c r="KRS84" s="114"/>
      <c r="KRT84" s="114"/>
      <c r="KRU84" s="114"/>
      <c r="KRV84" s="114"/>
      <c r="KRW84" s="114"/>
      <c r="KRX84" s="114"/>
      <c r="KRY84" s="114"/>
      <c r="KRZ84" s="114"/>
      <c r="KSA84" s="114"/>
      <c r="KSB84" s="114"/>
      <c r="KSC84" s="114"/>
      <c r="KSD84" s="114"/>
      <c r="KSE84" s="114"/>
      <c r="KSF84" s="114"/>
      <c r="KSG84" s="114"/>
      <c r="KSH84" s="114"/>
      <c r="KSI84" s="114"/>
      <c r="KSJ84" s="114"/>
      <c r="KSK84" s="114"/>
      <c r="KSL84" s="114"/>
      <c r="KSM84" s="114"/>
      <c r="KSN84" s="114"/>
      <c r="KSO84" s="114"/>
      <c r="KSP84" s="114"/>
      <c r="KSQ84" s="114"/>
      <c r="KSR84" s="114"/>
      <c r="KSS84" s="114"/>
      <c r="KST84" s="114"/>
      <c r="KSU84" s="114"/>
      <c r="KSV84" s="114"/>
      <c r="KSW84" s="114"/>
      <c r="KSX84" s="114"/>
      <c r="KSY84" s="114"/>
      <c r="KSZ84" s="114"/>
      <c r="KTA84" s="114"/>
      <c r="KTB84" s="114"/>
      <c r="KTC84" s="114"/>
      <c r="KTD84" s="114"/>
      <c r="KTE84" s="114"/>
      <c r="KTF84" s="114"/>
      <c r="KTG84" s="114"/>
      <c r="KTH84" s="114"/>
      <c r="KTI84" s="114"/>
      <c r="KTJ84" s="114"/>
      <c r="KTK84" s="114"/>
      <c r="KTL84" s="114"/>
      <c r="KTM84" s="114"/>
      <c r="KTN84" s="114"/>
      <c r="KTO84" s="114"/>
      <c r="KTP84" s="114"/>
      <c r="KTQ84" s="114"/>
      <c r="KTR84" s="114"/>
      <c r="KTS84" s="114"/>
      <c r="KTT84" s="114"/>
      <c r="KTU84" s="114"/>
      <c r="KTV84" s="114"/>
      <c r="KTW84" s="114"/>
      <c r="KTX84" s="114"/>
      <c r="KTY84" s="114"/>
      <c r="KTZ84" s="114"/>
      <c r="KUA84" s="114"/>
      <c r="KUB84" s="114"/>
      <c r="KUC84" s="114"/>
      <c r="KUD84" s="114"/>
      <c r="KUE84" s="114"/>
      <c r="KUF84" s="114"/>
      <c r="KUG84" s="114"/>
      <c r="KUH84" s="114"/>
      <c r="KUI84" s="114"/>
      <c r="KUJ84" s="114"/>
      <c r="KUK84" s="114"/>
      <c r="KUL84" s="114"/>
      <c r="KUM84" s="114"/>
      <c r="KUN84" s="114"/>
      <c r="KUO84" s="114"/>
      <c r="KUP84" s="114"/>
      <c r="KUQ84" s="114"/>
      <c r="KUR84" s="114"/>
      <c r="KUS84" s="114"/>
      <c r="KUT84" s="114"/>
      <c r="KUU84" s="114"/>
      <c r="KUV84" s="114"/>
      <c r="KUW84" s="114"/>
      <c r="KUX84" s="114"/>
      <c r="KUY84" s="114"/>
      <c r="KUZ84" s="114"/>
      <c r="KVA84" s="114"/>
      <c r="KVB84" s="114"/>
      <c r="KVC84" s="114"/>
      <c r="KVD84" s="114"/>
      <c r="KVE84" s="114"/>
      <c r="KVF84" s="114"/>
      <c r="KVG84" s="114"/>
      <c r="KVH84" s="114"/>
      <c r="KVI84" s="114"/>
      <c r="KVJ84" s="114"/>
      <c r="KVK84" s="114"/>
      <c r="KVL84" s="114"/>
      <c r="KVM84" s="114"/>
      <c r="KVN84" s="114"/>
      <c r="KVO84" s="114"/>
      <c r="KVP84" s="114"/>
      <c r="KVQ84" s="114"/>
      <c r="KVR84" s="114"/>
      <c r="KVS84" s="114"/>
      <c r="KVT84" s="114"/>
      <c r="KVU84" s="114"/>
      <c r="KVV84" s="114"/>
      <c r="KVW84" s="114"/>
      <c r="KVX84" s="114"/>
      <c r="KVY84" s="114"/>
      <c r="KVZ84" s="114"/>
      <c r="KWA84" s="114"/>
      <c r="KWB84" s="114"/>
      <c r="KWC84" s="114"/>
      <c r="KWD84" s="114"/>
      <c r="KWE84" s="114"/>
      <c r="KWF84" s="114"/>
      <c r="KWG84" s="114"/>
      <c r="KWH84" s="114"/>
      <c r="KWI84" s="114"/>
      <c r="KWJ84" s="114"/>
      <c r="KWK84" s="114"/>
      <c r="KWL84" s="114"/>
      <c r="KWM84" s="114"/>
      <c r="KWN84" s="114"/>
      <c r="KWO84" s="114"/>
      <c r="KWP84" s="114"/>
      <c r="KWQ84" s="114"/>
      <c r="KWR84" s="114"/>
      <c r="KWS84" s="114"/>
      <c r="KWT84" s="114"/>
      <c r="KWU84" s="114"/>
      <c r="KWV84" s="114"/>
      <c r="KWW84" s="114"/>
      <c r="KWX84" s="114"/>
      <c r="KWY84" s="114"/>
      <c r="KWZ84" s="114"/>
      <c r="KXA84" s="114"/>
      <c r="KXB84" s="114"/>
      <c r="KXC84" s="114"/>
      <c r="KXD84" s="114"/>
      <c r="KXE84" s="114"/>
      <c r="KXF84" s="114"/>
      <c r="KXG84" s="114"/>
      <c r="KXH84" s="114"/>
      <c r="KXI84" s="114"/>
      <c r="KXJ84" s="114"/>
      <c r="KXK84" s="114"/>
      <c r="KXL84" s="114"/>
      <c r="KXM84" s="114"/>
      <c r="KXN84" s="114"/>
      <c r="KXO84" s="114"/>
      <c r="KXP84" s="114"/>
      <c r="KXQ84" s="114"/>
      <c r="KXR84" s="114"/>
      <c r="KXS84" s="114"/>
      <c r="KXT84" s="114"/>
      <c r="KXU84" s="114"/>
      <c r="KXV84" s="114"/>
      <c r="KXW84" s="114"/>
      <c r="KXX84" s="114"/>
      <c r="KXY84" s="114"/>
      <c r="KXZ84" s="114"/>
      <c r="KYA84" s="114"/>
      <c r="KYB84" s="114"/>
      <c r="KYC84" s="114"/>
      <c r="KYD84" s="114"/>
      <c r="KYE84" s="114"/>
      <c r="KYF84" s="114"/>
      <c r="KYG84" s="114"/>
      <c r="KYH84" s="114"/>
      <c r="KYI84" s="114"/>
      <c r="KYJ84" s="114"/>
      <c r="KYK84" s="114"/>
      <c r="KYL84" s="114"/>
      <c r="KYM84" s="114"/>
      <c r="KYN84" s="114"/>
      <c r="KYO84" s="114"/>
      <c r="KYP84" s="114"/>
      <c r="KYQ84" s="114"/>
      <c r="KYR84" s="114"/>
      <c r="KYS84" s="114"/>
      <c r="KYT84" s="114"/>
      <c r="KYU84" s="114"/>
      <c r="KYV84" s="114"/>
      <c r="KYW84" s="114"/>
      <c r="KYX84" s="114"/>
      <c r="KYY84" s="114"/>
      <c r="KYZ84" s="114"/>
      <c r="KZA84" s="114"/>
      <c r="KZB84" s="114"/>
      <c r="KZC84" s="114"/>
      <c r="KZD84" s="114"/>
      <c r="KZE84" s="114"/>
      <c r="KZF84" s="114"/>
      <c r="KZG84" s="114"/>
      <c r="KZH84" s="114"/>
      <c r="KZI84" s="114"/>
      <c r="KZJ84" s="114"/>
      <c r="KZK84" s="114"/>
      <c r="KZL84" s="114"/>
      <c r="KZM84" s="114"/>
      <c r="KZN84" s="114"/>
      <c r="KZO84" s="114"/>
      <c r="KZP84" s="114"/>
      <c r="KZQ84" s="114"/>
      <c r="KZR84" s="114"/>
      <c r="KZS84" s="114"/>
      <c r="KZT84" s="114"/>
      <c r="KZU84" s="114"/>
      <c r="KZV84" s="114"/>
      <c r="KZW84" s="114"/>
      <c r="KZX84" s="114"/>
      <c r="KZY84" s="114"/>
      <c r="KZZ84" s="114"/>
      <c r="LAA84" s="114"/>
      <c r="LAB84" s="114"/>
      <c r="LAC84" s="114"/>
      <c r="LAD84" s="114"/>
      <c r="LAE84" s="114"/>
      <c r="LAF84" s="114"/>
      <c r="LAG84" s="114"/>
      <c r="LAH84" s="114"/>
      <c r="LAI84" s="114"/>
      <c r="LAJ84" s="114"/>
      <c r="LAK84" s="114"/>
      <c r="LAL84" s="114"/>
      <c r="LAM84" s="114"/>
      <c r="LAN84" s="114"/>
      <c r="LAO84" s="114"/>
      <c r="LAP84" s="114"/>
      <c r="LAQ84" s="114"/>
      <c r="LAR84" s="114"/>
      <c r="LAS84" s="114"/>
      <c r="LAT84" s="114"/>
      <c r="LAU84" s="114"/>
      <c r="LAV84" s="114"/>
      <c r="LAW84" s="114"/>
      <c r="LAX84" s="114"/>
      <c r="LAY84" s="114"/>
      <c r="LAZ84" s="114"/>
      <c r="LBA84" s="114"/>
      <c r="LBB84" s="114"/>
      <c r="LBC84" s="114"/>
      <c r="LBD84" s="114"/>
      <c r="LBE84" s="114"/>
      <c r="LBF84" s="114"/>
      <c r="LBG84" s="114"/>
      <c r="LBH84" s="114"/>
      <c r="LBI84" s="114"/>
      <c r="LBJ84" s="114"/>
      <c r="LBK84" s="114"/>
      <c r="LBL84" s="114"/>
      <c r="LBM84" s="114"/>
      <c r="LBN84" s="114"/>
      <c r="LBO84" s="114"/>
      <c r="LBP84" s="114"/>
      <c r="LBQ84" s="114"/>
      <c r="LBR84" s="114"/>
      <c r="LBS84" s="114"/>
      <c r="LBT84" s="114"/>
      <c r="LBU84" s="114"/>
      <c r="LBV84" s="114"/>
      <c r="LBW84" s="114"/>
      <c r="LBX84" s="114"/>
      <c r="LBY84" s="114"/>
      <c r="LBZ84" s="114"/>
      <c r="LCA84" s="114"/>
      <c r="LCB84" s="114"/>
      <c r="LCC84" s="114"/>
      <c r="LCD84" s="114"/>
      <c r="LCE84" s="114"/>
      <c r="LCF84" s="114"/>
      <c r="LCG84" s="114"/>
      <c r="LCH84" s="114"/>
      <c r="LCI84" s="114"/>
      <c r="LCJ84" s="114"/>
      <c r="LCK84" s="114"/>
      <c r="LCL84" s="114"/>
      <c r="LCM84" s="114"/>
      <c r="LCN84" s="114"/>
      <c r="LCO84" s="114"/>
      <c r="LCP84" s="114"/>
      <c r="LCQ84" s="114"/>
      <c r="LCR84" s="114"/>
      <c r="LCS84" s="114"/>
      <c r="LCT84" s="114"/>
      <c r="LCU84" s="114"/>
      <c r="LCV84" s="114"/>
      <c r="LCW84" s="114"/>
      <c r="LCX84" s="114"/>
      <c r="LCY84" s="114"/>
      <c r="LCZ84" s="114"/>
      <c r="LDA84" s="114"/>
      <c r="LDB84" s="114"/>
      <c r="LDC84" s="114"/>
      <c r="LDD84" s="114"/>
      <c r="LDE84" s="114"/>
      <c r="LDF84" s="114"/>
      <c r="LDG84" s="114"/>
      <c r="LDH84" s="114"/>
      <c r="LDI84" s="114"/>
      <c r="LDJ84" s="114"/>
      <c r="LDK84" s="114"/>
      <c r="LDL84" s="114"/>
      <c r="LDM84" s="114"/>
      <c r="LDN84" s="114"/>
      <c r="LDO84" s="114"/>
      <c r="LDP84" s="114"/>
      <c r="LDQ84" s="114"/>
      <c r="LDR84" s="114"/>
      <c r="LDS84" s="114"/>
      <c r="LDT84" s="114"/>
      <c r="LDU84" s="114"/>
      <c r="LDV84" s="114"/>
      <c r="LDW84" s="114"/>
      <c r="LDX84" s="114"/>
      <c r="LDY84" s="114"/>
      <c r="LDZ84" s="114"/>
      <c r="LEA84" s="114"/>
      <c r="LEB84" s="114"/>
      <c r="LEC84" s="114"/>
      <c r="LED84" s="114"/>
      <c r="LEE84" s="114"/>
      <c r="LEF84" s="114"/>
      <c r="LEG84" s="114"/>
      <c r="LEH84" s="114"/>
      <c r="LEI84" s="114"/>
      <c r="LEJ84" s="114"/>
      <c r="LEK84" s="114"/>
      <c r="LEL84" s="114"/>
      <c r="LEM84" s="114"/>
      <c r="LEN84" s="114"/>
      <c r="LEO84" s="114"/>
      <c r="LEP84" s="114"/>
      <c r="LEQ84" s="114"/>
      <c r="LER84" s="114"/>
      <c r="LES84" s="114"/>
      <c r="LET84" s="114"/>
      <c r="LEU84" s="114"/>
      <c r="LEV84" s="114"/>
      <c r="LEW84" s="114"/>
      <c r="LEX84" s="114"/>
      <c r="LEY84" s="114"/>
      <c r="LEZ84" s="114"/>
      <c r="LFA84" s="114"/>
      <c r="LFB84" s="114"/>
      <c r="LFC84" s="114"/>
      <c r="LFD84" s="114"/>
      <c r="LFE84" s="114"/>
      <c r="LFF84" s="114"/>
      <c r="LFG84" s="114"/>
      <c r="LFH84" s="114"/>
      <c r="LFI84" s="114"/>
      <c r="LFJ84" s="114"/>
      <c r="LFK84" s="114"/>
      <c r="LFL84" s="114"/>
      <c r="LFM84" s="114"/>
      <c r="LFN84" s="114"/>
      <c r="LFO84" s="114"/>
      <c r="LFP84" s="114"/>
      <c r="LFQ84" s="114"/>
      <c r="LFR84" s="114"/>
      <c r="LFS84" s="114"/>
      <c r="LFT84" s="114"/>
      <c r="LFU84" s="114"/>
      <c r="LFV84" s="114"/>
      <c r="LFW84" s="114"/>
      <c r="LFX84" s="114"/>
      <c r="LFY84" s="114"/>
      <c r="LFZ84" s="114"/>
      <c r="LGA84" s="114"/>
      <c r="LGB84" s="114"/>
      <c r="LGC84" s="114"/>
      <c r="LGD84" s="114"/>
      <c r="LGE84" s="114"/>
      <c r="LGF84" s="114"/>
      <c r="LGG84" s="114"/>
      <c r="LGH84" s="114"/>
      <c r="LGI84" s="114"/>
      <c r="LGJ84" s="114"/>
      <c r="LGK84" s="114"/>
      <c r="LGL84" s="114"/>
      <c r="LGM84" s="114"/>
      <c r="LGN84" s="114"/>
      <c r="LGO84" s="114"/>
      <c r="LGP84" s="114"/>
      <c r="LGQ84" s="114"/>
      <c r="LGR84" s="114"/>
      <c r="LGS84" s="114"/>
      <c r="LGT84" s="114"/>
      <c r="LGU84" s="114"/>
      <c r="LGV84" s="114"/>
      <c r="LGW84" s="114"/>
      <c r="LGX84" s="114"/>
      <c r="LGY84" s="114"/>
      <c r="LGZ84" s="114"/>
      <c r="LHA84" s="114"/>
      <c r="LHB84" s="114"/>
      <c r="LHC84" s="114"/>
      <c r="LHD84" s="114"/>
      <c r="LHE84" s="114"/>
      <c r="LHF84" s="114"/>
      <c r="LHG84" s="114"/>
      <c r="LHH84" s="114"/>
      <c r="LHI84" s="114"/>
      <c r="LHJ84" s="114"/>
      <c r="LHK84" s="114"/>
      <c r="LHL84" s="114"/>
      <c r="LHM84" s="114"/>
      <c r="LHN84" s="114"/>
      <c r="LHO84" s="114"/>
      <c r="LHP84" s="114"/>
      <c r="LHQ84" s="114"/>
      <c r="LHR84" s="114"/>
      <c r="LHS84" s="114"/>
      <c r="LHT84" s="114"/>
      <c r="LHU84" s="114"/>
      <c r="LHV84" s="114"/>
      <c r="LHW84" s="114"/>
      <c r="LHX84" s="114"/>
      <c r="LHY84" s="114"/>
      <c r="LHZ84" s="114"/>
      <c r="LIA84" s="114"/>
      <c r="LIB84" s="114"/>
      <c r="LIC84" s="114"/>
      <c r="LID84" s="114"/>
      <c r="LIE84" s="114"/>
      <c r="LIF84" s="114"/>
      <c r="LIG84" s="114"/>
      <c r="LIH84" s="114"/>
      <c r="LII84" s="114"/>
      <c r="LIJ84" s="114"/>
      <c r="LIK84" s="114"/>
      <c r="LIL84" s="114"/>
      <c r="LIM84" s="114"/>
      <c r="LIN84" s="114"/>
      <c r="LIO84" s="114"/>
      <c r="LIP84" s="114"/>
      <c r="LIQ84" s="114"/>
      <c r="LIR84" s="114"/>
      <c r="LIS84" s="114"/>
      <c r="LIT84" s="114"/>
      <c r="LIU84" s="114"/>
      <c r="LIV84" s="114"/>
      <c r="LIW84" s="114"/>
      <c r="LIX84" s="114"/>
      <c r="LIY84" s="114"/>
      <c r="LIZ84" s="114"/>
      <c r="LJA84" s="114"/>
      <c r="LJB84" s="114"/>
      <c r="LJC84" s="114"/>
      <c r="LJD84" s="114"/>
      <c r="LJE84" s="114"/>
      <c r="LJF84" s="114"/>
      <c r="LJG84" s="114"/>
      <c r="LJH84" s="114"/>
      <c r="LJI84" s="114"/>
      <c r="LJJ84" s="114"/>
      <c r="LJK84" s="114"/>
      <c r="LJL84" s="114"/>
      <c r="LJM84" s="114"/>
      <c r="LJN84" s="114"/>
      <c r="LJO84" s="114"/>
      <c r="LJP84" s="114"/>
      <c r="LJQ84" s="114"/>
      <c r="LJR84" s="114"/>
      <c r="LJS84" s="114"/>
      <c r="LJT84" s="114"/>
      <c r="LJU84" s="114"/>
      <c r="LJV84" s="114"/>
      <c r="LJW84" s="114"/>
      <c r="LJX84" s="114"/>
      <c r="LJY84" s="114"/>
      <c r="LJZ84" s="114"/>
      <c r="LKA84" s="114"/>
      <c r="LKB84" s="114"/>
      <c r="LKC84" s="114"/>
      <c r="LKD84" s="114"/>
      <c r="LKE84" s="114"/>
      <c r="LKF84" s="114"/>
      <c r="LKG84" s="114"/>
      <c r="LKH84" s="114"/>
      <c r="LKI84" s="114"/>
      <c r="LKJ84" s="114"/>
      <c r="LKK84" s="114"/>
      <c r="LKL84" s="114"/>
      <c r="LKM84" s="114"/>
      <c r="LKN84" s="114"/>
      <c r="LKO84" s="114"/>
      <c r="LKP84" s="114"/>
      <c r="LKQ84" s="114"/>
      <c r="LKR84" s="114"/>
      <c r="LKS84" s="114"/>
      <c r="LKT84" s="114"/>
      <c r="LKU84" s="114"/>
      <c r="LKV84" s="114"/>
      <c r="LKW84" s="114"/>
      <c r="LKX84" s="114"/>
      <c r="LKY84" s="114"/>
      <c r="LKZ84" s="114"/>
      <c r="LLA84" s="114"/>
      <c r="LLB84" s="114"/>
      <c r="LLC84" s="114"/>
      <c r="LLD84" s="114"/>
      <c r="LLE84" s="114"/>
      <c r="LLF84" s="114"/>
      <c r="LLG84" s="114"/>
      <c r="LLH84" s="114"/>
      <c r="LLI84" s="114"/>
      <c r="LLJ84" s="114"/>
      <c r="LLK84" s="114"/>
      <c r="LLL84" s="114"/>
      <c r="LLM84" s="114"/>
      <c r="LLN84" s="114"/>
      <c r="LLO84" s="114"/>
      <c r="LLP84" s="114"/>
      <c r="LLQ84" s="114"/>
      <c r="LLR84" s="114"/>
      <c r="LLS84" s="114"/>
      <c r="LLT84" s="114"/>
      <c r="LLU84" s="114"/>
      <c r="LLV84" s="114"/>
      <c r="LLW84" s="114"/>
      <c r="LLX84" s="114"/>
      <c r="LLY84" s="114"/>
      <c r="LLZ84" s="114"/>
      <c r="LMA84" s="114"/>
      <c r="LMB84" s="114"/>
      <c r="LMC84" s="114"/>
      <c r="LMD84" s="114"/>
      <c r="LME84" s="114"/>
      <c r="LMF84" s="114"/>
      <c r="LMG84" s="114"/>
      <c r="LMH84" s="114"/>
      <c r="LMI84" s="114"/>
      <c r="LMJ84" s="114"/>
      <c r="LMK84" s="114"/>
      <c r="LML84" s="114"/>
      <c r="LMM84" s="114"/>
      <c r="LMN84" s="114"/>
      <c r="LMO84" s="114"/>
      <c r="LMP84" s="114"/>
      <c r="LMQ84" s="114"/>
      <c r="LMR84" s="114"/>
      <c r="LMS84" s="114"/>
      <c r="LMT84" s="114"/>
      <c r="LMU84" s="114"/>
      <c r="LMV84" s="114"/>
      <c r="LMW84" s="114"/>
      <c r="LMX84" s="114"/>
      <c r="LMY84" s="114"/>
      <c r="LMZ84" s="114"/>
      <c r="LNA84" s="114"/>
      <c r="LNB84" s="114"/>
      <c r="LNC84" s="114"/>
      <c r="LND84" s="114"/>
      <c r="LNE84" s="114"/>
      <c r="LNF84" s="114"/>
      <c r="LNG84" s="114"/>
      <c r="LNH84" s="114"/>
      <c r="LNI84" s="114"/>
      <c r="LNJ84" s="114"/>
      <c r="LNK84" s="114"/>
      <c r="LNL84" s="114"/>
      <c r="LNM84" s="114"/>
      <c r="LNN84" s="114"/>
      <c r="LNO84" s="114"/>
      <c r="LNP84" s="114"/>
      <c r="LNQ84" s="114"/>
      <c r="LNR84" s="114"/>
      <c r="LNS84" s="114"/>
      <c r="LNT84" s="114"/>
      <c r="LNU84" s="114"/>
      <c r="LNV84" s="114"/>
      <c r="LNW84" s="114"/>
      <c r="LNX84" s="114"/>
      <c r="LNY84" s="114"/>
      <c r="LNZ84" s="114"/>
      <c r="LOA84" s="114"/>
      <c r="LOB84" s="114"/>
      <c r="LOC84" s="114"/>
      <c r="LOD84" s="114"/>
      <c r="LOE84" s="114"/>
      <c r="LOF84" s="114"/>
      <c r="LOG84" s="114"/>
      <c r="LOH84" s="114"/>
      <c r="LOI84" s="114"/>
      <c r="LOJ84" s="114"/>
      <c r="LOK84" s="114"/>
      <c r="LOL84" s="114"/>
      <c r="LOM84" s="114"/>
      <c r="LON84" s="114"/>
      <c r="LOO84" s="114"/>
      <c r="LOP84" s="114"/>
      <c r="LOQ84" s="114"/>
      <c r="LOR84" s="114"/>
      <c r="LOS84" s="114"/>
      <c r="LOT84" s="114"/>
      <c r="LOU84" s="114"/>
      <c r="LOV84" s="114"/>
      <c r="LOW84" s="114"/>
      <c r="LOX84" s="114"/>
      <c r="LOY84" s="114"/>
      <c r="LOZ84" s="114"/>
      <c r="LPA84" s="114"/>
      <c r="LPB84" s="114"/>
      <c r="LPC84" s="114"/>
      <c r="LPD84" s="114"/>
      <c r="LPE84" s="114"/>
      <c r="LPF84" s="114"/>
      <c r="LPG84" s="114"/>
      <c r="LPH84" s="114"/>
      <c r="LPI84" s="114"/>
      <c r="LPJ84" s="114"/>
      <c r="LPK84" s="114"/>
      <c r="LPL84" s="114"/>
      <c r="LPM84" s="114"/>
      <c r="LPN84" s="114"/>
      <c r="LPO84" s="114"/>
      <c r="LPP84" s="114"/>
      <c r="LPQ84" s="114"/>
      <c r="LPR84" s="114"/>
      <c r="LPS84" s="114"/>
      <c r="LPT84" s="114"/>
      <c r="LPU84" s="114"/>
      <c r="LPV84" s="114"/>
      <c r="LPW84" s="114"/>
      <c r="LPX84" s="114"/>
      <c r="LPY84" s="114"/>
      <c r="LPZ84" s="114"/>
      <c r="LQA84" s="114"/>
      <c r="LQB84" s="114"/>
      <c r="LQC84" s="114"/>
      <c r="LQD84" s="114"/>
      <c r="LQE84" s="114"/>
      <c r="LQF84" s="114"/>
      <c r="LQG84" s="114"/>
      <c r="LQH84" s="114"/>
      <c r="LQI84" s="114"/>
      <c r="LQJ84" s="114"/>
      <c r="LQK84" s="114"/>
      <c r="LQL84" s="114"/>
      <c r="LQM84" s="114"/>
      <c r="LQN84" s="114"/>
      <c r="LQO84" s="114"/>
      <c r="LQP84" s="114"/>
      <c r="LQQ84" s="114"/>
      <c r="LQR84" s="114"/>
      <c r="LQS84" s="114"/>
      <c r="LQT84" s="114"/>
      <c r="LQU84" s="114"/>
      <c r="LQV84" s="114"/>
      <c r="LQW84" s="114"/>
      <c r="LQX84" s="114"/>
      <c r="LQY84" s="114"/>
      <c r="LQZ84" s="114"/>
      <c r="LRA84" s="114"/>
      <c r="LRB84" s="114"/>
      <c r="LRC84" s="114"/>
      <c r="LRD84" s="114"/>
      <c r="LRE84" s="114"/>
      <c r="LRF84" s="114"/>
      <c r="LRG84" s="114"/>
      <c r="LRH84" s="114"/>
      <c r="LRI84" s="114"/>
      <c r="LRJ84" s="114"/>
      <c r="LRK84" s="114"/>
      <c r="LRL84" s="114"/>
      <c r="LRM84" s="114"/>
      <c r="LRN84" s="114"/>
      <c r="LRO84" s="114"/>
      <c r="LRP84" s="114"/>
      <c r="LRQ84" s="114"/>
      <c r="LRR84" s="114"/>
      <c r="LRS84" s="114"/>
      <c r="LRT84" s="114"/>
      <c r="LRU84" s="114"/>
      <c r="LRV84" s="114"/>
      <c r="LRW84" s="114"/>
      <c r="LRX84" s="114"/>
      <c r="LRY84" s="114"/>
      <c r="LRZ84" s="114"/>
      <c r="LSA84" s="114"/>
      <c r="LSB84" s="114"/>
      <c r="LSC84" s="114"/>
      <c r="LSD84" s="114"/>
      <c r="LSE84" s="114"/>
      <c r="LSF84" s="114"/>
      <c r="LSG84" s="114"/>
      <c r="LSH84" s="114"/>
      <c r="LSI84" s="114"/>
      <c r="LSJ84" s="114"/>
      <c r="LSK84" s="114"/>
      <c r="LSL84" s="114"/>
      <c r="LSM84" s="114"/>
      <c r="LSN84" s="114"/>
      <c r="LSO84" s="114"/>
      <c r="LSP84" s="114"/>
      <c r="LSQ84" s="114"/>
      <c r="LSR84" s="114"/>
      <c r="LSS84" s="114"/>
      <c r="LST84" s="114"/>
      <c r="LSU84" s="114"/>
      <c r="LSV84" s="114"/>
      <c r="LSW84" s="114"/>
      <c r="LSX84" s="114"/>
      <c r="LSY84" s="114"/>
      <c r="LSZ84" s="114"/>
      <c r="LTA84" s="114"/>
      <c r="LTB84" s="114"/>
      <c r="LTC84" s="114"/>
      <c r="LTD84" s="114"/>
      <c r="LTE84" s="114"/>
      <c r="LTF84" s="114"/>
      <c r="LTG84" s="114"/>
      <c r="LTH84" s="114"/>
      <c r="LTI84" s="114"/>
      <c r="LTJ84" s="114"/>
      <c r="LTK84" s="114"/>
      <c r="LTL84" s="114"/>
      <c r="LTM84" s="114"/>
      <c r="LTN84" s="114"/>
      <c r="LTO84" s="114"/>
      <c r="LTP84" s="114"/>
      <c r="LTQ84" s="114"/>
      <c r="LTR84" s="114"/>
      <c r="LTS84" s="114"/>
      <c r="LTT84" s="114"/>
      <c r="LTU84" s="114"/>
      <c r="LTV84" s="114"/>
      <c r="LTW84" s="114"/>
      <c r="LTX84" s="114"/>
      <c r="LTY84" s="114"/>
      <c r="LTZ84" s="114"/>
      <c r="LUA84" s="114"/>
      <c r="LUB84" s="114"/>
      <c r="LUC84" s="114"/>
      <c r="LUD84" s="114"/>
      <c r="LUE84" s="114"/>
      <c r="LUF84" s="114"/>
      <c r="LUG84" s="114"/>
      <c r="LUH84" s="114"/>
      <c r="LUI84" s="114"/>
      <c r="LUJ84" s="114"/>
      <c r="LUK84" s="114"/>
      <c r="LUL84" s="114"/>
      <c r="LUM84" s="114"/>
      <c r="LUN84" s="114"/>
      <c r="LUO84" s="114"/>
      <c r="LUP84" s="114"/>
      <c r="LUQ84" s="114"/>
      <c r="LUR84" s="114"/>
      <c r="LUS84" s="114"/>
      <c r="LUT84" s="114"/>
      <c r="LUU84" s="114"/>
      <c r="LUV84" s="114"/>
      <c r="LUW84" s="114"/>
      <c r="LUX84" s="114"/>
      <c r="LUY84" s="114"/>
      <c r="LUZ84" s="114"/>
      <c r="LVA84" s="114"/>
      <c r="LVB84" s="114"/>
      <c r="LVC84" s="114"/>
      <c r="LVD84" s="114"/>
      <c r="LVE84" s="114"/>
      <c r="LVF84" s="114"/>
      <c r="LVG84" s="114"/>
      <c r="LVH84" s="114"/>
      <c r="LVI84" s="114"/>
      <c r="LVJ84" s="114"/>
      <c r="LVK84" s="114"/>
      <c r="LVL84" s="114"/>
      <c r="LVM84" s="114"/>
      <c r="LVN84" s="114"/>
      <c r="LVO84" s="114"/>
      <c r="LVP84" s="114"/>
      <c r="LVQ84" s="114"/>
      <c r="LVR84" s="114"/>
      <c r="LVS84" s="114"/>
      <c r="LVT84" s="114"/>
      <c r="LVU84" s="114"/>
      <c r="LVV84" s="114"/>
      <c r="LVW84" s="114"/>
      <c r="LVX84" s="114"/>
      <c r="LVY84" s="114"/>
      <c r="LVZ84" s="114"/>
      <c r="LWA84" s="114"/>
      <c r="LWB84" s="114"/>
      <c r="LWC84" s="114"/>
      <c r="LWD84" s="114"/>
      <c r="LWE84" s="114"/>
      <c r="LWF84" s="114"/>
      <c r="LWG84" s="114"/>
      <c r="LWH84" s="114"/>
      <c r="LWI84" s="114"/>
      <c r="LWJ84" s="114"/>
      <c r="LWK84" s="114"/>
      <c r="LWL84" s="114"/>
      <c r="LWM84" s="114"/>
      <c r="LWN84" s="114"/>
      <c r="LWO84" s="114"/>
      <c r="LWP84" s="114"/>
      <c r="LWQ84" s="114"/>
      <c r="LWR84" s="114"/>
      <c r="LWS84" s="114"/>
      <c r="LWT84" s="114"/>
      <c r="LWU84" s="114"/>
      <c r="LWV84" s="114"/>
      <c r="LWW84" s="114"/>
      <c r="LWX84" s="114"/>
      <c r="LWY84" s="114"/>
      <c r="LWZ84" s="114"/>
      <c r="LXA84" s="114"/>
      <c r="LXB84" s="114"/>
      <c r="LXC84" s="114"/>
      <c r="LXD84" s="114"/>
      <c r="LXE84" s="114"/>
      <c r="LXF84" s="114"/>
      <c r="LXG84" s="114"/>
      <c r="LXH84" s="114"/>
      <c r="LXI84" s="114"/>
      <c r="LXJ84" s="114"/>
      <c r="LXK84" s="114"/>
      <c r="LXL84" s="114"/>
      <c r="LXM84" s="114"/>
      <c r="LXN84" s="114"/>
      <c r="LXO84" s="114"/>
      <c r="LXP84" s="114"/>
      <c r="LXQ84" s="114"/>
      <c r="LXR84" s="114"/>
      <c r="LXS84" s="114"/>
      <c r="LXT84" s="114"/>
      <c r="LXU84" s="114"/>
      <c r="LXV84" s="114"/>
      <c r="LXW84" s="114"/>
      <c r="LXX84" s="114"/>
      <c r="LXY84" s="114"/>
      <c r="LXZ84" s="114"/>
      <c r="LYA84" s="114"/>
      <c r="LYB84" s="114"/>
      <c r="LYC84" s="114"/>
      <c r="LYD84" s="114"/>
      <c r="LYE84" s="114"/>
      <c r="LYF84" s="114"/>
      <c r="LYG84" s="114"/>
      <c r="LYH84" s="114"/>
      <c r="LYI84" s="114"/>
      <c r="LYJ84" s="114"/>
      <c r="LYK84" s="114"/>
      <c r="LYL84" s="114"/>
      <c r="LYM84" s="114"/>
      <c r="LYN84" s="114"/>
      <c r="LYO84" s="114"/>
      <c r="LYP84" s="114"/>
      <c r="LYQ84" s="114"/>
      <c r="LYR84" s="114"/>
      <c r="LYS84" s="114"/>
      <c r="LYT84" s="114"/>
      <c r="LYU84" s="114"/>
      <c r="LYV84" s="114"/>
      <c r="LYW84" s="114"/>
      <c r="LYX84" s="114"/>
      <c r="LYY84" s="114"/>
      <c r="LYZ84" s="114"/>
      <c r="LZA84" s="114"/>
      <c r="LZB84" s="114"/>
      <c r="LZC84" s="114"/>
      <c r="LZD84" s="114"/>
      <c r="LZE84" s="114"/>
      <c r="LZF84" s="114"/>
      <c r="LZG84" s="114"/>
      <c r="LZH84" s="114"/>
      <c r="LZI84" s="114"/>
      <c r="LZJ84" s="114"/>
      <c r="LZK84" s="114"/>
      <c r="LZL84" s="114"/>
      <c r="LZM84" s="114"/>
      <c r="LZN84" s="114"/>
      <c r="LZO84" s="114"/>
      <c r="LZP84" s="114"/>
      <c r="LZQ84" s="114"/>
      <c r="LZR84" s="114"/>
      <c r="LZS84" s="114"/>
      <c r="LZT84" s="114"/>
      <c r="LZU84" s="114"/>
      <c r="LZV84" s="114"/>
      <c r="LZW84" s="114"/>
      <c r="LZX84" s="114"/>
      <c r="LZY84" s="114"/>
      <c r="LZZ84" s="114"/>
      <c r="MAA84" s="114"/>
      <c r="MAB84" s="114"/>
      <c r="MAC84" s="114"/>
      <c r="MAD84" s="114"/>
      <c r="MAE84" s="114"/>
      <c r="MAF84" s="114"/>
      <c r="MAG84" s="114"/>
      <c r="MAH84" s="114"/>
      <c r="MAI84" s="114"/>
      <c r="MAJ84" s="114"/>
      <c r="MAK84" s="114"/>
      <c r="MAL84" s="114"/>
      <c r="MAM84" s="114"/>
      <c r="MAN84" s="114"/>
      <c r="MAO84" s="114"/>
      <c r="MAP84" s="114"/>
      <c r="MAQ84" s="114"/>
      <c r="MAR84" s="114"/>
      <c r="MAS84" s="114"/>
      <c r="MAT84" s="114"/>
      <c r="MAU84" s="114"/>
      <c r="MAV84" s="114"/>
      <c r="MAW84" s="114"/>
      <c r="MAX84" s="114"/>
      <c r="MAY84" s="114"/>
      <c r="MAZ84" s="114"/>
      <c r="MBA84" s="114"/>
      <c r="MBB84" s="114"/>
      <c r="MBC84" s="114"/>
      <c r="MBD84" s="114"/>
      <c r="MBE84" s="114"/>
      <c r="MBF84" s="114"/>
      <c r="MBG84" s="114"/>
      <c r="MBH84" s="114"/>
      <c r="MBI84" s="114"/>
      <c r="MBJ84" s="114"/>
      <c r="MBK84" s="114"/>
      <c r="MBL84" s="114"/>
      <c r="MBM84" s="114"/>
      <c r="MBN84" s="114"/>
      <c r="MBO84" s="114"/>
      <c r="MBP84" s="114"/>
      <c r="MBQ84" s="114"/>
      <c r="MBR84" s="114"/>
      <c r="MBS84" s="114"/>
      <c r="MBT84" s="114"/>
      <c r="MBU84" s="114"/>
      <c r="MBV84" s="114"/>
      <c r="MBW84" s="114"/>
      <c r="MBX84" s="114"/>
      <c r="MBY84" s="114"/>
      <c r="MBZ84" s="114"/>
      <c r="MCA84" s="114"/>
      <c r="MCB84" s="114"/>
      <c r="MCC84" s="114"/>
      <c r="MCD84" s="114"/>
      <c r="MCE84" s="114"/>
      <c r="MCF84" s="114"/>
      <c r="MCG84" s="114"/>
      <c r="MCH84" s="114"/>
      <c r="MCI84" s="114"/>
      <c r="MCJ84" s="114"/>
      <c r="MCK84" s="114"/>
      <c r="MCL84" s="114"/>
      <c r="MCM84" s="114"/>
      <c r="MCN84" s="114"/>
      <c r="MCO84" s="114"/>
      <c r="MCP84" s="114"/>
      <c r="MCQ84" s="114"/>
      <c r="MCR84" s="114"/>
      <c r="MCS84" s="114"/>
      <c r="MCT84" s="114"/>
      <c r="MCU84" s="114"/>
      <c r="MCV84" s="114"/>
      <c r="MCW84" s="114"/>
      <c r="MCX84" s="114"/>
      <c r="MCY84" s="114"/>
      <c r="MCZ84" s="114"/>
      <c r="MDA84" s="114"/>
      <c r="MDB84" s="114"/>
      <c r="MDC84" s="114"/>
      <c r="MDD84" s="114"/>
      <c r="MDE84" s="114"/>
      <c r="MDF84" s="114"/>
      <c r="MDG84" s="114"/>
      <c r="MDH84" s="114"/>
      <c r="MDI84" s="114"/>
      <c r="MDJ84" s="114"/>
      <c r="MDK84" s="114"/>
      <c r="MDL84" s="114"/>
      <c r="MDM84" s="114"/>
      <c r="MDN84" s="114"/>
      <c r="MDO84" s="114"/>
      <c r="MDP84" s="114"/>
      <c r="MDQ84" s="114"/>
      <c r="MDR84" s="114"/>
      <c r="MDS84" s="114"/>
      <c r="MDT84" s="114"/>
      <c r="MDU84" s="114"/>
      <c r="MDV84" s="114"/>
      <c r="MDW84" s="114"/>
      <c r="MDX84" s="114"/>
      <c r="MDY84" s="114"/>
      <c r="MDZ84" s="114"/>
      <c r="MEA84" s="114"/>
      <c r="MEB84" s="114"/>
      <c r="MEC84" s="114"/>
      <c r="MED84" s="114"/>
      <c r="MEE84" s="114"/>
      <c r="MEF84" s="114"/>
      <c r="MEG84" s="114"/>
      <c r="MEH84" s="114"/>
      <c r="MEI84" s="114"/>
      <c r="MEJ84" s="114"/>
      <c r="MEK84" s="114"/>
      <c r="MEL84" s="114"/>
      <c r="MEM84" s="114"/>
      <c r="MEN84" s="114"/>
      <c r="MEO84" s="114"/>
      <c r="MEP84" s="114"/>
      <c r="MEQ84" s="114"/>
      <c r="MER84" s="114"/>
      <c r="MES84" s="114"/>
      <c r="MET84" s="114"/>
      <c r="MEU84" s="114"/>
      <c r="MEV84" s="114"/>
      <c r="MEW84" s="114"/>
      <c r="MEX84" s="114"/>
      <c r="MEY84" s="114"/>
      <c r="MEZ84" s="114"/>
      <c r="MFA84" s="114"/>
      <c r="MFB84" s="114"/>
      <c r="MFC84" s="114"/>
      <c r="MFD84" s="114"/>
      <c r="MFE84" s="114"/>
      <c r="MFF84" s="114"/>
      <c r="MFG84" s="114"/>
      <c r="MFH84" s="114"/>
      <c r="MFI84" s="114"/>
      <c r="MFJ84" s="114"/>
      <c r="MFK84" s="114"/>
      <c r="MFL84" s="114"/>
      <c r="MFM84" s="114"/>
      <c r="MFN84" s="114"/>
      <c r="MFO84" s="114"/>
      <c r="MFP84" s="114"/>
      <c r="MFQ84" s="114"/>
      <c r="MFR84" s="114"/>
      <c r="MFS84" s="114"/>
      <c r="MFT84" s="114"/>
      <c r="MFU84" s="114"/>
      <c r="MFV84" s="114"/>
      <c r="MFW84" s="114"/>
      <c r="MFX84" s="114"/>
      <c r="MFY84" s="114"/>
      <c r="MFZ84" s="114"/>
      <c r="MGA84" s="114"/>
      <c r="MGB84" s="114"/>
      <c r="MGC84" s="114"/>
      <c r="MGD84" s="114"/>
      <c r="MGE84" s="114"/>
      <c r="MGF84" s="114"/>
      <c r="MGG84" s="114"/>
      <c r="MGH84" s="114"/>
      <c r="MGI84" s="114"/>
      <c r="MGJ84" s="114"/>
      <c r="MGK84" s="114"/>
      <c r="MGL84" s="114"/>
      <c r="MGM84" s="114"/>
      <c r="MGN84" s="114"/>
      <c r="MGO84" s="114"/>
      <c r="MGP84" s="114"/>
      <c r="MGQ84" s="114"/>
      <c r="MGR84" s="114"/>
      <c r="MGS84" s="114"/>
      <c r="MGT84" s="114"/>
      <c r="MGU84" s="114"/>
      <c r="MGV84" s="114"/>
      <c r="MGW84" s="114"/>
      <c r="MGX84" s="114"/>
      <c r="MGY84" s="114"/>
      <c r="MGZ84" s="114"/>
      <c r="MHA84" s="114"/>
      <c r="MHB84" s="114"/>
      <c r="MHC84" s="114"/>
      <c r="MHD84" s="114"/>
      <c r="MHE84" s="114"/>
      <c r="MHF84" s="114"/>
      <c r="MHG84" s="114"/>
      <c r="MHH84" s="114"/>
      <c r="MHI84" s="114"/>
      <c r="MHJ84" s="114"/>
      <c r="MHK84" s="114"/>
      <c r="MHL84" s="114"/>
      <c r="MHM84" s="114"/>
      <c r="MHN84" s="114"/>
      <c r="MHO84" s="114"/>
      <c r="MHP84" s="114"/>
      <c r="MHQ84" s="114"/>
      <c r="MHR84" s="114"/>
      <c r="MHS84" s="114"/>
      <c r="MHT84" s="114"/>
      <c r="MHU84" s="114"/>
      <c r="MHV84" s="114"/>
      <c r="MHW84" s="114"/>
      <c r="MHX84" s="114"/>
      <c r="MHY84" s="114"/>
      <c r="MHZ84" s="114"/>
      <c r="MIA84" s="114"/>
      <c r="MIB84" s="114"/>
      <c r="MIC84" s="114"/>
      <c r="MID84" s="114"/>
      <c r="MIE84" s="114"/>
      <c r="MIF84" s="114"/>
      <c r="MIG84" s="114"/>
      <c r="MIH84" s="114"/>
      <c r="MII84" s="114"/>
      <c r="MIJ84" s="114"/>
      <c r="MIK84" s="114"/>
      <c r="MIL84" s="114"/>
      <c r="MIM84" s="114"/>
      <c r="MIN84" s="114"/>
      <c r="MIO84" s="114"/>
      <c r="MIP84" s="114"/>
      <c r="MIQ84" s="114"/>
      <c r="MIR84" s="114"/>
      <c r="MIS84" s="114"/>
      <c r="MIT84" s="114"/>
      <c r="MIU84" s="114"/>
      <c r="MIV84" s="114"/>
      <c r="MIW84" s="114"/>
      <c r="MIX84" s="114"/>
      <c r="MIY84" s="114"/>
      <c r="MIZ84" s="114"/>
      <c r="MJA84" s="114"/>
      <c r="MJB84" s="114"/>
      <c r="MJC84" s="114"/>
      <c r="MJD84" s="114"/>
      <c r="MJE84" s="114"/>
      <c r="MJF84" s="114"/>
      <c r="MJG84" s="114"/>
      <c r="MJH84" s="114"/>
      <c r="MJI84" s="114"/>
      <c r="MJJ84" s="114"/>
      <c r="MJK84" s="114"/>
      <c r="MJL84" s="114"/>
      <c r="MJM84" s="114"/>
      <c r="MJN84" s="114"/>
      <c r="MJO84" s="114"/>
      <c r="MJP84" s="114"/>
      <c r="MJQ84" s="114"/>
      <c r="MJR84" s="114"/>
      <c r="MJS84" s="114"/>
      <c r="MJT84" s="114"/>
      <c r="MJU84" s="114"/>
      <c r="MJV84" s="114"/>
      <c r="MJW84" s="114"/>
      <c r="MJX84" s="114"/>
      <c r="MJY84" s="114"/>
      <c r="MJZ84" s="114"/>
      <c r="MKA84" s="114"/>
      <c r="MKB84" s="114"/>
      <c r="MKC84" s="114"/>
      <c r="MKD84" s="114"/>
      <c r="MKE84" s="114"/>
      <c r="MKF84" s="114"/>
      <c r="MKG84" s="114"/>
      <c r="MKH84" s="114"/>
      <c r="MKI84" s="114"/>
      <c r="MKJ84" s="114"/>
      <c r="MKK84" s="114"/>
      <c r="MKL84" s="114"/>
      <c r="MKM84" s="114"/>
      <c r="MKN84" s="114"/>
      <c r="MKO84" s="114"/>
      <c r="MKP84" s="114"/>
      <c r="MKQ84" s="114"/>
      <c r="MKR84" s="114"/>
      <c r="MKS84" s="114"/>
      <c r="MKT84" s="114"/>
      <c r="MKU84" s="114"/>
      <c r="MKV84" s="114"/>
      <c r="MKW84" s="114"/>
      <c r="MKX84" s="114"/>
      <c r="MKY84" s="114"/>
      <c r="MKZ84" s="114"/>
      <c r="MLA84" s="114"/>
      <c r="MLB84" s="114"/>
      <c r="MLC84" s="114"/>
      <c r="MLD84" s="114"/>
      <c r="MLE84" s="114"/>
      <c r="MLF84" s="114"/>
      <c r="MLG84" s="114"/>
      <c r="MLH84" s="114"/>
      <c r="MLI84" s="114"/>
      <c r="MLJ84" s="114"/>
      <c r="MLK84" s="114"/>
      <c r="MLL84" s="114"/>
      <c r="MLM84" s="114"/>
      <c r="MLN84" s="114"/>
      <c r="MLO84" s="114"/>
      <c r="MLP84" s="114"/>
      <c r="MLQ84" s="114"/>
      <c r="MLR84" s="114"/>
      <c r="MLS84" s="114"/>
      <c r="MLT84" s="114"/>
      <c r="MLU84" s="114"/>
      <c r="MLV84" s="114"/>
      <c r="MLW84" s="114"/>
      <c r="MLX84" s="114"/>
      <c r="MLY84" s="114"/>
      <c r="MLZ84" s="114"/>
      <c r="MMA84" s="114"/>
      <c r="MMB84" s="114"/>
      <c r="MMC84" s="114"/>
      <c r="MMD84" s="114"/>
      <c r="MME84" s="114"/>
      <c r="MMF84" s="114"/>
      <c r="MMG84" s="114"/>
      <c r="MMH84" s="114"/>
      <c r="MMI84" s="114"/>
      <c r="MMJ84" s="114"/>
      <c r="MMK84" s="114"/>
      <c r="MML84" s="114"/>
      <c r="MMM84" s="114"/>
      <c r="MMN84" s="114"/>
      <c r="MMO84" s="114"/>
      <c r="MMP84" s="114"/>
      <c r="MMQ84" s="114"/>
      <c r="MMR84" s="114"/>
      <c r="MMS84" s="114"/>
      <c r="MMT84" s="114"/>
      <c r="MMU84" s="114"/>
      <c r="MMV84" s="114"/>
      <c r="MMW84" s="114"/>
      <c r="MMX84" s="114"/>
      <c r="MMY84" s="114"/>
      <c r="MMZ84" s="114"/>
      <c r="MNA84" s="114"/>
      <c r="MNB84" s="114"/>
      <c r="MNC84" s="114"/>
      <c r="MND84" s="114"/>
      <c r="MNE84" s="114"/>
      <c r="MNF84" s="114"/>
      <c r="MNG84" s="114"/>
      <c r="MNH84" s="114"/>
      <c r="MNI84" s="114"/>
      <c r="MNJ84" s="114"/>
      <c r="MNK84" s="114"/>
      <c r="MNL84" s="114"/>
      <c r="MNM84" s="114"/>
      <c r="MNN84" s="114"/>
      <c r="MNO84" s="114"/>
      <c r="MNP84" s="114"/>
      <c r="MNQ84" s="114"/>
      <c r="MNR84" s="114"/>
      <c r="MNS84" s="114"/>
      <c r="MNT84" s="114"/>
      <c r="MNU84" s="114"/>
      <c r="MNV84" s="114"/>
      <c r="MNW84" s="114"/>
      <c r="MNX84" s="114"/>
      <c r="MNY84" s="114"/>
      <c r="MNZ84" s="114"/>
      <c r="MOA84" s="114"/>
      <c r="MOB84" s="114"/>
      <c r="MOC84" s="114"/>
      <c r="MOD84" s="114"/>
      <c r="MOE84" s="114"/>
      <c r="MOF84" s="114"/>
      <c r="MOG84" s="114"/>
      <c r="MOH84" s="114"/>
      <c r="MOI84" s="114"/>
      <c r="MOJ84" s="114"/>
      <c r="MOK84" s="114"/>
      <c r="MOL84" s="114"/>
      <c r="MOM84" s="114"/>
      <c r="MON84" s="114"/>
      <c r="MOO84" s="114"/>
      <c r="MOP84" s="114"/>
      <c r="MOQ84" s="114"/>
      <c r="MOR84" s="114"/>
      <c r="MOS84" s="114"/>
      <c r="MOT84" s="114"/>
      <c r="MOU84" s="114"/>
      <c r="MOV84" s="114"/>
      <c r="MOW84" s="114"/>
      <c r="MOX84" s="114"/>
      <c r="MOY84" s="114"/>
      <c r="MOZ84" s="114"/>
      <c r="MPA84" s="114"/>
      <c r="MPB84" s="114"/>
      <c r="MPC84" s="114"/>
      <c r="MPD84" s="114"/>
      <c r="MPE84" s="114"/>
      <c r="MPF84" s="114"/>
      <c r="MPG84" s="114"/>
      <c r="MPH84" s="114"/>
      <c r="MPI84" s="114"/>
      <c r="MPJ84" s="114"/>
      <c r="MPK84" s="114"/>
      <c r="MPL84" s="114"/>
      <c r="MPM84" s="114"/>
      <c r="MPN84" s="114"/>
      <c r="MPO84" s="114"/>
      <c r="MPP84" s="114"/>
      <c r="MPQ84" s="114"/>
      <c r="MPR84" s="114"/>
      <c r="MPS84" s="114"/>
      <c r="MPT84" s="114"/>
      <c r="MPU84" s="114"/>
      <c r="MPV84" s="114"/>
      <c r="MPW84" s="114"/>
      <c r="MPX84" s="114"/>
      <c r="MPY84" s="114"/>
      <c r="MPZ84" s="114"/>
      <c r="MQA84" s="114"/>
      <c r="MQB84" s="114"/>
      <c r="MQC84" s="114"/>
      <c r="MQD84" s="114"/>
      <c r="MQE84" s="114"/>
      <c r="MQF84" s="114"/>
      <c r="MQG84" s="114"/>
      <c r="MQH84" s="114"/>
      <c r="MQI84" s="114"/>
      <c r="MQJ84" s="114"/>
      <c r="MQK84" s="114"/>
      <c r="MQL84" s="114"/>
      <c r="MQM84" s="114"/>
      <c r="MQN84" s="114"/>
      <c r="MQO84" s="114"/>
      <c r="MQP84" s="114"/>
      <c r="MQQ84" s="114"/>
      <c r="MQR84" s="114"/>
      <c r="MQS84" s="114"/>
      <c r="MQT84" s="114"/>
      <c r="MQU84" s="114"/>
      <c r="MQV84" s="114"/>
      <c r="MQW84" s="114"/>
      <c r="MQX84" s="114"/>
      <c r="MQY84" s="114"/>
      <c r="MQZ84" s="114"/>
      <c r="MRA84" s="114"/>
      <c r="MRB84" s="114"/>
      <c r="MRC84" s="114"/>
      <c r="MRD84" s="114"/>
      <c r="MRE84" s="114"/>
      <c r="MRF84" s="114"/>
      <c r="MRG84" s="114"/>
      <c r="MRH84" s="114"/>
      <c r="MRI84" s="114"/>
      <c r="MRJ84" s="114"/>
      <c r="MRK84" s="114"/>
      <c r="MRL84" s="114"/>
      <c r="MRM84" s="114"/>
      <c r="MRN84" s="114"/>
      <c r="MRO84" s="114"/>
      <c r="MRP84" s="114"/>
      <c r="MRQ84" s="114"/>
      <c r="MRR84" s="114"/>
      <c r="MRS84" s="114"/>
      <c r="MRT84" s="114"/>
      <c r="MRU84" s="114"/>
      <c r="MRV84" s="114"/>
      <c r="MRW84" s="114"/>
      <c r="MRX84" s="114"/>
      <c r="MRY84" s="114"/>
      <c r="MRZ84" s="114"/>
      <c r="MSA84" s="114"/>
      <c r="MSB84" s="114"/>
      <c r="MSC84" s="114"/>
      <c r="MSD84" s="114"/>
      <c r="MSE84" s="114"/>
      <c r="MSF84" s="114"/>
      <c r="MSG84" s="114"/>
      <c r="MSH84" s="114"/>
      <c r="MSI84" s="114"/>
      <c r="MSJ84" s="114"/>
      <c r="MSK84" s="114"/>
      <c r="MSL84" s="114"/>
      <c r="MSM84" s="114"/>
      <c r="MSN84" s="114"/>
      <c r="MSO84" s="114"/>
      <c r="MSP84" s="114"/>
      <c r="MSQ84" s="114"/>
      <c r="MSR84" s="114"/>
      <c r="MSS84" s="114"/>
      <c r="MST84" s="114"/>
      <c r="MSU84" s="114"/>
      <c r="MSV84" s="114"/>
      <c r="MSW84" s="114"/>
      <c r="MSX84" s="114"/>
      <c r="MSY84" s="114"/>
      <c r="MSZ84" s="114"/>
      <c r="MTA84" s="114"/>
      <c r="MTB84" s="114"/>
      <c r="MTC84" s="114"/>
      <c r="MTD84" s="114"/>
      <c r="MTE84" s="114"/>
      <c r="MTF84" s="114"/>
      <c r="MTG84" s="114"/>
      <c r="MTH84" s="114"/>
      <c r="MTI84" s="114"/>
      <c r="MTJ84" s="114"/>
      <c r="MTK84" s="114"/>
      <c r="MTL84" s="114"/>
      <c r="MTM84" s="114"/>
      <c r="MTN84" s="114"/>
      <c r="MTO84" s="114"/>
      <c r="MTP84" s="114"/>
      <c r="MTQ84" s="114"/>
      <c r="MTR84" s="114"/>
      <c r="MTS84" s="114"/>
      <c r="MTT84" s="114"/>
      <c r="MTU84" s="114"/>
      <c r="MTV84" s="114"/>
      <c r="MTW84" s="114"/>
      <c r="MTX84" s="114"/>
      <c r="MTY84" s="114"/>
      <c r="MTZ84" s="114"/>
      <c r="MUA84" s="114"/>
      <c r="MUB84" s="114"/>
      <c r="MUC84" s="114"/>
      <c r="MUD84" s="114"/>
      <c r="MUE84" s="114"/>
      <c r="MUF84" s="114"/>
      <c r="MUG84" s="114"/>
      <c r="MUH84" s="114"/>
      <c r="MUI84" s="114"/>
      <c r="MUJ84" s="114"/>
      <c r="MUK84" s="114"/>
      <c r="MUL84" s="114"/>
      <c r="MUM84" s="114"/>
      <c r="MUN84" s="114"/>
      <c r="MUO84" s="114"/>
      <c r="MUP84" s="114"/>
      <c r="MUQ84" s="114"/>
      <c r="MUR84" s="114"/>
      <c r="MUS84" s="114"/>
      <c r="MUT84" s="114"/>
      <c r="MUU84" s="114"/>
      <c r="MUV84" s="114"/>
      <c r="MUW84" s="114"/>
      <c r="MUX84" s="114"/>
      <c r="MUY84" s="114"/>
      <c r="MUZ84" s="114"/>
      <c r="MVA84" s="114"/>
      <c r="MVB84" s="114"/>
      <c r="MVC84" s="114"/>
      <c r="MVD84" s="114"/>
      <c r="MVE84" s="114"/>
      <c r="MVF84" s="114"/>
      <c r="MVG84" s="114"/>
      <c r="MVH84" s="114"/>
      <c r="MVI84" s="114"/>
      <c r="MVJ84" s="114"/>
      <c r="MVK84" s="114"/>
      <c r="MVL84" s="114"/>
      <c r="MVM84" s="114"/>
      <c r="MVN84" s="114"/>
      <c r="MVO84" s="114"/>
      <c r="MVP84" s="114"/>
      <c r="MVQ84" s="114"/>
      <c r="MVR84" s="114"/>
      <c r="MVS84" s="114"/>
      <c r="MVT84" s="114"/>
      <c r="MVU84" s="114"/>
      <c r="MVV84" s="114"/>
      <c r="MVW84" s="114"/>
      <c r="MVX84" s="114"/>
      <c r="MVY84" s="114"/>
      <c r="MVZ84" s="114"/>
      <c r="MWA84" s="114"/>
      <c r="MWB84" s="114"/>
      <c r="MWC84" s="114"/>
      <c r="MWD84" s="114"/>
      <c r="MWE84" s="114"/>
      <c r="MWF84" s="114"/>
      <c r="MWG84" s="114"/>
      <c r="MWH84" s="114"/>
      <c r="MWI84" s="114"/>
      <c r="MWJ84" s="114"/>
      <c r="MWK84" s="114"/>
      <c r="MWL84" s="114"/>
      <c r="MWM84" s="114"/>
      <c r="MWN84" s="114"/>
      <c r="MWO84" s="114"/>
      <c r="MWP84" s="114"/>
      <c r="MWQ84" s="114"/>
      <c r="MWR84" s="114"/>
      <c r="MWS84" s="114"/>
      <c r="MWT84" s="114"/>
      <c r="MWU84" s="114"/>
      <c r="MWV84" s="114"/>
      <c r="MWW84" s="114"/>
      <c r="MWX84" s="114"/>
      <c r="MWY84" s="114"/>
      <c r="MWZ84" s="114"/>
      <c r="MXA84" s="114"/>
      <c r="MXB84" s="114"/>
      <c r="MXC84" s="114"/>
      <c r="MXD84" s="114"/>
      <c r="MXE84" s="114"/>
      <c r="MXF84" s="114"/>
      <c r="MXG84" s="114"/>
      <c r="MXH84" s="114"/>
      <c r="MXI84" s="114"/>
      <c r="MXJ84" s="114"/>
      <c r="MXK84" s="114"/>
      <c r="MXL84" s="114"/>
      <c r="MXM84" s="114"/>
      <c r="MXN84" s="114"/>
      <c r="MXO84" s="114"/>
      <c r="MXP84" s="114"/>
      <c r="MXQ84" s="114"/>
      <c r="MXR84" s="114"/>
      <c r="MXS84" s="114"/>
      <c r="MXT84" s="114"/>
      <c r="MXU84" s="114"/>
      <c r="MXV84" s="114"/>
      <c r="MXW84" s="114"/>
      <c r="MXX84" s="114"/>
      <c r="MXY84" s="114"/>
      <c r="MXZ84" s="114"/>
      <c r="MYA84" s="114"/>
      <c r="MYB84" s="114"/>
      <c r="MYC84" s="114"/>
      <c r="MYD84" s="114"/>
      <c r="MYE84" s="114"/>
      <c r="MYF84" s="114"/>
      <c r="MYG84" s="114"/>
      <c r="MYH84" s="114"/>
      <c r="MYI84" s="114"/>
      <c r="MYJ84" s="114"/>
      <c r="MYK84" s="114"/>
      <c r="MYL84" s="114"/>
      <c r="MYM84" s="114"/>
      <c r="MYN84" s="114"/>
      <c r="MYO84" s="114"/>
      <c r="MYP84" s="114"/>
      <c r="MYQ84" s="114"/>
      <c r="MYR84" s="114"/>
      <c r="MYS84" s="114"/>
      <c r="MYT84" s="114"/>
      <c r="MYU84" s="114"/>
      <c r="MYV84" s="114"/>
      <c r="MYW84" s="114"/>
      <c r="MYX84" s="114"/>
      <c r="MYY84" s="114"/>
      <c r="MYZ84" s="114"/>
      <c r="MZA84" s="114"/>
      <c r="MZB84" s="114"/>
      <c r="MZC84" s="114"/>
      <c r="MZD84" s="114"/>
      <c r="MZE84" s="114"/>
      <c r="MZF84" s="114"/>
      <c r="MZG84" s="114"/>
      <c r="MZH84" s="114"/>
      <c r="MZI84" s="114"/>
      <c r="MZJ84" s="114"/>
      <c r="MZK84" s="114"/>
      <c r="MZL84" s="114"/>
      <c r="MZM84" s="114"/>
      <c r="MZN84" s="114"/>
      <c r="MZO84" s="114"/>
      <c r="MZP84" s="114"/>
      <c r="MZQ84" s="114"/>
      <c r="MZR84" s="114"/>
      <c r="MZS84" s="114"/>
      <c r="MZT84" s="114"/>
      <c r="MZU84" s="114"/>
      <c r="MZV84" s="114"/>
      <c r="MZW84" s="114"/>
      <c r="MZX84" s="114"/>
      <c r="MZY84" s="114"/>
      <c r="MZZ84" s="114"/>
      <c r="NAA84" s="114"/>
      <c r="NAB84" s="114"/>
      <c r="NAC84" s="114"/>
      <c r="NAD84" s="114"/>
      <c r="NAE84" s="114"/>
      <c r="NAF84" s="114"/>
      <c r="NAG84" s="114"/>
      <c r="NAH84" s="114"/>
      <c r="NAI84" s="114"/>
      <c r="NAJ84" s="114"/>
      <c r="NAK84" s="114"/>
      <c r="NAL84" s="114"/>
      <c r="NAM84" s="114"/>
      <c r="NAN84" s="114"/>
      <c r="NAO84" s="114"/>
      <c r="NAP84" s="114"/>
      <c r="NAQ84" s="114"/>
      <c r="NAR84" s="114"/>
      <c r="NAS84" s="114"/>
      <c r="NAT84" s="114"/>
      <c r="NAU84" s="114"/>
      <c r="NAV84" s="114"/>
      <c r="NAW84" s="114"/>
      <c r="NAX84" s="114"/>
      <c r="NAY84" s="114"/>
      <c r="NAZ84" s="114"/>
      <c r="NBA84" s="114"/>
      <c r="NBB84" s="114"/>
      <c r="NBC84" s="114"/>
      <c r="NBD84" s="114"/>
      <c r="NBE84" s="114"/>
      <c r="NBF84" s="114"/>
      <c r="NBG84" s="114"/>
      <c r="NBH84" s="114"/>
      <c r="NBI84" s="114"/>
      <c r="NBJ84" s="114"/>
      <c r="NBK84" s="114"/>
      <c r="NBL84" s="114"/>
      <c r="NBM84" s="114"/>
      <c r="NBN84" s="114"/>
      <c r="NBO84" s="114"/>
      <c r="NBP84" s="114"/>
      <c r="NBQ84" s="114"/>
      <c r="NBR84" s="114"/>
      <c r="NBS84" s="114"/>
      <c r="NBT84" s="114"/>
      <c r="NBU84" s="114"/>
      <c r="NBV84" s="114"/>
      <c r="NBW84" s="114"/>
      <c r="NBX84" s="114"/>
      <c r="NBY84" s="114"/>
      <c r="NBZ84" s="114"/>
      <c r="NCA84" s="114"/>
      <c r="NCB84" s="114"/>
      <c r="NCC84" s="114"/>
      <c r="NCD84" s="114"/>
      <c r="NCE84" s="114"/>
      <c r="NCF84" s="114"/>
      <c r="NCG84" s="114"/>
      <c r="NCH84" s="114"/>
      <c r="NCI84" s="114"/>
      <c r="NCJ84" s="114"/>
      <c r="NCK84" s="114"/>
      <c r="NCL84" s="114"/>
      <c r="NCM84" s="114"/>
      <c r="NCN84" s="114"/>
      <c r="NCO84" s="114"/>
      <c r="NCP84" s="114"/>
      <c r="NCQ84" s="114"/>
      <c r="NCR84" s="114"/>
      <c r="NCS84" s="114"/>
      <c r="NCT84" s="114"/>
      <c r="NCU84" s="114"/>
      <c r="NCV84" s="114"/>
      <c r="NCW84" s="114"/>
      <c r="NCX84" s="114"/>
      <c r="NCY84" s="114"/>
      <c r="NCZ84" s="114"/>
      <c r="NDA84" s="114"/>
      <c r="NDB84" s="114"/>
      <c r="NDC84" s="114"/>
      <c r="NDD84" s="114"/>
      <c r="NDE84" s="114"/>
      <c r="NDF84" s="114"/>
      <c r="NDG84" s="114"/>
      <c r="NDH84" s="114"/>
      <c r="NDI84" s="114"/>
      <c r="NDJ84" s="114"/>
      <c r="NDK84" s="114"/>
      <c r="NDL84" s="114"/>
      <c r="NDM84" s="114"/>
      <c r="NDN84" s="114"/>
      <c r="NDO84" s="114"/>
      <c r="NDP84" s="114"/>
      <c r="NDQ84" s="114"/>
      <c r="NDR84" s="114"/>
      <c r="NDS84" s="114"/>
      <c r="NDT84" s="114"/>
      <c r="NDU84" s="114"/>
      <c r="NDV84" s="114"/>
      <c r="NDW84" s="114"/>
      <c r="NDX84" s="114"/>
      <c r="NDY84" s="114"/>
      <c r="NDZ84" s="114"/>
      <c r="NEA84" s="114"/>
      <c r="NEB84" s="114"/>
      <c r="NEC84" s="114"/>
      <c r="NED84" s="114"/>
      <c r="NEE84" s="114"/>
      <c r="NEF84" s="114"/>
      <c r="NEG84" s="114"/>
      <c r="NEH84" s="114"/>
      <c r="NEI84" s="114"/>
      <c r="NEJ84" s="114"/>
      <c r="NEK84" s="114"/>
      <c r="NEL84" s="114"/>
      <c r="NEM84" s="114"/>
      <c r="NEN84" s="114"/>
      <c r="NEO84" s="114"/>
      <c r="NEP84" s="114"/>
      <c r="NEQ84" s="114"/>
      <c r="NER84" s="114"/>
      <c r="NES84" s="114"/>
      <c r="NET84" s="114"/>
      <c r="NEU84" s="114"/>
      <c r="NEV84" s="114"/>
      <c r="NEW84" s="114"/>
      <c r="NEX84" s="114"/>
      <c r="NEY84" s="114"/>
      <c r="NEZ84" s="114"/>
      <c r="NFA84" s="114"/>
      <c r="NFB84" s="114"/>
      <c r="NFC84" s="114"/>
      <c r="NFD84" s="114"/>
      <c r="NFE84" s="114"/>
      <c r="NFF84" s="114"/>
      <c r="NFG84" s="114"/>
      <c r="NFH84" s="114"/>
      <c r="NFI84" s="114"/>
      <c r="NFJ84" s="114"/>
      <c r="NFK84" s="114"/>
      <c r="NFL84" s="114"/>
      <c r="NFM84" s="114"/>
      <c r="NFN84" s="114"/>
      <c r="NFO84" s="114"/>
      <c r="NFP84" s="114"/>
      <c r="NFQ84" s="114"/>
      <c r="NFR84" s="114"/>
      <c r="NFS84" s="114"/>
      <c r="NFT84" s="114"/>
      <c r="NFU84" s="114"/>
      <c r="NFV84" s="114"/>
      <c r="NFW84" s="114"/>
      <c r="NFX84" s="114"/>
      <c r="NFY84" s="114"/>
      <c r="NFZ84" s="114"/>
      <c r="NGA84" s="114"/>
      <c r="NGB84" s="114"/>
      <c r="NGC84" s="114"/>
      <c r="NGD84" s="114"/>
      <c r="NGE84" s="114"/>
      <c r="NGF84" s="114"/>
      <c r="NGG84" s="114"/>
      <c r="NGH84" s="114"/>
      <c r="NGI84" s="114"/>
      <c r="NGJ84" s="114"/>
      <c r="NGK84" s="114"/>
      <c r="NGL84" s="114"/>
      <c r="NGM84" s="114"/>
      <c r="NGN84" s="114"/>
      <c r="NGO84" s="114"/>
      <c r="NGP84" s="114"/>
      <c r="NGQ84" s="114"/>
      <c r="NGR84" s="114"/>
      <c r="NGS84" s="114"/>
      <c r="NGT84" s="114"/>
      <c r="NGU84" s="114"/>
      <c r="NGV84" s="114"/>
      <c r="NGW84" s="114"/>
      <c r="NGX84" s="114"/>
      <c r="NGY84" s="114"/>
      <c r="NGZ84" s="114"/>
      <c r="NHA84" s="114"/>
      <c r="NHB84" s="114"/>
      <c r="NHC84" s="114"/>
      <c r="NHD84" s="114"/>
      <c r="NHE84" s="114"/>
      <c r="NHF84" s="114"/>
      <c r="NHG84" s="114"/>
      <c r="NHH84" s="114"/>
      <c r="NHI84" s="114"/>
      <c r="NHJ84" s="114"/>
      <c r="NHK84" s="114"/>
      <c r="NHL84" s="114"/>
      <c r="NHM84" s="114"/>
      <c r="NHN84" s="114"/>
      <c r="NHO84" s="114"/>
      <c r="NHP84" s="114"/>
      <c r="NHQ84" s="114"/>
      <c r="NHR84" s="114"/>
      <c r="NHS84" s="114"/>
      <c r="NHT84" s="114"/>
      <c r="NHU84" s="114"/>
      <c r="NHV84" s="114"/>
      <c r="NHW84" s="114"/>
      <c r="NHX84" s="114"/>
      <c r="NHY84" s="114"/>
      <c r="NHZ84" s="114"/>
      <c r="NIA84" s="114"/>
      <c r="NIB84" s="114"/>
      <c r="NIC84" s="114"/>
      <c r="NID84" s="114"/>
      <c r="NIE84" s="114"/>
      <c r="NIF84" s="114"/>
      <c r="NIG84" s="114"/>
      <c r="NIH84" s="114"/>
      <c r="NII84" s="114"/>
      <c r="NIJ84" s="114"/>
      <c r="NIK84" s="114"/>
      <c r="NIL84" s="114"/>
      <c r="NIM84" s="114"/>
      <c r="NIN84" s="114"/>
      <c r="NIO84" s="114"/>
      <c r="NIP84" s="114"/>
      <c r="NIQ84" s="114"/>
      <c r="NIR84" s="114"/>
      <c r="NIS84" s="114"/>
      <c r="NIT84" s="114"/>
      <c r="NIU84" s="114"/>
      <c r="NIV84" s="114"/>
      <c r="NIW84" s="114"/>
      <c r="NIX84" s="114"/>
      <c r="NIY84" s="114"/>
      <c r="NIZ84" s="114"/>
      <c r="NJA84" s="114"/>
      <c r="NJB84" s="114"/>
      <c r="NJC84" s="114"/>
      <c r="NJD84" s="114"/>
      <c r="NJE84" s="114"/>
      <c r="NJF84" s="114"/>
      <c r="NJG84" s="114"/>
      <c r="NJH84" s="114"/>
      <c r="NJI84" s="114"/>
      <c r="NJJ84" s="114"/>
      <c r="NJK84" s="114"/>
      <c r="NJL84" s="114"/>
      <c r="NJM84" s="114"/>
      <c r="NJN84" s="114"/>
      <c r="NJO84" s="114"/>
      <c r="NJP84" s="114"/>
      <c r="NJQ84" s="114"/>
      <c r="NJR84" s="114"/>
      <c r="NJS84" s="114"/>
      <c r="NJT84" s="114"/>
      <c r="NJU84" s="114"/>
      <c r="NJV84" s="114"/>
      <c r="NJW84" s="114"/>
      <c r="NJX84" s="114"/>
      <c r="NJY84" s="114"/>
      <c r="NJZ84" s="114"/>
      <c r="NKA84" s="114"/>
      <c r="NKB84" s="114"/>
      <c r="NKC84" s="114"/>
      <c r="NKD84" s="114"/>
      <c r="NKE84" s="114"/>
      <c r="NKF84" s="114"/>
      <c r="NKG84" s="114"/>
      <c r="NKH84" s="114"/>
      <c r="NKI84" s="114"/>
      <c r="NKJ84" s="114"/>
      <c r="NKK84" s="114"/>
      <c r="NKL84" s="114"/>
      <c r="NKM84" s="114"/>
      <c r="NKN84" s="114"/>
      <c r="NKO84" s="114"/>
      <c r="NKP84" s="114"/>
      <c r="NKQ84" s="114"/>
      <c r="NKR84" s="114"/>
      <c r="NKS84" s="114"/>
      <c r="NKT84" s="114"/>
      <c r="NKU84" s="114"/>
      <c r="NKV84" s="114"/>
      <c r="NKW84" s="114"/>
      <c r="NKX84" s="114"/>
      <c r="NKY84" s="114"/>
      <c r="NKZ84" s="114"/>
      <c r="NLA84" s="114"/>
      <c r="NLB84" s="114"/>
      <c r="NLC84" s="114"/>
      <c r="NLD84" s="114"/>
      <c r="NLE84" s="114"/>
      <c r="NLF84" s="114"/>
      <c r="NLG84" s="114"/>
      <c r="NLH84" s="114"/>
      <c r="NLI84" s="114"/>
      <c r="NLJ84" s="114"/>
      <c r="NLK84" s="114"/>
      <c r="NLL84" s="114"/>
      <c r="NLM84" s="114"/>
      <c r="NLN84" s="114"/>
      <c r="NLO84" s="114"/>
      <c r="NLP84" s="114"/>
      <c r="NLQ84" s="114"/>
      <c r="NLR84" s="114"/>
      <c r="NLS84" s="114"/>
      <c r="NLT84" s="114"/>
      <c r="NLU84" s="114"/>
      <c r="NLV84" s="114"/>
      <c r="NLW84" s="114"/>
      <c r="NLX84" s="114"/>
      <c r="NLY84" s="114"/>
      <c r="NLZ84" s="114"/>
      <c r="NMA84" s="114"/>
      <c r="NMB84" s="114"/>
      <c r="NMC84" s="114"/>
      <c r="NMD84" s="114"/>
      <c r="NME84" s="114"/>
      <c r="NMF84" s="114"/>
      <c r="NMG84" s="114"/>
      <c r="NMH84" s="114"/>
      <c r="NMI84" s="114"/>
      <c r="NMJ84" s="114"/>
      <c r="NMK84" s="114"/>
      <c r="NML84" s="114"/>
      <c r="NMM84" s="114"/>
      <c r="NMN84" s="114"/>
      <c r="NMO84" s="114"/>
      <c r="NMP84" s="114"/>
      <c r="NMQ84" s="114"/>
      <c r="NMR84" s="114"/>
      <c r="NMS84" s="114"/>
      <c r="NMT84" s="114"/>
      <c r="NMU84" s="114"/>
      <c r="NMV84" s="114"/>
      <c r="NMW84" s="114"/>
      <c r="NMX84" s="114"/>
      <c r="NMY84" s="114"/>
      <c r="NMZ84" s="114"/>
      <c r="NNA84" s="114"/>
      <c r="NNB84" s="114"/>
      <c r="NNC84" s="114"/>
      <c r="NND84" s="114"/>
      <c r="NNE84" s="114"/>
      <c r="NNF84" s="114"/>
      <c r="NNG84" s="114"/>
      <c r="NNH84" s="114"/>
      <c r="NNI84" s="114"/>
      <c r="NNJ84" s="114"/>
      <c r="NNK84" s="114"/>
      <c r="NNL84" s="114"/>
      <c r="NNM84" s="114"/>
      <c r="NNN84" s="114"/>
      <c r="NNO84" s="114"/>
      <c r="NNP84" s="114"/>
      <c r="NNQ84" s="114"/>
      <c r="NNR84" s="114"/>
      <c r="NNS84" s="114"/>
      <c r="NNT84" s="114"/>
      <c r="NNU84" s="114"/>
      <c r="NNV84" s="114"/>
      <c r="NNW84" s="114"/>
      <c r="NNX84" s="114"/>
      <c r="NNY84" s="114"/>
      <c r="NNZ84" s="114"/>
      <c r="NOA84" s="114"/>
      <c r="NOB84" s="114"/>
      <c r="NOC84" s="114"/>
      <c r="NOD84" s="114"/>
      <c r="NOE84" s="114"/>
      <c r="NOF84" s="114"/>
      <c r="NOG84" s="114"/>
      <c r="NOH84" s="114"/>
      <c r="NOI84" s="114"/>
      <c r="NOJ84" s="114"/>
      <c r="NOK84" s="114"/>
      <c r="NOL84" s="114"/>
      <c r="NOM84" s="114"/>
      <c r="NON84" s="114"/>
      <c r="NOO84" s="114"/>
      <c r="NOP84" s="114"/>
      <c r="NOQ84" s="114"/>
      <c r="NOR84" s="114"/>
      <c r="NOS84" s="114"/>
      <c r="NOT84" s="114"/>
      <c r="NOU84" s="114"/>
      <c r="NOV84" s="114"/>
      <c r="NOW84" s="114"/>
      <c r="NOX84" s="114"/>
      <c r="NOY84" s="114"/>
      <c r="NOZ84" s="114"/>
      <c r="NPA84" s="114"/>
      <c r="NPB84" s="114"/>
      <c r="NPC84" s="114"/>
      <c r="NPD84" s="114"/>
      <c r="NPE84" s="114"/>
      <c r="NPF84" s="114"/>
      <c r="NPG84" s="114"/>
      <c r="NPH84" s="114"/>
      <c r="NPI84" s="114"/>
      <c r="NPJ84" s="114"/>
      <c r="NPK84" s="114"/>
      <c r="NPL84" s="114"/>
      <c r="NPM84" s="114"/>
      <c r="NPN84" s="114"/>
      <c r="NPO84" s="114"/>
      <c r="NPP84" s="114"/>
      <c r="NPQ84" s="114"/>
      <c r="NPR84" s="114"/>
      <c r="NPS84" s="114"/>
      <c r="NPT84" s="114"/>
      <c r="NPU84" s="114"/>
      <c r="NPV84" s="114"/>
      <c r="NPW84" s="114"/>
      <c r="NPX84" s="114"/>
      <c r="NPY84" s="114"/>
      <c r="NPZ84" s="114"/>
      <c r="NQA84" s="114"/>
      <c r="NQB84" s="114"/>
      <c r="NQC84" s="114"/>
      <c r="NQD84" s="114"/>
      <c r="NQE84" s="114"/>
      <c r="NQF84" s="114"/>
      <c r="NQG84" s="114"/>
      <c r="NQH84" s="114"/>
      <c r="NQI84" s="114"/>
      <c r="NQJ84" s="114"/>
      <c r="NQK84" s="114"/>
      <c r="NQL84" s="114"/>
      <c r="NQM84" s="114"/>
      <c r="NQN84" s="114"/>
      <c r="NQO84" s="114"/>
      <c r="NQP84" s="114"/>
      <c r="NQQ84" s="114"/>
      <c r="NQR84" s="114"/>
      <c r="NQS84" s="114"/>
      <c r="NQT84" s="114"/>
      <c r="NQU84" s="114"/>
      <c r="NQV84" s="114"/>
      <c r="NQW84" s="114"/>
      <c r="NQX84" s="114"/>
      <c r="NQY84" s="114"/>
      <c r="NQZ84" s="114"/>
      <c r="NRA84" s="114"/>
      <c r="NRB84" s="114"/>
      <c r="NRC84" s="114"/>
      <c r="NRD84" s="114"/>
      <c r="NRE84" s="114"/>
      <c r="NRF84" s="114"/>
      <c r="NRG84" s="114"/>
      <c r="NRH84" s="114"/>
      <c r="NRI84" s="114"/>
      <c r="NRJ84" s="114"/>
      <c r="NRK84" s="114"/>
      <c r="NRL84" s="114"/>
      <c r="NRM84" s="114"/>
      <c r="NRN84" s="114"/>
      <c r="NRO84" s="114"/>
      <c r="NRP84" s="114"/>
      <c r="NRQ84" s="114"/>
      <c r="NRR84" s="114"/>
      <c r="NRS84" s="114"/>
      <c r="NRT84" s="114"/>
      <c r="NRU84" s="114"/>
      <c r="NRV84" s="114"/>
      <c r="NRW84" s="114"/>
      <c r="NRX84" s="114"/>
      <c r="NRY84" s="114"/>
      <c r="NRZ84" s="114"/>
      <c r="NSA84" s="114"/>
      <c r="NSB84" s="114"/>
      <c r="NSC84" s="114"/>
      <c r="NSD84" s="114"/>
      <c r="NSE84" s="114"/>
      <c r="NSF84" s="114"/>
      <c r="NSG84" s="114"/>
      <c r="NSH84" s="114"/>
      <c r="NSI84" s="114"/>
      <c r="NSJ84" s="114"/>
      <c r="NSK84" s="114"/>
      <c r="NSL84" s="114"/>
      <c r="NSM84" s="114"/>
      <c r="NSN84" s="114"/>
      <c r="NSO84" s="114"/>
      <c r="NSP84" s="114"/>
      <c r="NSQ84" s="114"/>
      <c r="NSR84" s="114"/>
      <c r="NSS84" s="114"/>
      <c r="NST84" s="114"/>
      <c r="NSU84" s="114"/>
      <c r="NSV84" s="114"/>
      <c r="NSW84" s="114"/>
      <c r="NSX84" s="114"/>
      <c r="NSY84" s="114"/>
      <c r="NSZ84" s="114"/>
      <c r="NTA84" s="114"/>
      <c r="NTB84" s="114"/>
      <c r="NTC84" s="114"/>
      <c r="NTD84" s="114"/>
      <c r="NTE84" s="114"/>
      <c r="NTF84" s="114"/>
      <c r="NTG84" s="114"/>
      <c r="NTH84" s="114"/>
      <c r="NTI84" s="114"/>
      <c r="NTJ84" s="114"/>
      <c r="NTK84" s="114"/>
      <c r="NTL84" s="114"/>
      <c r="NTM84" s="114"/>
      <c r="NTN84" s="114"/>
      <c r="NTO84" s="114"/>
      <c r="NTP84" s="114"/>
      <c r="NTQ84" s="114"/>
      <c r="NTR84" s="114"/>
      <c r="NTS84" s="114"/>
      <c r="NTT84" s="114"/>
      <c r="NTU84" s="114"/>
      <c r="NTV84" s="114"/>
      <c r="NTW84" s="114"/>
      <c r="NTX84" s="114"/>
      <c r="NTY84" s="114"/>
      <c r="NTZ84" s="114"/>
      <c r="NUA84" s="114"/>
      <c r="NUB84" s="114"/>
      <c r="NUC84" s="114"/>
      <c r="NUD84" s="114"/>
      <c r="NUE84" s="114"/>
      <c r="NUF84" s="114"/>
      <c r="NUG84" s="114"/>
      <c r="NUH84" s="114"/>
      <c r="NUI84" s="114"/>
      <c r="NUJ84" s="114"/>
      <c r="NUK84" s="114"/>
      <c r="NUL84" s="114"/>
      <c r="NUM84" s="114"/>
      <c r="NUN84" s="114"/>
      <c r="NUO84" s="114"/>
      <c r="NUP84" s="114"/>
      <c r="NUQ84" s="114"/>
      <c r="NUR84" s="114"/>
      <c r="NUS84" s="114"/>
      <c r="NUT84" s="114"/>
      <c r="NUU84" s="114"/>
      <c r="NUV84" s="114"/>
      <c r="NUW84" s="114"/>
      <c r="NUX84" s="114"/>
      <c r="NUY84" s="114"/>
      <c r="NUZ84" s="114"/>
      <c r="NVA84" s="114"/>
      <c r="NVB84" s="114"/>
      <c r="NVC84" s="114"/>
      <c r="NVD84" s="114"/>
      <c r="NVE84" s="114"/>
      <c r="NVF84" s="114"/>
      <c r="NVG84" s="114"/>
      <c r="NVH84" s="114"/>
      <c r="NVI84" s="114"/>
      <c r="NVJ84" s="114"/>
      <c r="NVK84" s="114"/>
      <c r="NVL84" s="114"/>
      <c r="NVM84" s="114"/>
      <c r="NVN84" s="114"/>
      <c r="NVO84" s="114"/>
      <c r="NVP84" s="114"/>
      <c r="NVQ84" s="114"/>
      <c r="NVR84" s="114"/>
      <c r="NVS84" s="114"/>
      <c r="NVT84" s="114"/>
      <c r="NVU84" s="114"/>
      <c r="NVV84" s="114"/>
      <c r="NVW84" s="114"/>
      <c r="NVX84" s="114"/>
      <c r="NVY84" s="114"/>
      <c r="NVZ84" s="114"/>
      <c r="NWA84" s="114"/>
      <c r="NWB84" s="114"/>
      <c r="NWC84" s="114"/>
      <c r="NWD84" s="114"/>
      <c r="NWE84" s="114"/>
      <c r="NWF84" s="114"/>
      <c r="NWG84" s="114"/>
      <c r="NWH84" s="114"/>
      <c r="NWI84" s="114"/>
      <c r="NWJ84" s="114"/>
      <c r="NWK84" s="114"/>
      <c r="NWL84" s="114"/>
      <c r="NWM84" s="114"/>
      <c r="NWN84" s="114"/>
      <c r="NWO84" s="114"/>
      <c r="NWP84" s="114"/>
      <c r="NWQ84" s="114"/>
      <c r="NWR84" s="114"/>
      <c r="NWS84" s="114"/>
      <c r="NWT84" s="114"/>
      <c r="NWU84" s="114"/>
      <c r="NWV84" s="114"/>
      <c r="NWW84" s="114"/>
      <c r="NWX84" s="114"/>
      <c r="NWY84" s="114"/>
      <c r="NWZ84" s="114"/>
      <c r="NXA84" s="114"/>
      <c r="NXB84" s="114"/>
      <c r="NXC84" s="114"/>
      <c r="NXD84" s="114"/>
      <c r="NXE84" s="114"/>
      <c r="NXF84" s="114"/>
      <c r="NXG84" s="114"/>
      <c r="NXH84" s="114"/>
      <c r="NXI84" s="114"/>
      <c r="NXJ84" s="114"/>
      <c r="NXK84" s="114"/>
      <c r="NXL84" s="114"/>
      <c r="NXM84" s="114"/>
      <c r="NXN84" s="114"/>
      <c r="NXO84" s="114"/>
      <c r="NXP84" s="114"/>
      <c r="NXQ84" s="114"/>
      <c r="NXR84" s="114"/>
      <c r="NXS84" s="114"/>
      <c r="NXT84" s="114"/>
      <c r="NXU84" s="114"/>
      <c r="NXV84" s="114"/>
      <c r="NXW84" s="114"/>
      <c r="NXX84" s="114"/>
      <c r="NXY84" s="114"/>
      <c r="NXZ84" s="114"/>
      <c r="NYA84" s="114"/>
      <c r="NYB84" s="114"/>
      <c r="NYC84" s="114"/>
      <c r="NYD84" s="114"/>
      <c r="NYE84" s="114"/>
      <c r="NYF84" s="114"/>
      <c r="NYG84" s="114"/>
      <c r="NYH84" s="114"/>
      <c r="NYI84" s="114"/>
      <c r="NYJ84" s="114"/>
      <c r="NYK84" s="114"/>
      <c r="NYL84" s="114"/>
      <c r="NYM84" s="114"/>
      <c r="NYN84" s="114"/>
      <c r="NYO84" s="114"/>
      <c r="NYP84" s="114"/>
      <c r="NYQ84" s="114"/>
      <c r="NYR84" s="114"/>
      <c r="NYS84" s="114"/>
      <c r="NYT84" s="114"/>
      <c r="NYU84" s="114"/>
      <c r="NYV84" s="114"/>
      <c r="NYW84" s="114"/>
      <c r="NYX84" s="114"/>
      <c r="NYY84" s="114"/>
      <c r="NYZ84" s="114"/>
      <c r="NZA84" s="114"/>
      <c r="NZB84" s="114"/>
      <c r="NZC84" s="114"/>
      <c r="NZD84" s="114"/>
      <c r="NZE84" s="114"/>
      <c r="NZF84" s="114"/>
      <c r="NZG84" s="114"/>
      <c r="NZH84" s="114"/>
      <c r="NZI84" s="114"/>
      <c r="NZJ84" s="114"/>
      <c r="NZK84" s="114"/>
      <c r="NZL84" s="114"/>
      <c r="NZM84" s="114"/>
      <c r="NZN84" s="114"/>
      <c r="NZO84" s="114"/>
      <c r="NZP84" s="114"/>
      <c r="NZQ84" s="114"/>
      <c r="NZR84" s="114"/>
      <c r="NZS84" s="114"/>
      <c r="NZT84" s="114"/>
      <c r="NZU84" s="114"/>
      <c r="NZV84" s="114"/>
      <c r="NZW84" s="114"/>
      <c r="NZX84" s="114"/>
      <c r="NZY84" s="114"/>
      <c r="NZZ84" s="114"/>
      <c r="OAA84" s="114"/>
      <c r="OAB84" s="114"/>
      <c r="OAC84" s="114"/>
      <c r="OAD84" s="114"/>
      <c r="OAE84" s="114"/>
      <c r="OAF84" s="114"/>
      <c r="OAG84" s="114"/>
      <c r="OAH84" s="114"/>
      <c r="OAI84" s="114"/>
      <c r="OAJ84" s="114"/>
      <c r="OAK84" s="114"/>
      <c r="OAL84" s="114"/>
      <c r="OAM84" s="114"/>
      <c r="OAN84" s="114"/>
      <c r="OAO84" s="114"/>
      <c r="OAP84" s="114"/>
      <c r="OAQ84" s="114"/>
      <c r="OAR84" s="114"/>
      <c r="OAS84" s="114"/>
      <c r="OAT84" s="114"/>
      <c r="OAU84" s="114"/>
      <c r="OAV84" s="114"/>
      <c r="OAW84" s="114"/>
      <c r="OAX84" s="114"/>
      <c r="OAY84" s="114"/>
      <c r="OAZ84" s="114"/>
      <c r="OBA84" s="114"/>
      <c r="OBB84" s="114"/>
      <c r="OBC84" s="114"/>
      <c r="OBD84" s="114"/>
      <c r="OBE84" s="114"/>
      <c r="OBF84" s="114"/>
      <c r="OBG84" s="114"/>
      <c r="OBH84" s="114"/>
      <c r="OBI84" s="114"/>
      <c r="OBJ84" s="114"/>
      <c r="OBK84" s="114"/>
      <c r="OBL84" s="114"/>
      <c r="OBM84" s="114"/>
      <c r="OBN84" s="114"/>
      <c r="OBO84" s="114"/>
      <c r="OBP84" s="114"/>
      <c r="OBQ84" s="114"/>
      <c r="OBR84" s="114"/>
      <c r="OBS84" s="114"/>
      <c r="OBT84" s="114"/>
      <c r="OBU84" s="114"/>
      <c r="OBV84" s="114"/>
      <c r="OBW84" s="114"/>
      <c r="OBX84" s="114"/>
      <c r="OBY84" s="114"/>
      <c r="OBZ84" s="114"/>
      <c r="OCA84" s="114"/>
      <c r="OCB84" s="114"/>
      <c r="OCC84" s="114"/>
      <c r="OCD84" s="114"/>
      <c r="OCE84" s="114"/>
      <c r="OCF84" s="114"/>
      <c r="OCG84" s="114"/>
      <c r="OCH84" s="114"/>
      <c r="OCI84" s="114"/>
      <c r="OCJ84" s="114"/>
      <c r="OCK84" s="114"/>
      <c r="OCL84" s="114"/>
      <c r="OCM84" s="114"/>
      <c r="OCN84" s="114"/>
      <c r="OCO84" s="114"/>
      <c r="OCP84" s="114"/>
      <c r="OCQ84" s="114"/>
      <c r="OCR84" s="114"/>
      <c r="OCS84" s="114"/>
      <c r="OCT84" s="114"/>
      <c r="OCU84" s="114"/>
      <c r="OCV84" s="114"/>
      <c r="OCW84" s="114"/>
      <c r="OCX84" s="114"/>
      <c r="OCY84" s="114"/>
      <c r="OCZ84" s="114"/>
      <c r="ODA84" s="114"/>
      <c r="ODB84" s="114"/>
      <c r="ODC84" s="114"/>
      <c r="ODD84" s="114"/>
      <c r="ODE84" s="114"/>
      <c r="ODF84" s="114"/>
      <c r="ODG84" s="114"/>
      <c r="ODH84" s="114"/>
      <c r="ODI84" s="114"/>
      <c r="ODJ84" s="114"/>
      <c r="ODK84" s="114"/>
      <c r="ODL84" s="114"/>
      <c r="ODM84" s="114"/>
      <c r="ODN84" s="114"/>
      <c r="ODO84" s="114"/>
      <c r="ODP84" s="114"/>
      <c r="ODQ84" s="114"/>
      <c r="ODR84" s="114"/>
      <c r="ODS84" s="114"/>
      <c r="ODT84" s="114"/>
      <c r="ODU84" s="114"/>
      <c r="ODV84" s="114"/>
      <c r="ODW84" s="114"/>
      <c r="ODX84" s="114"/>
      <c r="ODY84" s="114"/>
      <c r="ODZ84" s="114"/>
      <c r="OEA84" s="114"/>
      <c r="OEB84" s="114"/>
      <c r="OEC84" s="114"/>
      <c r="OED84" s="114"/>
      <c r="OEE84" s="114"/>
      <c r="OEF84" s="114"/>
      <c r="OEG84" s="114"/>
      <c r="OEH84" s="114"/>
      <c r="OEI84" s="114"/>
      <c r="OEJ84" s="114"/>
      <c r="OEK84" s="114"/>
      <c r="OEL84" s="114"/>
      <c r="OEM84" s="114"/>
      <c r="OEN84" s="114"/>
      <c r="OEO84" s="114"/>
      <c r="OEP84" s="114"/>
      <c r="OEQ84" s="114"/>
      <c r="OER84" s="114"/>
      <c r="OES84" s="114"/>
      <c r="OET84" s="114"/>
      <c r="OEU84" s="114"/>
      <c r="OEV84" s="114"/>
      <c r="OEW84" s="114"/>
      <c r="OEX84" s="114"/>
      <c r="OEY84" s="114"/>
      <c r="OEZ84" s="114"/>
      <c r="OFA84" s="114"/>
      <c r="OFB84" s="114"/>
      <c r="OFC84" s="114"/>
      <c r="OFD84" s="114"/>
      <c r="OFE84" s="114"/>
      <c r="OFF84" s="114"/>
      <c r="OFG84" s="114"/>
      <c r="OFH84" s="114"/>
      <c r="OFI84" s="114"/>
      <c r="OFJ84" s="114"/>
      <c r="OFK84" s="114"/>
      <c r="OFL84" s="114"/>
      <c r="OFM84" s="114"/>
      <c r="OFN84" s="114"/>
      <c r="OFO84" s="114"/>
      <c r="OFP84" s="114"/>
      <c r="OFQ84" s="114"/>
      <c r="OFR84" s="114"/>
      <c r="OFS84" s="114"/>
      <c r="OFT84" s="114"/>
      <c r="OFU84" s="114"/>
      <c r="OFV84" s="114"/>
      <c r="OFW84" s="114"/>
      <c r="OFX84" s="114"/>
      <c r="OFY84" s="114"/>
      <c r="OFZ84" s="114"/>
      <c r="OGA84" s="114"/>
      <c r="OGB84" s="114"/>
      <c r="OGC84" s="114"/>
      <c r="OGD84" s="114"/>
      <c r="OGE84" s="114"/>
      <c r="OGF84" s="114"/>
      <c r="OGG84" s="114"/>
      <c r="OGH84" s="114"/>
      <c r="OGI84" s="114"/>
      <c r="OGJ84" s="114"/>
      <c r="OGK84" s="114"/>
      <c r="OGL84" s="114"/>
      <c r="OGM84" s="114"/>
      <c r="OGN84" s="114"/>
      <c r="OGO84" s="114"/>
      <c r="OGP84" s="114"/>
      <c r="OGQ84" s="114"/>
      <c r="OGR84" s="114"/>
      <c r="OGS84" s="114"/>
      <c r="OGT84" s="114"/>
      <c r="OGU84" s="114"/>
      <c r="OGV84" s="114"/>
      <c r="OGW84" s="114"/>
      <c r="OGX84" s="114"/>
      <c r="OGY84" s="114"/>
      <c r="OGZ84" s="114"/>
      <c r="OHA84" s="114"/>
      <c r="OHB84" s="114"/>
      <c r="OHC84" s="114"/>
      <c r="OHD84" s="114"/>
      <c r="OHE84" s="114"/>
      <c r="OHF84" s="114"/>
      <c r="OHG84" s="114"/>
      <c r="OHH84" s="114"/>
      <c r="OHI84" s="114"/>
      <c r="OHJ84" s="114"/>
      <c r="OHK84" s="114"/>
      <c r="OHL84" s="114"/>
      <c r="OHM84" s="114"/>
      <c r="OHN84" s="114"/>
      <c r="OHO84" s="114"/>
      <c r="OHP84" s="114"/>
      <c r="OHQ84" s="114"/>
      <c r="OHR84" s="114"/>
      <c r="OHS84" s="114"/>
      <c r="OHT84" s="114"/>
      <c r="OHU84" s="114"/>
      <c r="OHV84" s="114"/>
      <c r="OHW84" s="114"/>
      <c r="OHX84" s="114"/>
      <c r="OHY84" s="114"/>
      <c r="OHZ84" s="114"/>
      <c r="OIA84" s="114"/>
      <c r="OIB84" s="114"/>
      <c r="OIC84" s="114"/>
      <c r="OID84" s="114"/>
      <c r="OIE84" s="114"/>
      <c r="OIF84" s="114"/>
      <c r="OIG84" s="114"/>
      <c r="OIH84" s="114"/>
      <c r="OII84" s="114"/>
      <c r="OIJ84" s="114"/>
      <c r="OIK84" s="114"/>
      <c r="OIL84" s="114"/>
      <c r="OIM84" s="114"/>
      <c r="OIN84" s="114"/>
      <c r="OIO84" s="114"/>
      <c r="OIP84" s="114"/>
      <c r="OIQ84" s="114"/>
      <c r="OIR84" s="114"/>
      <c r="OIS84" s="114"/>
      <c r="OIT84" s="114"/>
      <c r="OIU84" s="114"/>
      <c r="OIV84" s="114"/>
      <c r="OIW84" s="114"/>
      <c r="OIX84" s="114"/>
      <c r="OIY84" s="114"/>
      <c r="OIZ84" s="114"/>
      <c r="OJA84" s="114"/>
      <c r="OJB84" s="114"/>
      <c r="OJC84" s="114"/>
      <c r="OJD84" s="114"/>
      <c r="OJE84" s="114"/>
      <c r="OJF84" s="114"/>
      <c r="OJG84" s="114"/>
      <c r="OJH84" s="114"/>
      <c r="OJI84" s="114"/>
      <c r="OJJ84" s="114"/>
      <c r="OJK84" s="114"/>
      <c r="OJL84" s="114"/>
      <c r="OJM84" s="114"/>
      <c r="OJN84" s="114"/>
      <c r="OJO84" s="114"/>
      <c r="OJP84" s="114"/>
      <c r="OJQ84" s="114"/>
      <c r="OJR84" s="114"/>
      <c r="OJS84" s="114"/>
      <c r="OJT84" s="114"/>
      <c r="OJU84" s="114"/>
      <c r="OJV84" s="114"/>
      <c r="OJW84" s="114"/>
      <c r="OJX84" s="114"/>
      <c r="OJY84" s="114"/>
      <c r="OJZ84" s="114"/>
      <c r="OKA84" s="114"/>
      <c r="OKB84" s="114"/>
      <c r="OKC84" s="114"/>
      <c r="OKD84" s="114"/>
      <c r="OKE84" s="114"/>
      <c r="OKF84" s="114"/>
      <c r="OKG84" s="114"/>
      <c r="OKH84" s="114"/>
      <c r="OKI84" s="114"/>
      <c r="OKJ84" s="114"/>
      <c r="OKK84" s="114"/>
      <c r="OKL84" s="114"/>
      <c r="OKM84" s="114"/>
      <c r="OKN84" s="114"/>
      <c r="OKO84" s="114"/>
      <c r="OKP84" s="114"/>
      <c r="OKQ84" s="114"/>
      <c r="OKR84" s="114"/>
      <c r="OKS84" s="114"/>
      <c r="OKT84" s="114"/>
      <c r="OKU84" s="114"/>
      <c r="OKV84" s="114"/>
      <c r="OKW84" s="114"/>
      <c r="OKX84" s="114"/>
      <c r="OKY84" s="114"/>
      <c r="OKZ84" s="114"/>
      <c r="OLA84" s="114"/>
      <c r="OLB84" s="114"/>
      <c r="OLC84" s="114"/>
      <c r="OLD84" s="114"/>
      <c r="OLE84" s="114"/>
      <c r="OLF84" s="114"/>
      <c r="OLG84" s="114"/>
      <c r="OLH84" s="114"/>
      <c r="OLI84" s="114"/>
      <c r="OLJ84" s="114"/>
      <c r="OLK84" s="114"/>
      <c r="OLL84" s="114"/>
      <c r="OLM84" s="114"/>
      <c r="OLN84" s="114"/>
      <c r="OLO84" s="114"/>
      <c r="OLP84" s="114"/>
      <c r="OLQ84" s="114"/>
      <c r="OLR84" s="114"/>
      <c r="OLS84" s="114"/>
      <c r="OLT84" s="114"/>
      <c r="OLU84" s="114"/>
      <c r="OLV84" s="114"/>
      <c r="OLW84" s="114"/>
      <c r="OLX84" s="114"/>
      <c r="OLY84" s="114"/>
      <c r="OLZ84" s="114"/>
      <c r="OMA84" s="114"/>
      <c r="OMB84" s="114"/>
      <c r="OMC84" s="114"/>
      <c r="OMD84" s="114"/>
      <c r="OME84" s="114"/>
      <c r="OMF84" s="114"/>
      <c r="OMG84" s="114"/>
      <c r="OMH84" s="114"/>
      <c r="OMI84" s="114"/>
      <c r="OMJ84" s="114"/>
      <c r="OMK84" s="114"/>
      <c r="OML84" s="114"/>
      <c r="OMM84" s="114"/>
      <c r="OMN84" s="114"/>
      <c r="OMO84" s="114"/>
      <c r="OMP84" s="114"/>
      <c r="OMQ84" s="114"/>
      <c r="OMR84" s="114"/>
      <c r="OMS84" s="114"/>
      <c r="OMT84" s="114"/>
      <c r="OMU84" s="114"/>
      <c r="OMV84" s="114"/>
      <c r="OMW84" s="114"/>
      <c r="OMX84" s="114"/>
      <c r="OMY84" s="114"/>
      <c r="OMZ84" s="114"/>
      <c r="ONA84" s="114"/>
      <c r="ONB84" s="114"/>
      <c r="ONC84" s="114"/>
      <c r="OND84" s="114"/>
      <c r="ONE84" s="114"/>
      <c r="ONF84" s="114"/>
      <c r="ONG84" s="114"/>
      <c r="ONH84" s="114"/>
      <c r="ONI84" s="114"/>
      <c r="ONJ84" s="114"/>
      <c r="ONK84" s="114"/>
      <c r="ONL84" s="114"/>
      <c r="ONM84" s="114"/>
      <c r="ONN84" s="114"/>
      <c r="ONO84" s="114"/>
      <c r="ONP84" s="114"/>
      <c r="ONQ84" s="114"/>
      <c r="ONR84" s="114"/>
      <c r="ONS84" s="114"/>
      <c r="ONT84" s="114"/>
      <c r="ONU84" s="114"/>
      <c r="ONV84" s="114"/>
      <c r="ONW84" s="114"/>
      <c r="ONX84" s="114"/>
      <c r="ONY84" s="114"/>
      <c r="ONZ84" s="114"/>
      <c r="OOA84" s="114"/>
      <c r="OOB84" s="114"/>
      <c r="OOC84" s="114"/>
      <c r="OOD84" s="114"/>
      <c r="OOE84" s="114"/>
      <c r="OOF84" s="114"/>
      <c r="OOG84" s="114"/>
      <c r="OOH84" s="114"/>
      <c r="OOI84" s="114"/>
      <c r="OOJ84" s="114"/>
      <c r="OOK84" s="114"/>
      <c r="OOL84" s="114"/>
      <c r="OOM84" s="114"/>
      <c r="OON84" s="114"/>
      <c r="OOO84" s="114"/>
      <c r="OOP84" s="114"/>
      <c r="OOQ84" s="114"/>
      <c r="OOR84" s="114"/>
      <c r="OOS84" s="114"/>
      <c r="OOT84" s="114"/>
      <c r="OOU84" s="114"/>
      <c r="OOV84" s="114"/>
      <c r="OOW84" s="114"/>
      <c r="OOX84" s="114"/>
      <c r="OOY84" s="114"/>
      <c r="OOZ84" s="114"/>
      <c r="OPA84" s="114"/>
      <c r="OPB84" s="114"/>
      <c r="OPC84" s="114"/>
      <c r="OPD84" s="114"/>
      <c r="OPE84" s="114"/>
      <c r="OPF84" s="114"/>
      <c r="OPG84" s="114"/>
      <c r="OPH84" s="114"/>
      <c r="OPI84" s="114"/>
      <c r="OPJ84" s="114"/>
      <c r="OPK84" s="114"/>
      <c r="OPL84" s="114"/>
      <c r="OPM84" s="114"/>
      <c r="OPN84" s="114"/>
      <c r="OPO84" s="114"/>
      <c r="OPP84" s="114"/>
      <c r="OPQ84" s="114"/>
      <c r="OPR84" s="114"/>
      <c r="OPS84" s="114"/>
      <c r="OPT84" s="114"/>
      <c r="OPU84" s="114"/>
      <c r="OPV84" s="114"/>
      <c r="OPW84" s="114"/>
      <c r="OPX84" s="114"/>
      <c r="OPY84" s="114"/>
      <c r="OPZ84" s="114"/>
      <c r="OQA84" s="114"/>
      <c r="OQB84" s="114"/>
      <c r="OQC84" s="114"/>
      <c r="OQD84" s="114"/>
      <c r="OQE84" s="114"/>
      <c r="OQF84" s="114"/>
      <c r="OQG84" s="114"/>
      <c r="OQH84" s="114"/>
      <c r="OQI84" s="114"/>
      <c r="OQJ84" s="114"/>
      <c r="OQK84" s="114"/>
      <c r="OQL84" s="114"/>
      <c r="OQM84" s="114"/>
      <c r="OQN84" s="114"/>
      <c r="OQO84" s="114"/>
      <c r="OQP84" s="114"/>
      <c r="OQQ84" s="114"/>
      <c r="OQR84" s="114"/>
      <c r="OQS84" s="114"/>
      <c r="OQT84" s="114"/>
      <c r="OQU84" s="114"/>
      <c r="OQV84" s="114"/>
      <c r="OQW84" s="114"/>
      <c r="OQX84" s="114"/>
      <c r="OQY84" s="114"/>
      <c r="OQZ84" s="114"/>
      <c r="ORA84" s="114"/>
      <c r="ORB84" s="114"/>
      <c r="ORC84" s="114"/>
      <c r="ORD84" s="114"/>
      <c r="ORE84" s="114"/>
      <c r="ORF84" s="114"/>
      <c r="ORG84" s="114"/>
      <c r="ORH84" s="114"/>
      <c r="ORI84" s="114"/>
      <c r="ORJ84" s="114"/>
      <c r="ORK84" s="114"/>
      <c r="ORL84" s="114"/>
      <c r="ORM84" s="114"/>
      <c r="ORN84" s="114"/>
      <c r="ORO84" s="114"/>
      <c r="ORP84" s="114"/>
      <c r="ORQ84" s="114"/>
      <c r="ORR84" s="114"/>
      <c r="ORS84" s="114"/>
      <c r="ORT84" s="114"/>
      <c r="ORU84" s="114"/>
      <c r="ORV84" s="114"/>
      <c r="ORW84" s="114"/>
      <c r="ORX84" s="114"/>
      <c r="ORY84" s="114"/>
      <c r="ORZ84" s="114"/>
      <c r="OSA84" s="114"/>
      <c r="OSB84" s="114"/>
      <c r="OSC84" s="114"/>
      <c r="OSD84" s="114"/>
      <c r="OSE84" s="114"/>
      <c r="OSF84" s="114"/>
      <c r="OSG84" s="114"/>
      <c r="OSH84" s="114"/>
      <c r="OSI84" s="114"/>
      <c r="OSJ84" s="114"/>
      <c r="OSK84" s="114"/>
      <c r="OSL84" s="114"/>
      <c r="OSM84" s="114"/>
      <c r="OSN84" s="114"/>
      <c r="OSO84" s="114"/>
      <c r="OSP84" s="114"/>
      <c r="OSQ84" s="114"/>
      <c r="OSR84" s="114"/>
      <c r="OSS84" s="114"/>
      <c r="OST84" s="114"/>
      <c r="OSU84" s="114"/>
      <c r="OSV84" s="114"/>
      <c r="OSW84" s="114"/>
      <c r="OSX84" s="114"/>
      <c r="OSY84" s="114"/>
      <c r="OSZ84" s="114"/>
      <c r="OTA84" s="114"/>
      <c r="OTB84" s="114"/>
      <c r="OTC84" s="114"/>
      <c r="OTD84" s="114"/>
      <c r="OTE84" s="114"/>
      <c r="OTF84" s="114"/>
      <c r="OTG84" s="114"/>
      <c r="OTH84" s="114"/>
      <c r="OTI84" s="114"/>
      <c r="OTJ84" s="114"/>
      <c r="OTK84" s="114"/>
      <c r="OTL84" s="114"/>
      <c r="OTM84" s="114"/>
      <c r="OTN84" s="114"/>
      <c r="OTO84" s="114"/>
      <c r="OTP84" s="114"/>
      <c r="OTQ84" s="114"/>
      <c r="OTR84" s="114"/>
      <c r="OTS84" s="114"/>
      <c r="OTT84" s="114"/>
      <c r="OTU84" s="114"/>
      <c r="OTV84" s="114"/>
      <c r="OTW84" s="114"/>
      <c r="OTX84" s="114"/>
      <c r="OTY84" s="114"/>
      <c r="OTZ84" s="114"/>
      <c r="OUA84" s="114"/>
      <c r="OUB84" s="114"/>
      <c r="OUC84" s="114"/>
      <c r="OUD84" s="114"/>
      <c r="OUE84" s="114"/>
      <c r="OUF84" s="114"/>
      <c r="OUG84" s="114"/>
      <c r="OUH84" s="114"/>
      <c r="OUI84" s="114"/>
      <c r="OUJ84" s="114"/>
      <c r="OUK84" s="114"/>
      <c r="OUL84" s="114"/>
      <c r="OUM84" s="114"/>
      <c r="OUN84" s="114"/>
      <c r="OUO84" s="114"/>
      <c r="OUP84" s="114"/>
      <c r="OUQ84" s="114"/>
      <c r="OUR84" s="114"/>
      <c r="OUS84" s="114"/>
      <c r="OUT84" s="114"/>
      <c r="OUU84" s="114"/>
      <c r="OUV84" s="114"/>
      <c r="OUW84" s="114"/>
      <c r="OUX84" s="114"/>
      <c r="OUY84" s="114"/>
      <c r="OUZ84" s="114"/>
      <c r="OVA84" s="114"/>
      <c r="OVB84" s="114"/>
      <c r="OVC84" s="114"/>
      <c r="OVD84" s="114"/>
      <c r="OVE84" s="114"/>
      <c r="OVF84" s="114"/>
      <c r="OVG84" s="114"/>
      <c r="OVH84" s="114"/>
      <c r="OVI84" s="114"/>
      <c r="OVJ84" s="114"/>
      <c r="OVK84" s="114"/>
      <c r="OVL84" s="114"/>
      <c r="OVM84" s="114"/>
      <c r="OVN84" s="114"/>
      <c r="OVO84" s="114"/>
      <c r="OVP84" s="114"/>
      <c r="OVQ84" s="114"/>
      <c r="OVR84" s="114"/>
      <c r="OVS84" s="114"/>
      <c r="OVT84" s="114"/>
      <c r="OVU84" s="114"/>
      <c r="OVV84" s="114"/>
      <c r="OVW84" s="114"/>
      <c r="OVX84" s="114"/>
      <c r="OVY84" s="114"/>
      <c r="OVZ84" s="114"/>
      <c r="OWA84" s="114"/>
      <c r="OWB84" s="114"/>
      <c r="OWC84" s="114"/>
      <c r="OWD84" s="114"/>
      <c r="OWE84" s="114"/>
      <c r="OWF84" s="114"/>
      <c r="OWG84" s="114"/>
      <c r="OWH84" s="114"/>
      <c r="OWI84" s="114"/>
      <c r="OWJ84" s="114"/>
      <c r="OWK84" s="114"/>
      <c r="OWL84" s="114"/>
      <c r="OWM84" s="114"/>
      <c r="OWN84" s="114"/>
      <c r="OWO84" s="114"/>
      <c r="OWP84" s="114"/>
      <c r="OWQ84" s="114"/>
      <c r="OWR84" s="114"/>
      <c r="OWS84" s="114"/>
      <c r="OWT84" s="114"/>
      <c r="OWU84" s="114"/>
      <c r="OWV84" s="114"/>
      <c r="OWW84" s="114"/>
      <c r="OWX84" s="114"/>
      <c r="OWY84" s="114"/>
      <c r="OWZ84" s="114"/>
      <c r="OXA84" s="114"/>
      <c r="OXB84" s="114"/>
      <c r="OXC84" s="114"/>
      <c r="OXD84" s="114"/>
      <c r="OXE84" s="114"/>
      <c r="OXF84" s="114"/>
      <c r="OXG84" s="114"/>
      <c r="OXH84" s="114"/>
      <c r="OXI84" s="114"/>
      <c r="OXJ84" s="114"/>
      <c r="OXK84" s="114"/>
      <c r="OXL84" s="114"/>
      <c r="OXM84" s="114"/>
      <c r="OXN84" s="114"/>
      <c r="OXO84" s="114"/>
      <c r="OXP84" s="114"/>
      <c r="OXQ84" s="114"/>
      <c r="OXR84" s="114"/>
      <c r="OXS84" s="114"/>
      <c r="OXT84" s="114"/>
      <c r="OXU84" s="114"/>
      <c r="OXV84" s="114"/>
      <c r="OXW84" s="114"/>
      <c r="OXX84" s="114"/>
      <c r="OXY84" s="114"/>
      <c r="OXZ84" s="114"/>
      <c r="OYA84" s="114"/>
      <c r="OYB84" s="114"/>
      <c r="OYC84" s="114"/>
      <c r="OYD84" s="114"/>
      <c r="OYE84" s="114"/>
      <c r="OYF84" s="114"/>
      <c r="OYG84" s="114"/>
      <c r="OYH84" s="114"/>
      <c r="OYI84" s="114"/>
      <c r="OYJ84" s="114"/>
      <c r="OYK84" s="114"/>
      <c r="OYL84" s="114"/>
      <c r="OYM84" s="114"/>
      <c r="OYN84" s="114"/>
      <c r="OYO84" s="114"/>
      <c r="OYP84" s="114"/>
      <c r="OYQ84" s="114"/>
      <c r="OYR84" s="114"/>
      <c r="OYS84" s="114"/>
      <c r="OYT84" s="114"/>
      <c r="OYU84" s="114"/>
      <c r="OYV84" s="114"/>
      <c r="OYW84" s="114"/>
      <c r="OYX84" s="114"/>
      <c r="OYY84" s="114"/>
      <c r="OYZ84" s="114"/>
      <c r="OZA84" s="114"/>
      <c r="OZB84" s="114"/>
      <c r="OZC84" s="114"/>
      <c r="OZD84" s="114"/>
      <c r="OZE84" s="114"/>
      <c r="OZF84" s="114"/>
      <c r="OZG84" s="114"/>
      <c r="OZH84" s="114"/>
      <c r="OZI84" s="114"/>
      <c r="OZJ84" s="114"/>
      <c r="OZK84" s="114"/>
      <c r="OZL84" s="114"/>
      <c r="OZM84" s="114"/>
      <c r="OZN84" s="114"/>
      <c r="OZO84" s="114"/>
      <c r="OZP84" s="114"/>
      <c r="OZQ84" s="114"/>
      <c r="OZR84" s="114"/>
      <c r="OZS84" s="114"/>
      <c r="OZT84" s="114"/>
      <c r="OZU84" s="114"/>
      <c r="OZV84" s="114"/>
      <c r="OZW84" s="114"/>
      <c r="OZX84" s="114"/>
      <c r="OZY84" s="114"/>
      <c r="OZZ84" s="114"/>
      <c r="PAA84" s="114"/>
      <c r="PAB84" s="114"/>
      <c r="PAC84" s="114"/>
      <c r="PAD84" s="114"/>
      <c r="PAE84" s="114"/>
      <c r="PAF84" s="114"/>
      <c r="PAG84" s="114"/>
      <c r="PAH84" s="114"/>
      <c r="PAI84" s="114"/>
      <c r="PAJ84" s="114"/>
      <c r="PAK84" s="114"/>
      <c r="PAL84" s="114"/>
      <c r="PAM84" s="114"/>
      <c r="PAN84" s="114"/>
      <c r="PAO84" s="114"/>
      <c r="PAP84" s="114"/>
      <c r="PAQ84" s="114"/>
      <c r="PAR84" s="114"/>
      <c r="PAS84" s="114"/>
      <c r="PAT84" s="114"/>
      <c r="PAU84" s="114"/>
      <c r="PAV84" s="114"/>
      <c r="PAW84" s="114"/>
      <c r="PAX84" s="114"/>
      <c r="PAY84" s="114"/>
      <c r="PAZ84" s="114"/>
      <c r="PBA84" s="114"/>
      <c r="PBB84" s="114"/>
      <c r="PBC84" s="114"/>
      <c r="PBD84" s="114"/>
      <c r="PBE84" s="114"/>
      <c r="PBF84" s="114"/>
      <c r="PBG84" s="114"/>
      <c r="PBH84" s="114"/>
      <c r="PBI84" s="114"/>
      <c r="PBJ84" s="114"/>
      <c r="PBK84" s="114"/>
      <c r="PBL84" s="114"/>
      <c r="PBM84" s="114"/>
      <c r="PBN84" s="114"/>
      <c r="PBO84" s="114"/>
      <c r="PBP84" s="114"/>
      <c r="PBQ84" s="114"/>
      <c r="PBR84" s="114"/>
      <c r="PBS84" s="114"/>
      <c r="PBT84" s="114"/>
      <c r="PBU84" s="114"/>
      <c r="PBV84" s="114"/>
      <c r="PBW84" s="114"/>
      <c r="PBX84" s="114"/>
      <c r="PBY84" s="114"/>
      <c r="PBZ84" s="114"/>
      <c r="PCA84" s="114"/>
      <c r="PCB84" s="114"/>
      <c r="PCC84" s="114"/>
      <c r="PCD84" s="114"/>
      <c r="PCE84" s="114"/>
      <c r="PCF84" s="114"/>
      <c r="PCG84" s="114"/>
      <c r="PCH84" s="114"/>
      <c r="PCI84" s="114"/>
      <c r="PCJ84" s="114"/>
      <c r="PCK84" s="114"/>
      <c r="PCL84" s="114"/>
      <c r="PCM84" s="114"/>
      <c r="PCN84" s="114"/>
      <c r="PCO84" s="114"/>
      <c r="PCP84" s="114"/>
      <c r="PCQ84" s="114"/>
      <c r="PCR84" s="114"/>
      <c r="PCS84" s="114"/>
      <c r="PCT84" s="114"/>
      <c r="PCU84" s="114"/>
      <c r="PCV84" s="114"/>
      <c r="PCW84" s="114"/>
      <c r="PCX84" s="114"/>
      <c r="PCY84" s="114"/>
      <c r="PCZ84" s="114"/>
      <c r="PDA84" s="114"/>
      <c r="PDB84" s="114"/>
      <c r="PDC84" s="114"/>
      <c r="PDD84" s="114"/>
      <c r="PDE84" s="114"/>
      <c r="PDF84" s="114"/>
      <c r="PDG84" s="114"/>
      <c r="PDH84" s="114"/>
      <c r="PDI84" s="114"/>
      <c r="PDJ84" s="114"/>
      <c r="PDK84" s="114"/>
      <c r="PDL84" s="114"/>
      <c r="PDM84" s="114"/>
      <c r="PDN84" s="114"/>
      <c r="PDO84" s="114"/>
      <c r="PDP84" s="114"/>
      <c r="PDQ84" s="114"/>
      <c r="PDR84" s="114"/>
      <c r="PDS84" s="114"/>
      <c r="PDT84" s="114"/>
      <c r="PDU84" s="114"/>
      <c r="PDV84" s="114"/>
      <c r="PDW84" s="114"/>
      <c r="PDX84" s="114"/>
      <c r="PDY84" s="114"/>
      <c r="PDZ84" s="114"/>
      <c r="PEA84" s="114"/>
      <c r="PEB84" s="114"/>
      <c r="PEC84" s="114"/>
      <c r="PED84" s="114"/>
      <c r="PEE84" s="114"/>
      <c r="PEF84" s="114"/>
      <c r="PEG84" s="114"/>
      <c r="PEH84" s="114"/>
      <c r="PEI84" s="114"/>
      <c r="PEJ84" s="114"/>
      <c r="PEK84" s="114"/>
      <c r="PEL84" s="114"/>
      <c r="PEM84" s="114"/>
      <c r="PEN84" s="114"/>
      <c r="PEO84" s="114"/>
      <c r="PEP84" s="114"/>
      <c r="PEQ84" s="114"/>
      <c r="PER84" s="114"/>
      <c r="PES84" s="114"/>
      <c r="PET84" s="114"/>
      <c r="PEU84" s="114"/>
      <c r="PEV84" s="114"/>
      <c r="PEW84" s="114"/>
      <c r="PEX84" s="114"/>
      <c r="PEY84" s="114"/>
      <c r="PEZ84" s="114"/>
      <c r="PFA84" s="114"/>
      <c r="PFB84" s="114"/>
      <c r="PFC84" s="114"/>
      <c r="PFD84" s="114"/>
      <c r="PFE84" s="114"/>
      <c r="PFF84" s="114"/>
      <c r="PFG84" s="114"/>
      <c r="PFH84" s="114"/>
      <c r="PFI84" s="114"/>
      <c r="PFJ84" s="114"/>
      <c r="PFK84" s="114"/>
      <c r="PFL84" s="114"/>
      <c r="PFM84" s="114"/>
      <c r="PFN84" s="114"/>
      <c r="PFO84" s="114"/>
      <c r="PFP84" s="114"/>
      <c r="PFQ84" s="114"/>
      <c r="PFR84" s="114"/>
      <c r="PFS84" s="114"/>
      <c r="PFT84" s="114"/>
      <c r="PFU84" s="114"/>
      <c r="PFV84" s="114"/>
      <c r="PFW84" s="114"/>
      <c r="PFX84" s="114"/>
      <c r="PFY84" s="114"/>
      <c r="PFZ84" s="114"/>
      <c r="PGA84" s="114"/>
      <c r="PGB84" s="114"/>
      <c r="PGC84" s="114"/>
      <c r="PGD84" s="114"/>
      <c r="PGE84" s="114"/>
      <c r="PGF84" s="114"/>
      <c r="PGG84" s="114"/>
      <c r="PGH84" s="114"/>
      <c r="PGI84" s="114"/>
      <c r="PGJ84" s="114"/>
      <c r="PGK84" s="114"/>
      <c r="PGL84" s="114"/>
      <c r="PGM84" s="114"/>
      <c r="PGN84" s="114"/>
      <c r="PGO84" s="114"/>
      <c r="PGP84" s="114"/>
      <c r="PGQ84" s="114"/>
      <c r="PGR84" s="114"/>
      <c r="PGS84" s="114"/>
      <c r="PGT84" s="114"/>
      <c r="PGU84" s="114"/>
      <c r="PGV84" s="114"/>
      <c r="PGW84" s="114"/>
      <c r="PGX84" s="114"/>
      <c r="PGY84" s="114"/>
      <c r="PGZ84" s="114"/>
      <c r="PHA84" s="114"/>
      <c r="PHB84" s="114"/>
      <c r="PHC84" s="114"/>
      <c r="PHD84" s="114"/>
      <c r="PHE84" s="114"/>
      <c r="PHF84" s="114"/>
      <c r="PHG84" s="114"/>
      <c r="PHH84" s="114"/>
      <c r="PHI84" s="114"/>
      <c r="PHJ84" s="114"/>
      <c r="PHK84" s="114"/>
      <c r="PHL84" s="114"/>
      <c r="PHM84" s="114"/>
      <c r="PHN84" s="114"/>
      <c r="PHO84" s="114"/>
      <c r="PHP84" s="114"/>
      <c r="PHQ84" s="114"/>
      <c r="PHR84" s="114"/>
      <c r="PHS84" s="114"/>
      <c r="PHT84" s="114"/>
      <c r="PHU84" s="114"/>
      <c r="PHV84" s="114"/>
      <c r="PHW84" s="114"/>
      <c r="PHX84" s="114"/>
      <c r="PHY84" s="114"/>
      <c r="PHZ84" s="114"/>
      <c r="PIA84" s="114"/>
      <c r="PIB84" s="114"/>
      <c r="PIC84" s="114"/>
      <c r="PID84" s="114"/>
      <c r="PIE84" s="114"/>
      <c r="PIF84" s="114"/>
      <c r="PIG84" s="114"/>
      <c r="PIH84" s="114"/>
      <c r="PII84" s="114"/>
      <c r="PIJ84" s="114"/>
      <c r="PIK84" s="114"/>
      <c r="PIL84" s="114"/>
      <c r="PIM84" s="114"/>
      <c r="PIN84" s="114"/>
      <c r="PIO84" s="114"/>
      <c r="PIP84" s="114"/>
      <c r="PIQ84" s="114"/>
      <c r="PIR84" s="114"/>
      <c r="PIS84" s="114"/>
      <c r="PIT84" s="114"/>
      <c r="PIU84" s="114"/>
      <c r="PIV84" s="114"/>
      <c r="PIW84" s="114"/>
      <c r="PIX84" s="114"/>
      <c r="PIY84" s="114"/>
      <c r="PIZ84" s="114"/>
      <c r="PJA84" s="114"/>
      <c r="PJB84" s="114"/>
      <c r="PJC84" s="114"/>
      <c r="PJD84" s="114"/>
      <c r="PJE84" s="114"/>
      <c r="PJF84" s="114"/>
      <c r="PJG84" s="114"/>
      <c r="PJH84" s="114"/>
      <c r="PJI84" s="114"/>
      <c r="PJJ84" s="114"/>
      <c r="PJK84" s="114"/>
      <c r="PJL84" s="114"/>
      <c r="PJM84" s="114"/>
      <c r="PJN84" s="114"/>
      <c r="PJO84" s="114"/>
      <c r="PJP84" s="114"/>
      <c r="PJQ84" s="114"/>
      <c r="PJR84" s="114"/>
      <c r="PJS84" s="114"/>
      <c r="PJT84" s="114"/>
      <c r="PJU84" s="114"/>
      <c r="PJV84" s="114"/>
      <c r="PJW84" s="114"/>
      <c r="PJX84" s="114"/>
      <c r="PJY84" s="114"/>
      <c r="PJZ84" s="114"/>
      <c r="PKA84" s="114"/>
      <c r="PKB84" s="114"/>
      <c r="PKC84" s="114"/>
      <c r="PKD84" s="114"/>
      <c r="PKE84" s="114"/>
      <c r="PKF84" s="114"/>
      <c r="PKG84" s="114"/>
      <c r="PKH84" s="114"/>
      <c r="PKI84" s="114"/>
      <c r="PKJ84" s="114"/>
      <c r="PKK84" s="114"/>
      <c r="PKL84" s="114"/>
      <c r="PKM84" s="114"/>
      <c r="PKN84" s="114"/>
      <c r="PKO84" s="114"/>
      <c r="PKP84" s="114"/>
      <c r="PKQ84" s="114"/>
      <c r="PKR84" s="114"/>
      <c r="PKS84" s="114"/>
      <c r="PKT84" s="114"/>
      <c r="PKU84" s="114"/>
      <c r="PKV84" s="114"/>
      <c r="PKW84" s="114"/>
      <c r="PKX84" s="114"/>
      <c r="PKY84" s="114"/>
      <c r="PKZ84" s="114"/>
      <c r="PLA84" s="114"/>
      <c r="PLB84" s="114"/>
      <c r="PLC84" s="114"/>
      <c r="PLD84" s="114"/>
      <c r="PLE84" s="114"/>
      <c r="PLF84" s="114"/>
      <c r="PLG84" s="114"/>
      <c r="PLH84" s="114"/>
      <c r="PLI84" s="114"/>
      <c r="PLJ84" s="114"/>
      <c r="PLK84" s="114"/>
      <c r="PLL84" s="114"/>
      <c r="PLM84" s="114"/>
      <c r="PLN84" s="114"/>
      <c r="PLO84" s="114"/>
      <c r="PLP84" s="114"/>
      <c r="PLQ84" s="114"/>
      <c r="PLR84" s="114"/>
      <c r="PLS84" s="114"/>
      <c r="PLT84" s="114"/>
      <c r="PLU84" s="114"/>
      <c r="PLV84" s="114"/>
      <c r="PLW84" s="114"/>
      <c r="PLX84" s="114"/>
      <c r="PLY84" s="114"/>
      <c r="PLZ84" s="114"/>
      <c r="PMA84" s="114"/>
      <c r="PMB84" s="114"/>
      <c r="PMC84" s="114"/>
      <c r="PMD84" s="114"/>
      <c r="PME84" s="114"/>
      <c r="PMF84" s="114"/>
      <c r="PMG84" s="114"/>
      <c r="PMH84" s="114"/>
      <c r="PMI84" s="114"/>
      <c r="PMJ84" s="114"/>
      <c r="PMK84" s="114"/>
      <c r="PML84" s="114"/>
      <c r="PMM84" s="114"/>
      <c r="PMN84" s="114"/>
      <c r="PMO84" s="114"/>
      <c r="PMP84" s="114"/>
      <c r="PMQ84" s="114"/>
      <c r="PMR84" s="114"/>
      <c r="PMS84" s="114"/>
      <c r="PMT84" s="114"/>
      <c r="PMU84" s="114"/>
      <c r="PMV84" s="114"/>
      <c r="PMW84" s="114"/>
      <c r="PMX84" s="114"/>
      <c r="PMY84" s="114"/>
      <c r="PMZ84" s="114"/>
      <c r="PNA84" s="114"/>
      <c r="PNB84" s="114"/>
      <c r="PNC84" s="114"/>
      <c r="PND84" s="114"/>
      <c r="PNE84" s="114"/>
      <c r="PNF84" s="114"/>
      <c r="PNG84" s="114"/>
      <c r="PNH84" s="114"/>
      <c r="PNI84" s="114"/>
      <c r="PNJ84" s="114"/>
      <c r="PNK84" s="114"/>
      <c r="PNL84" s="114"/>
      <c r="PNM84" s="114"/>
      <c r="PNN84" s="114"/>
      <c r="PNO84" s="114"/>
      <c r="PNP84" s="114"/>
      <c r="PNQ84" s="114"/>
      <c r="PNR84" s="114"/>
      <c r="PNS84" s="114"/>
      <c r="PNT84" s="114"/>
      <c r="PNU84" s="114"/>
      <c r="PNV84" s="114"/>
      <c r="PNW84" s="114"/>
      <c r="PNX84" s="114"/>
      <c r="PNY84" s="114"/>
      <c r="PNZ84" s="114"/>
      <c r="POA84" s="114"/>
      <c r="POB84" s="114"/>
      <c r="POC84" s="114"/>
      <c r="POD84" s="114"/>
      <c r="POE84" s="114"/>
      <c r="POF84" s="114"/>
      <c r="POG84" s="114"/>
      <c r="POH84" s="114"/>
      <c r="POI84" s="114"/>
      <c r="POJ84" s="114"/>
      <c r="POK84" s="114"/>
      <c r="POL84" s="114"/>
      <c r="POM84" s="114"/>
      <c r="PON84" s="114"/>
      <c r="POO84" s="114"/>
      <c r="POP84" s="114"/>
      <c r="POQ84" s="114"/>
      <c r="POR84" s="114"/>
      <c r="POS84" s="114"/>
      <c r="POT84" s="114"/>
      <c r="POU84" s="114"/>
      <c r="POV84" s="114"/>
      <c r="POW84" s="114"/>
      <c r="POX84" s="114"/>
      <c r="POY84" s="114"/>
      <c r="POZ84" s="114"/>
      <c r="PPA84" s="114"/>
      <c r="PPB84" s="114"/>
      <c r="PPC84" s="114"/>
      <c r="PPD84" s="114"/>
      <c r="PPE84" s="114"/>
      <c r="PPF84" s="114"/>
      <c r="PPG84" s="114"/>
      <c r="PPH84" s="114"/>
      <c r="PPI84" s="114"/>
      <c r="PPJ84" s="114"/>
      <c r="PPK84" s="114"/>
      <c r="PPL84" s="114"/>
      <c r="PPM84" s="114"/>
      <c r="PPN84" s="114"/>
      <c r="PPO84" s="114"/>
      <c r="PPP84" s="114"/>
      <c r="PPQ84" s="114"/>
      <c r="PPR84" s="114"/>
      <c r="PPS84" s="114"/>
      <c r="PPT84" s="114"/>
      <c r="PPU84" s="114"/>
      <c r="PPV84" s="114"/>
      <c r="PPW84" s="114"/>
      <c r="PPX84" s="114"/>
      <c r="PPY84" s="114"/>
      <c r="PPZ84" s="114"/>
      <c r="PQA84" s="114"/>
      <c r="PQB84" s="114"/>
      <c r="PQC84" s="114"/>
      <c r="PQD84" s="114"/>
      <c r="PQE84" s="114"/>
      <c r="PQF84" s="114"/>
      <c r="PQG84" s="114"/>
      <c r="PQH84" s="114"/>
      <c r="PQI84" s="114"/>
      <c r="PQJ84" s="114"/>
      <c r="PQK84" s="114"/>
      <c r="PQL84" s="114"/>
      <c r="PQM84" s="114"/>
      <c r="PQN84" s="114"/>
      <c r="PQO84" s="114"/>
      <c r="PQP84" s="114"/>
      <c r="PQQ84" s="114"/>
      <c r="PQR84" s="114"/>
      <c r="PQS84" s="114"/>
      <c r="PQT84" s="114"/>
      <c r="PQU84" s="114"/>
      <c r="PQV84" s="114"/>
      <c r="PQW84" s="114"/>
      <c r="PQX84" s="114"/>
      <c r="PQY84" s="114"/>
      <c r="PQZ84" s="114"/>
      <c r="PRA84" s="114"/>
      <c r="PRB84" s="114"/>
      <c r="PRC84" s="114"/>
      <c r="PRD84" s="114"/>
      <c r="PRE84" s="114"/>
      <c r="PRF84" s="114"/>
      <c r="PRG84" s="114"/>
      <c r="PRH84" s="114"/>
      <c r="PRI84" s="114"/>
      <c r="PRJ84" s="114"/>
      <c r="PRK84" s="114"/>
      <c r="PRL84" s="114"/>
      <c r="PRM84" s="114"/>
      <c r="PRN84" s="114"/>
      <c r="PRO84" s="114"/>
      <c r="PRP84" s="114"/>
      <c r="PRQ84" s="114"/>
      <c r="PRR84" s="114"/>
      <c r="PRS84" s="114"/>
      <c r="PRT84" s="114"/>
      <c r="PRU84" s="114"/>
      <c r="PRV84" s="114"/>
      <c r="PRW84" s="114"/>
      <c r="PRX84" s="114"/>
      <c r="PRY84" s="114"/>
      <c r="PRZ84" s="114"/>
      <c r="PSA84" s="114"/>
      <c r="PSB84" s="114"/>
      <c r="PSC84" s="114"/>
      <c r="PSD84" s="114"/>
      <c r="PSE84" s="114"/>
      <c r="PSF84" s="114"/>
      <c r="PSG84" s="114"/>
      <c r="PSH84" s="114"/>
      <c r="PSI84" s="114"/>
      <c r="PSJ84" s="114"/>
      <c r="PSK84" s="114"/>
      <c r="PSL84" s="114"/>
      <c r="PSM84" s="114"/>
      <c r="PSN84" s="114"/>
      <c r="PSO84" s="114"/>
      <c r="PSP84" s="114"/>
      <c r="PSQ84" s="114"/>
      <c r="PSR84" s="114"/>
      <c r="PSS84" s="114"/>
      <c r="PST84" s="114"/>
      <c r="PSU84" s="114"/>
      <c r="PSV84" s="114"/>
      <c r="PSW84" s="114"/>
      <c r="PSX84" s="114"/>
      <c r="PSY84" s="114"/>
      <c r="PSZ84" s="114"/>
      <c r="PTA84" s="114"/>
      <c r="PTB84" s="114"/>
      <c r="PTC84" s="114"/>
      <c r="PTD84" s="114"/>
      <c r="PTE84" s="114"/>
      <c r="PTF84" s="114"/>
      <c r="PTG84" s="114"/>
      <c r="PTH84" s="114"/>
      <c r="PTI84" s="114"/>
      <c r="PTJ84" s="114"/>
      <c r="PTK84" s="114"/>
      <c r="PTL84" s="114"/>
      <c r="PTM84" s="114"/>
      <c r="PTN84" s="114"/>
      <c r="PTO84" s="114"/>
      <c r="PTP84" s="114"/>
      <c r="PTQ84" s="114"/>
      <c r="PTR84" s="114"/>
      <c r="PTS84" s="114"/>
      <c r="PTT84" s="114"/>
      <c r="PTU84" s="114"/>
      <c r="PTV84" s="114"/>
      <c r="PTW84" s="114"/>
      <c r="PTX84" s="114"/>
      <c r="PTY84" s="114"/>
      <c r="PTZ84" s="114"/>
      <c r="PUA84" s="114"/>
      <c r="PUB84" s="114"/>
      <c r="PUC84" s="114"/>
      <c r="PUD84" s="114"/>
      <c r="PUE84" s="114"/>
      <c r="PUF84" s="114"/>
      <c r="PUG84" s="114"/>
      <c r="PUH84" s="114"/>
      <c r="PUI84" s="114"/>
      <c r="PUJ84" s="114"/>
      <c r="PUK84" s="114"/>
      <c r="PUL84" s="114"/>
      <c r="PUM84" s="114"/>
      <c r="PUN84" s="114"/>
      <c r="PUO84" s="114"/>
      <c r="PUP84" s="114"/>
      <c r="PUQ84" s="114"/>
      <c r="PUR84" s="114"/>
      <c r="PUS84" s="114"/>
      <c r="PUT84" s="114"/>
      <c r="PUU84" s="114"/>
      <c r="PUV84" s="114"/>
      <c r="PUW84" s="114"/>
      <c r="PUX84" s="114"/>
      <c r="PUY84" s="114"/>
      <c r="PUZ84" s="114"/>
      <c r="PVA84" s="114"/>
      <c r="PVB84" s="114"/>
      <c r="PVC84" s="114"/>
      <c r="PVD84" s="114"/>
      <c r="PVE84" s="114"/>
      <c r="PVF84" s="114"/>
      <c r="PVG84" s="114"/>
      <c r="PVH84" s="114"/>
      <c r="PVI84" s="114"/>
      <c r="PVJ84" s="114"/>
      <c r="PVK84" s="114"/>
      <c r="PVL84" s="114"/>
      <c r="PVM84" s="114"/>
      <c r="PVN84" s="114"/>
      <c r="PVO84" s="114"/>
      <c r="PVP84" s="114"/>
      <c r="PVQ84" s="114"/>
      <c r="PVR84" s="114"/>
      <c r="PVS84" s="114"/>
      <c r="PVT84" s="114"/>
      <c r="PVU84" s="114"/>
      <c r="PVV84" s="114"/>
      <c r="PVW84" s="114"/>
      <c r="PVX84" s="114"/>
      <c r="PVY84" s="114"/>
      <c r="PVZ84" s="114"/>
      <c r="PWA84" s="114"/>
      <c r="PWB84" s="114"/>
      <c r="PWC84" s="114"/>
      <c r="PWD84" s="114"/>
      <c r="PWE84" s="114"/>
      <c r="PWF84" s="114"/>
      <c r="PWG84" s="114"/>
      <c r="PWH84" s="114"/>
      <c r="PWI84" s="114"/>
      <c r="PWJ84" s="114"/>
      <c r="PWK84" s="114"/>
      <c r="PWL84" s="114"/>
      <c r="PWM84" s="114"/>
      <c r="PWN84" s="114"/>
      <c r="PWO84" s="114"/>
      <c r="PWP84" s="114"/>
      <c r="PWQ84" s="114"/>
      <c r="PWR84" s="114"/>
      <c r="PWS84" s="114"/>
      <c r="PWT84" s="114"/>
      <c r="PWU84" s="114"/>
      <c r="PWV84" s="114"/>
      <c r="PWW84" s="114"/>
      <c r="PWX84" s="114"/>
      <c r="PWY84" s="114"/>
      <c r="PWZ84" s="114"/>
      <c r="PXA84" s="114"/>
      <c r="PXB84" s="114"/>
      <c r="PXC84" s="114"/>
      <c r="PXD84" s="114"/>
      <c r="PXE84" s="114"/>
      <c r="PXF84" s="114"/>
      <c r="PXG84" s="114"/>
      <c r="PXH84" s="114"/>
      <c r="PXI84" s="114"/>
      <c r="PXJ84" s="114"/>
      <c r="PXK84" s="114"/>
      <c r="PXL84" s="114"/>
      <c r="PXM84" s="114"/>
      <c r="PXN84" s="114"/>
      <c r="PXO84" s="114"/>
      <c r="PXP84" s="114"/>
      <c r="PXQ84" s="114"/>
      <c r="PXR84" s="114"/>
      <c r="PXS84" s="114"/>
      <c r="PXT84" s="114"/>
      <c r="PXU84" s="114"/>
      <c r="PXV84" s="114"/>
      <c r="PXW84" s="114"/>
      <c r="PXX84" s="114"/>
      <c r="PXY84" s="114"/>
      <c r="PXZ84" s="114"/>
      <c r="PYA84" s="114"/>
      <c r="PYB84" s="114"/>
      <c r="PYC84" s="114"/>
      <c r="PYD84" s="114"/>
      <c r="PYE84" s="114"/>
      <c r="PYF84" s="114"/>
      <c r="PYG84" s="114"/>
      <c r="PYH84" s="114"/>
      <c r="PYI84" s="114"/>
      <c r="PYJ84" s="114"/>
      <c r="PYK84" s="114"/>
      <c r="PYL84" s="114"/>
      <c r="PYM84" s="114"/>
      <c r="PYN84" s="114"/>
      <c r="PYO84" s="114"/>
      <c r="PYP84" s="114"/>
      <c r="PYQ84" s="114"/>
      <c r="PYR84" s="114"/>
      <c r="PYS84" s="114"/>
      <c r="PYT84" s="114"/>
      <c r="PYU84" s="114"/>
      <c r="PYV84" s="114"/>
      <c r="PYW84" s="114"/>
      <c r="PYX84" s="114"/>
      <c r="PYY84" s="114"/>
      <c r="PYZ84" s="114"/>
      <c r="PZA84" s="114"/>
      <c r="PZB84" s="114"/>
      <c r="PZC84" s="114"/>
      <c r="PZD84" s="114"/>
      <c r="PZE84" s="114"/>
      <c r="PZF84" s="114"/>
      <c r="PZG84" s="114"/>
      <c r="PZH84" s="114"/>
      <c r="PZI84" s="114"/>
      <c r="PZJ84" s="114"/>
      <c r="PZK84" s="114"/>
      <c r="PZL84" s="114"/>
      <c r="PZM84" s="114"/>
      <c r="PZN84" s="114"/>
      <c r="PZO84" s="114"/>
      <c r="PZP84" s="114"/>
      <c r="PZQ84" s="114"/>
      <c r="PZR84" s="114"/>
      <c r="PZS84" s="114"/>
      <c r="PZT84" s="114"/>
      <c r="PZU84" s="114"/>
      <c r="PZV84" s="114"/>
      <c r="PZW84" s="114"/>
      <c r="PZX84" s="114"/>
      <c r="PZY84" s="114"/>
      <c r="PZZ84" s="114"/>
      <c r="QAA84" s="114"/>
      <c r="QAB84" s="114"/>
      <c r="QAC84" s="114"/>
      <c r="QAD84" s="114"/>
      <c r="QAE84" s="114"/>
      <c r="QAF84" s="114"/>
      <c r="QAG84" s="114"/>
      <c r="QAH84" s="114"/>
      <c r="QAI84" s="114"/>
      <c r="QAJ84" s="114"/>
      <c r="QAK84" s="114"/>
      <c r="QAL84" s="114"/>
      <c r="QAM84" s="114"/>
      <c r="QAN84" s="114"/>
      <c r="QAO84" s="114"/>
      <c r="QAP84" s="114"/>
      <c r="QAQ84" s="114"/>
      <c r="QAR84" s="114"/>
      <c r="QAS84" s="114"/>
      <c r="QAT84" s="114"/>
      <c r="QAU84" s="114"/>
      <c r="QAV84" s="114"/>
      <c r="QAW84" s="114"/>
      <c r="QAX84" s="114"/>
      <c r="QAY84" s="114"/>
      <c r="QAZ84" s="114"/>
      <c r="QBA84" s="114"/>
      <c r="QBB84" s="114"/>
      <c r="QBC84" s="114"/>
      <c r="QBD84" s="114"/>
      <c r="QBE84" s="114"/>
      <c r="QBF84" s="114"/>
      <c r="QBG84" s="114"/>
      <c r="QBH84" s="114"/>
      <c r="QBI84" s="114"/>
      <c r="QBJ84" s="114"/>
      <c r="QBK84" s="114"/>
      <c r="QBL84" s="114"/>
      <c r="QBM84" s="114"/>
      <c r="QBN84" s="114"/>
      <c r="QBO84" s="114"/>
      <c r="QBP84" s="114"/>
      <c r="QBQ84" s="114"/>
      <c r="QBR84" s="114"/>
      <c r="QBS84" s="114"/>
      <c r="QBT84" s="114"/>
      <c r="QBU84" s="114"/>
      <c r="QBV84" s="114"/>
      <c r="QBW84" s="114"/>
      <c r="QBX84" s="114"/>
      <c r="QBY84" s="114"/>
      <c r="QBZ84" s="114"/>
      <c r="QCA84" s="114"/>
      <c r="QCB84" s="114"/>
      <c r="QCC84" s="114"/>
      <c r="QCD84" s="114"/>
      <c r="QCE84" s="114"/>
      <c r="QCF84" s="114"/>
      <c r="QCG84" s="114"/>
      <c r="QCH84" s="114"/>
      <c r="QCI84" s="114"/>
      <c r="QCJ84" s="114"/>
      <c r="QCK84" s="114"/>
      <c r="QCL84" s="114"/>
      <c r="QCM84" s="114"/>
      <c r="QCN84" s="114"/>
      <c r="QCO84" s="114"/>
      <c r="QCP84" s="114"/>
      <c r="QCQ84" s="114"/>
      <c r="QCR84" s="114"/>
      <c r="QCS84" s="114"/>
      <c r="QCT84" s="114"/>
      <c r="QCU84" s="114"/>
      <c r="QCV84" s="114"/>
      <c r="QCW84" s="114"/>
      <c r="QCX84" s="114"/>
      <c r="QCY84" s="114"/>
      <c r="QCZ84" s="114"/>
      <c r="QDA84" s="114"/>
      <c r="QDB84" s="114"/>
      <c r="QDC84" s="114"/>
      <c r="QDD84" s="114"/>
      <c r="QDE84" s="114"/>
      <c r="QDF84" s="114"/>
      <c r="QDG84" s="114"/>
      <c r="QDH84" s="114"/>
      <c r="QDI84" s="114"/>
      <c r="QDJ84" s="114"/>
      <c r="QDK84" s="114"/>
      <c r="QDL84" s="114"/>
      <c r="QDM84" s="114"/>
      <c r="QDN84" s="114"/>
      <c r="QDO84" s="114"/>
      <c r="QDP84" s="114"/>
      <c r="QDQ84" s="114"/>
      <c r="QDR84" s="114"/>
      <c r="QDS84" s="114"/>
      <c r="QDT84" s="114"/>
      <c r="QDU84" s="114"/>
      <c r="QDV84" s="114"/>
      <c r="QDW84" s="114"/>
      <c r="QDX84" s="114"/>
      <c r="QDY84" s="114"/>
      <c r="QDZ84" s="114"/>
      <c r="QEA84" s="114"/>
      <c r="QEB84" s="114"/>
      <c r="QEC84" s="114"/>
      <c r="QED84" s="114"/>
      <c r="QEE84" s="114"/>
      <c r="QEF84" s="114"/>
      <c r="QEG84" s="114"/>
      <c r="QEH84" s="114"/>
      <c r="QEI84" s="114"/>
      <c r="QEJ84" s="114"/>
      <c r="QEK84" s="114"/>
      <c r="QEL84" s="114"/>
      <c r="QEM84" s="114"/>
      <c r="QEN84" s="114"/>
      <c r="QEO84" s="114"/>
      <c r="QEP84" s="114"/>
      <c r="QEQ84" s="114"/>
      <c r="QER84" s="114"/>
      <c r="QES84" s="114"/>
      <c r="QET84" s="114"/>
      <c r="QEU84" s="114"/>
      <c r="QEV84" s="114"/>
      <c r="QEW84" s="114"/>
      <c r="QEX84" s="114"/>
      <c r="QEY84" s="114"/>
      <c r="QEZ84" s="114"/>
      <c r="QFA84" s="114"/>
      <c r="QFB84" s="114"/>
      <c r="QFC84" s="114"/>
      <c r="QFD84" s="114"/>
      <c r="QFE84" s="114"/>
      <c r="QFF84" s="114"/>
      <c r="QFG84" s="114"/>
      <c r="QFH84" s="114"/>
      <c r="QFI84" s="114"/>
      <c r="QFJ84" s="114"/>
      <c r="QFK84" s="114"/>
      <c r="QFL84" s="114"/>
      <c r="QFM84" s="114"/>
      <c r="QFN84" s="114"/>
      <c r="QFO84" s="114"/>
      <c r="QFP84" s="114"/>
      <c r="QFQ84" s="114"/>
      <c r="QFR84" s="114"/>
      <c r="QFS84" s="114"/>
      <c r="QFT84" s="114"/>
      <c r="QFU84" s="114"/>
      <c r="QFV84" s="114"/>
      <c r="QFW84" s="114"/>
      <c r="QFX84" s="114"/>
      <c r="QFY84" s="114"/>
      <c r="QFZ84" s="114"/>
      <c r="QGA84" s="114"/>
      <c r="QGB84" s="114"/>
      <c r="QGC84" s="114"/>
      <c r="QGD84" s="114"/>
      <c r="QGE84" s="114"/>
      <c r="QGF84" s="114"/>
      <c r="QGG84" s="114"/>
      <c r="QGH84" s="114"/>
      <c r="QGI84" s="114"/>
      <c r="QGJ84" s="114"/>
      <c r="QGK84" s="114"/>
      <c r="QGL84" s="114"/>
      <c r="QGM84" s="114"/>
      <c r="QGN84" s="114"/>
      <c r="QGO84" s="114"/>
      <c r="QGP84" s="114"/>
      <c r="QGQ84" s="114"/>
      <c r="QGR84" s="114"/>
      <c r="QGS84" s="114"/>
      <c r="QGT84" s="114"/>
      <c r="QGU84" s="114"/>
      <c r="QGV84" s="114"/>
      <c r="QGW84" s="114"/>
      <c r="QGX84" s="114"/>
      <c r="QGY84" s="114"/>
      <c r="QGZ84" s="114"/>
      <c r="QHA84" s="114"/>
      <c r="QHB84" s="114"/>
      <c r="QHC84" s="114"/>
      <c r="QHD84" s="114"/>
      <c r="QHE84" s="114"/>
      <c r="QHF84" s="114"/>
      <c r="QHG84" s="114"/>
      <c r="QHH84" s="114"/>
      <c r="QHI84" s="114"/>
      <c r="QHJ84" s="114"/>
      <c r="QHK84" s="114"/>
      <c r="QHL84" s="114"/>
      <c r="QHM84" s="114"/>
      <c r="QHN84" s="114"/>
      <c r="QHO84" s="114"/>
      <c r="QHP84" s="114"/>
      <c r="QHQ84" s="114"/>
      <c r="QHR84" s="114"/>
      <c r="QHS84" s="114"/>
      <c r="QHT84" s="114"/>
      <c r="QHU84" s="114"/>
      <c r="QHV84" s="114"/>
      <c r="QHW84" s="114"/>
      <c r="QHX84" s="114"/>
      <c r="QHY84" s="114"/>
      <c r="QHZ84" s="114"/>
      <c r="QIA84" s="114"/>
      <c r="QIB84" s="114"/>
      <c r="QIC84" s="114"/>
      <c r="QID84" s="114"/>
      <c r="QIE84" s="114"/>
      <c r="QIF84" s="114"/>
      <c r="QIG84" s="114"/>
      <c r="QIH84" s="114"/>
      <c r="QII84" s="114"/>
      <c r="QIJ84" s="114"/>
      <c r="QIK84" s="114"/>
      <c r="QIL84" s="114"/>
      <c r="QIM84" s="114"/>
      <c r="QIN84" s="114"/>
      <c r="QIO84" s="114"/>
      <c r="QIP84" s="114"/>
      <c r="QIQ84" s="114"/>
      <c r="QIR84" s="114"/>
      <c r="QIS84" s="114"/>
      <c r="QIT84" s="114"/>
      <c r="QIU84" s="114"/>
      <c r="QIV84" s="114"/>
      <c r="QIW84" s="114"/>
      <c r="QIX84" s="114"/>
      <c r="QIY84" s="114"/>
      <c r="QIZ84" s="114"/>
      <c r="QJA84" s="114"/>
      <c r="QJB84" s="114"/>
      <c r="QJC84" s="114"/>
      <c r="QJD84" s="114"/>
      <c r="QJE84" s="114"/>
      <c r="QJF84" s="114"/>
      <c r="QJG84" s="114"/>
      <c r="QJH84" s="114"/>
      <c r="QJI84" s="114"/>
      <c r="QJJ84" s="114"/>
      <c r="QJK84" s="114"/>
      <c r="QJL84" s="114"/>
      <c r="QJM84" s="114"/>
      <c r="QJN84" s="114"/>
      <c r="QJO84" s="114"/>
      <c r="QJP84" s="114"/>
      <c r="QJQ84" s="114"/>
      <c r="QJR84" s="114"/>
      <c r="QJS84" s="114"/>
      <c r="QJT84" s="114"/>
      <c r="QJU84" s="114"/>
      <c r="QJV84" s="114"/>
      <c r="QJW84" s="114"/>
      <c r="QJX84" s="114"/>
      <c r="QJY84" s="114"/>
      <c r="QJZ84" s="114"/>
      <c r="QKA84" s="114"/>
      <c r="QKB84" s="114"/>
      <c r="QKC84" s="114"/>
      <c r="QKD84" s="114"/>
      <c r="QKE84" s="114"/>
      <c r="QKF84" s="114"/>
      <c r="QKG84" s="114"/>
      <c r="QKH84" s="114"/>
      <c r="QKI84" s="114"/>
      <c r="QKJ84" s="114"/>
      <c r="QKK84" s="114"/>
      <c r="QKL84" s="114"/>
      <c r="QKM84" s="114"/>
      <c r="QKN84" s="114"/>
      <c r="QKO84" s="114"/>
      <c r="QKP84" s="114"/>
      <c r="QKQ84" s="114"/>
      <c r="QKR84" s="114"/>
      <c r="QKS84" s="114"/>
      <c r="QKT84" s="114"/>
      <c r="QKU84" s="114"/>
      <c r="QKV84" s="114"/>
      <c r="QKW84" s="114"/>
      <c r="QKX84" s="114"/>
      <c r="QKY84" s="114"/>
      <c r="QKZ84" s="114"/>
      <c r="QLA84" s="114"/>
      <c r="QLB84" s="114"/>
      <c r="QLC84" s="114"/>
      <c r="QLD84" s="114"/>
      <c r="QLE84" s="114"/>
      <c r="QLF84" s="114"/>
      <c r="QLG84" s="114"/>
      <c r="QLH84" s="114"/>
      <c r="QLI84" s="114"/>
      <c r="QLJ84" s="114"/>
      <c r="QLK84" s="114"/>
      <c r="QLL84" s="114"/>
      <c r="QLM84" s="114"/>
      <c r="QLN84" s="114"/>
      <c r="QLO84" s="114"/>
      <c r="QLP84" s="114"/>
      <c r="QLQ84" s="114"/>
      <c r="QLR84" s="114"/>
      <c r="QLS84" s="114"/>
      <c r="QLT84" s="114"/>
      <c r="QLU84" s="114"/>
      <c r="QLV84" s="114"/>
      <c r="QLW84" s="114"/>
      <c r="QLX84" s="114"/>
      <c r="QLY84" s="114"/>
      <c r="QLZ84" s="114"/>
      <c r="QMA84" s="114"/>
      <c r="QMB84" s="114"/>
      <c r="QMC84" s="114"/>
      <c r="QMD84" s="114"/>
      <c r="QME84" s="114"/>
      <c r="QMF84" s="114"/>
      <c r="QMG84" s="114"/>
      <c r="QMH84" s="114"/>
      <c r="QMI84" s="114"/>
      <c r="QMJ84" s="114"/>
      <c r="QMK84" s="114"/>
      <c r="QML84" s="114"/>
      <c r="QMM84" s="114"/>
      <c r="QMN84" s="114"/>
      <c r="QMO84" s="114"/>
      <c r="QMP84" s="114"/>
      <c r="QMQ84" s="114"/>
      <c r="QMR84" s="114"/>
      <c r="QMS84" s="114"/>
      <c r="QMT84" s="114"/>
      <c r="QMU84" s="114"/>
      <c r="QMV84" s="114"/>
      <c r="QMW84" s="114"/>
      <c r="QMX84" s="114"/>
      <c r="QMY84" s="114"/>
      <c r="QMZ84" s="114"/>
      <c r="QNA84" s="114"/>
      <c r="QNB84" s="114"/>
      <c r="QNC84" s="114"/>
      <c r="QND84" s="114"/>
      <c r="QNE84" s="114"/>
      <c r="QNF84" s="114"/>
      <c r="QNG84" s="114"/>
      <c r="QNH84" s="114"/>
      <c r="QNI84" s="114"/>
      <c r="QNJ84" s="114"/>
      <c r="QNK84" s="114"/>
      <c r="QNL84" s="114"/>
      <c r="QNM84" s="114"/>
      <c r="QNN84" s="114"/>
      <c r="QNO84" s="114"/>
      <c r="QNP84" s="114"/>
      <c r="QNQ84" s="114"/>
      <c r="QNR84" s="114"/>
      <c r="QNS84" s="114"/>
      <c r="QNT84" s="114"/>
      <c r="QNU84" s="114"/>
      <c r="QNV84" s="114"/>
      <c r="QNW84" s="114"/>
      <c r="QNX84" s="114"/>
      <c r="QNY84" s="114"/>
      <c r="QNZ84" s="114"/>
      <c r="QOA84" s="114"/>
      <c r="QOB84" s="114"/>
      <c r="QOC84" s="114"/>
      <c r="QOD84" s="114"/>
      <c r="QOE84" s="114"/>
      <c r="QOF84" s="114"/>
      <c r="QOG84" s="114"/>
      <c r="QOH84" s="114"/>
      <c r="QOI84" s="114"/>
      <c r="QOJ84" s="114"/>
      <c r="QOK84" s="114"/>
      <c r="QOL84" s="114"/>
      <c r="QOM84" s="114"/>
      <c r="QON84" s="114"/>
      <c r="QOO84" s="114"/>
      <c r="QOP84" s="114"/>
      <c r="QOQ84" s="114"/>
      <c r="QOR84" s="114"/>
      <c r="QOS84" s="114"/>
      <c r="QOT84" s="114"/>
      <c r="QOU84" s="114"/>
      <c r="QOV84" s="114"/>
      <c r="QOW84" s="114"/>
      <c r="QOX84" s="114"/>
      <c r="QOY84" s="114"/>
      <c r="QOZ84" s="114"/>
      <c r="QPA84" s="114"/>
      <c r="QPB84" s="114"/>
      <c r="QPC84" s="114"/>
      <c r="QPD84" s="114"/>
      <c r="QPE84" s="114"/>
      <c r="QPF84" s="114"/>
      <c r="QPG84" s="114"/>
      <c r="QPH84" s="114"/>
      <c r="QPI84" s="114"/>
      <c r="QPJ84" s="114"/>
      <c r="QPK84" s="114"/>
      <c r="QPL84" s="114"/>
      <c r="QPM84" s="114"/>
      <c r="QPN84" s="114"/>
      <c r="QPO84" s="114"/>
      <c r="QPP84" s="114"/>
      <c r="QPQ84" s="114"/>
      <c r="QPR84" s="114"/>
      <c r="QPS84" s="114"/>
      <c r="QPT84" s="114"/>
      <c r="QPU84" s="114"/>
      <c r="QPV84" s="114"/>
      <c r="QPW84" s="114"/>
      <c r="QPX84" s="114"/>
      <c r="QPY84" s="114"/>
      <c r="QPZ84" s="114"/>
      <c r="QQA84" s="114"/>
      <c r="QQB84" s="114"/>
      <c r="QQC84" s="114"/>
      <c r="QQD84" s="114"/>
      <c r="QQE84" s="114"/>
      <c r="QQF84" s="114"/>
      <c r="QQG84" s="114"/>
      <c r="QQH84" s="114"/>
      <c r="QQI84" s="114"/>
      <c r="QQJ84" s="114"/>
      <c r="QQK84" s="114"/>
      <c r="QQL84" s="114"/>
      <c r="QQM84" s="114"/>
      <c r="QQN84" s="114"/>
      <c r="QQO84" s="114"/>
      <c r="QQP84" s="114"/>
      <c r="QQQ84" s="114"/>
      <c r="QQR84" s="114"/>
      <c r="QQS84" s="114"/>
      <c r="QQT84" s="114"/>
      <c r="QQU84" s="114"/>
      <c r="QQV84" s="114"/>
      <c r="QQW84" s="114"/>
      <c r="QQX84" s="114"/>
      <c r="QQY84" s="114"/>
      <c r="QQZ84" s="114"/>
      <c r="QRA84" s="114"/>
      <c r="QRB84" s="114"/>
      <c r="QRC84" s="114"/>
      <c r="QRD84" s="114"/>
      <c r="QRE84" s="114"/>
      <c r="QRF84" s="114"/>
      <c r="QRG84" s="114"/>
      <c r="QRH84" s="114"/>
      <c r="QRI84" s="114"/>
      <c r="QRJ84" s="114"/>
      <c r="QRK84" s="114"/>
      <c r="QRL84" s="114"/>
      <c r="QRM84" s="114"/>
      <c r="QRN84" s="114"/>
      <c r="QRO84" s="114"/>
      <c r="QRP84" s="114"/>
      <c r="QRQ84" s="114"/>
      <c r="QRR84" s="114"/>
      <c r="QRS84" s="114"/>
      <c r="QRT84" s="114"/>
      <c r="QRU84" s="114"/>
      <c r="QRV84" s="114"/>
      <c r="QRW84" s="114"/>
      <c r="QRX84" s="114"/>
      <c r="QRY84" s="114"/>
      <c r="QRZ84" s="114"/>
      <c r="QSA84" s="114"/>
      <c r="QSB84" s="114"/>
      <c r="QSC84" s="114"/>
      <c r="QSD84" s="114"/>
      <c r="QSE84" s="114"/>
      <c r="QSF84" s="114"/>
      <c r="QSG84" s="114"/>
      <c r="QSH84" s="114"/>
      <c r="QSI84" s="114"/>
      <c r="QSJ84" s="114"/>
      <c r="QSK84" s="114"/>
      <c r="QSL84" s="114"/>
      <c r="QSM84" s="114"/>
      <c r="QSN84" s="114"/>
      <c r="QSO84" s="114"/>
      <c r="QSP84" s="114"/>
      <c r="QSQ84" s="114"/>
      <c r="QSR84" s="114"/>
      <c r="QSS84" s="114"/>
      <c r="QST84" s="114"/>
      <c r="QSU84" s="114"/>
      <c r="QSV84" s="114"/>
      <c r="QSW84" s="114"/>
      <c r="QSX84" s="114"/>
      <c r="QSY84" s="114"/>
      <c r="QSZ84" s="114"/>
      <c r="QTA84" s="114"/>
      <c r="QTB84" s="114"/>
      <c r="QTC84" s="114"/>
      <c r="QTD84" s="114"/>
      <c r="QTE84" s="114"/>
      <c r="QTF84" s="114"/>
      <c r="QTG84" s="114"/>
      <c r="QTH84" s="114"/>
      <c r="QTI84" s="114"/>
      <c r="QTJ84" s="114"/>
      <c r="QTK84" s="114"/>
      <c r="QTL84" s="114"/>
      <c r="QTM84" s="114"/>
      <c r="QTN84" s="114"/>
      <c r="QTO84" s="114"/>
      <c r="QTP84" s="114"/>
      <c r="QTQ84" s="114"/>
      <c r="QTR84" s="114"/>
      <c r="QTS84" s="114"/>
      <c r="QTT84" s="114"/>
      <c r="QTU84" s="114"/>
      <c r="QTV84" s="114"/>
      <c r="QTW84" s="114"/>
      <c r="QTX84" s="114"/>
      <c r="QTY84" s="114"/>
      <c r="QTZ84" s="114"/>
      <c r="QUA84" s="114"/>
      <c r="QUB84" s="114"/>
      <c r="QUC84" s="114"/>
      <c r="QUD84" s="114"/>
      <c r="QUE84" s="114"/>
      <c r="QUF84" s="114"/>
      <c r="QUG84" s="114"/>
      <c r="QUH84" s="114"/>
      <c r="QUI84" s="114"/>
      <c r="QUJ84" s="114"/>
      <c r="QUK84" s="114"/>
      <c r="QUL84" s="114"/>
      <c r="QUM84" s="114"/>
      <c r="QUN84" s="114"/>
      <c r="QUO84" s="114"/>
      <c r="QUP84" s="114"/>
      <c r="QUQ84" s="114"/>
      <c r="QUR84" s="114"/>
      <c r="QUS84" s="114"/>
      <c r="QUT84" s="114"/>
      <c r="QUU84" s="114"/>
      <c r="QUV84" s="114"/>
      <c r="QUW84" s="114"/>
      <c r="QUX84" s="114"/>
      <c r="QUY84" s="114"/>
      <c r="QUZ84" s="114"/>
      <c r="QVA84" s="114"/>
      <c r="QVB84" s="114"/>
      <c r="QVC84" s="114"/>
      <c r="QVD84" s="114"/>
      <c r="QVE84" s="114"/>
      <c r="QVF84" s="114"/>
      <c r="QVG84" s="114"/>
      <c r="QVH84" s="114"/>
      <c r="QVI84" s="114"/>
      <c r="QVJ84" s="114"/>
      <c r="QVK84" s="114"/>
      <c r="QVL84" s="114"/>
      <c r="QVM84" s="114"/>
      <c r="QVN84" s="114"/>
      <c r="QVO84" s="114"/>
      <c r="QVP84" s="114"/>
      <c r="QVQ84" s="114"/>
      <c r="QVR84" s="114"/>
      <c r="QVS84" s="114"/>
      <c r="QVT84" s="114"/>
      <c r="QVU84" s="114"/>
      <c r="QVV84" s="114"/>
      <c r="QVW84" s="114"/>
      <c r="QVX84" s="114"/>
      <c r="QVY84" s="114"/>
      <c r="QVZ84" s="114"/>
      <c r="QWA84" s="114"/>
      <c r="QWB84" s="114"/>
      <c r="QWC84" s="114"/>
      <c r="QWD84" s="114"/>
      <c r="QWE84" s="114"/>
      <c r="QWF84" s="114"/>
      <c r="QWG84" s="114"/>
      <c r="QWH84" s="114"/>
      <c r="QWI84" s="114"/>
      <c r="QWJ84" s="114"/>
      <c r="QWK84" s="114"/>
      <c r="QWL84" s="114"/>
      <c r="QWM84" s="114"/>
      <c r="QWN84" s="114"/>
      <c r="QWO84" s="114"/>
      <c r="QWP84" s="114"/>
      <c r="QWQ84" s="114"/>
      <c r="QWR84" s="114"/>
      <c r="QWS84" s="114"/>
      <c r="QWT84" s="114"/>
      <c r="QWU84" s="114"/>
      <c r="QWV84" s="114"/>
      <c r="QWW84" s="114"/>
      <c r="QWX84" s="114"/>
      <c r="QWY84" s="114"/>
      <c r="QWZ84" s="114"/>
      <c r="QXA84" s="114"/>
      <c r="QXB84" s="114"/>
      <c r="QXC84" s="114"/>
      <c r="QXD84" s="114"/>
      <c r="QXE84" s="114"/>
      <c r="QXF84" s="114"/>
      <c r="QXG84" s="114"/>
      <c r="QXH84" s="114"/>
      <c r="QXI84" s="114"/>
      <c r="QXJ84" s="114"/>
      <c r="QXK84" s="114"/>
      <c r="QXL84" s="114"/>
      <c r="QXM84" s="114"/>
      <c r="QXN84" s="114"/>
      <c r="QXO84" s="114"/>
      <c r="QXP84" s="114"/>
      <c r="QXQ84" s="114"/>
      <c r="QXR84" s="114"/>
      <c r="QXS84" s="114"/>
      <c r="QXT84" s="114"/>
      <c r="QXU84" s="114"/>
      <c r="QXV84" s="114"/>
      <c r="QXW84" s="114"/>
      <c r="QXX84" s="114"/>
      <c r="QXY84" s="114"/>
      <c r="QXZ84" s="114"/>
      <c r="QYA84" s="114"/>
      <c r="QYB84" s="114"/>
      <c r="QYC84" s="114"/>
      <c r="QYD84" s="114"/>
      <c r="QYE84" s="114"/>
      <c r="QYF84" s="114"/>
      <c r="QYG84" s="114"/>
      <c r="QYH84" s="114"/>
      <c r="QYI84" s="114"/>
      <c r="QYJ84" s="114"/>
      <c r="QYK84" s="114"/>
      <c r="QYL84" s="114"/>
      <c r="QYM84" s="114"/>
      <c r="QYN84" s="114"/>
      <c r="QYO84" s="114"/>
      <c r="QYP84" s="114"/>
      <c r="QYQ84" s="114"/>
      <c r="QYR84" s="114"/>
      <c r="QYS84" s="114"/>
      <c r="QYT84" s="114"/>
      <c r="QYU84" s="114"/>
      <c r="QYV84" s="114"/>
      <c r="QYW84" s="114"/>
      <c r="QYX84" s="114"/>
      <c r="QYY84" s="114"/>
      <c r="QYZ84" s="114"/>
      <c r="QZA84" s="114"/>
      <c r="QZB84" s="114"/>
      <c r="QZC84" s="114"/>
      <c r="QZD84" s="114"/>
      <c r="QZE84" s="114"/>
      <c r="QZF84" s="114"/>
      <c r="QZG84" s="114"/>
      <c r="QZH84" s="114"/>
      <c r="QZI84" s="114"/>
      <c r="QZJ84" s="114"/>
      <c r="QZK84" s="114"/>
      <c r="QZL84" s="114"/>
      <c r="QZM84" s="114"/>
      <c r="QZN84" s="114"/>
      <c r="QZO84" s="114"/>
      <c r="QZP84" s="114"/>
      <c r="QZQ84" s="114"/>
      <c r="QZR84" s="114"/>
      <c r="QZS84" s="114"/>
      <c r="QZT84" s="114"/>
      <c r="QZU84" s="114"/>
      <c r="QZV84" s="114"/>
      <c r="QZW84" s="114"/>
      <c r="QZX84" s="114"/>
      <c r="QZY84" s="114"/>
      <c r="QZZ84" s="114"/>
      <c r="RAA84" s="114"/>
      <c r="RAB84" s="114"/>
      <c r="RAC84" s="114"/>
      <c r="RAD84" s="114"/>
      <c r="RAE84" s="114"/>
      <c r="RAF84" s="114"/>
      <c r="RAG84" s="114"/>
      <c r="RAH84" s="114"/>
      <c r="RAI84" s="114"/>
      <c r="RAJ84" s="114"/>
      <c r="RAK84" s="114"/>
      <c r="RAL84" s="114"/>
      <c r="RAM84" s="114"/>
      <c r="RAN84" s="114"/>
      <c r="RAO84" s="114"/>
      <c r="RAP84" s="114"/>
      <c r="RAQ84" s="114"/>
      <c r="RAR84" s="114"/>
      <c r="RAS84" s="114"/>
      <c r="RAT84" s="114"/>
      <c r="RAU84" s="114"/>
      <c r="RAV84" s="114"/>
      <c r="RAW84" s="114"/>
      <c r="RAX84" s="114"/>
      <c r="RAY84" s="114"/>
      <c r="RAZ84" s="114"/>
      <c r="RBA84" s="114"/>
      <c r="RBB84" s="114"/>
      <c r="RBC84" s="114"/>
      <c r="RBD84" s="114"/>
      <c r="RBE84" s="114"/>
      <c r="RBF84" s="114"/>
      <c r="RBG84" s="114"/>
      <c r="RBH84" s="114"/>
      <c r="RBI84" s="114"/>
      <c r="RBJ84" s="114"/>
      <c r="RBK84" s="114"/>
      <c r="RBL84" s="114"/>
      <c r="RBM84" s="114"/>
      <c r="RBN84" s="114"/>
      <c r="RBO84" s="114"/>
      <c r="RBP84" s="114"/>
      <c r="RBQ84" s="114"/>
      <c r="RBR84" s="114"/>
      <c r="RBS84" s="114"/>
      <c r="RBT84" s="114"/>
      <c r="RBU84" s="114"/>
      <c r="RBV84" s="114"/>
      <c r="RBW84" s="114"/>
      <c r="RBX84" s="114"/>
      <c r="RBY84" s="114"/>
      <c r="RBZ84" s="114"/>
      <c r="RCA84" s="114"/>
      <c r="RCB84" s="114"/>
      <c r="RCC84" s="114"/>
      <c r="RCD84" s="114"/>
      <c r="RCE84" s="114"/>
      <c r="RCF84" s="114"/>
      <c r="RCG84" s="114"/>
      <c r="RCH84" s="114"/>
      <c r="RCI84" s="114"/>
      <c r="RCJ84" s="114"/>
      <c r="RCK84" s="114"/>
      <c r="RCL84" s="114"/>
      <c r="RCM84" s="114"/>
      <c r="RCN84" s="114"/>
      <c r="RCO84" s="114"/>
      <c r="RCP84" s="114"/>
      <c r="RCQ84" s="114"/>
      <c r="RCR84" s="114"/>
      <c r="RCS84" s="114"/>
      <c r="RCT84" s="114"/>
      <c r="RCU84" s="114"/>
      <c r="RCV84" s="114"/>
      <c r="RCW84" s="114"/>
      <c r="RCX84" s="114"/>
      <c r="RCY84" s="114"/>
      <c r="RCZ84" s="114"/>
      <c r="RDA84" s="114"/>
      <c r="RDB84" s="114"/>
      <c r="RDC84" s="114"/>
      <c r="RDD84" s="114"/>
      <c r="RDE84" s="114"/>
      <c r="RDF84" s="114"/>
      <c r="RDG84" s="114"/>
      <c r="RDH84" s="114"/>
      <c r="RDI84" s="114"/>
      <c r="RDJ84" s="114"/>
      <c r="RDK84" s="114"/>
      <c r="RDL84" s="114"/>
      <c r="RDM84" s="114"/>
      <c r="RDN84" s="114"/>
      <c r="RDO84" s="114"/>
      <c r="RDP84" s="114"/>
      <c r="RDQ84" s="114"/>
      <c r="RDR84" s="114"/>
      <c r="RDS84" s="114"/>
      <c r="RDT84" s="114"/>
      <c r="RDU84" s="114"/>
      <c r="RDV84" s="114"/>
      <c r="RDW84" s="114"/>
      <c r="RDX84" s="114"/>
      <c r="RDY84" s="114"/>
      <c r="RDZ84" s="114"/>
      <c r="REA84" s="114"/>
      <c r="REB84" s="114"/>
      <c r="REC84" s="114"/>
      <c r="RED84" s="114"/>
      <c r="REE84" s="114"/>
      <c r="REF84" s="114"/>
      <c r="REG84" s="114"/>
      <c r="REH84" s="114"/>
      <c r="REI84" s="114"/>
      <c r="REJ84" s="114"/>
      <c r="REK84" s="114"/>
      <c r="REL84" s="114"/>
      <c r="REM84" s="114"/>
      <c r="REN84" s="114"/>
      <c r="REO84" s="114"/>
      <c r="REP84" s="114"/>
      <c r="REQ84" s="114"/>
      <c r="RER84" s="114"/>
      <c r="RES84" s="114"/>
      <c r="RET84" s="114"/>
      <c r="REU84" s="114"/>
      <c r="REV84" s="114"/>
      <c r="REW84" s="114"/>
      <c r="REX84" s="114"/>
      <c r="REY84" s="114"/>
      <c r="REZ84" s="114"/>
      <c r="RFA84" s="114"/>
      <c r="RFB84" s="114"/>
      <c r="RFC84" s="114"/>
      <c r="RFD84" s="114"/>
      <c r="RFE84" s="114"/>
      <c r="RFF84" s="114"/>
      <c r="RFG84" s="114"/>
      <c r="RFH84" s="114"/>
      <c r="RFI84" s="114"/>
      <c r="RFJ84" s="114"/>
      <c r="RFK84" s="114"/>
      <c r="RFL84" s="114"/>
      <c r="RFM84" s="114"/>
      <c r="RFN84" s="114"/>
      <c r="RFO84" s="114"/>
      <c r="RFP84" s="114"/>
      <c r="RFQ84" s="114"/>
      <c r="RFR84" s="114"/>
      <c r="RFS84" s="114"/>
      <c r="RFT84" s="114"/>
      <c r="RFU84" s="114"/>
      <c r="RFV84" s="114"/>
      <c r="RFW84" s="114"/>
      <c r="RFX84" s="114"/>
      <c r="RFY84" s="114"/>
      <c r="RFZ84" s="114"/>
      <c r="RGA84" s="114"/>
      <c r="RGB84" s="114"/>
      <c r="RGC84" s="114"/>
      <c r="RGD84" s="114"/>
      <c r="RGE84" s="114"/>
      <c r="RGF84" s="114"/>
      <c r="RGG84" s="114"/>
      <c r="RGH84" s="114"/>
      <c r="RGI84" s="114"/>
      <c r="RGJ84" s="114"/>
      <c r="RGK84" s="114"/>
      <c r="RGL84" s="114"/>
      <c r="RGM84" s="114"/>
      <c r="RGN84" s="114"/>
      <c r="RGO84" s="114"/>
      <c r="RGP84" s="114"/>
      <c r="RGQ84" s="114"/>
      <c r="RGR84" s="114"/>
      <c r="RGS84" s="114"/>
      <c r="RGT84" s="114"/>
      <c r="RGU84" s="114"/>
      <c r="RGV84" s="114"/>
      <c r="RGW84" s="114"/>
      <c r="RGX84" s="114"/>
      <c r="RGY84" s="114"/>
      <c r="RGZ84" s="114"/>
      <c r="RHA84" s="114"/>
      <c r="RHB84" s="114"/>
      <c r="RHC84" s="114"/>
      <c r="RHD84" s="114"/>
      <c r="RHE84" s="114"/>
      <c r="RHF84" s="114"/>
      <c r="RHG84" s="114"/>
      <c r="RHH84" s="114"/>
      <c r="RHI84" s="114"/>
      <c r="RHJ84" s="114"/>
      <c r="RHK84" s="114"/>
      <c r="RHL84" s="114"/>
      <c r="RHM84" s="114"/>
      <c r="RHN84" s="114"/>
      <c r="RHO84" s="114"/>
      <c r="RHP84" s="114"/>
      <c r="RHQ84" s="114"/>
      <c r="RHR84" s="114"/>
      <c r="RHS84" s="114"/>
      <c r="RHT84" s="114"/>
      <c r="RHU84" s="114"/>
      <c r="RHV84" s="114"/>
      <c r="RHW84" s="114"/>
      <c r="RHX84" s="114"/>
      <c r="RHY84" s="114"/>
      <c r="RHZ84" s="114"/>
      <c r="RIA84" s="114"/>
      <c r="RIB84" s="114"/>
      <c r="RIC84" s="114"/>
      <c r="RID84" s="114"/>
      <c r="RIE84" s="114"/>
      <c r="RIF84" s="114"/>
      <c r="RIG84" s="114"/>
      <c r="RIH84" s="114"/>
      <c r="RII84" s="114"/>
      <c r="RIJ84" s="114"/>
      <c r="RIK84" s="114"/>
      <c r="RIL84" s="114"/>
      <c r="RIM84" s="114"/>
      <c r="RIN84" s="114"/>
      <c r="RIO84" s="114"/>
      <c r="RIP84" s="114"/>
      <c r="RIQ84" s="114"/>
      <c r="RIR84" s="114"/>
      <c r="RIS84" s="114"/>
      <c r="RIT84" s="114"/>
      <c r="RIU84" s="114"/>
      <c r="RIV84" s="114"/>
      <c r="RIW84" s="114"/>
      <c r="RIX84" s="114"/>
      <c r="RIY84" s="114"/>
      <c r="RIZ84" s="114"/>
      <c r="RJA84" s="114"/>
      <c r="RJB84" s="114"/>
      <c r="RJC84" s="114"/>
      <c r="RJD84" s="114"/>
      <c r="RJE84" s="114"/>
      <c r="RJF84" s="114"/>
      <c r="RJG84" s="114"/>
      <c r="RJH84" s="114"/>
      <c r="RJI84" s="114"/>
      <c r="RJJ84" s="114"/>
      <c r="RJK84" s="114"/>
      <c r="RJL84" s="114"/>
      <c r="RJM84" s="114"/>
      <c r="RJN84" s="114"/>
      <c r="RJO84" s="114"/>
      <c r="RJP84" s="114"/>
      <c r="RJQ84" s="114"/>
      <c r="RJR84" s="114"/>
      <c r="RJS84" s="114"/>
      <c r="RJT84" s="114"/>
      <c r="RJU84" s="114"/>
      <c r="RJV84" s="114"/>
      <c r="RJW84" s="114"/>
      <c r="RJX84" s="114"/>
      <c r="RJY84" s="114"/>
      <c r="RJZ84" s="114"/>
      <c r="RKA84" s="114"/>
      <c r="RKB84" s="114"/>
      <c r="RKC84" s="114"/>
      <c r="RKD84" s="114"/>
      <c r="RKE84" s="114"/>
      <c r="RKF84" s="114"/>
      <c r="RKG84" s="114"/>
      <c r="RKH84" s="114"/>
      <c r="RKI84" s="114"/>
      <c r="RKJ84" s="114"/>
      <c r="RKK84" s="114"/>
      <c r="RKL84" s="114"/>
      <c r="RKM84" s="114"/>
      <c r="RKN84" s="114"/>
      <c r="RKO84" s="114"/>
      <c r="RKP84" s="114"/>
      <c r="RKQ84" s="114"/>
      <c r="RKR84" s="114"/>
      <c r="RKS84" s="114"/>
      <c r="RKT84" s="114"/>
      <c r="RKU84" s="114"/>
      <c r="RKV84" s="114"/>
      <c r="RKW84" s="114"/>
      <c r="RKX84" s="114"/>
      <c r="RKY84" s="114"/>
      <c r="RKZ84" s="114"/>
      <c r="RLA84" s="114"/>
      <c r="RLB84" s="114"/>
      <c r="RLC84" s="114"/>
      <c r="RLD84" s="114"/>
      <c r="RLE84" s="114"/>
      <c r="RLF84" s="114"/>
      <c r="RLG84" s="114"/>
      <c r="RLH84" s="114"/>
      <c r="RLI84" s="114"/>
      <c r="RLJ84" s="114"/>
      <c r="RLK84" s="114"/>
      <c r="RLL84" s="114"/>
      <c r="RLM84" s="114"/>
      <c r="RLN84" s="114"/>
      <c r="RLO84" s="114"/>
      <c r="RLP84" s="114"/>
      <c r="RLQ84" s="114"/>
      <c r="RLR84" s="114"/>
      <c r="RLS84" s="114"/>
      <c r="RLT84" s="114"/>
      <c r="RLU84" s="114"/>
      <c r="RLV84" s="114"/>
      <c r="RLW84" s="114"/>
      <c r="RLX84" s="114"/>
      <c r="RLY84" s="114"/>
      <c r="RLZ84" s="114"/>
      <c r="RMA84" s="114"/>
      <c r="RMB84" s="114"/>
      <c r="RMC84" s="114"/>
      <c r="RMD84" s="114"/>
      <c r="RME84" s="114"/>
      <c r="RMF84" s="114"/>
      <c r="RMG84" s="114"/>
      <c r="RMH84" s="114"/>
      <c r="RMI84" s="114"/>
      <c r="RMJ84" s="114"/>
      <c r="RMK84" s="114"/>
      <c r="RML84" s="114"/>
      <c r="RMM84" s="114"/>
      <c r="RMN84" s="114"/>
      <c r="RMO84" s="114"/>
      <c r="RMP84" s="114"/>
      <c r="RMQ84" s="114"/>
      <c r="RMR84" s="114"/>
      <c r="RMS84" s="114"/>
      <c r="RMT84" s="114"/>
      <c r="RMU84" s="114"/>
      <c r="RMV84" s="114"/>
      <c r="RMW84" s="114"/>
      <c r="RMX84" s="114"/>
      <c r="RMY84" s="114"/>
      <c r="RMZ84" s="114"/>
      <c r="RNA84" s="114"/>
      <c r="RNB84" s="114"/>
      <c r="RNC84" s="114"/>
      <c r="RND84" s="114"/>
      <c r="RNE84" s="114"/>
      <c r="RNF84" s="114"/>
      <c r="RNG84" s="114"/>
      <c r="RNH84" s="114"/>
      <c r="RNI84" s="114"/>
      <c r="RNJ84" s="114"/>
      <c r="RNK84" s="114"/>
      <c r="RNL84" s="114"/>
      <c r="RNM84" s="114"/>
      <c r="RNN84" s="114"/>
      <c r="RNO84" s="114"/>
      <c r="RNP84" s="114"/>
      <c r="RNQ84" s="114"/>
      <c r="RNR84" s="114"/>
      <c r="RNS84" s="114"/>
      <c r="RNT84" s="114"/>
      <c r="RNU84" s="114"/>
      <c r="RNV84" s="114"/>
      <c r="RNW84" s="114"/>
      <c r="RNX84" s="114"/>
      <c r="RNY84" s="114"/>
      <c r="RNZ84" s="114"/>
      <c r="ROA84" s="114"/>
      <c r="ROB84" s="114"/>
      <c r="ROC84" s="114"/>
      <c r="ROD84" s="114"/>
      <c r="ROE84" s="114"/>
      <c r="ROF84" s="114"/>
      <c r="ROG84" s="114"/>
      <c r="ROH84" s="114"/>
      <c r="ROI84" s="114"/>
      <c r="ROJ84" s="114"/>
      <c r="ROK84" s="114"/>
      <c r="ROL84" s="114"/>
      <c r="ROM84" s="114"/>
      <c r="RON84" s="114"/>
      <c r="ROO84" s="114"/>
      <c r="ROP84" s="114"/>
      <c r="ROQ84" s="114"/>
      <c r="ROR84" s="114"/>
      <c r="ROS84" s="114"/>
      <c r="ROT84" s="114"/>
      <c r="ROU84" s="114"/>
      <c r="ROV84" s="114"/>
      <c r="ROW84" s="114"/>
      <c r="ROX84" s="114"/>
      <c r="ROY84" s="114"/>
      <c r="ROZ84" s="114"/>
      <c r="RPA84" s="114"/>
      <c r="RPB84" s="114"/>
      <c r="RPC84" s="114"/>
      <c r="RPD84" s="114"/>
      <c r="RPE84" s="114"/>
      <c r="RPF84" s="114"/>
      <c r="RPG84" s="114"/>
      <c r="RPH84" s="114"/>
      <c r="RPI84" s="114"/>
      <c r="RPJ84" s="114"/>
      <c r="RPK84" s="114"/>
      <c r="RPL84" s="114"/>
      <c r="RPM84" s="114"/>
      <c r="RPN84" s="114"/>
      <c r="RPO84" s="114"/>
      <c r="RPP84" s="114"/>
      <c r="RPQ84" s="114"/>
      <c r="RPR84" s="114"/>
      <c r="RPS84" s="114"/>
      <c r="RPT84" s="114"/>
      <c r="RPU84" s="114"/>
      <c r="RPV84" s="114"/>
      <c r="RPW84" s="114"/>
      <c r="RPX84" s="114"/>
      <c r="RPY84" s="114"/>
      <c r="RPZ84" s="114"/>
      <c r="RQA84" s="114"/>
      <c r="RQB84" s="114"/>
      <c r="RQC84" s="114"/>
      <c r="RQD84" s="114"/>
      <c r="RQE84" s="114"/>
      <c r="RQF84" s="114"/>
      <c r="RQG84" s="114"/>
      <c r="RQH84" s="114"/>
      <c r="RQI84" s="114"/>
      <c r="RQJ84" s="114"/>
      <c r="RQK84" s="114"/>
      <c r="RQL84" s="114"/>
      <c r="RQM84" s="114"/>
      <c r="RQN84" s="114"/>
      <c r="RQO84" s="114"/>
      <c r="RQP84" s="114"/>
      <c r="RQQ84" s="114"/>
      <c r="RQR84" s="114"/>
      <c r="RQS84" s="114"/>
      <c r="RQT84" s="114"/>
      <c r="RQU84" s="114"/>
      <c r="RQV84" s="114"/>
      <c r="RQW84" s="114"/>
      <c r="RQX84" s="114"/>
      <c r="RQY84" s="114"/>
      <c r="RQZ84" s="114"/>
      <c r="RRA84" s="114"/>
      <c r="RRB84" s="114"/>
      <c r="RRC84" s="114"/>
      <c r="RRD84" s="114"/>
      <c r="RRE84" s="114"/>
      <c r="RRF84" s="114"/>
      <c r="RRG84" s="114"/>
      <c r="RRH84" s="114"/>
      <c r="RRI84" s="114"/>
      <c r="RRJ84" s="114"/>
      <c r="RRK84" s="114"/>
      <c r="RRL84" s="114"/>
      <c r="RRM84" s="114"/>
      <c r="RRN84" s="114"/>
      <c r="RRO84" s="114"/>
      <c r="RRP84" s="114"/>
      <c r="RRQ84" s="114"/>
      <c r="RRR84" s="114"/>
      <c r="RRS84" s="114"/>
      <c r="RRT84" s="114"/>
      <c r="RRU84" s="114"/>
      <c r="RRV84" s="114"/>
      <c r="RRW84" s="114"/>
      <c r="RRX84" s="114"/>
      <c r="RRY84" s="114"/>
      <c r="RRZ84" s="114"/>
      <c r="RSA84" s="114"/>
      <c r="RSB84" s="114"/>
      <c r="RSC84" s="114"/>
      <c r="RSD84" s="114"/>
      <c r="RSE84" s="114"/>
      <c r="RSF84" s="114"/>
      <c r="RSG84" s="114"/>
      <c r="RSH84" s="114"/>
      <c r="RSI84" s="114"/>
      <c r="RSJ84" s="114"/>
      <c r="RSK84" s="114"/>
      <c r="RSL84" s="114"/>
      <c r="RSM84" s="114"/>
      <c r="RSN84" s="114"/>
      <c r="RSO84" s="114"/>
      <c r="RSP84" s="114"/>
      <c r="RSQ84" s="114"/>
      <c r="RSR84" s="114"/>
      <c r="RSS84" s="114"/>
      <c r="RST84" s="114"/>
      <c r="RSU84" s="114"/>
      <c r="RSV84" s="114"/>
      <c r="RSW84" s="114"/>
      <c r="RSX84" s="114"/>
      <c r="RSY84" s="114"/>
      <c r="RSZ84" s="114"/>
      <c r="RTA84" s="114"/>
      <c r="RTB84" s="114"/>
      <c r="RTC84" s="114"/>
      <c r="RTD84" s="114"/>
      <c r="RTE84" s="114"/>
      <c r="RTF84" s="114"/>
      <c r="RTG84" s="114"/>
      <c r="RTH84" s="114"/>
      <c r="RTI84" s="114"/>
      <c r="RTJ84" s="114"/>
      <c r="RTK84" s="114"/>
      <c r="RTL84" s="114"/>
      <c r="RTM84" s="114"/>
      <c r="RTN84" s="114"/>
      <c r="RTO84" s="114"/>
      <c r="RTP84" s="114"/>
      <c r="RTQ84" s="114"/>
      <c r="RTR84" s="114"/>
      <c r="RTS84" s="114"/>
      <c r="RTT84" s="114"/>
      <c r="RTU84" s="114"/>
      <c r="RTV84" s="114"/>
      <c r="RTW84" s="114"/>
      <c r="RTX84" s="114"/>
      <c r="RTY84" s="114"/>
      <c r="RTZ84" s="114"/>
      <c r="RUA84" s="114"/>
      <c r="RUB84" s="114"/>
      <c r="RUC84" s="114"/>
      <c r="RUD84" s="114"/>
      <c r="RUE84" s="114"/>
      <c r="RUF84" s="114"/>
      <c r="RUG84" s="114"/>
      <c r="RUH84" s="114"/>
      <c r="RUI84" s="114"/>
      <c r="RUJ84" s="114"/>
      <c r="RUK84" s="114"/>
      <c r="RUL84" s="114"/>
      <c r="RUM84" s="114"/>
      <c r="RUN84" s="114"/>
      <c r="RUO84" s="114"/>
      <c r="RUP84" s="114"/>
      <c r="RUQ84" s="114"/>
      <c r="RUR84" s="114"/>
      <c r="RUS84" s="114"/>
      <c r="RUT84" s="114"/>
      <c r="RUU84" s="114"/>
      <c r="RUV84" s="114"/>
      <c r="RUW84" s="114"/>
      <c r="RUX84" s="114"/>
      <c r="RUY84" s="114"/>
      <c r="RUZ84" s="114"/>
      <c r="RVA84" s="114"/>
      <c r="RVB84" s="114"/>
      <c r="RVC84" s="114"/>
      <c r="RVD84" s="114"/>
      <c r="RVE84" s="114"/>
      <c r="RVF84" s="114"/>
      <c r="RVG84" s="114"/>
      <c r="RVH84" s="114"/>
      <c r="RVI84" s="114"/>
      <c r="RVJ84" s="114"/>
      <c r="RVK84" s="114"/>
      <c r="RVL84" s="114"/>
      <c r="RVM84" s="114"/>
      <c r="RVN84" s="114"/>
      <c r="RVO84" s="114"/>
      <c r="RVP84" s="114"/>
      <c r="RVQ84" s="114"/>
      <c r="RVR84" s="114"/>
      <c r="RVS84" s="114"/>
      <c r="RVT84" s="114"/>
      <c r="RVU84" s="114"/>
      <c r="RVV84" s="114"/>
      <c r="RVW84" s="114"/>
      <c r="RVX84" s="114"/>
      <c r="RVY84" s="114"/>
      <c r="RVZ84" s="114"/>
      <c r="RWA84" s="114"/>
      <c r="RWB84" s="114"/>
      <c r="RWC84" s="114"/>
      <c r="RWD84" s="114"/>
      <c r="RWE84" s="114"/>
      <c r="RWF84" s="114"/>
      <c r="RWG84" s="114"/>
      <c r="RWH84" s="114"/>
      <c r="RWI84" s="114"/>
      <c r="RWJ84" s="114"/>
      <c r="RWK84" s="114"/>
      <c r="RWL84" s="114"/>
      <c r="RWM84" s="114"/>
      <c r="RWN84" s="114"/>
      <c r="RWO84" s="114"/>
      <c r="RWP84" s="114"/>
      <c r="RWQ84" s="114"/>
      <c r="RWR84" s="114"/>
      <c r="RWS84" s="114"/>
      <c r="RWT84" s="114"/>
      <c r="RWU84" s="114"/>
      <c r="RWV84" s="114"/>
      <c r="RWW84" s="114"/>
      <c r="RWX84" s="114"/>
      <c r="RWY84" s="114"/>
      <c r="RWZ84" s="114"/>
      <c r="RXA84" s="114"/>
      <c r="RXB84" s="114"/>
      <c r="RXC84" s="114"/>
      <c r="RXD84" s="114"/>
      <c r="RXE84" s="114"/>
      <c r="RXF84" s="114"/>
      <c r="RXG84" s="114"/>
      <c r="RXH84" s="114"/>
      <c r="RXI84" s="114"/>
      <c r="RXJ84" s="114"/>
      <c r="RXK84" s="114"/>
      <c r="RXL84" s="114"/>
      <c r="RXM84" s="114"/>
      <c r="RXN84" s="114"/>
      <c r="RXO84" s="114"/>
      <c r="RXP84" s="114"/>
      <c r="RXQ84" s="114"/>
      <c r="RXR84" s="114"/>
      <c r="RXS84" s="114"/>
      <c r="RXT84" s="114"/>
      <c r="RXU84" s="114"/>
      <c r="RXV84" s="114"/>
      <c r="RXW84" s="114"/>
      <c r="RXX84" s="114"/>
      <c r="RXY84" s="114"/>
      <c r="RXZ84" s="114"/>
      <c r="RYA84" s="114"/>
      <c r="RYB84" s="114"/>
      <c r="RYC84" s="114"/>
      <c r="RYD84" s="114"/>
      <c r="RYE84" s="114"/>
      <c r="RYF84" s="114"/>
      <c r="RYG84" s="114"/>
      <c r="RYH84" s="114"/>
      <c r="RYI84" s="114"/>
      <c r="RYJ84" s="114"/>
      <c r="RYK84" s="114"/>
      <c r="RYL84" s="114"/>
      <c r="RYM84" s="114"/>
      <c r="RYN84" s="114"/>
      <c r="RYO84" s="114"/>
      <c r="RYP84" s="114"/>
      <c r="RYQ84" s="114"/>
      <c r="RYR84" s="114"/>
      <c r="RYS84" s="114"/>
      <c r="RYT84" s="114"/>
      <c r="RYU84" s="114"/>
      <c r="RYV84" s="114"/>
      <c r="RYW84" s="114"/>
      <c r="RYX84" s="114"/>
      <c r="RYY84" s="114"/>
      <c r="RYZ84" s="114"/>
      <c r="RZA84" s="114"/>
      <c r="RZB84" s="114"/>
      <c r="RZC84" s="114"/>
      <c r="RZD84" s="114"/>
      <c r="RZE84" s="114"/>
      <c r="RZF84" s="114"/>
      <c r="RZG84" s="114"/>
      <c r="RZH84" s="114"/>
      <c r="RZI84" s="114"/>
      <c r="RZJ84" s="114"/>
      <c r="RZK84" s="114"/>
      <c r="RZL84" s="114"/>
      <c r="RZM84" s="114"/>
      <c r="RZN84" s="114"/>
      <c r="RZO84" s="114"/>
      <c r="RZP84" s="114"/>
      <c r="RZQ84" s="114"/>
      <c r="RZR84" s="114"/>
      <c r="RZS84" s="114"/>
      <c r="RZT84" s="114"/>
      <c r="RZU84" s="114"/>
      <c r="RZV84" s="114"/>
      <c r="RZW84" s="114"/>
      <c r="RZX84" s="114"/>
      <c r="RZY84" s="114"/>
      <c r="RZZ84" s="114"/>
      <c r="SAA84" s="114"/>
      <c r="SAB84" s="114"/>
      <c r="SAC84" s="114"/>
      <c r="SAD84" s="114"/>
      <c r="SAE84" s="114"/>
      <c r="SAF84" s="114"/>
      <c r="SAG84" s="114"/>
      <c r="SAH84" s="114"/>
      <c r="SAI84" s="114"/>
      <c r="SAJ84" s="114"/>
      <c r="SAK84" s="114"/>
      <c r="SAL84" s="114"/>
      <c r="SAM84" s="114"/>
      <c r="SAN84" s="114"/>
      <c r="SAO84" s="114"/>
      <c r="SAP84" s="114"/>
      <c r="SAQ84" s="114"/>
      <c r="SAR84" s="114"/>
      <c r="SAS84" s="114"/>
      <c r="SAT84" s="114"/>
      <c r="SAU84" s="114"/>
      <c r="SAV84" s="114"/>
      <c r="SAW84" s="114"/>
      <c r="SAX84" s="114"/>
      <c r="SAY84" s="114"/>
      <c r="SAZ84" s="114"/>
      <c r="SBA84" s="114"/>
      <c r="SBB84" s="114"/>
      <c r="SBC84" s="114"/>
      <c r="SBD84" s="114"/>
      <c r="SBE84" s="114"/>
      <c r="SBF84" s="114"/>
      <c r="SBG84" s="114"/>
      <c r="SBH84" s="114"/>
      <c r="SBI84" s="114"/>
      <c r="SBJ84" s="114"/>
      <c r="SBK84" s="114"/>
      <c r="SBL84" s="114"/>
      <c r="SBM84" s="114"/>
      <c r="SBN84" s="114"/>
      <c r="SBO84" s="114"/>
      <c r="SBP84" s="114"/>
      <c r="SBQ84" s="114"/>
      <c r="SBR84" s="114"/>
      <c r="SBS84" s="114"/>
      <c r="SBT84" s="114"/>
      <c r="SBU84" s="114"/>
      <c r="SBV84" s="114"/>
      <c r="SBW84" s="114"/>
      <c r="SBX84" s="114"/>
      <c r="SBY84" s="114"/>
      <c r="SBZ84" s="114"/>
      <c r="SCA84" s="114"/>
      <c r="SCB84" s="114"/>
      <c r="SCC84" s="114"/>
      <c r="SCD84" s="114"/>
      <c r="SCE84" s="114"/>
      <c r="SCF84" s="114"/>
      <c r="SCG84" s="114"/>
      <c r="SCH84" s="114"/>
      <c r="SCI84" s="114"/>
      <c r="SCJ84" s="114"/>
      <c r="SCK84" s="114"/>
      <c r="SCL84" s="114"/>
      <c r="SCM84" s="114"/>
      <c r="SCN84" s="114"/>
      <c r="SCO84" s="114"/>
      <c r="SCP84" s="114"/>
      <c r="SCQ84" s="114"/>
      <c r="SCR84" s="114"/>
      <c r="SCS84" s="114"/>
      <c r="SCT84" s="114"/>
      <c r="SCU84" s="114"/>
      <c r="SCV84" s="114"/>
      <c r="SCW84" s="114"/>
      <c r="SCX84" s="114"/>
      <c r="SCY84" s="114"/>
      <c r="SCZ84" s="114"/>
      <c r="SDA84" s="114"/>
      <c r="SDB84" s="114"/>
      <c r="SDC84" s="114"/>
      <c r="SDD84" s="114"/>
      <c r="SDE84" s="114"/>
      <c r="SDF84" s="114"/>
      <c r="SDG84" s="114"/>
      <c r="SDH84" s="114"/>
      <c r="SDI84" s="114"/>
      <c r="SDJ84" s="114"/>
      <c r="SDK84" s="114"/>
      <c r="SDL84" s="114"/>
      <c r="SDM84" s="114"/>
      <c r="SDN84" s="114"/>
      <c r="SDO84" s="114"/>
      <c r="SDP84" s="114"/>
      <c r="SDQ84" s="114"/>
      <c r="SDR84" s="114"/>
      <c r="SDS84" s="114"/>
      <c r="SDT84" s="114"/>
      <c r="SDU84" s="114"/>
      <c r="SDV84" s="114"/>
      <c r="SDW84" s="114"/>
      <c r="SDX84" s="114"/>
      <c r="SDY84" s="114"/>
      <c r="SDZ84" s="114"/>
      <c r="SEA84" s="114"/>
      <c r="SEB84" s="114"/>
      <c r="SEC84" s="114"/>
      <c r="SED84" s="114"/>
      <c r="SEE84" s="114"/>
      <c r="SEF84" s="114"/>
      <c r="SEG84" s="114"/>
      <c r="SEH84" s="114"/>
      <c r="SEI84" s="114"/>
      <c r="SEJ84" s="114"/>
      <c r="SEK84" s="114"/>
      <c r="SEL84" s="114"/>
      <c r="SEM84" s="114"/>
      <c r="SEN84" s="114"/>
      <c r="SEO84" s="114"/>
      <c r="SEP84" s="114"/>
      <c r="SEQ84" s="114"/>
      <c r="SER84" s="114"/>
      <c r="SES84" s="114"/>
      <c r="SET84" s="114"/>
      <c r="SEU84" s="114"/>
      <c r="SEV84" s="114"/>
      <c r="SEW84" s="114"/>
      <c r="SEX84" s="114"/>
      <c r="SEY84" s="114"/>
      <c r="SEZ84" s="114"/>
      <c r="SFA84" s="114"/>
      <c r="SFB84" s="114"/>
      <c r="SFC84" s="114"/>
      <c r="SFD84" s="114"/>
      <c r="SFE84" s="114"/>
      <c r="SFF84" s="114"/>
      <c r="SFG84" s="114"/>
      <c r="SFH84" s="114"/>
      <c r="SFI84" s="114"/>
      <c r="SFJ84" s="114"/>
      <c r="SFK84" s="114"/>
      <c r="SFL84" s="114"/>
      <c r="SFM84" s="114"/>
      <c r="SFN84" s="114"/>
      <c r="SFO84" s="114"/>
      <c r="SFP84" s="114"/>
      <c r="SFQ84" s="114"/>
      <c r="SFR84" s="114"/>
      <c r="SFS84" s="114"/>
      <c r="SFT84" s="114"/>
      <c r="SFU84" s="114"/>
      <c r="SFV84" s="114"/>
      <c r="SFW84" s="114"/>
      <c r="SFX84" s="114"/>
      <c r="SFY84" s="114"/>
      <c r="SFZ84" s="114"/>
      <c r="SGA84" s="114"/>
      <c r="SGB84" s="114"/>
      <c r="SGC84" s="114"/>
      <c r="SGD84" s="114"/>
      <c r="SGE84" s="114"/>
      <c r="SGF84" s="114"/>
      <c r="SGG84" s="114"/>
      <c r="SGH84" s="114"/>
      <c r="SGI84" s="114"/>
      <c r="SGJ84" s="114"/>
      <c r="SGK84" s="114"/>
      <c r="SGL84" s="114"/>
      <c r="SGM84" s="114"/>
      <c r="SGN84" s="114"/>
      <c r="SGO84" s="114"/>
      <c r="SGP84" s="114"/>
      <c r="SGQ84" s="114"/>
      <c r="SGR84" s="114"/>
      <c r="SGS84" s="114"/>
      <c r="SGT84" s="114"/>
      <c r="SGU84" s="114"/>
      <c r="SGV84" s="114"/>
      <c r="SGW84" s="114"/>
      <c r="SGX84" s="114"/>
      <c r="SGY84" s="114"/>
      <c r="SGZ84" s="114"/>
      <c r="SHA84" s="114"/>
      <c r="SHB84" s="114"/>
      <c r="SHC84" s="114"/>
      <c r="SHD84" s="114"/>
      <c r="SHE84" s="114"/>
      <c r="SHF84" s="114"/>
      <c r="SHG84" s="114"/>
      <c r="SHH84" s="114"/>
      <c r="SHI84" s="114"/>
      <c r="SHJ84" s="114"/>
      <c r="SHK84" s="114"/>
      <c r="SHL84" s="114"/>
      <c r="SHM84" s="114"/>
      <c r="SHN84" s="114"/>
      <c r="SHO84" s="114"/>
      <c r="SHP84" s="114"/>
      <c r="SHQ84" s="114"/>
      <c r="SHR84" s="114"/>
      <c r="SHS84" s="114"/>
      <c r="SHT84" s="114"/>
      <c r="SHU84" s="114"/>
      <c r="SHV84" s="114"/>
      <c r="SHW84" s="114"/>
      <c r="SHX84" s="114"/>
      <c r="SHY84" s="114"/>
      <c r="SHZ84" s="114"/>
      <c r="SIA84" s="114"/>
      <c r="SIB84" s="114"/>
      <c r="SIC84" s="114"/>
      <c r="SID84" s="114"/>
      <c r="SIE84" s="114"/>
      <c r="SIF84" s="114"/>
      <c r="SIG84" s="114"/>
      <c r="SIH84" s="114"/>
      <c r="SII84" s="114"/>
      <c r="SIJ84" s="114"/>
      <c r="SIK84" s="114"/>
      <c r="SIL84" s="114"/>
      <c r="SIM84" s="114"/>
      <c r="SIN84" s="114"/>
      <c r="SIO84" s="114"/>
      <c r="SIP84" s="114"/>
      <c r="SIQ84" s="114"/>
      <c r="SIR84" s="114"/>
      <c r="SIS84" s="114"/>
      <c r="SIT84" s="114"/>
      <c r="SIU84" s="114"/>
      <c r="SIV84" s="114"/>
      <c r="SIW84" s="114"/>
      <c r="SIX84" s="114"/>
      <c r="SIY84" s="114"/>
      <c r="SIZ84" s="114"/>
      <c r="SJA84" s="114"/>
      <c r="SJB84" s="114"/>
      <c r="SJC84" s="114"/>
      <c r="SJD84" s="114"/>
      <c r="SJE84" s="114"/>
      <c r="SJF84" s="114"/>
      <c r="SJG84" s="114"/>
      <c r="SJH84" s="114"/>
      <c r="SJI84" s="114"/>
      <c r="SJJ84" s="114"/>
      <c r="SJK84" s="114"/>
      <c r="SJL84" s="114"/>
      <c r="SJM84" s="114"/>
      <c r="SJN84" s="114"/>
      <c r="SJO84" s="114"/>
      <c r="SJP84" s="114"/>
      <c r="SJQ84" s="114"/>
      <c r="SJR84" s="114"/>
      <c r="SJS84" s="114"/>
      <c r="SJT84" s="114"/>
      <c r="SJU84" s="114"/>
      <c r="SJV84" s="114"/>
      <c r="SJW84" s="114"/>
      <c r="SJX84" s="114"/>
      <c r="SJY84" s="114"/>
      <c r="SJZ84" s="114"/>
      <c r="SKA84" s="114"/>
      <c r="SKB84" s="114"/>
      <c r="SKC84" s="114"/>
      <c r="SKD84" s="114"/>
      <c r="SKE84" s="114"/>
      <c r="SKF84" s="114"/>
      <c r="SKG84" s="114"/>
      <c r="SKH84" s="114"/>
      <c r="SKI84" s="114"/>
      <c r="SKJ84" s="114"/>
      <c r="SKK84" s="114"/>
      <c r="SKL84" s="114"/>
      <c r="SKM84" s="114"/>
      <c r="SKN84" s="114"/>
      <c r="SKO84" s="114"/>
      <c r="SKP84" s="114"/>
      <c r="SKQ84" s="114"/>
      <c r="SKR84" s="114"/>
      <c r="SKS84" s="114"/>
      <c r="SKT84" s="114"/>
      <c r="SKU84" s="114"/>
      <c r="SKV84" s="114"/>
      <c r="SKW84" s="114"/>
      <c r="SKX84" s="114"/>
      <c r="SKY84" s="114"/>
      <c r="SKZ84" s="114"/>
      <c r="SLA84" s="114"/>
      <c r="SLB84" s="114"/>
      <c r="SLC84" s="114"/>
      <c r="SLD84" s="114"/>
      <c r="SLE84" s="114"/>
      <c r="SLF84" s="114"/>
      <c r="SLG84" s="114"/>
      <c r="SLH84" s="114"/>
      <c r="SLI84" s="114"/>
      <c r="SLJ84" s="114"/>
      <c r="SLK84" s="114"/>
      <c r="SLL84" s="114"/>
      <c r="SLM84" s="114"/>
      <c r="SLN84" s="114"/>
      <c r="SLO84" s="114"/>
      <c r="SLP84" s="114"/>
      <c r="SLQ84" s="114"/>
      <c r="SLR84" s="114"/>
      <c r="SLS84" s="114"/>
      <c r="SLT84" s="114"/>
      <c r="SLU84" s="114"/>
      <c r="SLV84" s="114"/>
      <c r="SLW84" s="114"/>
      <c r="SLX84" s="114"/>
      <c r="SLY84" s="114"/>
      <c r="SLZ84" s="114"/>
      <c r="SMA84" s="114"/>
      <c r="SMB84" s="114"/>
      <c r="SMC84" s="114"/>
      <c r="SMD84" s="114"/>
      <c r="SME84" s="114"/>
      <c r="SMF84" s="114"/>
      <c r="SMG84" s="114"/>
      <c r="SMH84" s="114"/>
      <c r="SMI84" s="114"/>
      <c r="SMJ84" s="114"/>
      <c r="SMK84" s="114"/>
      <c r="SML84" s="114"/>
      <c r="SMM84" s="114"/>
      <c r="SMN84" s="114"/>
      <c r="SMO84" s="114"/>
      <c r="SMP84" s="114"/>
      <c r="SMQ84" s="114"/>
      <c r="SMR84" s="114"/>
      <c r="SMS84" s="114"/>
      <c r="SMT84" s="114"/>
      <c r="SMU84" s="114"/>
      <c r="SMV84" s="114"/>
      <c r="SMW84" s="114"/>
      <c r="SMX84" s="114"/>
      <c r="SMY84" s="114"/>
      <c r="SMZ84" s="114"/>
      <c r="SNA84" s="114"/>
      <c r="SNB84" s="114"/>
      <c r="SNC84" s="114"/>
      <c r="SND84" s="114"/>
      <c r="SNE84" s="114"/>
      <c r="SNF84" s="114"/>
      <c r="SNG84" s="114"/>
      <c r="SNH84" s="114"/>
      <c r="SNI84" s="114"/>
      <c r="SNJ84" s="114"/>
      <c r="SNK84" s="114"/>
      <c r="SNL84" s="114"/>
      <c r="SNM84" s="114"/>
      <c r="SNN84" s="114"/>
      <c r="SNO84" s="114"/>
      <c r="SNP84" s="114"/>
      <c r="SNQ84" s="114"/>
      <c r="SNR84" s="114"/>
      <c r="SNS84" s="114"/>
      <c r="SNT84" s="114"/>
      <c r="SNU84" s="114"/>
      <c r="SNV84" s="114"/>
      <c r="SNW84" s="114"/>
      <c r="SNX84" s="114"/>
      <c r="SNY84" s="114"/>
      <c r="SNZ84" s="114"/>
      <c r="SOA84" s="114"/>
      <c r="SOB84" s="114"/>
      <c r="SOC84" s="114"/>
      <c r="SOD84" s="114"/>
      <c r="SOE84" s="114"/>
      <c r="SOF84" s="114"/>
      <c r="SOG84" s="114"/>
      <c r="SOH84" s="114"/>
      <c r="SOI84" s="114"/>
      <c r="SOJ84" s="114"/>
      <c r="SOK84" s="114"/>
      <c r="SOL84" s="114"/>
      <c r="SOM84" s="114"/>
      <c r="SON84" s="114"/>
      <c r="SOO84" s="114"/>
      <c r="SOP84" s="114"/>
      <c r="SOQ84" s="114"/>
      <c r="SOR84" s="114"/>
      <c r="SOS84" s="114"/>
      <c r="SOT84" s="114"/>
      <c r="SOU84" s="114"/>
      <c r="SOV84" s="114"/>
      <c r="SOW84" s="114"/>
      <c r="SOX84" s="114"/>
      <c r="SOY84" s="114"/>
      <c r="SOZ84" s="114"/>
      <c r="SPA84" s="114"/>
      <c r="SPB84" s="114"/>
      <c r="SPC84" s="114"/>
      <c r="SPD84" s="114"/>
      <c r="SPE84" s="114"/>
      <c r="SPF84" s="114"/>
      <c r="SPG84" s="114"/>
      <c r="SPH84" s="114"/>
      <c r="SPI84" s="114"/>
      <c r="SPJ84" s="114"/>
      <c r="SPK84" s="114"/>
      <c r="SPL84" s="114"/>
      <c r="SPM84" s="114"/>
      <c r="SPN84" s="114"/>
      <c r="SPO84" s="114"/>
      <c r="SPP84" s="114"/>
      <c r="SPQ84" s="114"/>
      <c r="SPR84" s="114"/>
      <c r="SPS84" s="114"/>
      <c r="SPT84" s="114"/>
      <c r="SPU84" s="114"/>
      <c r="SPV84" s="114"/>
      <c r="SPW84" s="114"/>
      <c r="SPX84" s="114"/>
      <c r="SPY84" s="114"/>
      <c r="SPZ84" s="114"/>
      <c r="SQA84" s="114"/>
      <c r="SQB84" s="114"/>
      <c r="SQC84" s="114"/>
      <c r="SQD84" s="114"/>
      <c r="SQE84" s="114"/>
      <c r="SQF84" s="114"/>
      <c r="SQG84" s="114"/>
      <c r="SQH84" s="114"/>
      <c r="SQI84" s="114"/>
      <c r="SQJ84" s="114"/>
      <c r="SQK84" s="114"/>
      <c r="SQL84" s="114"/>
      <c r="SQM84" s="114"/>
      <c r="SQN84" s="114"/>
      <c r="SQO84" s="114"/>
      <c r="SQP84" s="114"/>
      <c r="SQQ84" s="114"/>
      <c r="SQR84" s="114"/>
      <c r="SQS84" s="114"/>
      <c r="SQT84" s="114"/>
      <c r="SQU84" s="114"/>
      <c r="SQV84" s="114"/>
      <c r="SQW84" s="114"/>
      <c r="SQX84" s="114"/>
      <c r="SQY84" s="114"/>
      <c r="SQZ84" s="114"/>
      <c r="SRA84" s="114"/>
      <c r="SRB84" s="114"/>
      <c r="SRC84" s="114"/>
      <c r="SRD84" s="114"/>
      <c r="SRE84" s="114"/>
      <c r="SRF84" s="114"/>
      <c r="SRG84" s="114"/>
      <c r="SRH84" s="114"/>
      <c r="SRI84" s="114"/>
      <c r="SRJ84" s="114"/>
      <c r="SRK84" s="114"/>
      <c r="SRL84" s="114"/>
      <c r="SRM84" s="114"/>
      <c r="SRN84" s="114"/>
      <c r="SRO84" s="114"/>
      <c r="SRP84" s="114"/>
      <c r="SRQ84" s="114"/>
      <c r="SRR84" s="114"/>
      <c r="SRS84" s="114"/>
      <c r="SRT84" s="114"/>
      <c r="SRU84" s="114"/>
      <c r="SRV84" s="114"/>
      <c r="SRW84" s="114"/>
      <c r="SRX84" s="114"/>
      <c r="SRY84" s="114"/>
      <c r="SRZ84" s="114"/>
      <c r="SSA84" s="114"/>
      <c r="SSB84" s="114"/>
      <c r="SSC84" s="114"/>
      <c r="SSD84" s="114"/>
      <c r="SSE84" s="114"/>
      <c r="SSF84" s="114"/>
      <c r="SSG84" s="114"/>
      <c r="SSH84" s="114"/>
      <c r="SSI84" s="114"/>
      <c r="SSJ84" s="114"/>
      <c r="SSK84" s="114"/>
      <c r="SSL84" s="114"/>
      <c r="SSM84" s="114"/>
      <c r="SSN84" s="114"/>
      <c r="SSO84" s="114"/>
      <c r="SSP84" s="114"/>
      <c r="SSQ84" s="114"/>
      <c r="SSR84" s="114"/>
      <c r="SSS84" s="114"/>
      <c r="SST84" s="114"/>
      <c r="SSU84" s="114"/>
      <c r="SSV84" s="114"/>
      <c r="SSW84" s="114"/>
      <c r="SSX84" s="114"/>
      <c r="SSY84" s="114"/>
      <c r="SSZ84" s="114"/>
      <c r="STA84" s="114"/>
      <c r="STB84" s="114"/>
      <c r="STC84" s="114"/>
      <c r="STD84" s="114"/>
      <c r="STE84" s="114"/>
      <c r="STF84" s="114"/>
      <c r="STG84" s="114"/>
      <c r="STH84" s="114"/>
      <c r="STI84" s="114"/>
      <c r="STJ84" s="114"/>
      <c r="STK84" s="114"/>
      <c r="STL84" s="114"/>
      <c r="STM84" s="114"/>
      <c r="STN84" s="114"/>
      <c r="STO84" s="114"/>
      <c r="STP84" s="114"/>
      <c r="STQ84" s="114"/>
      <c r="STR84" s="114"/>
      <c r="STS84" s="114"/>
      <c r="STT84" s="114"/>
      <c r="STU84" s="114"/>
      <c r="STV84" s="114"/>
      <c r="STW84" s="114"/>
      <c r="STX84" s="114"/>
      <c r="STY84" s="114"/>
      <c r="STZ84" s="114"/>
      <c r="SUA84" s="114"/>
      <c r="SUB84" s="114"/>
      <c r="SUC84" s="114"/>
      <c r="SUD84" s="114"/>
      <c r="SUE84" s="114"/>
      <c r="SUF84" s="114"/>
      <c r="SUG84" s="114"/>
      <c r="SUH84" s="114"/>
      <c r="SUI84" s="114"/>
      <c r="SUJ84" s="114"/>
      <c r="SUK84" s="114"/>
      <c r="SUL84" s="114"/>
      <c r="SUM84" s="114"/>
      <c r="SUN84" s="114"/>
      <c r="SUO84" s="114"/>
      <c r="SUP84" s="114"/>
      <c r="SUQ84" s="114"/>
      <c r="SUR84" s="114"/>
      <c r="SUS84" s="114"/>
      <c r="SUT84" s="114"/>
      <c r="SUU84" s="114"/>
      <c r="SUV84" s="114"/>
      <c r="SUW84" s="114"/>
      <c r="SUX84" s="114"/>
      <c r="SUY84" s="114"/>
      <c r="SUZ84" s="114"/>
      <c r="SVA84" s="114"/>
      <c r="SVB84" s="114"/>
      <c r="SVC84" s="114"/>
      <c r="SVD84" s="114"/>
      <c r="SVE84" s="114"/>
      <c r="SVF84" s="114"/>
      <c r="SVG84" s="114"/>
      <c r="SVH84" s="114"/>
      <c r="SVI84" s="114"/>
      <c r="SVJ84" s="114"/>
      <c r="SVK84" s="114"/>
      <c r="SVL84" s="114"/>
      <c r="SVM84" s="114"/>
      <c r="SVN84" s="114"/>
      <c r="SVO84" s="114"/>
      <c r="SVP84" s="114"/>
      <c r="SVQ84" s="114"/>
      <c r="SVR84" s="114"/>
      <c r="SVS84" s="114"/>
      <c r="SVT84" s="114"/>
      <c r="SVU84" s="114"/>
      <c r="SVV84" s="114"/>
      <c r="SVW84" s="114"/>
      <c r="SVX84" s="114"/>
      <c r="SVY84" s="114"/>
      <c r="SVZ84" s="114"/>
      <c r="SWA84" s="114"/>
      <c r="SWB84" s="114"/>
      <c r="SWC84" s="114"/>
      <c r="SWD84" s="114"/>
      <c r="SWE84" s="114"/>
      <c r="SWF84" s="114"/>
      <c r="SWG84" s="114"/>
      <c r="SWH84" s="114"/>
      <c r="SWI84" s="114"/>
      <c r="SWJ84" s="114"/>
      <c r="SWK84" s="114"/>
      <c r="SWL84" s="114"/>
      <c r="SWM84" s="114"/>
      <c r="SWN84" s="114"/>
      <c r="SWO84" s="114"/>
      <c r="SWP84" s="114"/>
      <c r="SWQ84" s="114"/>
      <c r="SWR84" s="114"/>
      <c r="SWS84" s="114"/>
      <c r="SWT84" s="114"/>
      <c r="SWU84" s="114"/>
      <c r="SWV84" s="114"/>
      <c r="SWW84" s="114"/>
      <c r="SWX84" s="114"/>
      <c r="SWY84" s="114"/>
      <c r="SWZ84" s="114"/>
      <c r="SXA84" s="114"/>
      <c r="SXB84" s="114"/>
      <c r="SXC84" s="114"/>
      <c r="SXD84" s="114"/>
      <c r="SXE84" s="114"/>
      <c r="SXF84" s="114"/>
      <c r="SXG84" s="114"/>
      <c r="SXH84" s="114"/>
      <c r="SXI84" s="114"/>
      <c r="SXJ84" s="114"/>
      <c r="SXK84" s="114"/>
      <c r="SXL84" s="114"/>
      <c r="SXM84" s="114"/>
      <c r="SXN84" s="114"/>
      <c r="SXO84" s="114"/>
      <c r="SXP84" s="114"/>
      <c r="SXQ84" s="114"/>
      <c r="SXR84" s="114"/>
      <c r="SXS84" s="114"/>
      <c r="SXT84" s="114"/>
      <c r="SXU84" s="114"/>
      <c r="SXV84" s="114"/>
      <c r="SXW84" s="114"/>
      <c r="SXX84" s="114"/>
      <c r="SXY84" s="114"/>
      <c r="SXZ84" s="114"/>
      <c r="SYA84" s="114"/>
      <c r="SYB84" s="114"/>
      <c r="SYC84" s="114"/>
      <c r="SYD84" s="114"/>
      <c r="SYE84" s="114"/>
      <c r="SYF84" s="114"/>
      <c r="SYG84" s="114"/>
      <c r="SYH84" s="114"/>
      <c r="SYI84" s="114"/>
      <c r="SYJ84" s="114"/>
      <c r="SYK84" s="114"/>
      <c r="SYL84" s="114"/>
      <c r="SYM84" s="114"/>
      <c r="SYN84" s="114"/>
      <c r="SYO84" s="114"/>
      <c r="SYP84" s="114"/>
      <c r="SYQ84" s="114"/>
      <c r="SYR84" s="114"/>
      <c r="SYS84" s="114"/>
      <c r="SYT84" s="114"/>
      <c r="SYU84" s="114"/>
      <c r="SYV84" s="114"/>
      <c r="SYW84" s="114"/>
      <c r="SYX84" s="114"/>
      <c r="SYY84" s="114"/>
      <c r="SYZ84" s="114"/>
      <c r="SZA84" s="114"/>
      <c r="SZB84" s="114"/>
      <c r="SZC84" s="114"/>
      <c r="SZD84" s="114"/>
      <c r="SZE84" s="114"/>
      <c r="SZF84" s="114"/>
      <c r="SZG84" s="114"/>
      <c r="SZH84" s="114"/>
      <c r="SZI84" s="114"/>
      <c r="SZJ84" s="114"/>
      <c r="SZK84" s="114"/>
      <c r="SZL84" s="114"/>
      <c r="SZM84" s="114"/>
      <c r="SZN84" s="114"/>
      <c r="SZO84" s="114"/>
      <c r="SZP84" s="114"/>
      <c r="SZQ84" s="114"/>
      <c r="SZR84" s="114"/>
      <c r="SZS84" s="114"/>
      <c r="SZT84" s="114"/>
      <c r="SZU84" s="114"/>
      <c r="SZV84" s="114"/>
      <c r="SZW84" s="114"/>
      <c r="SZX84" s="114"/>
      <c r="SZY84" s="114"/>
      <c r="SZZ84" s="114"/>
      <c r="TAA84" s="114"/>
      <c r="TAB84" s="114"/>
      <c r="TAC84" s="114"/>
      <c r="TAD84" s="114"/>
      <c r="TAE84" s="114"/>
      <c r="TAF84" s="114"/>
      <c r="TAG84" s="114"/>
      <c r="TAH84" s="114"/>
      <c r="TAI84" s="114"/>
      <c r="TAJ84" s="114"/>
      <c r="TAK84" s="114"/>
      <c r="TAL84" s="114"/>
      <c r="TAM84" s="114"/>
      <c r="TAN84" s="114"/>
      <c r="TAO84" s="114"/>
      <c r="TAP84" s="114"/>
      <c r="TAQ84" s="114"/>
      <c r="TAR84" s="114"/>
      <c r="TAS84" s="114"/>
      <c r="TAT84" s="114"/>
      <c r="TAU84" s="114"/>
      <c r="TAV84" s="114"/>
      <c r="TAW84" s="114"/>
      <c r="TAX84" s="114"/>
      <c r="TAY84" s="114"/>
      <c r="TAZ84" s="114"/>
      <c r="TBA84" s="114"/>
      <c r="TBB84" s="114"/>
      <c r="TBC84" s="114"/>
      <c r="TBD84" s="114"/>
      <c r="TBE84" s="114"/>
      <c r="TBF84" s="114"/>
      <c r="TBG84" s="114"/>
      <c r="TBH84" s="114"/>
      <c r="TBI84" s="114"/>
      <c r="TBJ84" s="114"/>
      <c r="TBK84" s="114"/>
      <c r="TBL84" s="114"/>
      <c r="TBM84" s="114"/>
      <c r="TBN84" s="114"/>
      <c r="TBO84" s="114"/>
      <c r="TBP84" s="114"/>
      <c r="TBQ84" s="114"/>
      <c r="TBR84" s="114"/>
      <c r="TBS84" s="114"/>
      <c r="TBT84" s="114"/>
      <c r="TBU84" s="114"/>
      <c r="TBV84" s="114"/>
      <c r="TBW84" s="114"/>
      <c r="TBX84" s="114"/>
      <c r="TBY84" s="114"/>
      <c r="TBZ84" s="114"/>
      <c r="TCA84" s="114"/>
      <c r="TCB84" s="114"/>
      <c r="TCC84" s="114"/>
      <c r="TCD84" s="114"/>
      <c r="TCE84" s="114"/>
      <c r="TCF84" s="114"/>
      <c r="TCG84" s="114"/>
      <c r="TCH84" s="114"/>
      <c r="TCI84" s="114"/>
      <c r="TCJ84" s="114"/>
      <c r="TCK84" s="114"/>
      <c r="TCL84" s="114"/>
      <c r="TCM84" s="114"/>
      <c r="TCN84" s="114"/>
      <c r="TCO84" s="114"/>
      <c r="TCP84" s="114"/>
      <c r="TCQ84" s="114"/>
      <c r="TCR84" s="114"/>
      <c r="TCS84" s="114"/>
      <c r="TCT84" s="114"/>
      <c r="TCU84" s="114"/>
      <c r="TCV84" s="114"/>
      <c r="TCW84" s="114"/>
      <c r="TCX84" s="114"/>
      <c r="TCY84" s="114"/>
      <c r="TCZ84" s="114"/>
      <c r="TDA84" s="114"/>
      <c r="TDB84" s="114"/>
      <c r="TDC84" s="114"/>
      <c r="TDD84" s="114"/>
      <c r="TDE84" s="114"/>
      <c r="TDF84" s="114"/>
      <c r="TDG84" s="114"/>
      <c r="TDH84" s="114"/>
      <c r="TDI84" s="114"/>
      <c r="TDJ84" s="114"/>
      <c r="TDK84" s="114"/>
      <c r="TDL84" s="114"/>
      <c r="TDM84" s="114"/>
      <c r="TDN84" s="114"/>
      <c r="TDO84" s="114"/>
      <c r="TDP84" s="114"/>
      <c r="TDQ84" s="114"/>
      <c r="TDR84" s="114"/>
      <c r="TDS84" s="114"/>
      <c r="TDT84" s="114"/>
      <c r="TDU84" s="114"/>
      <c r="TDV84" s="114"/>
      <c r="TDW84" s="114"/>
      <c r="TDX84" s="114"/>
      <c r="TDY84" s="114"/>
      <c r="TDZ84" s="114"/>
      <c r="TEA84" s="114"/>
      <c r="TEB84" s="114"/>
      <c r="TEC84" s="114"/>
      <c r="TED84" s="114"/>
      <c r="TEE84" s="114"/>
      <c r="TEF84" s="114"/>
      <c r="TEG84" s="114"/>
      <c r="TEH84" s="114"/>
      <c r="TEI84" s="114"/>
      <c r="TEJ84" s="114"/>
      <c r="TEK84" s="114"/>
      <c r="TEL84" s="114"/>
      <c r="TEM84" s="114"/>
      <c r="TEN84" s="114"/>
      <c r="TEO84" s="114"/>
      <c r="TEP84" s="114"/>
      <c r="TEQ84" s="114"/>
      <c r="TER84" s="114"/>
      <c r="TES84" s="114"/>
      <c r="TET84" s="114"/>
      <c r="TEU84" s="114"/>
      <c r="TEV84" s="114"/>
      <c r="TEW84" s="114"/>
      <c r="TEX84" s="114"/>
      <c r="TEY84" s="114"/>
      <c r="TEZ84" s="114"/>
      <c r="TFA84" s="114"/>
      <c r="TFB84" s="114"/>
      <c r="TFC84" s="114"/>
      <c r="TFD84" s="114"/>
      <c r="TFE84" s="114"/>
      <c r="TFF84" s="114"/>
      <c r="TFG84" s="114"/>
      <c r="TFH84" s="114"/>
      <c r="TFI84" s="114"/>
      <c r="TFJ84" s="114"/>
      <c r="TFK84" s="114"/>
      <c r="TFL84" s="114"/>
      <c r="TFM84" s="114"/>
      <c r="TFN84" s="114"/>
      <c r="TFO84" s="114"/>
      <c r="TFP84" s="114"/>
      <c r="TFQ84" s="114"/>
      <c r="TFR84" s="114"/>
      <c r="TFS84" s="114"/>
      <c r="TFT84" s="114"/>
      <c r="TFU84" s="114"/>
      <c r="TFV84" s="114"/>
      <c r="TFW84" s="114"/>
      <c r="TFX84" s="114"/>
      <c r="TFY84" s="114"/>
      <c r="TFZ84" s="114"/>
      <c r="TGA84" s="114"/>
      <c r="TGB84" s="114"/>
      <c r="TGC84" s="114"/>
      <c r="TGD84" s="114"/>
      <c r="TGE84" s="114"/>
      <c r="TGF84" s="114"/>
      <c r="TGG84" s="114"/>
      <c r="TGH84" s="114"/>
      <c r="TGI84" s="114"/>
      <c r="TGJ84" s="114"/>
      <c r="TGK84" s="114"/>
      <c r="TGL84" s="114"/>
      <c r="TGM84" s="114"/>
      <c r="TGN84" s="114"/>
      <c r="TGO84" s="114"/>
      <c r="TGP84" s="114"/>
      <c r="TGQ84" s="114"/>
      <c r="TGR84" s="114"/>
      <c r="TGS84" s="114"/>
      <c r="TGT84" s="114"/>
      <c r="TGU84" s="114"/>
      <c r="TGV84" s="114"/>
      <c r="TGW84" s="114"/>
      <c r="TGX84" s="114"/>
      <c r="TGY84" s="114"/>
      <c r="TGZ84" s="114"/>
      <c r="THA84" s="114"/>
      <c r="THB84" s="114"/>
      <c r="THC84" s="114"/>
      <c r="THD84" s="114"/>
      <c r="THE84" s="114"/>
      <c r="THF84" s="114"/>
      <c r="THG84" s="114"/>
      <c r="THH84" s="114"/>
      <c r="THI84" s="114"/>
      <c r="THJ84" s="114"/>
      <c r="THK84" s="114"/>
      <c r="THL84" s="114"/>
      <c r="THM84" s="114"/>
      <c r="THN84" s="114"/>
      <c r="THO84" s="114"/>
      <c r="THP84" s="114"/>
      <c r="THQ84" s="114"/>
      <c r="THR84" s="114"/>
      <c r="THS84" s="114"/>
      <c r="THT84" s="114"/>
      <c r="THU84" s="114"/>
      <c r="THV84" s="114"/>
      <c r="THW84" s="114"/>
      <c r="THX84" s="114"/>
      <c r="THY84" s="114"/>
      <c r="THZ84" s="114"/>
      <c r="TIA84" s="114"/>
      <c r="TIB84" s="114"/>
      <c r="TIC84" s="114"/>
      <c r="TID84" s="114"/>
      <c r="TIE84" s="114"/>
      <c r="TIF84" s="114"/>
      <c r="TIG84" s="114"/>
      <c r="TIH84" s="114"/>
      <c r="TII84" s="114"/>
      <c r="TIJ84" s="114"/>
      <c r="TIK84" s="114"/>
      <c r="TIL84" s="114"/>
      <c r="TIM84" s="114"/>
      <c r="TIN84" s="114"/>
      <c r="TIO84" s="114"/>
      <c r="TIP84" s="114"/>
      <c r="TIQ84" s="114"/>
      <c r="TIR84" s="114"/>
      <c r="TIS84" s="114"/>
      <c r="TIT84" s="114"/>
      <c r="TIU84" s="114"/>
      <c r="TIV84" s="114"/>
      <c r="TIW84" s="114"/>
      <c r="TIX84" s="114"/>
      <c r="TIY84" s="114"/>
      <c r="TIZ84" s="114"/>
      <c r="TJA84" s="114"/>
      <c r="TJB84" s="114"/>
      <c r="TJC84" s="114"/>
      <c r="TJD84" s="114"/>
      <c r="TJE84" s="114"/>
      <c r="TJF84" s="114"/>
      <c r="TJG84" s="114"/>
      <c r="TJH84" s="114"/>
      <c r="TJI84" s="114"/>
      <c r="TJJ84" s="114"/>
      <c r="TJK84" s="114"/>
      <c r="TJL84" s="114"/>
      <c r="TJM84" s="114"/>
      <c r="TJN84" s="114"/>
      <c r="TJO84" s="114"/>
      <c r="TJP84" s="114"/>
      <c r="TJQ84" s="114"/>
      <c r="TJR84" s="114"/>
      <c r="TJS84" s="114"/>
      <c r="TJT84" s="114"/>
      <c r="TJU84" s="114"/>
      <c r="TJV84" s="114"/>
      <c r="TJW84" s="114"/>
      <c r="TJX84" s="114"/>
      <c r="TJY84" s="114"/>
      <c r="TJZ84" s="114"/>
      <c r="TKA84" s="114"/>
      <c r="TKB84" s="114"/>
      <c r="TKC84" s="114"/>
      <c r="TKD84" s="114"/>
      <c r="TKE84" s="114"/>
      <c r="TKF84" s="114"/>
      <c r="TKG84" s="114"/>
      <c r="TKH84" s="114"/>
      <c r="TKI84" s="114"/>
      <c r="TKJ84" s="114"/>
      <c r="TKK84" s="114"/>
      <c r="TKL84" s="114"/>
      <c r="TKM84" s="114"/>
      <c r="TKN84" s="114"/>
      <c r="TKO84" s="114"/>
      <c r="TKP84" s="114"/>
      <c r="TKQ84" s="114"/>
      <c r="TKR84" s="114"/>
      <c r="TKS84" s="114"/>
      <c r="TKT84" s="114"/>
      <c r="TKU84" s="114"/>
      <c r="TKV84" s="114"/>
      <c r="TKW84" s="114"/>
      <c r="TKX84" s="114"/>
      <c r="TKY84" s="114"/>
      <c r="TKZ84" s="114"/>
      <c r="TLA84" s="114"/>
      <c r="TLB84" s="114"/>
      <c r="TLC84" s="114"/>
      <c r="TLD84" s="114"/>
      <c r="TLE84" s="114"/>
      <c r="TLF84" s="114"/>
      <c r="TLG84" s="114"/>
      <c r="TLH84" s="114"/>
      <c r="TLI84" s="114"/>
      <c r="TLJ84" s="114"/>
      <c r="TLK84" s="114"/>
      <c r="TLL84" s="114"/>
      <c r="TLM84" s="114"/>
      <c r="TLN84" s="114"/>
      <c r="TLO84" s="114"/>
      <c r="TLP84" s="114"/>
      <c r="TLQ84" s="114"/>
      <c r="TLR84" s="114"/>
      <c r="TLS84" s="114"/>
      <c r="TLT84" s="114"/>
      <c r="TLU84" s="114"/>
      <c r="TLV84" s="114"/>
      <c r="TLW84" s="114"/>
      <c r="TLX84" s="114"/>
      <c r="TLY84" s="114"/>
      <c r="TLZ84" s="114"/>
      <c r="TMA84" s="114"/>
      <c r="TMB84" s="114"/>
      <c r="TMC84" s="114"/>
      <c r="TMD84" s="114"/>
      <c r="TME84" s="114"/>
      <c r="TMF84" s="114"/>
      <c r="TMG84" s="114"/>
      <c r="TMH84" s="114"/>
      <c r="TMI84" s="114"/>
      <c r="TMJ84" s="114"/>
      <c r="TMK84" s="114"/>
      <c r="TML84" s="114"/>
      <c r="TMM84" s="114"/>
      <c r="TMN84" s="114"/>
      <c r="TMO84" s="114"/>
      <c r="TMP84" s="114"/>
      <c r="TMQ84" s="114"/>
      <c r="TMR84" s="114"/>
      <c r="TMS84" s="114"/>
      <c r="TMT84" s="114"/>
      <c r="TMU84" s="114"/>
      <c r="TMV84" s="114"/>
      <c r="TMW84" s="114"/>
      <c r="TMX84" s="114"/>
      <c r="TMY84" s="114"/>
      <c r="TMZ84" s="114"/>
      <c r="TNA84" s="114"/>
      <c r="TNB84" s="114"/>
      <c r="TNC84" s="114"/>
      <c r="TND84" s="114"/>
      <c r="TNE84" s="114"/>
      <c r="TNF84" s="114"/>
      <c r="TNG84" s="114"/>
      <c r="TNH84" s="114"/>
      <c r="TNI84" s="114"/>
      <c r="TNJ84" s="114"/>
      <c r="TNK84" s="114"/>
      <c r="TNL84" s="114"/>
      <c r="TNM84" s="114"/>
      <c r="TNN84" s="114"/>
      <c r="TNO84" s="114"/>
      <c r="TNP84" s="114"/>
      <c r="TNQ84" s="114"/>
      <c r="TNR84" s="114"/>
      <c r="TNS84" s="114"/>
      <c r="TNT84" s="114"/>
      <c r="TNU84" s="114"/>
      <c r="TNV84" s="114"/>
      <c r="TNW84" s="114"/>
      <c r="TNX84" s="114"/>
      <c r="TNY84" s="114"/>
      <c r="TNZ84" s="114"/>
      <c r="TOA84" s="114"/>
      <c r="TOB84" s="114"/>
      <c r="TOC84" s="114"/>
      <c r="TOD84" s="114"/>
      <c r="TOE84" s="114"/>
      <c r="TOF84" s="114"/>
      <c r="TOG84" s="114"/>
      <c r="TOH84" s="114"/>
      <c r="TOI84" s="114"/>
      <c r="TOJ84" s="114"/>
      <c r="TOK84" s="114"/>
      <c r="TOL84" s="114"/>
      <c r="TOM84" s="114"/>
      <c r="TON84" s="114"/>
      <c r="TOO84" s="114"/>
      <c r="TOP84" s="114"/>
      <c r="TOQ84" s="114"/>
      <c r="TOR84" s="114"/>
      <c r="TOS84" s="114"/>
      <c r="TOT84" s="114"/>
      <c r="TOU84" s="114"/>
      <c r="TOV84" s="114"/>
      <c r="TOW84" s="114"/>
      <c r="TOX84" s="114"/>
      <c r="TOY84" s="114"/>
      <c r="TOZ84" s="114"/>
      <c r="TPA84" s="114"/>
      <c r="TPB84" s="114"/>
      <c r="TPC84" s="114"/>
      <c r="TPD84" s="114"/>
      <c r="TPE84" s="114"/>
      <c r="TPF84" s="114"/>
      <c r="TPG84" s="114"/>
      <c r="TPH84" s="114"/>
      <c r="TPI84" s="114"/>
      <c r="TPJ84" s="114"/>
      <c r="TPK84" s="114"/>
      <c r="TPL84" s="114"/>
      <c r="TPM84" s="114"/>
      <c r="TPN84" s="114"/>
      <c r="TPO84" s="114"/>
      <c r="TPP84" s="114"/>
      <c r="TPQ84" s="114"/>
      <c r="TPR84" s="114"/>
      <c r="TPS84" s="114"/>
      <c r="TPT84" s="114"/>
      <c r="TPU84" s="114"/>
      <c r="TPV84" s="114"/>
      <c r="TPW84" s="114"/>
      <c r="TPX84" s="114"/>
      <c r="TPY84" s="114"/>
      <c r="TPZ84" s="114"/>
      <c r="TQA84" s="114"/>
      <c r="TQB84" s="114"/>
      <c r="TQC84" s="114"/>
      <c r="TQD84" s="114"/>
      <c r="TQE84" s="114"/>
      <c r="TQF84" s="114"/>
      <c r="TQG84" s="114"/>
      <c r="TQH84" s="114"/>
      <c r="TQI84" s="114"/>
      <c r="TQJ84" s="114"/>
      <c r="TQK84" s="114"/>
      <c r="TQL84" s="114"/>
      <c r="TQM84" s="114"/>
      <c r="TQN84" s="114"/>
      <c r="TQO84" s="114"/>
      <c r="TQP84" s="114"/>
      <c r="TQQ84" s="114"/>
      <c r="TQR84" s="114"/>
      <c r="TQS84" s="114"/>
      <c r="TQT84" s="114"/>
      <c r="TQU84" s="114"/>
      <c r="TQV84" s="114"/>
      <c r="TQW84" s="114"/>
      <c r="TQX84" s="114"/>
      <c r="TQY84" s="114"/>
      <c r="TQZ84" s="114"/>
      <c r="TRA84" s="114"/>
      <c r="TRB84" s="114"/>
      <c r="TRC84" s="114"/>
      <c r="TRD84" s="114"/>
      <c r="TRE84" s="114"/>
      <c r="TRF84" s="114"/>
      <c r="TRG84" s="114"/>
      <c r="TRH84" s="114"/>
      <c r="TRI84" s="114"/>
      <c r="TRJ84" s="114"/>
      <c r="TRK84" s="114"/>
      <c r="TRL84" s="114"/>
      <c r="TRM84" s="114"/>
      <c r="TRN84" s="114"/>
      <c r="TRO84" s="114"/>
      <c r="TRP84" s="114"/>
      <c r="TRQ84" s="114"/>
      <c r="TRR84" s="114"/>
      <c r="TRS84" s="114"/>
      <c r="TRT84" s="114"/>
      <c r="TRU84" s="114"/>
      <c r="TRV84" s="114"/>
      <c r="TRW84" s="114"/>
      <c r="TRX84" s="114"/>
      <c r="TRY84" s="114"/>
      <c r="TRZ84" s="114"/>
      <c r="TSA84" s="114"/>
      <c r="TSB84" s="114"/>
      <c r="TSC84" s="114"/>
      <c r="TSD84" s="114"/>
      <c r="TSE84" s="114"/>
      <c r="TSF84" s="114"/>
      <c r="TSG84" s="114"/>
      <c r="TSH84" s="114"/>
      <c r="TSI84" s="114"/>
      <c r="TSJ84" s="114"/>
      <c r="TSK84" s="114"/>
      <c r="TSL84" s="114"/>
      <c r="TSM84" s="114"/>
      <c r="TSN84" s="114"/>
      <c r="TSO84" s="114"/>
      <c r="TSP84" s="114"/>
      <c r="TSQ84" s="114"/>
      <c r="TSR84" s="114"/>
      <c r="TSS84" s="114"/>
      <c r="TST84" s="114"/>
      <c r="TSU84" s="114"/>
      <c r="TSV84" s="114"/>
      <c r="TSW84" s="114"/>
      <c r="TSX84" s="114"/>
      <c r="TSY84" s="114"/>
      <c r="TSZ84" s="114"/>
      <c r="TTA84" s="114"/>
      <c r="TTB84" s="114"/>
      <c r="TTC84" s="114"/>
      <c r="TTD84" s="114"/>
      <c r="TTE84" s="114"/>
      <c r="TTF84" s="114"/>
      <c r="TTG84" s="114"/>
      <c r="TTH84" s="114"/>
      <c r="TTI84" s="114"/>
      <c r="TTJ84" s="114"/>
      <c r="TTK84" s="114"/>
      <c r="TTL84" s="114"/>
      <c r="TTM84" s="114"/>
      <c r="TTN84" s="114"/>
      <c r="TTO84" s="114"/>
      <c r="TTP84" s="114"/>
      <c r="TTQ84" s="114"/>
      <c r="TTR84" s="114"/>
      <c r="TTS84" s="114"/>
      <c r="TTT84" s="114"/>
      <c r="TTU84" s="114"/>
      <c r="TTV84" s="114"/>
      <c r="TTW84" s="114"/>
      <c r="TTX84" s="114"/>
      <c r="TTY84" s="114"/>
      <c r="TTZ84" s="114"/>
      <c r="TUA84" s="114"/>
      <c r="TUB84" s="114"/>
      <c r="TUC84" s="114"/>
      <c r="TUD84" s="114"/>
      <c r="TUE84" s="114"/>
      <c r="TUF84" s="114"/>
      <c r="TUG84" s="114"/>
      <c r="TUH84" s="114"/>
      <c r="TUI84" s="114"/>
      <c r="TUJ84" s="114"/>
      <c r="TUK84" s="114"/>
      <c r="TUL84" s="114"/>
      <c r="TUM84" s="114"/>
      <c r="TUN84" s="114"/>
      <c r="TUO84" s="114"/>
      <c r="TUP84" s="114"/>
      <c r="TUQ84" s="114"/>
      <c r="TUR84" s="114"/>
      <c r="TUS84" s="114"/>
      <c r="TUT84" s="114"/>
      <c r="TUU84" s="114"/>
      <c r="TUV84" s="114"/>
      <c r="TUW84" s="114"/>
      <c r="TUX84" s="114"/>
      <c r="TUY84" s="114"/>
      <c r="TUZ84" s="114"/>
      <c r="TVA84" s="114"/>
      <c r="TVB84" s="114"/>
      <c r="TVC84" s="114"/>
      <c r="TVD84" s="114"/>
      <c r="TVE84" s="114"/>
      <c r="TVF84" s="114"/>
      <c r="TVG84" s="114"/>
      <c r="TVH84" s="114"/>
      <c r="TVI84" s="114"/>
      <c r="TVJ84" s="114"/>
      <c r="TVK84" s="114"/>
      <c r="TVL84" s="114"/>
      <c r="TVM84" s="114"/>
      <c r="TVN84" s="114"/>
      <c r="TVO84" s="114"/>
      <c r="TVP84" s="114"/>
      <c r="TVQ84" s="114"/>
      <c r="TVR84" s="114"/>
      <c r="TVS84" s="114"/>
      <c r="TVT84" s="114"/>
      <c r="TVU84" s="114"/>
      <c r="TVV84" s="114"/>
      <c r="TVW84" s="114"/>
      <c r="TVX84" s="114"/>
      <c r="TVY84" s="114"/>
      <c r="TVZ84" s="114"/>
      <c r="TWA84" s="114"/>
      <c r="TWB84" s="114"/>
      <c r="TWC84" s="114"/>
      <c r="TWD84" s="114"/>
      <c r="TWE84" s="114"/>
      <c r="TWF84" s="114"/>
      <c r="TWG84" s="114"/>
      <c r="TWH84" s="114"/>
      <c r="TWI84" s="114"/>
      <c r="TWJ84" s="114"/>
      <c r="TWK84" s="114"/>
      <c r="TWL84" s="114"/>
      <c r="TWM84" s="114"/>
      <c r="TWN84" s="114"/>
      <c r="TWO84" s="114"/>
      <c r="TWP84" s="114"/>
      <c r="TWQ84" s="114"/>
      <c r="TWR84" s="114"/>
      <c r="TWS84" s="114"/>
      <c r="TWT84" s="114"/>
      <c r="TWU84" s="114"/>
      <c r="TWV84" s="114"/>
      <c r="TWW84" s="114"/>
      <c r="TWX84" s="114"/>
      <c r="TWY84" s="114"/>
      <c r="TWZ84" s="114"/>
      <c r="TXA84" s="114"/>
      <c r="TXB84" s="114"/>
      <c r="TXC84" s="114"/>
      <c r="TXD84" s="114"/>
      <c r="TXE84" s="114"/>
      <c r="TXF84" s="114"/>
      <c r="TXG84" s="114"/>
      <c r="TXH84" s="114"/>
      <c r="TXI84" s="114"/>
      <c r="TXJ84" s="114"/>
      <c r="TXK84" s="114"/>
      <c r="TXL84" s="114"/>
      <c r="TXM84" s="114"/>
      <c r="TXN84" s="114"/>
      <c r="TXO84" s="114"/>
      <c r="TXP84" s="114"/>
      <c r="TXQ84" s="114"/>
      <c r="TXR84" s="114"/>
      <c r="TXS84" s="114"/>
      <c r="TXT84" s="114"/>
      <c r="TXU84" s="114"/>
      <c r="TXV84" s="114"/>
      <c r="TXW84" s="114"/>
      <c r="TXX84" s="114"/>
      <c r="TXY84" s="114"/>
      <c r="TXZ84" s="114"/>
      <c r="TYA84" s="114"/>
      <c r="TYB84" s="114"/>
      <c r="TYC84" s="114"/>
      <c r="TYD84" s="114"/>
      <c r="TYE84" s="114"/>
      <c r="TYF84" s="114"/>
      <c r="TYG84" s="114"/>
      <c r="TYH84" s="114"/>
      <c r="TYI84" s="114"/>
      <c r="TYJ84" s="114"/>
      <c r="TYK84" s="114"/>
      <c r="TYL84" s="114"/>
      <c r="TYM84" s="114"/>
      <c r="TYN84" s="114"/>
      <c r="TYO84" s="114"/>
      <c r="TYP84" s="114"/>
      <c r="TYQ84" s="114"/>
      <c r="TYR84" s="114"/>
      <c r="TYS84" s="114"/>
      <c r="TYT84" s="114"/>
      <c r="TYU84" s="114"/>
      <c r="TYV84" s="114"/>
      <c r="TYW84" s="114"/>
      <c r="TYX84" s="114"/>
      <c r="TYY84" s="114"/>
      <c r="TYZ84" s="114"/>
      <c r="TZA84" s="114"/>
      <c r="TZB84" s="114"/>
      <c r="TZC84" s="114"/>
      <c r="TZD84" s="114"/>
      <c r="TZE84" s="114"/>
      <c r="TZF84" s="114"/>
      <c r="TZG84" s="114"/>
      <c r="TZH84" s="114"/>
      <c r="TZI84" s="114"/>
      <c r="TZJ84" s="114"/>
      <c r="TZK84" s="114"/>
      <c r="TZL84" s="114"/>
      <c r="TZM84" s="114"/>
      <c r="TZN84" s="114"/>
      <c r="TZO84" s="114"/>
      <c r="TZP84" s="114"/>
      <c r="TZQ84" s="114"/>
      <c r="TZR84" s="114"/>
      <c r="TZS84" s="114"/>
      <c r="TZT84" s="114"/>
      <c r="TZU84" s="114"/>
      <c r="TZV84" s="114"/>
      <c r="TZW84" s="114"/>
      <c r="TZX84" s="114"/>
      <c r="TZY84" s="114"/>
      <c r="TZZ84" s="114"/>
      <c r="UAA84" s="114"/>
      <c r="UAB84" s="114"/>
      <c r="UAC84" s="114"/>
      <c r="UAD84" s="114"/>
      <c r="UAE84" s="114"/>
      <c r="UAF84" s="114"/>
      <c r="UAG84" s="114"/>
      <c r="UAH84" s="114"/>
      <c r="UAI84" s="114"/>
      <c r="UAJ84" s="114"/>
      <c r="UAK84" s="114"/>
      <c r="UAL84" s="114"/>
      <c r="UAM84" s="114"/>
      <c r="UAN84" s="114"/>
      <c r="UAO84" s="114"/>
      <c r="UAP84" s="114"/>
      <c r="UAQ84" s="114"/>
      <c r="UAR84" s="114"/>
      <c r="UAS84" s="114"/>
      <c r="UAT84" s="114"/>
      <c r="UAU84" s="114"/>
      <c r="UAV84" s="114"/>
      <c r="UAW84" s="114"/>
      <c r="UAX84" s="114"/>
      <c r="UAY84" s="114"/>
      <c r="UAZ84" s="114"/>
      <c r="UBA84" s="114"/>
      <c r="UBB84" s="114"/>
      <c r="UBC84" s="114"/>
      <c r="UBD84" s="114"/>
      <c r="UBE84" s="114"/>
      <c r="UBF84" s="114"/>
      <c r="UBG84" s="114"/>
      <c r="UBH84" s="114"/>
      <c r="UBI84" s="114"/>
      <c r="UBJ84" s="114"/>
      <c r="UBK84" s="114"/>
      <c r="UBL84" s="114"/>
      <c r="UBM84" s="114"/>
      <c r="UBN84" s="114"/>
      <c r="UBO84" s="114"/>
      <c r="UBP84" s="114"/>
      <c r="UBQ84" s="114"/>
      <c r="UBR84" s="114"/>
      <c r="UBS84" s="114"/>
      <c r="UBT84" s="114"/>
      <c r="UBU84" s="114"/>
      <c r="UBV84" s="114"/>
      <c r="UBW84" s="114"/>
      <c r="UBX84" s="114"/>
      <c r="UBY84" s="114"/>
      <c r="UBZ84" s="114"/>
      <c r="UCA84" s="114"/>
      <c r="UCB84" s="114"/>
      <c r="UCC84" s="114"/>
      <c r="UCD84" s="114"/>
      <c r="UCE84" s="114"/>
      <c r="UCF84" s="114"/>
      <c r="UCG84" s="114"/>
      <c r="UCH84" s="114"/>
      <c r="UCI84" s="114"/>
      <c r="UCJ84" s="114"/>
      <c r="UCK84" s="114"/>
      <c r="UCL84" s="114"/>
      <c r="UCM84" s="114"/>
      <c r="UCN84" s="114"/>
      <c r="UCO84" s="114"/>
      <c r="UCP84" s="114"/>
      <c r="UCQ84" s="114"/>
      <c r="UCR84" s="114"/>
      <c r="UCS84" s="114"/>
      <c r="UCT84" s="114"/>
      <c r="UCU84" s="114"/>
      <c r="UCV84" s="114"/>
      <c r="UCW84" s="114"/>
      <c r="UCX84" s="114"/>
      <c r="UCY84" s="114"/>
      <c r="UCZ84" s="114"/>
      <c r="UDA84" s="114"/>
      <c r="UDB84" s="114"/>
      <c r="UDC84" s="114"/>
      <c r="UDD84" s="114"/>
      <c r="UDE84" s="114"/>
      <c r="UDF84" s="114"/>
      <c r="UDG84" s="114"/>
      <c r="UDH84" s="114"/>
      <c r="UDI84" s="114"/>
      <c r="UDJ84" s="114"/>
      <c r="UDK84" s="114"/>
      <c r="UDL84" s="114"/>
      <c r="UDM84" s="114"/>
      <c r="UDN84" s="114"/>
      <c r="UDO84" s="114"/>
      <c r="UDP84" s="114"/>
      <c r="UDQ84" s="114"/>
      <c r="UDR84" s="114"/>
      <c r="UDS84" s="114"/>
      <c r="UDT84" s="114"/>
      <c r="UDU84" s="114"/>
      <c r="UDV84" s="114"/>
      <c r="UDW84" s="114"/>
      <c r="UDX84" s="114"/>
      <c r="UDY84" s="114"/>
      <c r="UDZ84" s="114"/>
      <c r="UEA84" s="114"/>
      <c r="UEB84" s="114"/>
      <c r="UEC84" s="114"/>
      <c r="UED84" s="114"/>
      <c r="UEE84" s="114"/>
      <c r="UEF84" s="114"/>
      <c r="UEG84" s="114"/>
      <c r="UEH84" s="114"/>
      <c r="UEI84" s="114"/>
      <c r="UEJ84" s="114"/>
      <c r="UEK84" s="114"/>
      <c r="UEL84" s="114"/>
      <c r="UEM84" s="114"/>
      <c r="UEN84" s="114"/>
      <c r="UEO84" s="114"/>
      <c r="UEP84" s="114"/>
      <c r="UEQ84" s="114"/>
      <c r="UER84" s="114"/>
      <c r="UES84" s="114"/>
      <c r="UET84" s="114"/>
      <c r="UEU84" s="114"/>
      <c r="UEV84" s="114"/>
      <c r="UEW84" s="114"/>
      <c r="UEX84" s="114"/>
      <c r="UEY84" s="114"/>
      <c r="UEZ84" s="114"/>
      <c r="UFA84" s="114"/>
      <c r="UFB84" s="114"/>
      <c r="UFC84" s="114"/>
      <c r="UFD84" s="114"/>
      <c r="UFE84" s="114"/>
      <c r="UFF84" s="114"/>
      <c r="UFG84" s="114"/>
      <c r="UFH84" s="114"/>
      <c r="UFI84" s="114"/>
      <c r="UFJ84" s="114"/>
      <c r="UFK84" s="114"/>
      <c r="UFL84" s="114"/>
      <c r="UFM84" s="114"/>
      <c r="UFN84" s="114"/>
      <c r="UFO84" s="114"/>
      <c r="UFP84" s="114"/>
      <c r="UFQ84" s="114"/>
      <c r="UFR84" s="114"/>
      <c r="UFS84" s="114"/>
      <c r="UFT84" s="114"/>
      <c r="UFU84" s="114"/>
      <c r="UFV84" s="114"/>
      <c r="UFW84" s="114"/>
      <c r="UFX84" s="114"/>
      <c r="UFY84" s="114"/>
      <c r="UFZ84" s="114"/>
      <c r="UGA84" s="114"/>
      <c r="UGB84" s="114"/>
      <c r="UGC84" s="114"/>
      <c r="UGD84" s="114"/>
      <c r="UGE84" s="114"/>
      <c r="UGF84" s="114"/>
      <c r="UGG84" s="114"/>
      <c r="UGH84" s="114"/>
      <c r="UGI84" s="114"/>
      <c r="UGJ84" s="114"/>
      <c r="UGK84" s="114"/>
      <c r="UGL84" s="114"/>
      <c r="UGM84" s="114"/>
      <c r="UGN84" s="114"/>
      <c r="UGO84" s="114"/>
      <c r="UGP84" s="114"/>
      <c r="UGQ84" s="114"/>
      <c r="UGR84" s="114"/>
      <c r="UGS84" s="114"/>
      <c r="UGT84" s="114"/>
      <c r="UGU84" s="114"/>
      <c r="UGV84" s="114"/>
      <c r="UGW84" s="114"/>
      <c r="UGX84" s="114"/>
      <c r="UGY84" s="114"/>
      <c r="UGZ84" s="114"/>
      <c r="UHA84" s="114"/>
      <c r="UHB84" s="114"/>
      <c r="UHC84" s="114"/>
      <c r="UHD84" s="114"/>
      <c r="UHE84" s="114"/>
      <c r="UHF84" s="114"/>
      <c r="UHG84" s="114"/>
      <c r="UHH84" s="114"/>
      <c r="UHI84" s="114"/>
      <c r="UHJ84" s="114"/>
      <c r="UHK84" s="114"/>
      <c r="UHL84" s="114"/>
      <c r="UHM84" s="114"/>
      <c r="UHN84" s="114"/>
      <c r="UHO84" s="114"/>
      <c r="UHP84" s="114"/>
      <c r="UHQ84" s="114"/>
      <c r="UHR84" s="114"/>
      <c r="UHS84" s="114"/>
      <c r="UHT84" s="114"/>
      <c r="UHU84" s="114"/>
      <c r="UHV84" s="114"/>
      <c r="UHW84" s="114"/>
      <c r="UHX84" s="114"/>
      <c r="UHY84" s="114"/>
      <c r="UHZ84" s="114"/>
      <c r="UIA84" s="114"/>
      <c r="UIB84" s="114"/>
      <c r="UIC84" s="114"/>
      <c r="UID84" s="114"/>
      <c r="UIE84" s="114"/>
      <c r="UIF84" s="114"/>
      <c r="UIG84" s="114"/>
      <c r="UIH84" s="114"/>
      <c r="UII84" s="114"/>
      <c r="UIJ84" s="114"/>
      <c r="UIK84" s="114"/>
      <c r="UIL84" s="114"/>
      <c r="UIM84" s="114"/>
      <c r="UIN84" s="114"/>
      <c r="UIO84" s="114"/>
      <c r="UIP84" s="114"/>
      <c r="UIQ84" s="114"/>
      <c r="UIR84" s="114"/>
      <c r="UIS84" s="114"/>
      <c r="UIT84" s="114"/>
      <c r="UIU84" s="114"/>
      <c r="UIV84" s="114"/>
      <c r="UIW84" s="114"/>
      <c r="UIX84" s="114"/>
      <c r="UIY84" s="114"/>
      <c r="UIZ84" s="114"/>
      <c r="UJA84" s="114"/>
      <c r="UJB84" s="114"/>
      <c r="UJC84" s="114"/>
      <c r="UJD84" s="114"/>
      <c r="UJE84" s="114"/>
      <c r="UJF84" s="114"/>
      <c r="UJG84" s="114"/>
      <c r="UJH84" s="114"/>
      <c r="UJI84" s="114"/>
      <c r="UJJ84" s="114"/>
      <c r="UJK84" s="114"/>
      <c r="UJL84" s="114"/>
      <c r="UJM84" s="114"/>
      <c r="UJN84" s="114"/>
      <c r="UJO84" s="114"/>
      <c r="UJP84" s="114"/>
      <c r="UJQ84" s="114"/>
      <c r="UJR84" s="114"/>
      <c r="UJS84" s="114"/>
      <c r="UJT84" s="114"/>
      <c r="UJU84" s="114"/>
      <c r="UJV84" s="114"/>
      <c r="UJW84" s="114"/>
      <c r="UJX84" s="114"/>
      <c r="UJY84" s="114"/>
      <c r="UJZ84" s="114"/>
      <c r="UKA84" s="114"/>
      <c r="UKB84" s="114"/>
      <c r="UKC84" s="114"/>
      <c r="UKD84" s="114"/>
      <c r="UKE84" s="114"/>
      <c r="UKF84" s="114"/>
      <c r="UKG84" s="114"/>
      <c r="UKH84" s="114"/>
      <c r="UKI84" s="114"/>
      <c r="UKJ84" s="114"/>
      <c r="UKK84" s="114"/>
      <c r="UKL84" s="114"/>
      <c r="UKM84" s="114"/>
      <c r="UKN84" s="114"/>
      <c r="UKO84" s="114"/>
      <c r="UKP84" s="114"/>
      <c r="UKQ84" s="114"/>
      <c r="UKR84" s="114"/>
      <c r="UKS84" s="114"/>
      <c r="UKT84" s="114"/>
      <c r="UKU84" s="114"/>
      <c r="UKV84" s="114"/>
      <c r="UKW84" s="114"/>
      <c r="UKX84" s="114"/>
      <c r="UKY84" s="114"/>
      <c r="UKZ84" s="114"/>
      <c r="ULA84" s="114"/>
      <c r="ULB84" s="114"/>
      <c r="ULC84" s="114"/>
      <c r="ULD84" s="114"/>
      <c r="ULE84" s="114"/>
      <c r="ULF84" s="114"/>
      <c r="ULG84" s="114"/>
      <c r="ULH84" s="114"/>
      <c r="ULI84" s="114"/>
      <c r="ULJ84" s="114"/>
      <c r="ULK84" s="114"/>
      <c r="ULL84" s="114"/>
      <c r="ULM84" s="114"/>
      <c r="ULN84" s="114"/>
      <c r="ULO84" s="114"/>
      <c r="ULP84" s="114"/>
      <c r="ULQ84" s="114"/>
      <c r="ULR84" s="114"/>
      <c r="ULS84" s="114"/>
      <c r="ULT84" s="114"/>
      <c r="ULU84" s="114"/>
      <c r="ULV84" s="114"/>
      <c r="ULW84" s="114"/>
      <c r="ULX84" s="114"/>
      <c r="ULY84" s="114"/>
      <c r="ULZ84" s="114"/>
      <c r="UMA84" s="114"/>
      <c r="UMB84" s="114"/>
      <c r="UMC84" s="114"/>
      <c r="UMD84" s="114"/>
      <c r="UME84" s="114"/>
      <c r="UMF84" s="114"/>
      <c r="UMG84" s="114"/>
      <c r="UMH84" s="114"/>
      <c r="UMI84" s="114"/>
      <c r="UMJ84" s="114"/>
      <c r="UMK84" s="114"/>
      <c r="UML84" s="114"/>
      <c r="UMM84" s="114"/>
      <c r="UMN84" s="114"/>
      <c r="UMO84" s="114"/>
      <c r="UMP84" s="114"/>
      <c r="UMQ84" s="114"/>
      <c r="UMR84" s="114"/>
      <c r="UMS84" s="114"/>
      <c r="UMT84" s="114"/>
      <c r="UMU84" s="114"/>
      <c r="UMV84" s="114"/>
      <c r="UMW84" s="114"/>
      <c r="UMX84" s="114"/>
      <c r="UMY84" s="114"/>
      <c r="UMZ84" s="114"/>
      <c r="UNA84" s="114"/>
      <c r="UNB84" s="114"/>
      <c r="UNC84" s="114"/>
      <c r="UND84" s="114"/>
      <c r="UNE84" s="114"/>
      <c r="UNF84" s="114"/>
      <c r="UNG84" s="114"/>
      <c r="UNH84" s="114"/>
      <c r="UNI84" s="114"/>
      <c r="UNJ84" s="114"/>
      <c r="UNK84" s="114"/>
      <c r="UNL84" s="114"/>
      <c r="UNM84" s="114"/>
      <c r="UNN84" s="114"/>
      <c r="UNO84" s="114"/>
      <c r="UNP84" s="114"/>
      <c r="UNQ84" s="114"/>
      <c r="UNR84" s="114"/>
      <c r="UNS84" s="114"/>
      <c r="UNT84" s="114"/>
      <c r="UNU84" s="114"/>
      <c r="UNV84" s="114"/>
      <c r="UNW84" s="114"/>
      <c r="UNX84" s="114"/>
      <c r="UNY84" s="114"/>
      <c r="UNZ84" s="114"/>
      <c r="UOA84" s="114"/>
      <c r="UOB84" s="114"/>
      <c r="UOC84" s="114"/>
      <c r="UOD84" s="114"/>
      <c r="UOE84" s="114"/>
      <c r="UOF84" s="114"/>
      <c r="UOG84" s="114"/>
      <c r="UOH84" s="114"/>
      <c r="UOI84" s="114"/>
      <c r="UOJ84" s="114"/>
      <c r="UOK84" s="114"/>
      <c r="UOL84" s="114"/>
      <c r="UOM84" s="114"/>
      <c r="UON84" s="114"/>
      <c r="UOO84" s="114"/>
      <c r="UOP84" s="114"/>
      <c r="UOQ84" s="114"/>
      <c r="UOR84" s="114"/>
      <c r="UOS84" s="114"/>
      <c r="UOT84" s="114"/>
      <c r="UOU84" s="114"/>
      <c r="UOV84" s="114"/>
      <c r="UOW84" s="114"/>
      <c r="UOX84" s="114"/>
      <c r="UOY84" s="114"/>
      <c r="UOZ84" s="114"/>
      <c r="UPA84" s="114"/>
      <c r="UPB84" s="114"/>
      <c r="UPC84" s="114"/>
      <c r="UPD84" s="114"/>
      <c r="UPE84" s="114"/>
      <c r="UPF84" s="114"/>
      <c r="UPG84" s="114"/>
      <c r="UPH84" s="114"/>
      <c r="UPI84" s="114"/>
      <c r="UPJ84" s="114"/>
      <c r="UPK84" s="114"/>
      <c r="UPL84" s="114"/>
      <c r="UPM84" s="114"/>
      <c r="UPN84" s="114"/>
      <c r="UPO84" s="114"/>
      <c r="UPP84" s="114"/>
      <c r="UPQ84" s="114"/>
      <c r="UPR84" s="114"/>
      <c r="UPS84" s="114"/>
      <c r="UPT84" s="114"/>
      <c r="UPU84" s="114"/>
      <c r="UPV84" s="114"/>
      <c r="UPW84" s="114"/>
      <c r="UPX84" s="114"/>
      <c r="UPY84" s="114"/>
      <c r="UPZ84" s="114"/>
      <c r="UQA84" s="114"/>
      <c r="UQB84" s="114"/>
      <c r="UQC84" s="114"/>
      <c r="UQD84" s="114"/>
      <c r="UQE84" s="114"/>
      <c r="UQF84" s="114"/>
      <c r="UQG84" s="114"/>
      <c r="UQH84" s="114"/>
      <c r="UQI84" s="114"/>
      <c r="UQJ84" s="114"/>
      <c r="UQK84" s="114"/>
      <c r="UQL84" s="114"/>
      <c r="UQM84" s="114"/>
      <c r="UQN84" s="114"/>
      <c r="UQO84" s="114"/>
      <c r="UQP84" s="114"/>
      <c r="UQQ84" s="114"/>
      <c r="UQR84" s="114"/>
      <c r="UQS84" s="114"/>
      <c r="UQT84" s="114"/>
      <c r="UQU84" s="114"/>
      <c r="UQV84" s="114"/>
      <c r="UQW84" s="114"/>
      <c r="UQX84" s="114"/>
      <c r="UQY84" s="114"/>
      <c r="UQZ84" s="114"/>
      <c r="URA84" s="114"/>
      <c r="URB84" s="114"/>
      <c r="URC84" s="114"/>
      <c r="URD84" s="114"/>
      <c r="URE84" s="114"/>
      <c r="URF84" s="114"/>
      <c r="URG84" s="114"/>
      <c r="URH84" s="114"/>
      <c r="URI84" s="114"/>
      <c r="URJ84" s="114"/>
      <c r="URK84" s="114"/>
      <c r="URL84" s="114"/>
      <c r="URM84" s="114"/>
      <c r="URN84" s="114"/>
      <c r="URO84" s="114"/>
      <c r="URP84" s="114"/>
      <c r="URQ84" s="114"/>
      <c r="URR84" s="114"/>
      <c r="URS84" s="114"/>
      <c r="URT84" s="114"/>
      <c r="URU84" s="114"/>
      <c r="URV84" s="114"/>
      <c r="URW84" s="114"/>
      <c r="URX84" s="114"/>
      <c r="URY84" s="114"/>
      <c r="URZ84" s="114"/>
      <c r="USA84" s="114"/>
      <c r="USB84" s="114"/>
      <c r="USC84" s="114"/>
      <c r="USD84" s="114"/>
      <c r="USE84" s="114"/>
      <c r="USF84" s="114"/>
      <c r="USG84" s="114"/>
      <c r="USH84" s="114"/>
      <c r="USI84" s="114"/>
      <c r="USJ84" s="114"/>
      <c r="USK84" s="114"/>
      <c r="USL84" s="114"/>
      <c r="USM84" s="114"/>
      <c r="USN84" s="114"/>
      <c r="USO84" s="114"/>
      <c r="USP84" s="114"/>
      <c r="USQ84" s="114"/>
      <c r="USR84" s="114"/>
      <c r="USS84" s="114"/>
      <c r="UST84" s="114"/>
      <c r="USU84" s="114"/>
      <c r="USV84" s="114"/>
      <c r="USW84" s="114"/>
      <c r="USX84" s="114"/>
      <c r="USY84" s="114"/>
      <c r="USZ84" s="114"/>
      <c r="UTA84" s="114"/>
      <c r="UTB84" s="114"/>
      <c r="UTC84" s="114"/>
      <c r="UTD84" s="114"/>
      <c r="UTE84" s="114"/>
      <c r="UTF84" s="114"/>
      <c r="UTG84" s="114"/>
      <c r="UTH84" s="114"/>
      <c r="UTI84" s="114"/>
      <c r="UTJ84" s="114"/>
      <c r="UTK84" s="114"/>
      <c r="UTL84" s="114"/>
      <c r="UTM84" s="114"/>
      <c r="UTN84" s="114"/>
      <c r="UTO84" s="114"/>
      <c r="UTP84" s="114"/>
      <c r="UTQ84" s="114"/>
      <c r="UTR84" s="114"/>
      <c r="UTS84" s="114"/>
      <c r="UTT84" s="114"/>
      <c r="UTU84" s="114"/>
      <c r="UTV84" s="114"/>
      <c r="UTW84" s="114"/>
      <c r="UTX84" s="114"/>
      <c r="UTY84" s="114"/>
      <c r="UTZ84" s="114"/>
      <c r="UUA84" s="114"/>
      <c r="UUB84" s="114"/>
      <c r="UUC84" s="114"/>
      <c r="UUD84" s="114"/>
      <c r="UUE84" s="114"/>
      <c r="UUF84" s="114"/>
      <c r="UUG84" s="114"/>
      <c r="UUH84" s="114"/>
      <c r="UUI84" s="114"/>
      <c r="UUJ84" s="114"/>
      <c r="UUK84" s="114"/>
      <c r="UUL84" s="114"/>
      <c r="UUM84" s="114"/>
      <c r="UUN84" s="114"/>
      <c r="UUO84" s="114"/>
      <c r="UUP84" s="114"/>
      <c r="UUQ84" s="114"/>
      <c r="UUR84" s="114"/>
      <c r="UUS84" s="114"/>
      <c r="UUT84" s="114"/>
      <c r="UUU84" s="114"/>
      <c r="UUV84" s="114"/>
      <c r="UUW84" s="114"/>
      <c r="UUX84" s="114"/>
      <c r="UUY84" s="114"/>
      <c r="UUZ84" s="114"/>
      <c r="UVA84" s="114"/>
      <c r="UVB84" s="114"/>
      <c r="UVC84" s="114"/>
      <c r="UVD84" s="114"/>
      <c r="UVE84" s="114"/>
      <c r="UVF84" s="114"/>
      <c r="UVG84" s="114"/>
      <c r="UVH84" s="114"/>
      <c r="UVI84" s="114"/>
      <c r="UVJ84" s="114"/>
      <c r="UVK84" s="114"/>
      <c r="UVL84" s="114"/>
      <c r="UVM84" s="114"/>
      <c r="UVN84" s="114"/>
      <c r="UVO84" s="114"/>
      <c r="UVP84" s="114"/>
      <c r="UVQ84" s="114"/>
      <c r="UVR84" s="114"/>
      <c r="UVS84" s="114"/>
      <c r="UVT84" s="114"/>
      <c r="UVU84" s="114"/>
      <c r="UVV84" s="114"/>
      <c r="UVW84" s="114"/>
      <c r="UVX84" s="114"/>
      <c r="UVY84" s="114"/>
      <c r="UVZ84" s="114"/>
      <c r="UWA84" s="114"/>
      <c r="UWB84" s="114"/>
      <c r="UWC84" s="114"/>
      <c r="UWD84" s="114"/>
      <c r="UWE84" s="114"/>
      <c r="UWF84" s="114"/>
      <c r="UWG84" s="114"/>
      <c r="UWH84" s="114"/>
      <c r="UWI84" s="114"/>
      <c r="UWJ84" s="114"/>
      <c r="UWK84" s="114"/>
      <c r="UWL84" s="114"/>
      <c r="UWM84" s="114"/>
      <c r="UWN84" s="114"/>
      <c r="UWO84" s="114"/>
      <c r="UWP84" s="114"/>
      <c r="UWQ84" s="114"/>
      <c r="UWR84" s="114"/>
      <c r="UWS84" s="114"/>
      <c r="UWT84" s="114"/>
      <c r="UWU84" s="114"/>
      <c r="UWV84" s="114"/>
      <c r="UWW84" s="114"/>
      <c r="UWX84" s="114"/>
      <c r="UWY84" s="114"/>
      <c r="UWZ84" s="114"/>
      <c r="UXA84" s="114"/>
      <c r="UXB84" s="114"/>
      <c r="UXC84" s="114"/>
      <c r="UXD84" s="114"/>
      <c r="UXE84" s="114"/>
      <c r="UXF84" s="114"/>
      <c r="UXG84" s="114"/>
      <c r="UXH84" s="114"/>
      <c r="UXI84" s="114"/>
      <c r="UXJ84" s="114"/>
      <c r="UXK84" s="114"/>
      <c r="UXL84" s="114"/>
      <c r="UXM84" s="114"/>
      <c r="UXN84" s="114"/>
      <c r="UXO84" s="114"/>
      <c r="UXP84" s="114"/>
      <c r="UXQ84" s="114"/>
      <c r="UXR84" s="114"/>
      <c r="UXS84" s="114"/>
      <c r="UXT84" s="114"/>
      <c r="UXU84" s="114"/>
      <c r="UXV84" s="114"/>
      <c r="UXW84" s="114"/>
      <c r="UXX84" s="114"/>
      <c r="UXY84" s="114"/>
      <c r="UXZ84" s="114"/>
      <c r="UYA84" s="114"/>
      <c r="UYB84" s="114"/>
      <c r="UYC84" s="114"/>
      <c r="UYD84" s="114"/>
      <c r="UYE84" s="114"/>
      <c r="UYF84" s="114"/>
      <c r="UYG84" s="114"/>
      <c r="UYH84" s="114"/>
      <c r="UYI84" s="114"/>
      <c r="UYJ84" s="114"/>
      <c r="UYK84" s="114"/>
      <c r="UYL84" s="114"/>
      <c r="UYM84" s="114"/>
      <c r="UYN84" s="114"/>
      <c r="UYO84" s="114"/>
      <c r="UYP84" s="114"/>
      <c r="UYQ84" s="114"/>
      <c r="UYR84" s="114"/>
      <c r="UYS84" s="114"/>
      <c r="UYT84" s="114"/>
      <c r="UYU84" s="114"/>
      <c r="UYV84" s="114"/>
      <c r="UYW84" s="114"/>
      <c r="UYX84" s="114"/>
      <c r="UYY84" s="114"/>
      <c r="UYZ84" s="114"/>
      <c r="UZA84" s="114"/>
      <c r="UZB84" s="114"/>
      <c r="UZC84" s="114"/>
      <c r="UZD84" s="114"/>
      <c r="UZE84" s="114"/>
      <c r="UZF84" s="114"/>
      <c r="UZG84" s="114"/>
      <c r="UZH84" s="114"/>
      <c r="UZI84" s="114"/>
      <c r="UZJ84" s="114"/>
      <c r="UZK84" s="114"/>
      <c r="UZL84" s="114"/>
      <c r="UZM84" s="114"/>
      <c r="UZN84" s="114"/>
      <c r="UZO84" s="114"/>
      <c r="UZP84" s="114"/>
      <c r="UZQ84" s="114"/>
      <c r="UZR84" s="114"/>
      <c r="UZS84" s="114"/>
      <c r="UZT84" s="114"/>
      <c r="UZU84" s="114"/>
      <c r="UZV84" s="114"/>
      <c r="UZW84" s="114"/>
      <c r="UZX84" s="114"/>
      <c r="UZY84" s="114"/>
      <c r="UZZ84" s="114"/>
      <c r="VAA84" s="114"/>
      <c r="VAB84" s="114"/>
      <c r="VAC84" s="114"/>
      <c r="VAD84" s="114"/>
      <c r="VAE84" s="114"/>
      <c r="VAF84" s="114"/>
      <c r="VAG84" s="114"/>
      <c r="VAH84" s="114"/>
      <c r="VAI84" s="114"/>
      <c r="VAJ84" s="114"/>
      <c r="VAK84" s="114"/>
      <c r="VAL84" s="114"/>
      <c r="VAM84" s="114"/>
      <c r="VAN84" s="114"/>
      <c r="VAO84" s="114"/>
      <c r="VAP84" s="114"/>
      <c r="VAQ84" s="114"/>
      <c r="VAR84" s="114"/>
      <c r="VAS84" s="114"/>
      <c r="VAT84" s="114"/>
      <c r="VAU84" s="114"/>
      <c r="VAV84" s="114"/>
      <c r="VAW84" s="114"/>
      <c r="VAX84" s="114"/>
      <c r="VAY84" s="114"/>
      <c r="VAZ84" s="114"/>
      <c r="VBA84" s="114"/>
      <c r="VBB84" s="114"/>
      <c r="VBC84" s="114"/>
      <c r="VBD84" s="114"/>
      <c r="VBE84" s="114"/>
      <c r="VBF84" s="114"/>
      <c r="VBG84" s="114"/>
      <c r="VBH84" s="114"/>
      <c r="VBI84" s="114"/>
      <c r="VBJ84" s="114"/>
      <c r="VBK84" s="114"/>
      <c r="VBL84" s="114"/>
      <c r="VBM84" s="114"/>
      <c r="VBN84" s="114"/>
      <c r="VBO84" s="114"/>
      <c r="VBP84" s="114"/>
      <c r="VBQ84" s="114"/>
      <c r="VBR84" s="114"/>
      <c r="VBS84" s="114"/>
      <c r="VBT84" s="114"/>
      <c r="VBU84" s="114"/>
      <c r="VBV84" s="114"/>
      <c r="VBW84" s="114"/>
      <c r="VBX84" s="114"/>
      <c r="VBY84" s="114"/>
      <c r="VBZ84" s="114"/>
      <c r="VCA84" s="114"/>
      <c r="VCB84" s="114"/>
      <c r="VCC84" s="114"/>
      <c r="VCD84" s="114"/>
      <c r="VCE84" s="114"/>
      <c r="VCF84" s="114"/>
      <c r="VCG84" s="114"/>
      <c r="VCH84" s="114"/>
      <c r="VCI84" s="114"/>
      <c r="VCJ84" s="114"/>
      <c r="VCK84" s="114"/>
      <c r="VCL84" s="114"/>
      <c r="VCM84" s="114"/>
      <c r="VCN84" s="114"/>
      <c r="VCO84" s="114"/>
      <c r="VCP84" s="114"/>
      <c r="VCQ84" s="114"/>
      <c r="VCR84" s="114"/>
      <c r="VCS84" s="114"/>
      <c r="VCT84" s="114"/>
      <c r="VCU84" s="114"/>
      <c r="VCV84" s="114"/>
      <c r="VCW84" s="114"/>
      <c r="VCX84" s="114"/>
      <c r="VCY84" s="114"/>
      <c r="VCZ84" s="114"/>
      <c r="VDA84" s="114"/>
      <c r="VDB84" s="114"/>
      <c r="VDC84" s="114"/>
      <c r="VDD84" s="114"/>
      <c r="VDE84" s="114"/>
      <c r="VDF84" s="114"/>
      <c r="VDG84" s="114"/>
      <c r="VDH84" s="114"/>
      <c r="VDI84" s="114"/>
      <c r="VDJ84" s="114"/>
      <c r="VDK84" s="114"/>
      <c r="VDL84" s="114"/>
      <c r="VDM84" s="114"/>
      <c r="VDN84" s="114"/>
      <c r="VDO84" s="114"/>
      <c r="VDP84" s="114"/>
      <c r="VDQ84" s="114"/>
      <c r="VDR84" s="114"/>
      <c r="VDS84" s="114"/>
      <c r="VDT84" s="114"/>
      <c r="VDU84" s="114"/>
      <c r="VDV84" s="114"/>
      <c r="VDW84" s="114"/>
      <c r="VDX84" s="114"/>
      <c r="VDY84" s="114"/>
      <c r="VDZ84" s="114"/>
      <c r="VEA84" s="114"/>
      <c r="VEB84" s="114"/>
      <c r="VEC84" s="114"/>
      <c r="VED84" s="114"/>
      <c r="VEE84" s="114"/>
      <c r="VEF84" s="114"/>
      <c r="VEG84" s="114"/>
      <c r="VEH84" s="114"/>
      <c r="VEI84" s="114"/>
      <c r="VEJ84" s="114"/>
      <c r="VEK84" s="114"/>
      <c r="VEL84" s="114"/>
      <c r="VEM84" s="114"/>
      <c r="VEN84" s="114"/>
      <c r="VEO84" s="114"/>
      <c r="VEP84" s="114"/>
      <c r="VEQ84" s="114"/>
      <c r="VER84" s="114"/>
      <c r="VES84" s="114"/>
      <c r="VET84" s="114"/>
      <c r="VEU84" s="114"/>
      <c r="VEV84" s="114"/>
      <c r="VEW84" s="114"/>
      <c r="VEX84" s="114"/>
      <c r="VEY84" s="114"/>
      <c r="VEZ84" s="114"/>
      <c r="VFA84" s="114"/>
      <c r="VFB84" s="114"/>
      <c r="VFC84" s="114"/>
      <c r="VFD84" s="114"/>
      <c r="VFE84" s="114"/>
      <c r="VFF84" s="114"/>
      <c r="VFG84" s="114"/>
      <c r="VFH84" s="114"/>
      <c r="VFI84" s="114"/>
      <c r="VFJ84" s="114"/>
      <c r="VFK84" s="114"/>
      <c r="VFL84" s="114"/>
      <c r="VFM84" s="114"/>
      <c r="VFN84" s="114"/>
      <c r="VFO84" s="114"/>
      <c r="VFP84" s="114"/>
      <c r="VFQ84" s="114"/>
      <c r="VFR84" s="114"/>
      <c r="VFS84" s="114"/>
      <c r="VFT84" s="114"/>
      <c r="VFU84" s="114"/>
      <c r="VFV84" s="114"/>
      <c r="VFW84" s="114"/>
      <c r="VFX84" s="114"/>
      <c r="VFY84" s="114"/>
      <c r="VFZ84" s="114"/>
      <c r="VGA84" s="114"/>
      <c r="VGB84" s="114"/>
      <c r="VGC84" s="114"/>
      <c r="VGD84" s="114"/>
      <c r="VGE84" s="114"/>
      <c r="VGF84" s="114"/>
      <c r="VGG84" s="114"/>
      <c r="VGH84" s="114"/>
      <c r="VGI84" s="114"/>
      <c r="VGJ84" s="114"/>
      <c r="VGK84" s="114"/>
      <c r="VGL84" s="114"/>
      <c r="VGM84" s="114"/>
      <c r="VGN84" s="114"/>
      <c r="VGO84" s="114"/>
      <c r="VGP84" s="114"/>
      <c r="VGQ84" s="114"/>
      <c r="VGR84" s="114"/>
      <c r="VGS84" s="114"/>
      <c r="VGT84" s="114"/>
      <c r="VGU84" s="114"/>
      <c r="VGV84" s="114"/>
      <c r="VGW84" s="114"/>
      <c r="VGX84" s="114"/>
      <c r="VGY84" s="114"/>
      <c r="VGZ84" s="114"/>
      <c r="VHA84" s="114"/>
      <c r="VHB84" s="114"/>
      <c r="VHC84" s="114"/>
      <c r="VHD84" s="114"/>
      <c r="VHE84" s="114"/>
      <c r="VHF84" s="114"/>
      <c r="VHG84" s="114"/>
      <c r="VHH84" s="114"/>
      <c r="VHI84" s="114"/>
      <c r="VHJ84" s="114"/>
      <c r="VHK84" s="114"/>
      <c r="VHL84" s="114"/>
      <c r="VHM84" s="114"/>
      <c r="VHN84" s="114"/>
      <c r="VHO84" s="114"/>
      <c r="VHP84" s="114"/>
      <c r="VHQ84" s="114"/>
      <c r="VHR84" s="114"/>
      <c r="VHS84" s="114"/>
      <c r="VHT84" s="114"/>
      <c r="VHU84" s="114"/>
      <c r="VHV84" s="114"/>
      <c r="VHW84" s="114"/>
      <c r="VHX84" s="114"/>
      <c r="VHY84" s="114"/>
      <c r="VHZ84" s="114"/>
      <c r="VIA84" s="114"/>
      <c r="VIB84" s="114"/>
      <c r="VIC84" s="114"/>
      <c r="VID84" s="114"/>
      <c r="VIE84" s="114"/>
      <c r="VIF84" s="114"/>
      <c r="VIG84" s="114"/>
      <c r="VIH84" s="114"/>
      <c r="VII84" s="114"/>
      <c r="VIJ84" s="114"/>
      <c r="VIK84" s="114"/>
      <c r="VIL84" s="114"/>
      <c r="VIM84" s="114"/>
      <c r="VIN84" s="114"/>
      <c r="VIO84" s="114"/>
      <c r="VIP84" s="114"/>
      <c r="VIQ84" s="114"/>
      <c r="VIR84" s="114"/>
      <c r="VIS84" s="114"/>
      <c r="VIT84" s="114"/>
      <c r="VIU84" s="114"/>
      <c r="VIV84" s="114"/>
      <c r="VIW84" s="114"/>
      <c r="VIX84" s="114"/>
      <c r="VIY84" s="114"/>
      <c r="VIZ84" s="114"/>
      <c r="VJA84" s="114"/>
      <c r="VJB84" s="114"/>
      <c r="VJC84" s="114"/>
      <c r="VJD84" s="114"/>
      <c r="VJE84" s="114"/>
      <c r="VJF84" s="114"/>
      <c r="VJG84" s="114"/>
      <c r="VJH84" s="114"/>
      <c r="VJI84" s="114"/>
      <c r="VJJ84" s="114"/>
      <c r="VJK84" s="114"/>
      <c r="VJL84" s="114"/>
      <c r="VJM84" s="114"/>
      <c r="VJN84" s="114"/>
      <c r="VJO84" s="114"/>
      <c r="VJP84" s="114"/>
      <c r="VJQ84" s="114"/>
      <c r="VJR84" s="114"/>
      <c r="VJS84" s="114"/>
      <c r="VJT84" s="114"/>
      <c r="VJU84" s="114"/>
      <c r="VJV84" s="114"/>
      <c r="VJW84" s="114"/>
      <c r="VJX84" s="114"/>
      <c r="VJY84" s="114"/>
      <c r="VJZ84" s="114"/>
      <c r="VKA84" s="114"/>
      <c r="VKB84" s="114"/>
      <c r="VKC84" s="114"/>
      <c r="VKD84" s="114"/>
      <c r="VKE84" s="114"/>
      <c r="VKF84" s="114"/>
      <c r="VKG84" s="114"/>
      <c r="VKH84" s="114"/>
      <c r="VKI84" s="114"/>
      <c r="VKJ84" s="114"/>
      <c r="VKK84" s="114"/>
      <c r="VKL84" s="114"/>
      <c r="VKM84" s="114"/>
      <c r="VKN84" s="114"/>
      <c r="VKO84" s="114"/>
      <c r="VKP84" s="114"/>
      <c r="VKQ84" s="114"/>
      <c r="VKR84" s="114"/>
      <c r="VKS84" s="114"/>
      <c r="VKT84" s="114"/>
      <c r="VKU84" s="114"/>
      <c r="VKV84" s="114"/>
      <c r="VKW84" s="114"/>
      <c r="VKX84" s="114"/>
      <c r="VKY84" s="114"/>
      <c r="VKZ84" s="114"/>
      <c r="VLA84" s="114"/>
      <c r="VLB84" s="114"/>
      <c r="VLC84" s="114"/>
      <c r="VLD84" s="114"/>
      <c r="VLE84" s="114"/>
      <c r="VLF84" s="114"/>
      <c r="VLG84" s="114"/>
      <c r="VLH84" s="114"/>
      <c r="VLI84" s="114"/>
      <c r="VLJ84" s="114"/>
      <c r="VLK84" s="114"/>
      <c r="VLL84" s="114"/>
      <c r="VLM84" s="114"/>
      <c r="VLN84" s="114"/>
      <c r="VLO84" s="114"/>
      <c r="VLP84" s="114"/>
      <c r="VLQ84" s="114"/>
      <c r="VLR84" s="114"/>
      <c r="VLS84" s="114"/>
      <c r="VLT84" s="114"/>
      <c r="VLU84" s="114"/>
      <c r="VLV84" s="114"/>
      <c r="VLW84" s="114"/>
      <c r="VLX84" s="114"/>
      <c r="VLY84" s="114"/>
      <c r="VLZ84" s="114"/>
      <c r="VMA84" s="114"/>
      <c r="VMB84" s="114"/>
      <c r="VMC84" s="114"/>
      <c r="VMD84" s="114"/>
      <c r="VME84" s="114"/>
      <c r="VMF84" s="114"/>
      <c r="VMG84" s="114"/>
      <c r="VMH84" s="114"/>
      <c r="VMI84" s="114"/>
      <c r="VMJ84" s="114"/>
      <c r="VMK84" s="114"/>
      <c r="VML84" s="114"/>
      <c r="VMM84" s="114"/>
      <c r="VMN84" s="114"/>
      <c r="VMO84" s="114"/>
      <c r="VMP84" s="114"/>
      <c r="VMQ84" s="114"/>
      <c r="VMR84" s="114"/>
      <c r="VMS84" s="114"/>
      <c r="VMT84" s="114"/>
      <c r="VMU84" s="114"/>
      <c r="VMV84" s="114"/>
      <c r="VMW84" s="114"/>
      <c r="VMX84" s="114"/>
      <c r="VMY84" s="114"/>
      <c r="VMZ84" s="114"/>
      <c r="VNA84" s="114"/>
      <c r="VNB84" s="114"/>
      <c r="VNC84" s="114"/>
      <c r="VND84" s="114"/>
      <c r="VNE84" s="114"/>
      <c r="VNF84" s="114"/>
      <c r="VNG84" s="114"/>
      <c r="VNH84" s="114"/>
      <c r="VNI84" s="114"/>
      <c r="VNJ84" s="114"/>
      <c r="VNK84" s="114"/>
      <c r="VNL84" s="114"/>
      <c r="VNM84" s="114"/>
      <c r="VNN84" s="114"/>
      <c r="VNO84" s="114"/>
      <c r="VNP84" s="114"/>
      <c r="VNQ84" s="114"/>
      <c r="VNR84" s="114"/>
      <c r="VNS84" s="114"/>
      <c r="VNT84" s="114"/>
      <c r="VNU84" s="114"/>
      <c r="VNV84" s="114"/>
      <c r="VNW84" s="114"/>
      <c r="VNX84" s="114"/>
      <c r="VNY84" s="114"/>
      <c r="VNZ84" s="114"/>
      <c r="VOA84" s="114"/>
      <c r="VOB84" s="114"/>
      <c r="VOC84" s="114"/>
      <c r="VOD84" s="114"/>
      <c r="VOE84" s="114"/>
      <c r="VOF84" s="114"/>
      <c r="VOG84" s="114"/>
      <c r="VOH84" s="114"/>
      <c r="VOI84" s="114"/>
      <c r="VOJ84" s="114"/>
      <c r="VOK84" s="114"/>
      <c r="VOL84" s="114"/>
      <c r="VOM84" s="114"/>
      <c r="VON84" s="114"/>
      <c r="VOO84" s="114"/>
      <c r="VOP84" s="114"/>
      <c r="VOQ84" s="114"/>
      <c r="VOR84" s="114"/>
      <c r="VOS84" s="114"/>
      <c r="VOT84" s="114"/>
      <c r="VOU84" s="114"/>
      <c r="VOV84" s="114"/>
      <c r="VOW84" s="114"/>
      <c r="VOX84" s="114"/>
      <c r="VOY84" s="114"/>
      <c r="VOZ84" s="114"/>
      <c r="VPA84" s="114"/>
      <c r="VPB84" s="114"/>
      <c r="VPC84" s="114"/>
      <c r="VPD84" s="114"/>
      <c r="VPE84" s="114"/>
      <c r="VPF84" s="114"/>
      <c r="VPG84" s="114"/>
      <c r="VPH84" s="114"/>
      <c r="VPI84" s="114"/>
      <c r="VPJ84" s="114"/>
      <c r="VPK84" s="114"/>
      <c r="VPL84" s="114"/>
      <c r="VPM84" s="114"/>
      <c r="VPN84" s="114"/>
      <c r="VPO84" s="114"/>
      <c r="VPP84" s="114"/>
      <c r="VPQ84" s="114"/>
      <c r="VPR84" s="114"/>
      <c r="VPS84" s="114"/>
      <c r="VPT84" s="114"/>
      <c r="VPU84" s="114"/>
      <c r="VPV84" s="114"/>
      <c r="VPW84" s="114"/>
      <c r="VPX84" s="114"/>
      <c r="VPY84" s="114"/>
      <c r="VPZ84" s="114"/>
      <c r="VQA84" s="114"/>
      <c r="VQB84" s="114"/>
      <c r="VQC84" s="114"/>
      <c r="VQD84" s="114"/>
      <c r="VQE84" s="114"/>
      <c r="VQF84" s="114"/>
      <c r="VQG84" s="114"/>
      <c r="VQH84" s="114"/>
      <c r="VQI84" s="114"/>
      <c r="VQJ84" s="114"/>
      <c r="VQK84" s="114"/>
      <c r="VQL84" s="114"/>
      <c r="VQM84" s="114"/>
      <c r="VQN84" s="114"/>
      <c r="VQO84" s="114"/>
      <c r="VQP84" s="114"/>
      <c r="VQQ84" s="114"/>
      <c r="VQR84" s="114"/>
      <c r="VQS84" s="114"/>
      <c r="VQT84" s="114"/>
      <c r="VQU84" s="114"/>
      <c r="VQV84" s="114"/>
      <c r="VQW84" s="114"/>
      <c r="VQX84" s="114"/>
      <c r="VQY84" s="114"/>
      <c r="VQZ84" s="114"/>
      <c r="VRA84" s="114"/>
      <c r="VRB84" s="114"/>
      <c r="VRC84" s="114"/>
      <c r="VRD84" s="114"/>
      <c r="VRE84" s="114"/>
      <c r="VRF84" s="114"/>
      <c r="VRG84" s="114"/>
      <c r="VRH84" s="114"/>
      <c r="VRI84" s="114"/>
      <c r="VRJ84" s="114"/>
      <c r="VRK84" s="114"/>
      <c r="VRL84" s="114"/>
      <c r="VRM84" s="114"/>
      <c r="VRN84" s="114"/>
      <c r="VRO84" s="114"/>
      <c r="VRP84" s="114"/>
      <c r="VRQ84" s="114"/>
      <c r="VRR84" s="114"/>
      <c r="VRS84" s="114"/>
      <c r="VRT84" s="114"/>
      <c r="VRU84" s="114"/>
      <c r="VRV84" s="114"/>
      <c r="VRW84" s="114"/>
      <c r="VRX84" s="114"/>
      <c r="VRY84" s="114"/>
      <c r="VRZ84" s="114"/>
      <c r="VSA84" s="114"/>
      <c r="VSB84" s="114"/>
      <c r="VSC84" s="114"/>
      <c r="VSD84" s="114"/>
      <c r="VSE84" s="114"/>
      <c r="VSF84" s="114"/>
      <c r="VSG84" s="114"/>
      <c r="VSH84" s="114"/>
      <c r="VSI84" s="114"/>
      <c r="VSJ84" s="114"/>
      <c r="VSK84" s="114"/>
      <c r="VSL84" s="114"/>
      <c r="VSM84" s="114"/>
      <c r="VSN84" s="114"/>
      <c r="VSO84" s="114"/>
      <c r="VSP84" s="114"/>
      <c r="VSQ84" s="114"/>
      <c r="VSR84" s="114"/>
      <c r="VSS84" s="114"/>
      <c r="VST84" s="114"/>
      <c r="VSU84" s="114"/>
      <c r="VSV84" s="114"/>
      <c r="VSW84" s="114"/>
      <c r="VSX84" s="114"/>
      <c r="VSY84" s="114"/>
      <c r="VSZ84" s="114"/>
      <c r="VTA84" s="114"/>
      <c r="VTB84" s="114"/>
      <c r="VTC84" s="114"/>
      <c r="VTD84" s="114"/>
      <c r="VTE84" s="114"/>
      <c r="VTF84" s="114"/>
      <c r="VTG84" s="114"/>
      <c r="VTH84" s="114"/>
      <c r="VTI84" s="114"/>
      <c r="VTJ84" s="114"/>
      <c r="VTK84" s="114"/>
      <c r="VTL84" s="114"/>
      <c r="VTM84" s="114"/>
      <c r="VTN84" s="114"/>
      <c r="VTO84" s="114"/>
      <c r="VTP84" s="114"/>
      <c r="VTQ84" s="114"/>
      <c r="VTR84" s="114"/>
      <c r="VTS84" s="114"/>
      <c r="VTT84" s="114"/>
      <c r="VTU84" s="114"/>
      <c r="VTV84" s="114"/>
      <c r="VTW84" s="114"/>
      <c r="VTX84" s="114"/>
      <c r="VTY84" s="114"/>
      <c r="VTZ84" s="114"/>
      <c r="VUA84" s="114"/>
      <c r="VUB84" s="114"/>
      <c r="VUC84" s="114"/>
      <c r="VUD84" s="114"/>
      <c r="VUE84" s="114"/>
      <c r="VUF84" s="114"/>
      <c r="VUG84" s="114"/>
      <c r="VUH84" s="114"/>
      <c r="VUI84" s="114"/>
      <c r="VUJ84" s="114"/>
      <c r="VUK84" s="114"/>
      <c r="VUL84" s="114"/>
      <c r="VUM84" s="114"/>
      <c r="VUN84" s="114"/>
      <c r="VUO84" s="114"/>
      <c r="VUP84" s="114"/>
      <c r="VUQ84" s="114"/>
      <c r="VUR84" s="114"/>
      <c r="VUS84" s="114"/>
      <c r="VUT84" s="114"/>
      <c r="VUU84" s="114"/>
      <c r="VUV84" s="114"/>
      <c r="VUW84" s="114"/>
      <c r="VUX84" s="114"/>
      <c r="VUY84" s="114"/>
      <c r="VUZ84" s="114"/>
      <c r="VVA84" s="114"/>
      <c r="VVB84" s="114"/>
      <c r="VVC84" s="114"/>
      <c r="VVD84" s="114"/>
      <c r="VVE84" s="114"/>
      <c r="VVF84" s="114"/>
      <c r="VVG84" s="114"/>
      <c r="VVH84" s="114"/>
      <c r="VVI84" s="114"/>
      <c r="VVJ84" s="114"/>
      <c r="VVK84" s="114"/>
      <c r="VVL84" s="114"/>
      <c r="VVM84" s="114"/>
      <c r="VVN84" s="114"/>
      <c r="VVO84" s="114"/>
      <c r="VVP84" s="114"/>
      <c r="VVQ84" s="114"/>
      <c r="VVR84" s="114"/>
      <c r="VVS84" s="114"/>
      <c r="VVT84" s="114"/>
      <c r="VVU84" s="114"/>
      <c r="VVV84" s="114"/>
      <c r="VVW84" s="114"/>
      <c r="VVX84" s="114"/>
      <c r="VVY84" s="114"/>
      <c r="VVZ84" s="114"/>
      <c r="VWA84" s="114"/>
      <c r="VWB84" s="114"/>
      <c r="VWC84" s="114"/>
      <c r="VWD84" s="114"/>
      <c r="VWE84" s="114"/>
      <c r="VWF84" s="114"/>
      <c r="VWG84" s="114"/>
      <c r="VWH84" s="114"/>
      <c r="VWI84" s="114"/>
      <c r="VWJ84" s="114"/>
      <c r="VWK84" s="114"/>
      <c r="VWL84" s="114"/>
      <c r="VWM84" s="114"/>
      <c r="VWN84" s="114"/>
      <c r="VWO84" s="114"/>
      <c r="VWP84" s="114"/>
      <c r="VWQ84" s="114"/>
      <c r="VWR84" s="114"/>
      <c r="VWS84" s="114"/>
      <c r="VWT84" s="114"/>
      <c r="VWU84" s="114"/>
      <c r="VWV84" s="114"/>
      <c r="VWW84" s="114"/>
      <c r="VWX84" s="114"/>
      <c r="VWY84" s="114"/>
      <c r="VWZ84" s="114"/>
      <c r="VXA84" s="114"/>
      <c r="VXB84" s="114"/>
      <c r="VXC84" s="114"/>
      <c r="VXD84" s="114"/>
      <c r="VXE84" s="114"/>
      <c r="VXF84" s="114"/>
      <c r="VXG84" s="114"/>
      <c r="VXH84" s="114"/>
      <c r="VXI84" s="114"/>
      <c r="VXJ84" s="114"/>
      <c r="VXK84" s="114"/>
      <c r="VXL84" s="114"/>
      <c r="VXM84" s="114"/>
      <c r="VXN84" s="114"/>
      <c r="VXO84" s="114"/>
      <c r="VXP84" s="114"/>
      <c r="VXQ84" s="114"/>
      <c r="VXR84" s="114"/>
      <c r="VXS84" s="114"/>
      <c r="VXT84" s="114"/>
      <c r="VXU84" s="114"/>
      <c r="VXV84" s="114"/>
      <c r="VXW84" s="114"/>
      <c r="VXX84" s="114"/>
      <c r="VXY84" s="114"/>
      <c r="VXZ84" s="114"/>
      <c r="VYA84" s="114"/>
      <c r="VYB84" s="114"/>
      <c r="VYC84" s="114"/>
      <c r="VYD84" s="114"/>
      <c r="VYE84" s="114"/>
      <c r="VYF84" s="114"/>
      <c r="VYG84" s="114"/>
      <c r="VYH84" s="114"/>
      <c r="VYI84" s="114"/>
      <c r="VYJ84" s="114"/>
      <c r="VYK84" s="114"/>
      <c r="VYL84" s="114"/>
      <c r="VYM84" s="114"/>
      <c r="VYN84" s="114"/>
      <c r="VYO84" s="114"/>
      <c r="VYP84" s="114"/>
      <c r="VYQ84" s="114"/>
      <c r="VYR84" s="114"/>
      <c r="VYS84" s="114"/>
      <c r="VYT84" s="114"/>
      <c r="VYU84" s="114"/>
      <c r="VYV84" s="114"/>
      <c r="VYW84" s="114"/>
      <c r="VYX84" s="114"/>
      <c r="VYY84" s="114"/>
      <c r="VYZ84" s="114"/>
      <c r="VZA84" s="114"/>
      <c r="VZB84" s="114"/>
      <c r="VZC84" s="114"/>
      <c r="VZD84" s="114"/>
      <c r="VZE84" s="114"/>
      <c r="VZF84" s="114"/>
      <c r="VZG84" s="114"/>
      <c r="VZH84" s="114"/>
      <c r="VZI84" s="114"/>
      <c r="VZJ84" s="114"/>
      <c r="VZK84" s="114"/>
      <c r="VZL84" s="114"/>
      <c r="VZM84" s="114"/>
      <c r="VZN84" s="114"/>
      <c r="VZO84" s="114"/>
      <c r="VZP84" s="114"/>
      <c r="VZQ84" s="114"/>
      <c r="VZR84" s="114"/>
      <c r="VZS84" s="114"/>
      <c r="VZT84" s="114"/>
      <c r="VZU84" s="114"/>
      <c r="VZV84" s="114"/>
      <c r="VZW84" s="114"/>
      <c r="VZX84" s="114"/>
      <c r="VZY84" s="114"/>
      <c r="VZZ84" s="114"/>
      <c r="WAA84" s="114"/>
      <c r="WAB84" s="114"/>
      <c r="WAC84" s="114"/>
      <c r="WAD84" s="114"/>
      <c r="WAE84" s="114"/>
      <c r="WAF84" s="114"/>
      <c r="WAG84" s="114"/>
      <c r="WAH84" s="114"/>
      <c r="WAI84" s="114"/>
      <c r="WAJ84" s="114"/>
      <c r="WAK84" s="114"/>
      <c r="WAL84" s="114"/>
      <c r="WAM84" s="114"/>
      <c r="WAN84" s="114"/>
      <c r="WAO84" s="114"/>
      <c r="WAP84" s="114"/>
      <c r="WAQ84" s="114"/>
      <c r="WAR84" s="114"/>
      <c r="WAS84" s="114"/>
      <c r="WAT84" s="114"/>
      <c r="WAU84" s="114"/>
      <c r="WAV84" s="114"/>
      <c r="WAW84" s="114"/>
      <c r="WAX84" s="114"/>
      <c r="WAY84" s="114"/>
      <c r="WAZ84" s="114"/>
      <c r="WBA84" s="114"/>
      <c r="WBB84" s="114"/>
      <c r="WBC84" s="114"/>
      <c r="WBD84" s="114"/>
      <c r="WBE84" s="114"/>
      <c r="WBF84" s="114"/>
      <c r="WBG84" s="114"/>
      <c r="WBH84" s="114"/>
      <c r="WBI84" s="114"/>
      <c r="WBJ84" s="114"/>
      <c r="WBK84" s="114"/>
      <c r="WBL84" s="114"/>
      <c r="WBM84" s="114"/>
      <c r="WBN84" s="114"/>
      <c r="WBO84" s="114"/>
      <c r="WBP84" s="114"/>
      <c r="WBQ84" s="114"/>
      <c r="WBR84" s="114"/>
      <c r="WBS84" s="114"/>
      <c r="WBT84" s="114"/>
      <c r="WBU84" s="114"/>
      <c r="WBV84" s="114"/>
      <c r="WBW84" s="114"/>
      <c r="WBX84" s="114"/>
      <c r="WBY84" s="114"/>
      <c r="WBZ84" s="114"/>
      <c r="WCA84" s="114"/>
      <c r="WCB84" s="114"/>
      <c r="WCC84" s="114"/>
      <c r="WCD84" s="114"/>
      <c r="WCE84" s="114"/>
      <c r="WCF84" s="114"/>
      <c r="WCG84" s="114"/>
      <c r="WCH84" s="114"/>
      <c r="WCI84" s="114"/>
      <c r="WCJ84" s="114"/>
      <c r="WCK84" s="114"/>
      <c r="WCL84" s="114"/>
      <c r="WCM84" s="114"/>
      <c r="WCN84" s="114"/>
      <c r="WCO84" s="114"/>
      <c r="WCP84" s="114"/>
      <c r="WCQ84" s="114"/>
      <c r="WCR84" s="114"/>
      <c r="WCS84" s="114"/>
      <c r="WCT84" s="114"/>
      <c r="WCU84" s="114"/>
      <c r="WCV84" s="114"/>
      <c r="WCW84" s="114"/>
      <c r="WCX84" s="114"/>
      <c r="WCY84" s="114"/>
      <c r="WCZ84" s="114"/>
      <c r="WDA84" s="114"/>
      <c r="WDB84" s="114"/>
      <c r="WDC84" s="114"/>
      <c r="WDD84" s="114"/>
      <c r="WDE84" s="114"/>
      <c r="WDF84" s="114"/>
      <c r="WDG84" s="114"/>
      <c r="WDH84" s="114"/>
      <c r="WDI84" s="114"/>
      <c r="WDJ84" s="114"/>
      <c r="WDK84" s="114"/>
      <c r="WDL84" s="114"/>
      <c r="WDM84" s="114"/>
      <c r="WDN84" s="114"/>
      <c r="WDO84" s="114"/>
      <c r="WDP84" s="114"/>
      <c r="WDQ84" s="114"/>
      <c r="WDR84" s="114"/>
      <c r="WDS84" s="114"/>
      <c r="WDT84" s="114"/>
      <c r="WDU84" s="114"/>
      <c r="WDV84" s="114"/>
      <c r="WDW84" s="114"/>
      <c r="WDX84" s="114"/>
      <c r="WDY84" s="114"/>
      <c r="WDZ84" s="114"/>
      <c r="WEA84" s="114"/>
      <c r="WEB84" s="114"/>
      <c r="WEC84" s="114"/>
      <c r="WED84" s="114"/>
      <c r="WEE84" s="114"/>
      <c r="WEF84" s="114"/>
      <c r="WEG84" s="114"/>
      <c r="WEH84" s="114"/>
      <c r="WEI84" s="114"/>
      <c r="WEJ84" s="114"/>
      <c r="WEK84" s="114"/>
      <c r="WEL84" s="114"/>
      <c r="WEM84" s="114"/>
      <c r="WEN84" s="114"/>
      <c r="WEO84" s="114"/>
      <c r="WEP84" s="114"/>
      <c r="WEQ84" s="114"/>
      <c r="WER84" s="114"/>
      <c r="WES84" s="114"/>
      <c r="WET84" s="114"/>
      <c r="WEU84" s="114"/>
      <c r="WEV84" s="114"/>
      <c r="WEW84" s="114"/>
      <c r="WEX84" s="114"/>
      <c r="WEY84" s="114"/>
      <c r="WEZ84" s="114"/>
      <c r="WFA84" s="114"/>
      <c r="WFB84" s="114"/>
      <c r="WFC84" s="114"/>
      <c r="WFD84" s="114"/>
      <c r="WFE84" s="114"/>
      <c r="WFF84" s="114"/>
      <c r="WFG84" s="114"/>
      <c r="WFH84" s="114"/>
      <c r="WFI84" s="114"/>
      <c r="WFJ84" s="114"/>
      <c r="WFK84" s="114"/>
      <c r="WFL84" s="114"/>
      <c r="WFM84" s="114"/>
      <c r="WFN84" s="114"/>
      <c r="WFO84" s="114"/>
      <c r="WFP84" s="114"/>
      <c r="WFQ84" s="114"/>
      <c r="WFR84" s="114"/>
      <c r="WFS84" s="114"/>
      <c r="WFT84" s="114"/>
      <c r="WFU84" s="114"/>
      <c r="WFV84" s="114"/>
      <c r="WFW84" s="114"/>
      <c r="WFX84" s="114"/>
      <c r="WFY84" s="114"/>
      <c r="WFZ84" s="114"/>
      <c r="WGA84" s="114"/>
      <c r="WGB84" s="114"/>
      <c r="WGC84" s="114"/>
      <c r="WGD84" s="114"/>
      <c r="WGE84" s="114"/>
      <c r="WGF84" s="114"/>
      <c r="WGG84" s="114"/>
      <c r="WGH84" s="114"/>
      <c r="WGI84" s="114"/>
      <c r="WGJ84" s="114"/>
      <c r="WGK84" s="114"/>
      <c r="WGL84" s="114"/>
      <c r="WGM84" s="114"/>
      <c r="WGN84" s="114"/>
      <c r="WGO84" s="114"/>
      <c r="WGP84" s="114"/>
      <c r="WGQ84" s="114"/>
      <c r="WGR84" s="114"/>
      <c r="WGS84" s="114"/>
      <c r="WGT84" s="114"/>
      <c r="WGU84" s="114"/>
      <c r="WGV84" s="114"/>
      <c r="WGW84" s="114"/>
      <c r="WGX84" s="114"/>
      <c r="WGY84" s="114"/>
      <c r="WGZ84" s="114"/>
      <c r="WHA84" s="114"/>
      <c r="WHB84" s="114"/>
      <c r="WHC84" s="114"/>
      <c r="WHD84" s="114"/>
      <c r="WHE84" s="114"/>
      <c r="WHF84" s="114"/>
      <c r="WHG84" s="114"/>
      <c r="WHH84" s="114"/>
      <c r="WHI84" s="114"/>
      <c r="WHJ84" s="114"/>
      <c r="WHK84" s="114"/>
      <c r="WHL84" s="114"/>
      <c r="WHM84" s="114"/>
      <c r="WHN84" s="114"/>
      <c r="WHO84" s="114"/>
      <c r="WHP84" s="114"/>
      <c r="WHQ84" s="114"/>
      <c r="WHR84" s="114"/>
      <c r="WHS84" s="114"/>
      <c r="WHT84" s="114"/>
      <c r="WHU84" s="114"/>
      <c r="WHV84" s="114"/>
      <c r="WHW84" s="114"/>
      <c r="WHX84" s="114"/>
      <c r="WHY84" s="114"/>
      <c r="WHZ84" s="114"/>
      <c r="WIA84" s="114"/>
      <c r="WIB84" s="114"/>
      <c r="WIC84" s="114"/>
      <c r="WID84" s="114"/>
      <c r="WIE84" s="114"/>
      <c r="WIF84" s="114"/>
      <c r="WIG84" s="114"/>
      <c r="WIH84" s="114"/>
      <c r="WII84" s="114"/>
      <c r="WIJ84" s="114"/>
      <c r="WIK84" s="114"/>
      <c r="WIL84" s="114"/>
      <c r="WIM84" s="114"/>
      <c r="WIN84" s="114"/>
      <c r="WIO84" s="114"/>
      <c r="WIP84" s="114"/>
      <c r="WIQ84" s="114"/>
      <c r="WIR84" s="114"/>
      <c r="WIS84" s="114"/>
      <c r="WIT84" s="114"/>
      <c r="WIU84" s="114"/>
      <c r="WIV84" s="114"/>
      <c r="WIW84" s="114"/>
      <c r="WIX84" s="114"/>
      <c r="WIY84" s="114"/>
      <c r="WIZ84" s="114"/>
      <c r="WJA84" s="114"/>
      <c r="WJB84" s="114"/>
      <c r="WJC84" s="114"/>
      <c r="WJD84" s="114"/>
      <c r="WJE84" s="114"/>
      <c r="WJF84" s="114"/>
      <c r="WJG84" s="114"/>
      <c r="WJH84" s="114"/>
      <c r="WJI84" s="114"/>
      <c r="WJJ84" s="114"/>
      <c r="WJK84" s="114"/>
      <c r="WJL84" s="114"/>
      <c r="WJM84" s="114"/>
      <c r="WJN84" s="114"/>
      <c r="WJO84" s="114"/>
      <c r="WJP84" s="114"/>
      <c r="WJQ84" s="114"/>
      <c r="WJR84" s="114"/>
      <c r="WJS84" s="114"/>
      <c r="WJT84" s="114"/>
      <c r="WJU84" s="114"/>
      <c r="WJV84" s="114"/>
      <c r="WJW84" s="114"/>
      <c r="WJX84" s="114"/>
      <c r="WJY84" s="114"/>
      <c r="WJZ84" s="114"/>
      <c r="WKA84" s="114"/>
      <c r="WKB84" s="114"/>
      <c r="WKC84" s="114"/>
      <c r="WKD84" s="114"/>
      <c r="WKE84" s="114"/>
      <c r="WKF84" s="114"/>
      <c r="WKG84" s="114"/>
      <c r="WKH84" s="114"/>
      <c r="WKI84" s="114"/>
      <c r="WKJ84" s="114"/>
      <c r="WKK84" s="114"/>
      <c r="WKL84" s="114"/>
      <c r="WKM84" s="114"/>
      <c r="WKN84" s="114"/>
      <c r="WKO84" s="114"/>
      <c r="WKP84" s="114"/>
      <c r="WKQ84" s="114"/>
      <c r="WKR84" s="114"/>
      <c r="WKS84" s="114"/>
      <c r="WKT84" s="114"/>
      <c r="WKU84" s="114"/>
      <c r="WKV84" s="114"/>
      <c r="WKW84" s="114"/>
      <c r="WKX84" s="114"/>
      <c r="WKY84" s="114"/>
      <c r="WKZ84" s="114"/>
      <c r="WLA84" s="114"/>
      <c r="WLB84" s="114"/>
      <c r="WLC84" s="114"/>
      <c r="WLD84" s="114"/>
      <c r="WLE84" s="114"/>
      <c r="WLF84" s="114"/>
      <c r="WLG84" s="114"/>
      <c r="WLH84" s="114"/>
      <c r="WLI84" s="114"/>
      <c r="WLJ84" s="114"/>
      <c r="WLK84" s="114"/>
      <c r="WLL84" s="114"/>
      <c r="WLM84" s="114"/>
      <c r="WLN84" s="114"/>
      <c r="WLO84" s="114"/>
      <c r="WLP84" s="114"/>
      <c r="WLQ84" s="114"/>
      <c r="WLR84" s="114"/>
      <c r="WLS84" s="114"/>
      <c r="WLT84" s="114"/>
      <c r="WLU84" s="114"/>
      <c r="WLV84" s="114"/>
      <c r="WLW84" s="114"/>
      <c r="WLX84" s="114"/>
      <c r="WLY84" s="114"/>
      <c r="WLZ84" s="114"/>
      <c r="WMA84" s="114"/>
      <c r="WMB84" s="114"/>
      <c r="WMC84" s="114"/>
      <c r="WMD84" s="114"/>
      <c r="WME84" s="114"/>
      <c r="WMF84" s="114"/>
      <c r="WMG84" s="114"/>
      <c r="WMH84" s="114"/>
      <c r="WMI84" s="114"/>
      <c r="WMJ84" s="114"/>
      <c r="WMK84" s="114"/>
      <c r="WML84" s="114"/>
      <c r="WMM84" s="114"/>
      <c r="WMN84" s="114"/>
      <c r="WMO84" s="114"/>
      <c r="WMP84" s="114"/>
      <c r="WMQ84" s="114"/>
      <c r="WMR84" s="114"/>
      <c r="WMS84" s="114"/>
      <c r="WMT84" s="114"/>
      <c r="WMU84" s="114"/>
      <c r="WMV84" s="114"/>
      <c r="WMW84" s="114"/>
      <c r="WMX84" s="114"/>
      <c r="WMY84" s="114"/>
      <c r="WMZ84" s="114"/>
      <c r="WNA84" s="114"/>
      <c r="WNB84" s="114"/>
      <c r="WNC84" s="114"/>
      <c r="WND84" s="114"/>
      <c r="WNE84" s="114"/>
      <c r="WNF84" s="114"/>
      <c r="WNG84" s="114"/>
      <c r="WNH84" s="114"/>
      <c r="WNI84" s="114"/>
      <c r="WNJ84" s="114"/>
      <c r="WNK84" s="114"/>
      <c r="WNL84" s="114"/>
      <c r="WNM84" s="114"/>
      <c r="WNN84" s="114"/>
      <c r="WNO84" s="114"/>
      <c r="WNP84" s="114"/>
      <c r="WNQ84" s="114"/>
      <c r="WNR84" s="114"/>
      <c r="WNS84" s="114"/>
      <c r="WNT84" s="114"/>
      <c r="WNU84" s="114"/>
      <c r="WNV84" s="114"/>
      <c r="WNW84" s="114"/>
      <c r="WNX84" s="114"/>
      <c r="WNY84" s="114"/>
      <c r="WNZ84" s="114"/>
      <c r="WOA84" s="114"/>
      <c r="WOB84" s="114"/>
      <c r="WOC84" s="114"/>
      <c r="WOD84" s="114"/>
      <c r="WOE84" s="114"/>
      <c r="WOF84" s="114"/>
      <c r="WOG84" s="114"/>
      <c r="WOH84" s="114"/>
      <c r="WOI84" s="114"/>
      <c r="WOJ84" s="114"/>
      <c r="WOK84" s="114"/>
      <c r="WOL84" s="114"/>
      <c r="WOM84" s="114"/>
      <c r="WON84" s="114"/>
      <c r="WOO84" s="114"/>
      <c r="WOP84" s="114"/>
      <c r="WOQ84" s="114"/>
      <c r="WOR84" s="114"/>
      <c r="WOS84" s="114"/>
      <c r="WOT84" s="114"/>
      <c r="WOU84" s="114"/>
      <c r="WOV84" s="114"/>
      <c r="WOW84" s="114"/>
      <c r="WOX84" s="114"/>
      <c r="WOY84" s="114"/>
      <c r="WOZ84" s="114"/>
      <c r="WPA84" s="114"/>
      <c r="WPB84" s="114"/>
      <c r="WPC84" s="114"/>
      <c r="WPD84" s="114"/>
      <c r="WPE84" s="114"/>
      <c r="WPF84" s="114"/>
      <c r="WPG84" s="114"/>
      <c r="WPH84" s="114"/>
      <c r="WPI84" s="114"/>
      <c r="WPJ84" s="114"/>
      <c r="WPK84" s="114"/>
      <c r="WPL84" s="114"/>
      <c r="WPM84" s="114"/>
      <c r="WPN84" s="114"/>
      <c r="WPO84" s="114"/>
      <c r="WPP84" s="114"/>
      <c r="WPQ84" s="114"/>
      <c r="WPR84" s="114"/>
      <c r="WPS84" s="114"/>
      <c r="WPT84" s="114"/>
      <c r="WPU84" s="114"/>
      <c r="WPV84" s="114"/>
      <c r="WPW84" s="114"/>
      <c r="WPX84" s="114"/>
      <c r="WPY84" s="114"/>
      <c r="WPZ84" s="114"/>
      <c r="WQA84" s="114"/>
      <c r="WQB84" s="114"/>
      <c r="WQC84" s="114"/>
      <c r="WQD84" s="114"/>
      <c r="WQE84" s="114"/>
      <c r="WQF84" s="114"/>
      <c r="WQG84" s="114"/>
      <c r="WQH84" s="114"/>
      <c r="WQI84" s="114"/>
      <c r="WQJ84" s="114"/>
      <c r="WQK84" s="114"/>
      <c r="WQL84" s="114"/>
      <c r="WQM84" s="114"/>
      <c r="WQN84" s="114"/>
      <c r="WQO84" s="114"/>
      <c r="WQP84" s="114"/>
      <c r="WQQ84" s="114"/>
      <c r="WQR84" s="114"/>
      <c r="WQS84" s="114"/>
      <c r="WQT84" s="114"/>
      <c r="WQU84" s="114"/>
      <c r="WQV84" s="114"/>
      <c r="WQW84" s="114"/>
      <c r="WQX84" s="114"/>
      <c r="WQY84" s="114"/>
      <c r="WQZ84" s="114"/>
      <c r="WRA84" s="114"/>
      <c r="WRB84" s="114"/>
      <c r="WRC84" s="114"/>
      <c r="WRD84" s="114"/>
      <c r="WRE84" s="114"/>
      <c r="WRF84" s="114"/>
      <c r="WRG84" s="114"/>
      <c r="WRH84" s="114"/>
      <c r="WRI84" s="114"/>
      <c r="WRJ84" s="114"/>
      <c r="WRK84" s="114"/>
      <c r="WRL84" s="114"/>
      <c r="WRM84" s="114"/>
      <c r="WRN84" s="114"/>
      <c r="WRO84" s="114"/>
      <c r="WRP84" s="114"/>
      <c r="WRQ84" s="114"/>
      <c r="WRR84" s="114"/>
      <c r="WRS84" s="114"/>
      <c r="WRT84" s="114"/>
      <c r="WRU84" s="114"/>
      <c r="WRV84" s="114"/>
      <c r="WRW84" s="114"/>
      <c r="WRX84" s="114"/>
      <c r="WRY84" s="114"/>
      <c r="WRZ84" s="114"/>
      <c r="WSA84" s="114"/>
      <c r="WSB84" s="114"/>
      <c r="WSC84" s="114"/>
      <c r="WSD84" s="114"/>
      <c r="WSE84" s="114"/>
      <c r="WSF84" s="114"/>
      <c r="WSG84" s="114"/>
      <c r="WSH84" s="114"/>
      <c r="WSI84" s="114"/>
      <c r="WSJ84" s="114"/>
      <c r="WSK84" s="114"/>
      <c r="WSL84" s="114"/>
      <c r="WSM84" s="114"/>
      <c r="WSN84" s="114"/>
      <c r="WSO84" s="114"/>
      <c r="WSP84" s="114"/>
      <c r="WSQ84" s="114"/>
      <c r="WSR84" s="114"/>
      <c r="WSS84" s="114"/>
      <c r="WST84" s="114"/>
      <c r="WSU84" s="114"/>
      <c r="WSV84" s="114"/>
      <c r="WSW84" s="114"/>
      <c r="WSX84" s="114"/>
      <c r="WSY84" s="114"/>
      <c r="WSZ84" s="114"/>
      <c r="WTA84" s="114"/>
      <c r="WTB84" s="114"/>
      <c r="WTC84" s="114"/>
      <c r="WTD84" s="114"/>
      <c r="WTE84" s="114"/>
      <c r="WTF84" s="114"/>
      <c r="WTG84" s="114"/>
      <c r="WTH84" s="114"/>
      <c r="WTI84" s="114"/>
      <c r="WTJ84" s="114"/>
      <c r="WTK84" s="114"/>
      <c r="WTL84" s="114"/>
      <c r="WTM84" s="114"/>
      <c r="WTN84" s="114"/>
      <c r="WTO84" s="114"/>
      <c r="WTP84" s="114"/>
      <c r="WTQ84" s="114"/>
      <c r="WTR84" s="114"/>
      <c r="WTS84" s="114"/>
      <c r="WTT84" s="114"/>
      <c r="WTU84" s="114"/>
      <c r="WTV84" s="114"/>
      <c r="WTW84" s="114"/>
      <c r="WTX84" s="114"/>
      <c r="WTY84" s="114"/>
      <c r="WTZ84" s="114"/>
      <c r="WUA84" s="114"/>
      <c r="WUB84" s="114"/>
      <c r="WUC84" s="114"/>
      <c r="WUD84" s="114"/>
      <c r="WUE84" s="114"/>
      <c r="WUF84" s="114"/>
      <c r="WUG84" s="114"/>
      <c r="WUH84" s="114"/>
      <c r="WUI84" s="114"/>
      <c r="WUJ84" s="114"/>
      <c r="WUK84" s="114"/>
      <c r="WUL84" s="114"/>
      <c r="WUM84" s="114"/>
      <c r="WUN84" s="114"/>
      <c r="WUO84" s="114"/>
      <c r="WUP84" s="114"/>
      <c r="WUQ84" s="114"/>
      <c r="WUR84" s="114"/>
      <c r="WUS84" s="114"/>
      <c r="WUT84" s="114"/>
      <c r="WUU84" s="114"/>
      <c r="WUV84" s="114"/>
      <c r="WUW84" s="114"/>
      <c r="WUX84" s="114"/>
      <c r="WUY84" s="114"/>
      <c r="WUZ84" s="114"/>
      <c r="WVA84" s="114"/>
      <c r="WVB84" s="114"/>
      <c r="WVC84" s="114"/>
      <c r="WVD84" s="114"/>
      <c r="WVE84" s="114"/>
      <c r="WVF84" s="114"/>
      <c r="WVG84" s="114"/>
      <c r="WVH84" s="114"/>
      <c r="WVI84" s="114"/>
      <c r="WVJ84" s="114"/>
      <c r="WVK84" s="114"/>
      <c r="WVL84" s="114"/>
      <c r="WVM84" s="114"/>
      <c r="WVN84" s="114"/>
      <c r="WVO84" s="114"/>
      <c r="WVP84" s="114"/>
      <c r="WVQ84" s="114"/>
      <c r="WVR84" s="114"/>
      <c r="WVS84" s="114"/>
      <c r="WVT84" s="114"/>
      <c r="WVU84" s="114"/>
      <c r="WVV84" s="114"/>
      <c r="WVW84" s="114"/>
      <c r="WVX84" s="114"/>
      <c r="WVY84" s="114"/>
      <c r="WVZ84" s="114"/>
      <c r="WWA84" s="114"/>
      <c r="WWB84" s="114"/>
      <c r="WWC84" s="114"/>
      <c r="WWD84" s="114"/>
      <c r="WWE84" s="114"/>
      <c r="WWF84" s="114"/>
      <c r="WWG84" s="114"/>
      <c r="WWH84" s="114"/>
      <c r="WWI84" s="114"/>
      <c r="WWJ84" s="114"/>
      <c r="WWK84" s="114"/>
      <c r="WWL84" s="114"/>
      <c r="WWM84" s="114"/>
      <c r="WWN84" s="114"/>
      <c r="WWO84" s="114"/>
      <c r="WWP84" s="114"/>
      <c r="WWQ84" s="114"/>
      <c r="WWR84" s="114"/>
      <c r="WWS84" s="114"/>
      <c r="WWT84" s="114"/>
      <c r="WWU84" s="114"/>
      <c r="WWV84" s="114"/>
      <c r="WWW84" s="114"/>
      <c r="WWX84" s="114"/>
      <c r="WWY84" s="114"/>
      <c r="WWZ84" s="114"/>
      <c r="WXA84" s="114"/>
      <c r="WXB84" s="114"/>
      <c r="WXC84" s="114"/>
      <c r="WXD84" s="114"/>
      <c r="WXE84" s="114"/>
      <c r="WXF84" s="114"/>
      <c r="WXG84" s="114"/>
      <c r="WXH84" s="114"/>
      <c r="WXI84" s="114"/>
      <c r="WXJ84" s="114"/>
      <c r="WXK84" s="114"/>
      <c r="WXL84" s="114"/>
      <c r="WXM84" s="114"/>
      <c r="WXN84" s="114"/>
      <c r="WXO84" s="114"/>
      <c r="WXP84" s="114"/>
      <c r="WXQ84" s="114"/>
      <c r="WXR84" s="114"/>
      <c r="WXS84" s="114"/>
      <c r="WXT84" s="114"/>
      <c r="WXU84" s="114"/>
      <c r="WXV84" s="114"/>
      <c r="WXW84" s="114"/>
      <c r="WXX84" s="114"/>
      <c r="WXY84" s="114"/>
      <c r="WXZ84" s="114"/>
      <c r="WYA84" s="114"/>
      <c r="WYB84" s="114"/>
      <c r="WYC84" s="114"/>
      <c r="WYD84" s="114"/>
      <c r="WYE84" s="114"/>
      <c r="WYF84" s="114"/>
      <c r="WYG84" s="114"/>
      <c r="WYH84" s="114"/>
      <c r="WYI84" s="114"/>
      <c r="WYJ84" s="114"/>
      <c r="WYK84" s="114"/>
      <c r="WYL84" s="114"/>
      <c r="WYM84" s="114"/>
      <c r="WYN84" s="114"/>
      <c r="WYO84" s="114"/>
      <c r="WYP84" s="114"/>
      <c r="WYQ84" s="114"/>
      <c r="WYR84" s="114"/>
      <c r="WYS84" s="114"/>
      <c r="WYT84" s="114"/>
      <c r="WYU84" s="114"/>
      <c r="WYV84" s="114"/>
      <c r="WYW84" s="114"/>
      <c r="WYX84" s="114"/>
      <c r="WYY84" s="114"/>
      <c r="WYZ84" s="114"/>
      <c r="WZA84" s="114"/>
      <c r="WZB84" s="114"/>
      <c r="WZC84" s="114"/>
      <c r="WZD84" s="114"/>
      <c r="WZE84" s="114"/>
      <c r="WZF84" s="114"/>
      <c r="WZG84" s="114"/>
      <c r="WZH84" s="114"/>
      <c r="WZI84" s="114"/>
      <c r="WZJ84" s="114"/>
      <c r="WZK84" s="114"/>
      <c r="WZL84" s="114"/>
      <c r="WZM84" s="114"/>
      <c r="WZN84" s="114"/>
      <c r="WZO84" s="114"/>
      <c r="WZP84" s="114"/>
      <c r="WZQ84" s="114"/>
      <c r="WZR84" s="114"/>
      <c r="WZS84" s="114"/>
      <c r="WZT84" s="114"/>
      <c r="WZU84" s="114"/>
      <c r="WZV84" s="114"/>
      <c r="WZW84" s="114"/>
      <c r="WZX84" s="114"/>
      <c r="WZY84" s="114"/>
      <c r="WZZ84" s="114"/>
      <c r="XAA84" s="114"/>
      <c r="XAB84" s="114"/>
      <c r="XAC84" s="114"/>
      <c r="XAD84" s="114"/>
      <c r="XAE84" s="114"/>
      <c r="XAF84" s="114"/>
      <c r="XAG84" s="114"/>
      <c r="XAH84" s="114"/>
      <c r="XAI84" s="114"/>
      <c r="XAJ84" s="114"/>
      <c r="XAK84" s="114"/>
      <c r="XAL84" s="114"/>
      <c r="XAM84" s="114"/>
      <c r="XAN84" s="114"/>
      <c r="XAO84" s="114"/>
      <c r="XAP84" s="114"/>
      <c r="XAQ84" s="114"/>
      <c r="XAR84" s="114"/>
      <c r="XAS84" s="114"/>
      <c r="XAT84" s="114"/>
      <c r="XAU84" s="114"/>
      <c r="XAV84" s="114"/>
      <c r="XAW84" s="114"/>
      <c r="XAX84" s="114"/>
      <c r="XAY84" s="114"/>
      <c r="XAZ84" s="114"/>
      <c r="XBA84" s="114"/>
      <c r="XBB84" s="114"/>
      <c r="XBC84" s="114"/>
      <c r="XBD84" s="114"/>
      <c r="XBE84" s="114"/>
      <c r="XBF84" s="114"/>
      <c r="XBG84" s="114"/>
      <c r="XBH84" s="114"/>
      <c r="XBI84" s="114"/>
      <c r="XBJ84" s="114"/>
      <c r="XBK84" s="114"/>
      <c r="XBL84" s="114"/>
      <c r="XBM84" s="114"/>
      <c r="XBN84" s="114"/>
      <c r="XBO84" s="114"/>
      <c r="XBP84" s="114"/>
      <c r="XBQ84" s="114"/>
      <c r="XBR84" s="114"/>
      <c r="XBS84" s="114"/>
      <c r="XBT84" s="114"/>
      <c r="XBU84" s="114"/>
      <c r="XBV84" s="114"/>
      <c r="XBW84" s="114"/>
      <c r="XBX84" s="114"/>
      <c r="XBY84" s="114"/>
      <c r="XBZ84" s="114"/>
      <c r="XCA84" s="114"/>
      <c r="XCB84" s="114"/>
      <c r="XCC84" s="114"/>
      <c r="XCD84" s="114"/>
      <c r="XCE84" s="114"/>
      <c r="XCF84" s="114"/>
      <c r="XCG84" s="114"/>
      <c r="XCH84" s="114"/>
      <c r="XCI84" s="114"/>
      <c r="XCJ84" s="114"/>
      <c r="XCK84" s="114"/>
      <c r="XCL84" s="114"/>
      <c r="XCM84" s="114"/>
      <c r="XCN84" s="114"/>
      <c r="XCO84" s="114"/>
      <c r="XCP84" s="114"/>
      <c r="XCQ84" s="114"/>
      <c r="XCR84" s="114"/>
      <c r="XCS84" s="114"/>
      <c r="XCT84" s="114"/>
      <c r="XCU84" s="114"/>
      <c r="XCV84" s="114"/>
      <c r="XCW84" s="114"/>
      <c r="XCX84" s="114"/>
      <c r="XCY84" s="114"/>
      <c r="XCZ84" s="114"/>
      <c r="XDA84" s="114"/>
      <c r="XDB84" s="114"/>
      <c r="XDC84" s="114"/>
      <c r="XDD84" s="114"/>
      <c r="XDE84" s="114"/>
      <c r="XDF84" s="114"/>
      <c r="XDG84" s="114"/>
      <c r="XDH84" s="114"/>
      <c r="XDI84" s="114"/>
      <c r="XDJ84" s="114"/>
      <c r="XDK84" s="114"/>
      <c r="XDL84" s="114"/>
      <c r="XDM84" s="114"/>
      <c r="XDN84" s="114"/>
      <c r="XDO84" s="114"/>
      <c r="XDP84" s="114"/>
      <c r="XDQ84" s="114"/>
      <c r="XDR84" s="114"/>
      <c r="XDS84" s="114"/>
      <c r="XDT84" s="114"/>
      <c r="XDU84" s="114"/>
      <c r="XDV84" s="114"/>
      <c r="XDW84" s="114"/>
      <c r="XDX84" s="114"/>
      <c r="XDY84" s="114"/>
      <c r="XDZ84" s="114"/>
      <c r="XEA84" s="114"/>
      <c r="XEB84" s="114"/>
      <c r="XEC84" s="114"/>
      <c r="XED84" s="114"/>
      <c r="XEE84" s="114"/>
      <c r="XEF84" s="114"/>
      <c r="XEG84" s="114"/>
      <c r="XEH84" s="114"/>
      <c r="XEI84" s="114"/>
      <c r="XEJ84" s="114"/>
      <c r="XEK84" s="114"/>
      <c r="XEL84" s="114"/>
      <c r="XEM84" s="114"/>
      <c r="XEN84" s="114"/>
      <c r="XEO84" s="114"/>
      <c r="XEP84" s="114"/>
      <c r="XEQ84" s="114"/>
      <c r="XER84" s="114"/>
      <c r="XES84" s="114"/>
      <c r="XET84" s="114"/>
      <c r="XEU84" s="114"/>
      <c r="XEV84" s="114"/>
      <c r="XEW84" s="114"/>
      <c r="XEX84" s="114"/>
      <c r="XEY84" s="114"/>
      <c r="XEZ84" s="114"/>
      <c r="XFA84" s="114"/>
      <c r="XFB84" s="114"/>
      <c r="XFC84" s="114"/>
      <c r="XFD84" s="114"/>
    </row>
    <row r="85" spans="1:16384">
      <c r="A85" s="114" t="s">
        <v>200</v>
      </c>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N85" s="114"/>
      <c r="BO85" s="114"/>
      <c r="BP85" s="114"/>
      <c r="BQ85" s="114"/>
      <c r="BR85" s="114"/>
      <c r="BS85" s="114"/>
      <c r="BT85" s="114"/>
      <c r="BU85" s="114"/>
      <c r="BV85" s="114"/>
      <c r="BW85" s="114"/>
      <c r="BX85" s="114"/>
      <c r="BY85" s="114"/>
      <c r="BZ85" s="114"/>
      <c r="CA85" s="114"/>
      <c r="CB85" s="114"/>
      <c r="CC85" s="114"/>
      <c r="CD85" s="114"/>
      <c r="CE85" s="114"/>
      <c r="CF85" s="114"/>
      <c r="CG85" s="114"/>
      <c r="CH85" s="114"/>
      <c r="CI85" s="114"/>
      <c r="CJ85" s="114"/>
      <c r="CK85" s="114"/>
      <c r="CL85" s="114"/>
      <c r="CM85" s="114"/>
      <c r="CN85" s="114"/>
      <c r="CO85" s="114"/>
      <c r="CP85" s="114"/>
      <c r="CQ85" s="114"/>
      <c r="CR85" s="114"/>
      <c r="CS85" s="114"/>
      <c r="CT85" s="114"/>
      <c r="CU85" s="114"/>
      <c r="CV85" s="114"/>
      <c r="CW85" s="114"/>
      <c r="CX85" s="114"/>
      <c r="CY85" s="114"/>
      <c r="CZ85" s="114"/>
      <c r="DA85" s="114"/>
      <c r="DB85" s="114"/>
      <c r="DC85" s="114"/>
      <c r="DD85" s="114"/>
      <c r="DE85" s="114"/>
      <c r="DF85" s="114"/>
      <c r="DG85" s="114"/>
      <c r="DH85" s="114"/>
      <c r="DI85" s="114"/>
      <c r="DJ85" s="114"/>
      <c r="DK85" s="114"/>
      <c r="DL85" s="114"/>
      <c r="DM85" s="114"/>
      <c r="DN85" s="114"/>
      <c r="DO85" s="114"/>
      <c r="DP85" s="114"/>
      <c r="DQ85" s="114"/>
      <c r="DR85" s="114"/>
      <c r="DS85" s="114"/>
      <c r="DT85" s="114"/>
      <c r="DU85" s="114"/>
      <c r="DV85" s="114"/>
      <c r="DW85" s="114"/>
      <c r="DX85" s="114"/>
      <c r="DY85" s="114"/>
      <c r="DZ85" s="114"/>
      <c r="EA85" s="114"/>
      <c r="EB85" s="114"/>
      <c r="EC85" s="114"/>
      <c r="ED85" s="114"/>
      <c r="EE85" s="114"/>
      <c r="EF85" s="114"/>
      <c r="EG85" s="114"/>
      <c r="EH85" s="114"/>
      <c r="EI85" s="114"/>
      <c r="EJ85" s="114"/>
      <c r="EK85" s="114"/>
      <c r="EL85" s="114"/>
      <c r="EM85" s="114"/>
      <c r="EN85" s="114"/>
      <c r="EO85" s="114"/>
      <c r="EP85" s="114"/>
      <c r="EQ85" s="114"/>
      <c r="ER85" s="114"/>
      <c r="ES85" s="114"/>
      <c r="ET85" s="114"/>
      <c r="EU85" s="114"/>
      <c r="EV85" s="114"/>
      <c r="EW85" s="114"/>
      <c r="EX85" s="114"/>
      <c r="EY85" s="114"/>
      <c r="EZ85" s="114"/>
      <c r="FA85" s="114"/>
      <c r="FB85" s="114"/>
      <c r="FC85" s="114"/>
      <c r="FD85" s="114"/>
      <c r="FE85" s="114"/>
      <c r="FF85" s="114"/>
      <c r="FG85" s="114"/>
      <c r="FH85" s="114"/>
      <c r="FI85" s="114"/>
      <c r="FJ85" s="114"/>
      <c r="FK85" s="114"/>
      <c r="FL85" s="114"/>
      <c r="FM85" s="114"/>
      <c r="FN85" s="114"/>
      <c r="FO85" s="114"/>
      <c r="FP85" s="114"/>
      <c r="FQ85" s="114"/>
      <c r="FR85" s="114"/>
      <c r="FS85" s="114"/>
      <c r="FT85" s="114"/>
      <c r="FU85" s="114"/>
      <c r="FV85" s="114"/>
      <c r="FW85" s="114"/>
      <c r="FX85" s="114"/>
      <c r="FY85" s="114"/>
      <c r="FZ85" s="114"/>
      <c r="GA85" s="114"/>
      <c r="GB85" s="114"/>
      <c r="GC85" s="114"/>
      <c r="GD85" s="114"/>
      <c r="GE85" s="114"/>
      <c r="GF85" s="114"/>
      <c r="GG85" s="114"/>
      <c r="GH85" s="114"/>
      <c r="GI85" s="114"/>
      <c r="GJ85" s="114"/>
      <c r="GK85" s="114"/>
      <c r="GL85" s="114"/>
      <c r="GM85" s="114"/>
      <c r="GN85" s="114"/>
      <c r="GO85" s="114"/>
      <c r="GP85" s="114"/>
      <c r="GQ85" s="114"/>
      <c r="GR85" s="114"/>
      <c r="GS85" s="114"/>
      <c r="GT85" s="114"/>
      <c r="GU85" s="114"/>
      <c r="GV85" s="114"/>
      <c r="GW85" s="114"/>
      <c r="GX85" s="114"/>
      <c r="GY85" s="114"/>
      <c r="GZ85" s="114"/>
      <c r="HA85" s="114"/>
      <c r="HB85" s="114"/>
      <c r="HC85" s="114"/>
      <c r="HD85" s="114"/>
      <c r="HE85" s="114"/>
      <c r="HF85" s="114"/>
      <c r="HG85" s="114"/>
      <c r="HH85" s="114"/>
      <c r="HI85" s="114"/>
      <c r="HJ85" s="114"/>
      <c r="HK85" s="114"/>
      <c r="HL85" s="114"/>
      <c r="HM85" s="114"/>
      <c r="HN85" s="114"/>
      <c r="HO85" s="114"/>
      <c r="HP85" s="114"/>
      <c r="HQ85" s="114"/>
      <c r="HR85" s="114"/>
      <c r="HS85" s="114"/>
      <c r="HT85" s="114"/>
      <c r="HU85" s="114"/>
      <c r="HV85" s="114"/>
      <c r="HW85" s="114"/>
      <c r="HX85" s="114"/>
      <c r="HY85" s="114"/>
      <c r="HZ85" s="114"/>
      <c r="IA85" s="114"/>
      <c r="IB85" s="114"/>
      <c r="IC85" s="114"/>
      <c r="ID85" s="114"/>
      <c r="IE85" s="114"/>
      <c r="IF85" s="114"/>
      <c r="IG85" s="114"/>
      <c r="IH85" s="114"/>
      <c r="II85" s="114"/>
      <c r="IJ85" s="114"/>
      <c r="IK85" s="114"/>
      <c r="IL85" s="114"/>
      <c r="IM85" s="114"/>
      <c r="IN85" s="114"/>
      <c r="IO85" s="114"/>
      <c r="IP85" s="114"/>
      <c r="IQ85" s="114"/>
      <c r="IR85" s="114"/>
      <c r="IS85" s="114"/>
      <c r="IT85" s="114"/>
      <c r="IU85" s="114"/>
      <c r="IV85" s="114"/>
      <c r="IW85" s="114"/>
      <c r="IX85" s="114"/>
      <c r="IY85" s="114"/>
      <c r="IZ85" s="114"/>
      <c r="JA85" s="114"/>
      <c r="JB85" s="114"/>
      <c r="JC85" s="114"/>
      <c r="JD85" s="114"/>
      <c r="JE85" s="114"/>
      <c r="JF85" s="114"/>
      <c r="JG85" s="114"/>
      <c r="JH85" s="114"/>
      <c r="JI85" s="114"/>
      <c r="JJ85" s="114"/>
      <c r="JK85" s="114"/>
      <c r="JL85" s="114"/>
      <c r="JM85" s="114"/>
      <c r="JN85" s="114"/>
      <c r="JO85" s="114"/>
      <c r="JP85" s="114"/>
      <c r="JQ85" s="114"/>
      <c r="JR85" s="114"/>
      <c r="JS85" s="114"/>
      <c r="JT85" s="114"/>
      <c r="JU85" s="114"/>
      <c r="JV85" s="114"/>
      <c r="JW85" s="114"/>
      <c r="JX85" s="114"/>
      <c r="JY85" s="114"/>
      <c r="JZ85" s="114"/>
      <c r="KA85" s="114"/>
      <c r="KB85" s="114"/>
      <c r="KC85" s="114"/>
      <c r="KD85" s="114"/>
      <c r="KE85" s="114"/>
      <c r="KF85" s="114"/>
      <c r="KG85" s="114"/>
      <c r="KH85" s="114"/>
      <c r="KI85" s="114"/>
      <c r="KJ85" s="114"/>
      <c r="KK85" s="114"/>
      <c r="KL85" s="114"/>
      <c r="KM85" s="114"/>
      <c r="KN85" s="114"/>
      <c r="KO85" s="114"/>
      <c r="KP85" s="114"/>
      <c r="KQ85" s="114"/>
      <c r="KR85" s="114"/>
      <c r="KS85" s="114"/>
      <c r="KT85" s="114"/>
      <c r="KU85" s="114"/>
      <c r="KV85" s="114"/>
      <c r="KW85" s="114"/>
      <c r="KX85" s="114"/>
      <c r="KY85" s="114"/>
      <c r="KZ85" s="114"/>
      <c r="LA85" s="114"/>
      <c r="LB85" s="114"/>
      <c r="LC85" s="114"/>
      <c r="LD85" s="114"/>
      <c r="LE85" s="114"/>
      <c r="LF85" s="114"/>
      <c r="LG85" s="114"/>
      <c r="LH85" s="114"/>
      <c r="LI85" s="114"/>
      <c r="LJ85" s="114"/>
      <c r="LK85" s="114"/>
      <c r="LL85" s="114"/>
      <c r="LM85" s="114"/>
      <c r="LN85" s="114"/>
      <c r="LO85" s="114"/>
      <c r="LP85" s="114"/>
      <c r="LQ85" s="114"/>
      <c r="LR85" s="114"/>
      <c r="LS85" s="114"/>
      <c r="LT85" s="114"/>
      <c r="LU85" s="114"/>
      <c r="LV85" s="114"/>
      <c r="LW85" s="114"/>
      <c r="LX85" s="114"/>
      <c r="LY85" s="114"/>
      <c r="LZ85" s="114"/>
      <c r="MA85" s="114"/>
      <c r="MB85" s="114"/>
      <c r="MC85" s="114"/>
      <c r="MD85" s="114"/>
      <c r="ME85" s="114"/>
      <c r="MF85" s="114"/>
      <c r="MG85" s="114"/>
      <c r="MH85" s="114"/>
      <c r="MI85" s="114"/>
      <c r="MJ85" s="114"/>
      <c r="MK85" s="114"/>
      <c r="ML85" s="114"/>
      <c r="MM85" s="114"/>
      <c r="MN85" s="114"/>
      <c r="MO85" s="114"/>
      <c r="MP85" s="114"/>
      <c r="MQ85" s="114"/>
      <c r="MR85" s="114"/>
      <c r="MS85" s="114"/>
      <c r="MT85" s="114"/>
      <c r="MU85" s="114"/>
      <c r="MV85" s="114"/>
      <c r="MW85" s="114"/>
      <c r="MX85" s="114"/>
      <c r="MY85" s="114"/>
      <c r="MZ85" s="114"/>
      <c r="NA85" s="114"/>
      <c r="NB85" s="114"/>
      <c r="NC85" s="114"/>
      <c r="ND85" s="114"/>
      <c r="NE85" s="114"/>
      <c r="NF85" s="114"/>
      <c r="NG85" s="114"/>
      <c r="NH85" s="114"/>
      <c r="NI85" s="114"/>
      <c r="NJ85" s="114"/>
      <c r="NK85" s="114"/>
      <c r="NL85" s="114"/>
      <c r="NM85" s="114"/>
      <c r="NN85" s="114"/>
      <c r="NO85" s="114"/>
      <c r="NP85" s="114"/>
      <c r="NQ85" s="114"/>
      <c r="NR85" s="114"/>
      <c r="NS85" s="114"/>
      <c r="NT85" s="114"/>
      <c r="NU85" s="114"/>
      <c r="NV85" s="114"/>
      <c r="NW85" s="114"/>
      <c r="NX85" s="114"/>
      <c r="NY85" s="114"/>
      <c r="NZ85" s="114"/>
      <c r="OA85" s="114"/>
      <c r="OB85" s="114"/>
      <c r="OC85" s="114"/>
      <c r="OD85" s="114"/>
      <c r="OE85" s="114"/>
      <c r="OF85" s="114"/>
      <c r="OG85" s="114"/>
      <c r="OH85" s="114"/>
      <c r="OI85" s="114"/>
      <c r="OJ85" s="114"/>
      <c r="OK85" s="114"/>
      <c r="OL85" s="114"/>
      <c r="OM85" s="114"/>
      <c r="ON85" s="114"/>
      <c r="OO85" s="114"/>
      <c r="OP85" s="114"/>
      <c r="OQ85" s="114"/>
      <c r="OR85" s="114"/>
      <c r="OS85" s="114"/>
      <c r="OT85" s="114"/>
      <c r="OU85" s="114"/>
      <c r="OV85" s="114"/>
      <c r="OW85" s="114"/>
      <c r="OX85" s="114"/>
      <c r="OY85" s="114"/>
      <c r="OZ85" s="114"/>
      <c r="PA85" s="114"/>
      <c r="PB85" s="114"/>
      <c r="PC85" s="114"/>
      <c r="PD85" s="114"/>
      <c r="PE85" s="114"/>
      <c r="PF85" s="114"/>
      <c r="PG85" s="114"/>
      <c r="PH85" s="114"/>
      <c r="PI85" s="114"/>
      <c r="PJ85" s="114"/>
      <c r="PK85" s="114"/>
      <c r="PL85" s="114"/>
      <c r="PM85" s="114"/>
      <c r="PN85" s="114"/>
      <c r="PO85" s="114"/>
      <c r="PP85" s="114"/>
      <c r="PQ85" s="114"/>
      <c r="PR85" s="114"/>
      <c r="PS85" s="114"/>
      <c r="PT85" s="114"/>
      <c r="PU85" s="114"/>
      <c r="PV85" s="114"/>
      <c r="PW85" s="114"/>
      <c r="PX85" s="114"/>
      <c r="PY85" s="114"/>
      <c r="PZ85" s="114"/>
      <c r="QA85" s="114"/>
      <c r="QB85" s="114"/>
      <c r="QC85" s="114"/>
      <c r="QD85" s="114"/>
      <c r="QE85" s="114"/>
      <c r="QF85" s="114"/>
      <c r="QG85" s="114"/>
      <c r="QH85" s="114"/>
      <c r="QI85" s="114"/>
      <c r="QJ85" s="114"/>
      <c r="QK85" s="114"/>
      <c r="QL85" s="114"/>
      <c r="QM85" s="114"/>
      <c r="QN85" s="114"/>
      <c r="QO85" s="114"/>
      <c r="QP85" s="114"/>
      <c r="QQ85" s="114"/>
      <c r="QR85" s="114"/>
      <c r="QS85" s="114"/>
      <c r="QT85" s="114"/>
      <c r="QU85" s="114"/>
      <c r="QV85" s="114"/>
      <c r="QW85" s="114"/>
      <c r="QX85" s="114"/>
      <c r="QY85" s="114"/>
      <c r="QZ85" s="114"/>
      <c r="RA85" s="114"/>
      <c r="RB85" s="114"/>
      <c r="RC85" s="114"/>
      <c r="RD85" s="114"/>
      <c r="RE85" s="114"/>
      <c r="RF85" s="114"/>
      <c r="RG85" s="114"/>
      <c r="RH85" s="114"/>
      <c r="RI85" s="114"/>
      <c r="RJ85" s="114"/>
      <c r="RK85" s="114"/>
      <c r="RL85" s="114"/>
      <c r="RM85" s="114"/>
      <c r="RN85" s="114"/>
      <c r="RO85" s="114"/>
      <c r="RP85" s="114"/>
      <c r="RQ85" s="114"/>
      <c r="RR85" s="114"/>
      <c r="RS85" s="114"/>
      <c r="RT85" s="114"/>
      <c r="RU85" s="114"/>
      <c r="RV85" s="114"/>
      <c r="RW85" s="114"/>
      <c r="RX85" s="114"/>
      <c r="RY85" s="114"/>
      <c r="RZ85" s="114"/>
      <c r="SA85" s="114"/>
      <c r="SB85" s="114"/>
      <c r="SC85" s="114"/>
      <c r="SD85" s="114"/>
      <c r="SE85" s="114"/>
      <c r="SF85" s="114"/>
      <c r="SG85" s="114"/>
      <c r="SH85" s="114"/>
      <c r="SI85" s="114"/>
      <c r="SJ85" s="114"/>
      <c r="SK85" s="114"/>
      <c r="SL85" s="114"/>
      <c r="SM85" s="114"/>
      <c r="SN85" s="114"/>
      <c r="SO85" s="114"/>
      <c r="SP85" s="114"/>
      <c r="SQ85" s="114"/>
      <c r="SR85" s="114"/>
      <c r="SS85" s="114"/>
      <c r="ST85" s="114"/>
      <c r="SU85" s="114"/>
      <c r="SV85" s="114"/>
      <c r="SW85" s="114"/>
      <c r="SX85" s="114"/>
      <c r="SY85" s="114"/>
      <c r="SZ85" s="114"/>
      <c r="TA85" s="114"/>
      <c r="TB85" s="114"/>
      <c r="TC85" s="114"/>
      <c r="TD85" s="114"/>
      <c r="TE85" s="114"/>
      <c r="TF85" s="114"/>
      <c r="TG85" s="114"/>
      <c r="TH85" s="114"/>
      <c r="TI85" s="114"/>
      <c r="TJ85" s="114"/>
      <c r="TK85" s="114"/>
      <c r="TL85" s="114"/>
      <c r="TM85" s="114"/>
      <c r="TN85" s="114"/>
      <c r="TO85" s="114"/>
      <c r="TP85" s="114"/>
      <c r="TQ85" s="114"/>
      <c r="TR85" s="114"/>
      <c r="TS85" s="114"/>
      <c r="TT85" s="114"/>
      <c r="TU85" s="114"/>
      <c r="TV85" s="114"/>
      <c r="TW85" s="114"/>
      <c r="TX85" s="114"/>
      <c r="TY85" s="114"/>
      <c r="TZ85" s="114"/>
      <c r="UA85" s="114"/>
      <c r="UB85" s="114"/>
      <c r="UC85" s="114"/>
      <c r="UD85" s="114"/>
      <c r="UE85" s="114"/>
      <c r="UF85" s="114"/>
      <c r="UG85" s="114"/>
      <c r="UH85" s="114"/>
      <c r="UI85" s="114"/>
      <c r="UJ85" s="114"/>
      <c r="UK85" s="114"/>
      <c r="UL85" s="114"/>
      <c r="UM85" s="114"/>
      <c r="UN85" s="114"/>
      <c r="UO85" s="114"/>
      <c r="UP85" s="114"/>
      <c r="UQ85" s="114"/>
      <c r="UR85" s="114"/>
      <c r="US85" s="114"/>
      <c r="UT85" s="114"/>
      <c r="UU85" s="114"/>
      <c r="UV85" s="114"/>
      <c r="UW85" s="114"/>
      <c r="UX85" s="114"/>
      <c r="UY85" s="114"/>
      <c r="UZ85" s="114"/>
      <c r="VA85" s="114"/>
      <c r="VB85" s="114"/>
      <c r="VC85" s="114"/>
      <c r="VD85" s="114"/>
      <c r="VE85" s="114"/>
      <c r="VF85" s="114"/>
      <c r="VG85" s="114"/>
      <c r="VH85" s="114"/>
      <c r="VI85" s="114"/>
      <c r="VJ85" s="114"/>
      <c r="VK85" s="114"/>
      <c r="VL85" s="114"/>
      <c r="VM85" s="114"/>
      <c r="VN85" s="114"/>
      <c r="VO85" s="114"/>
      <c r="VP85" s="114"/>
      <c r="VQ85" s="114"/>
      <c r="VR85" s="114"/>
      <c r="VS85" s="114"/>
      <c r="VT85" s="114"/>
      <c r="VU85" s="114"/>
      <c r="VV85" s="114"/>
      <c r="VW85" s="114"/>
      <c r="VX85" s="114"/>
      <c r="VY85" s="114"/>
      <c r="VZ85" s="114"/>
      <c r="WA85" s="114"/>
      <c r="WB85" s="114"/>
      <c r="WC85" s="114"/>
      <c r="WD85" s="114"/>
      <c r="WE85" s="114"/>
      <c r="WF85" s="114"/>
      <c r="WG85" s="114"/>
      <c r="WH85" s="114"/>
      <c r="WI85" s="114"/>
      <c r="WJ85" s="114"/>
      <c r="WK85" s="114"/>
      <c r="WL85" s="114"/>
      <c r="WM85" s="114"/>
      <c r="WN85" s="114"/>
      <c r="WO85" s="114"/>
      <c r="WP85" s="114"/>
      <c r="WQ85" s="114"/>
      <c r="WR85" s="114"/>
      <c r="WS85" s="114"/>
      <c r="WT85" s="114"/>
      <c r="WU85" s="114"/>
      <c r="WV85" s="114"/>
      <c r="WW85" s="114"/>
      <c r="WX85" s="114"/>
      <c r="WY85" s="114"/>
      <c r="WZ85" s="114"/>
      <c r="XA85" s="114"/>
      <c r="XB85" s="114"/>
      <c r="XC85" s="114"/>
      <c r="XD85" s="114"/>
      <c r="XE85" s="114"/>
      <c r="XF85" s="114"/>
      <c r="XG85" s="114"/>
      <c r="XH85" s="114"/>
      <c r="XI85" s="114"/>
      <c r="XJ85" s="114"/>
      <c r="XK85" s="114"/>
      <c r="XL85" s="114"/>
      <c r="XM85" s="114"/>
      <c r="XN85" s="114"/>
      <c r="XO85" s="114"/>
      <c r="XP85" s="114"/>
      <c r="XQ85" s="114"/>
      <c r="XR85" s="114"/>
      <c r="XS85" s="114"/>
      <c r="XT85" s="114"/>
      <c r="XU85" s="114"/>
      <c r="XV85" s="114"/>
      <c r="XW85" s="114"/>
      <c r="XX85" s="114"/>
      <c r="XY85" s="114"/>
      <c r="XZ85" s="114"/>
      <c r="YA85" s="114"/>
      <c r="YB85" s="114"/>
      <c r="YC85" s="114"/>
      <c r="YD85" s="114"/>
      <c r="YE85" s="114"/>
      <c r="YF85" s="114"/>
      <c r="YG85" s="114"/>
      <c r="YH85" s="114"/>
      <c r="YI85" s="114"/>
      <c r="YJ85" s="114"/>
      <c r="YK85" s="114"/>
      <c r="YL85" s="114"/>
      <c r="YM85" s="114"/>
      <c r="YN85" s="114"/>
      <c r="YO85" s="114"/>
      <c r="YP85" s="114"/>
      <c r="YQ85" s="114"/>
      <c r="YR85" s="114"/>
      <c r="YS85" s="114"/>
      <c r="YT85" s="114"/>
      <c r="YU85" s="114"/>
      <c r="YV85" s="114"/>
      <c r="YW85" s="114"/>
      <c r="YX85" s="114"/>
      <c r="YY85" s="114"/>
      <c r="YZ85" s="114"/>
      <c r="ZA85" s="114"/>
      <c r="ZB85" s="114"/>
      <c r="ZC85" s="114"/>
      <c r="ZD85" s="114"/>
      <c r="ZE85" s="114"/>
      <c r="ZF85" s="114"/>
      <c r="ZG85" s="114"/>
      <c r="ZH85" s="114"/>
      <c r="ZI85" s="114"/>
      <c r="ZJ85" s="114"/>
      <c r="ZK85" s="114"/>
      <c r="ZL85" s="114"/>
      <c r="ZM85" s="114"/>
      <c r="ZN85" s="114"/>
      <c r="ZO85" s="114"/>
      <c r="ZP85" s="114"/>
      <c r="ZQ85" s="114"/>
      <c r="ZR85" s="114"/>
      <c r="ZS85" s="114"/>
      <c r="ZT85" s="114"/>
      <c r="ZU85" s="114"/>
      <c r="ZV85" s="114"/>
      <c r="ZW85" s="114"/>
      <c r="ZX85" s="114"/>
      <c r="ZY85" s="114"/>
      <c r="ZZ85" s="114"/>
      <c r="AAA85" s="114"/>
      <c r="AAB85" s="114"/>
      <c r="AAC85" s="114"/>
      <c r="AAD85" s="114"/>
      <c r="AAE85" s="114"/>
      <c r="AAF85" s="114"/>
      <c r="AAG85" s="114"/>
      <c r="AAH85" s="114"/>
      <c r="AAI85" s="114"/>
      <c r="AAJ85" s="114"/>
      <c r="AAK85" s="114"/>
      <c r="AAL85" s="114"/>
      <c r="AAM85" s="114"/>
      <c r="AAN85" s="114"/>
      <c r="AAO85" s="114"/>
      <c r="AAP85" s="114"/>
      <c r="AAQ85" s="114"/>
      <c r="AAR85" s="114"/>
      <c r="AAS85" s="114"/>
      <c r="AAT85" s="114"/>
      <c r="AAU85" s="114"/>
      <c r="AAV85" s="114"/>
      <c r="AAW85" s="114"/>
      <c r="AAX85" s="114"/>
      <c r="AAY85" s="114"/>
      <c r="AAZ85" s="114"/>
      <c r="ABA85" s="114"/>
      <c r="ABB85" s="114"/>
      <c r="ABC85" s="114"/>
      <c r="ABD85" s="114"/>
      <c r="ABE85" s="114"/>
      <c r="ABF85" s="114"/>
      <c r="ABG85" s="114"/>
      <c r="ABH85" s="114"/>
      <c r="ABI85" s="114"/>
      <c r="ABJ85" s="114"/>
      <c r="ABK85" s="114"/>
      <c r="ABL85" s="114"/>
      <c r="ABM85" s="114"/>
      <c r="ABN85" s="114"/>
      <c r="ABO85" s="114"/>
      <c r="ABP85" s="114"/>
      <c r="ABQ85" s="114"/>
      <c r="ABR85" s="114"/>
      <c r="ABS85" s="114"/>
      <c r="ABT85" s="114"/>
      <c r="ABU85" s="114"/>
      <c r="ABV85" s="114"/>
      <c r="ABW85" s="114"/>
      <c r="ABX85" s="114"/>
      <c r="ABY85" s="114"/>
      <c r="ABZ85" s="114"/>
      <c r="ACA85" s="114"/>
      <c r="ACB85" s="114"/>
      <c r="ACC85" s="114"/>
      <c r="ACD85" s="114"/>
      <c r="ACE85" s="114"/>
      <c r="ACF85" s="114"/>
      <c r="ACG85" s="114"/>
      <c r="ACH85" s="114"/>
      <c r="ACI85" s="114"/>
      <c r="ACJ85" s="114"/>
      <c r="ACK85" s="114"/>
      <c r="ACL85" s="114"/>
      <c r="ACM85" s="114"/>
      <c r="ACN85" s="114"/>
      <c r="ACO85" s="114"/>
      <c r="ACP85" s="114"/>
      <c r="ACQ85" s="114"/>
      <c r="ACR85" s="114"/>
      <c r="ACS85" s="114"/>
      <c r="ACT85" s="114"/>
      <c r="ACU85" s="114"/>
      <c r="ACV85" s="114"/>
      <c r="ACW85" s="114"/>
      <c r="ACX85" s="114"/>
      <c r="ACY85" s="114"/>
      <c r="ACZ85" s="114"/>
      <c r="ADA85" s="114"/>
      <c r="ADB85" s="114"/>
      <c r="ADC85" s="114"/>
      <c r="ADD85" s="114"/>
      <c r="ADE85" s="114"/>
      <c r="ADF85" s="114"/>
      <c r="ADG85" s="114"/>
      <c r="ADH85" s="114"/>
      <c r="ADI85" s="114"/>
      <c r="ADJ85" s="114"/>
      <c r="ADK85" s="114"/>
      <c r="ADL85" s="114"/>
      <c r="ADM85" s="114"/>
      <c r="ADN85" s="114"/>
      <c r="ADO85" s="114"/>
      <c r="ADP85" s="114"/>
      <c r="ADQ85" s="114"/>
      <c r="ADR85" s="114"/>
      <c r="ADS85" s="114"/>
      <c r="ADT85" s="114"/>
      <c r="ADU85" s="114"/>
      <c r="ADV85" s="114"/>
      <c r="ADW85" s="114"/>
      <c r="ADX85" s="114"/>
      <c r="ADY85" s="114"/>
      <c r="ADZ85" s="114"/>
      <c r="AEA85" s="114"/>
      <c r="AEB85" s="114"/>
      <c r="AEC85" s="114"/>
      <c r="AED85" s="114"/>
      <c r="AEE85" s="114"/>
      <c r="AEF85" s="114"/>
      <c r="AEG85" s="114"/>
      <c r="AEH85" s="114"/>
      <c r="AEI85" s="114"/>
      <c r="AEJ85" s="114"/>
      <c r="AEK85" s="114"/>
      <c r="AEL85" s="114"/>
      <c r="AEM85" s="114"/>
      <c r="AEN85" s="114"/>
      <c r="AEO85" s="114"/>
      <c r="AEP85" s="114"/>
      <c r="AEQ85" s="114"/>
      <c r="AER85" s="114"/>
      <c r="AES85" s="114"/>
      <c r="AET85" s="114"/>
      <c r="AEU85" s="114"/>
      <c r="AEV85" s="114"/>
      <c r="AEW85" s="114"/>
      <c r="AEX85" s="114"/>
      <c r="AEY85" s="114"/>
      <c r="AEZ85" s="114"/>
      <c r="AFA85" s="114"/>
      <c r="AFB85" s="114"/>
      <c r="AFC85" s="114"/>
      <c r="AFD85" s="114"/>
      <c r="AFE85" s="114"/>
      <c r="AFF85" s="114"/>
      <c r="AFG85" s="114"/>
      <c r="AFH85" s="114"/>
      <c r="AFI85" s="114"/>
      <c r="AFJ85" s="114"/>
      <c r="AFK85" s="114"/>
      <c r="AFL85" s="114"/>
      <c r="AFM85" s="114"/>
      <c r="AFN85" s="114"/>
      <c r="AFO85" s="114"/>
      <c r="AFP85" s="114"/>
      <c r="AFQ85" s="114"/>
      <c r="AFR85" s="114"/>
      <c r="AFS85" s="114"/>
      <c r="AFT85" s="114"/>
      <c r="AFU85" s="114"/>
      <c r="AFV85" s="114"/>
      <c r="AFW85" s="114"/>
      <c r="AFX85" s="114"/>
      <c r="AFY85" s="114"/>
      <c r="AFZ85" s="114"/>
      <c r="AGA85" s="114"/>
      <c r="AGB85" s="114"/>
      <c r="AGC85" s="114"/>
      <c r="AGD85" s="114"/>
      <c r="AGE85" s="114"/>
      <c r="AGF85" s="114"/>
      <c r="AGG85" s="114"/>
      <c r="AGH85" s="114"/>
      <c r="AGI85" s="114"/>
      <c r="AGJ85" s="114"/>
      <c r="AGK85" s="114"/>
      <c r="AGL85" s="114"/>
      <c r="AGM85" s="114"/>
      <c r="AGN85" s="114"/>
      <c r="AGO85" s="114"/>
      <c r="AGP85" s="114"/>
      <c r="AGQ85" s="114"/>
      <c r="AGR85" s="114"/>
      <c r="AGS85" s="114"/>
      <c r="AGT85" s="114"/>
      <c r="AGU85" s="114"/>
      <c r="AGV85" s="114"/>
      <c r="AGW85" s="114"/>
      <c r="AGX85" s="114"/>
      <c r="AGY85" s="114"/>
      <c r="AGZ85" s="114"/>
      <c r="AHA85" s="114"/>
      <c r="AHB85" s="114"/>
      <c r="AHC85" s="114"/>
      <c r="AHD85" s="114"/>
      <c r="AHE85" s="114"/>
      <c r="AHF85" s="114"/>
      <c r="AHG85" s="114"/>
      <c r="AHH85" s="114"/>
      <c r="AHI85" s="114"/>
      <c r="AHJ85" s="114"/>
      <c r="AHK85" s="114"/>
      <c r="AHL85" s="114"/>
      <c r="AHM85" s="114"/>
      <c r="AHN85" s="114"/>
      <c r="AHO85" s="114"/>
      <c r="AHP85" s="114"/>
      <c r="AHQ85" s="114"/>
      <c r="AHR85" s="114"/>
      <c r="AHS85" s="114"/>
      <c r="AHT85" s="114"/>
      <c r="AHU85" s="114"/>
      <c r="AHV85" s="114"/>
      <c r="AHW85" s="114"/>
      <c r="AHX85" s="114"/>
      <c r="AHY85" s="114"/>
      <c r="AHZ85" s="114"/>
      <c r="AIA85" s="114"/>
      <c r="AIB85" s="114"/>
      <c r="AIC85" s="114"/>
      <c r="AID85" s="114"/>
      <c r="AIE85" s="114"/>
      <c r="AIF85" s="114"/>
      <c r="AIG85" s="114"/>
      <c r="AIH85" s="114"/>
      <c r="AII85" s="114"/>
      <c r="AIJ85" s="114"/>
      <c r="AIK85" s="114"/>
      <c r="AIL85" s="114"/>
      <c r="AIM85" s="114"/>
      <c r="AIN85" s="114"/>
      <c r="AIO85" s="114"/>
      <c r="AIP85" s="114"/>
      <c r="AIQ85" s="114"/>
      <c r="AIR85" s="114"/>
      <c r="AIS85" s="114"/>
      <c r="AIT85" s="114"/>
      <c r="AIU85" s="114"/>
      <c r="AIV85" s="114"/>
      <c r="AIW85" s="114"/>
      <c r="AIX85" s="114"/>
      <c r="AIY85" s="114"/>
      <c r="AIZ85" s="114"/>
      <c r="AJA85" s="114"/>
      <c r="AJB85" s="114"/>
      <c r="AJC85" s="114"/>
      <c r="AJD85" s="114"/>
      <c r="AJE85" s="114"/>
      <c r="AJF85" s="114"/>
      <c r="AJG85" s="114"/>
      <c r="AJH85" s="114"/>
      <c r="AJI85" s="114"/>
      <c r="AJJ85" s="114"/>
      <c r="AJK85" s="114"/>
      <c r="AJL85" s="114"/>
      <c r="AJM85" s="114"/>
      <c r="AJN85" s="114"/>
      <c r="AJO85" s="114"/>
      <c r="AJP85" s="114"/>
      <c r="AJQ85" s="114"/>
      <c r="AJR85" s="114"/>
      <c r="AJS85" s="114"/>
      <c r="AJT85" s="114"/>
      <c r="AJU85" s="114"/>
      <c r="AJV85" s="114"/>
      <c r="AJW85" s="114"/>
      <c r="AJX85" s="114"/>
      <c r="AJY85" s="114"/>
      <c r="AJZ85" s="114"/>
      <c r="AKA85" s="114"/>
      <c r="AKB85" s="114"/>
      <c r="AKC85" s="114"/>
      <c r="AKD85" s="114"/>
      <c r="AKE85" s="114"/>
      <c r="AKF85" s="114"/>
      <c r="AKG85" s="114"/>
      <c r="AKH85" s="114"/>
      <c r="AKI85" s="114"/>
      <c r="AKJ85" s="114"/>
      <c r="AKK85" s="114"/>
      <c r="AKL85" s="114"/>
      <c r="AKM85" s="114"/>
      <c r="AKN85" s="114"/>
      <c r="AKO85" s="114"/>
      <c r="AKP85" s="114"/>
      <c r="AKQ85" s="114"/>
      <c r="AKR85" s="114"/>
      <c r="AKS85" s="114"/>
      <c r="AKT85" s="114"/>
      <c r="AKU85" s="114"/>
      <c r="AKV85" s="114"/>
      <c r="AKW85" s="114"/>
      <c r="AKX85" s="114"/>
      <c r="AKY85" s="114"/>
      <c r="AKZ85" s="114"/>
      <c r="ALA85" s="114"/>
      <c r="ALB85" s="114"/>
      <c r="ALC85" s="114"/>
      <c r="ALD85" s="114"/>
      <c r="ALE85" s="114"/>
      <c r="ALF85" s="114"/>
      <c r="ALG85" s="114"/>
      <c r="ALH85" s="114"/>
      <c r="ALI85" s="114"/>
      <c r="ALJ85" s="114"/>
      <c r="ALK85" s="114"/>
      <c r="ALL85" s="114"/>
      <c r="ALM85" s="114"/>
      <c r="ALN85" s="114"/>
      <c r="ALO85" s="114"/>
      <c r="ALP85" s="114"/>
      <c r="ALQ85" s="114"/>
      <c r="ALR85" s="114"/>
      <c r="ALS85" s="114"/>
      <c r="ALT85" s="114"/>
      <c r="ALU85" s="114"/>
      <c r="ALV85" s="114"/>
      <c r="ALW85" s="114"/>
      <c r="ALX85" s="114"/>
      <c r="ALY85" s="114"/>
      <c r="ALZ85" s="114"/>
      <c r="AMA85" s="114"/>
      <c r="AMB85" s="114"/>
      <c r="AMC85" s="114"/>
      <c r="AMD85" s="114"/>
      <c r="AME85" s="114"/>
      <c r="AMF85" s="114"/>
      <c r="AMG85" s="114"/>
      <c r="AMH85" s="114"/>
      <c r="AMI85" s="114"/>
      <c r="AMJ85" s="114"/>
      <c r="AMK85" s="114"/>
      <c r="AML85" s="114"/>
      <c r="AMM85" s="114"/>
      <c r="AMN85" s="114"/>
      <c r="AMO85" s="114"/>
      <c r="AMP85" s="114"/>
      <c r="AMQ85" s="114"/>
      <c r="AMR85" s="114"/>
      <c r="AMS85" s="114"/>
      <c r="AMT85" s="114"/>
      <c r="AMU85" s="114"/>
      <c r="AMV85" s="114"/>
      <c r="AMW85" s="114"/>
      <c r="AMX85" s="114"/>
      <c r="AMY85" s="114"/>
      <c r="AMZ85" s="114"/>
      <c r="ANA85" s="114"/>
      <c r="ANB85" s="114"/>
      <c r="ANC85" s="114"/>
      <c r="AND85" s="114"/>
      <c r="ANE85" s="114"/>
      <c r="ANF85" s="114"/>
      <c r="ANG85" s="114"/>
      <c r="ANH85" s="114"/>
      <c r="ANI85" s="114"/>
      <c r="ANJ85" s="114"/>
      <c r="ANK85" s="114"/>
      <c r="ANL85" s="114"/>
      <c r="ANM85" s="114"/>
      <c r="ANN85" s="114"/>
      <c r="ANO85" s="114"/>
      <c r="ANP85" s="114"/>
      <c r="ANQ85" s="114"/>
      <c r="ANR85" s="114"/>
      <c r="ANS85" s="114"/>
      <c r="ANT85" s="114"/>
      <c r="ANU85" s="114"/>
      <c r="ANV85" s="114"/>
      <c r="ANW85" s="114"/>
      <c r="ANX85" s="114"/>
      <c r="ANY85" s="114"/>
      <c r="ANZ85" s="114"/>
      <c r="AOA85" s="114"/>
      <c r="AOB85" s="114"/>
      <c r="AOC85" s="114"/>
      <c r="AOD85" s="114"/>
      <c r="AOE85" s="114"/>
      <c r="AOF85" s="114"/>
      <c r="AOG85" s="114"/>
      <c r="AOH85" s="114"/>
      <c r="AOI85" s="114"/>
      <c r="AOJ85" s="114"/>
      <c r="AOK85" s="114"/>
      <c r="AOL85" s="114"/>
      <c r="AOM85" s="114"/>
      <c r="AON85" s="114"/>
      <c r="AOO85" s="114"/>
      <c r="AOP85" s="114"/>
      <c r="AOQ85" s="114"/>
      <c r="AOR85" s="114"/>
      <c r="AOS85" s="114"/>
      <c r="AOT85" s="114"/>
      <c r="AOU85" s="114"/>
      <c r="AOV85" s="114"/>
      <c r="AOW85" s="114"/>
      <c r="AOX85" s="114"/>
      <c r="AOY85" s="114"/>
      <c r="AOZ85" s="114"/>
      <c r="APA85" s="114"/>
      <c r="APB85" s="114"/>
      <c r="APC85" s="114"/>
      <c r="APD85" s="114"/>
      <c r="APE85" s="114"/>
      <c r="APF85" s="114"/>
      <c r="APG85" s="114"/>
      <c r="APH85" s="114"/>
      <c r="API85" s="114"/>
      <c r="APJ85" s="114"/>
      <c r="APK85" s="114"/>
      <c r="APL85" s="114"/>
      <c r="APM85" s="114"/>
      <c r="APN85" s="114"/>
      <c r="APO85" s="114"/>
      <c r="APP85" s="114"/>
      <c r="APQ85" s="114"/>
      <c r="APR85" s="114"/>
      <c r="APS85" s="114"/>
      <c r="APT85" s="114"/>
      <c r="APU85" s="114"/>
      <c r="APV85" s="114"/>
      <c r="APW85" s="114"/>
      <c r="APX85" s="114"/>
      <c r="APY85" s="114"/>
      <c r="APZ85" s="114"/>
      <c r="AQA85" s="114"/>
      <c r="AQB85" s="114"/>
      <c r="AQC85" s="114"/>
      <c r="AQD85" s="114"/>
      <c r="AQE85" s="114"/>
      <c r="AQF85" s="114"/>
      <c r="AQG85" s="114"/>
      <c r="AQH85" s="114"/>
      <c r="AQI85" s="114"/>
      <c r="AQJ85" s="114"/>
      <c r="AQK85" s="114"/>
      <c r="AQL85" s="114"/>
      <c r="AQM85" s="114"/>
      <c r="AQN85" s="114"/>
      <c r="AQO85" s="114"/>
      <c r="AQP85" s="114"/>
      <c r="AQQ85" s="114"/>
      <c r="AQR85" s="114"/>
      <c r="AQS85" s="114"/>
      <c r="AQT85" s="114"/>
      <c r="AQU85" s="114"/>
      <c r="AQV85" s="114"/>
      <c r="AQW85" s="114"/>
      <c r="AQX85" s="114"/>
      <c r="AQY85" s="114"/>
      <c r="AQZ85" s="114"/>
      <c r="ARA85" s="114"/>
      <c r="ARB85" s="114"/>
      <c r="ARC85" s="114"/>
      <c r="ARD85" s="114"/>
      <c r="ARE85" s="114"/>
      <c r="ARF85" s="114"/>
      <c r="ARG85" s="114"/>
      <c r="ARH85" s="114"/>
      <c r="ARI85" s="114"/>
      <c r="ARJ85" s="114"/>
      <c r="ARK85" s="114"/>
      <c r="ARL85" s="114"/>
      <c r="ARM85" s="114"/>
      <c r="ARN85" s="114"/>
      <c r="ARO85" s="114"/>
      <c r="ARP85" s="114"/>
      <c r="ARQ85" s="114"/>
      <c r="ARR85" s="114"/>
      <c r="ARS85" s="114"/>
      <c r="ART85" s="114"/>
      <c r="ARU85" s="114"/>
      <c r="ARV85" s="114"/>
      <c r="ARW85" s="114"/>
      <c r="ARX85" s="114"/>
      <c r="ARY85" s="114"/>
      <c r="ARZ85" s="114"/>
      <c r="ASA85" s="114"/>
      <c r="ASB85" s="114"/>
      <c r="ASC85" s="114"/>
      <c r="ASD85" s="114"/>
      <c r="ASE85" s="114"/>
      <c r="ASF85" s="114"/>
      <c r="ASG85" s="114"/>
      <c r="ASH85" s="114"/>
      <c r="ASI85" s="114"/>
      <c r="ASJ85" s="114"/>
      <c r="ASK85" s="114"/>
      <c r="ASL85" s="114"/>
      <c r="ASM85" s="114"/>
      <c r="ASN85" s="114"/>
      <c r="ASO85" s="114"/>
      <c r="ASP85" s="114"/>
      <c r="ASQ85" s="114"/>
      <c r="ASR85" s="114"/>
      <c r="ASS85" s="114"/>
      <c r="AST85" s="114"/>
      <c r="ASU85" s="114"/>
      <c r="ASV85" s="114"/>
      <c r="ASW85" s="114"/>
      <c r="ASX85" s="114"/>
      <c r="ASY85" s="114"/>
      <c r="ASZ85" s="114"/>
      <c r="ATA85" s="114"/>
      <c r="ATB85" s="114"/>
      <c r="ATC85" s="114"/>
      <c r="ATD85" s="114"/>
      <c r="ATE85" s="114"/>
      <c r="ATF85" s="114"/>
      <c r="ATG85" s="114"/>
      <c r="ATH85" s="114"/>
      <c r="ATI85" s="114"/>
      <c r="ATJ85" s="114"/>
      <c r="ATK85" s="114"/>
      <c r="ATL85" s="114"/>
      <c r="ATM85" s="114"/>
      <c r="ATN85" s="114"/>
      <c r="ATO85" s="114"/>
      <c r="ATP85" s="114"/>
      <c r="ATQ85" s="114"/>
      <c r="ATR85" s="114"/>
      <c r="ATS85" s="114"/>
      <c r="ATT85" s="114"/>
      <c r="ATU85" s="114"/>
      <c r="ATV85" s="114"/>
      <c r="ATW85" s="114"/>
      <c r="ATX85" s="114"/>
      <c r="ATY85" s="114"/>
      <c r="ATZ85" s="114"/>
      <c r="AUA85" s="114"/>
      <c r="AUB85" s="114"/>
      <c r="AUC85" s="114"/>
      <c r="AUD85" s="114"/>
      <c r="AUE85" s="114"/>
      <c r="AUF85" s="114"/>
      <c r="AUG85" s="114"/>
      <c r="AUH85" s="114"/>
      <c r="AUI85" s="114"/>
      <c r="AUJ85" s="114"/>
      <c r="AUK85" s="114"/>
      <c r="AUL85" s="114"/>
      <c r="AUM85" s="114"/>
      <c r="AUN85" s="114"/>
      <c r="AUO85" s="114"/>
      <c r="AUP85" s="114"/>
      <c r="AUQ85" s="114"/>
      <c r="AUR85" s="114"/>
      <c r="AUS85" s="114"/>
      <c r="AUT85" s="114"/>
      <c r="AUU85" s="114"/>
      <c r="AUV85" s="114"/>
      <c r="AUW85" s="114"/>
      <c r="AUX85" s="114"/>
      <c r="AUY85" s="114"/>
      <c r="AUZ85" s="114"/>
      <c r="AVA85" s="114"/>
      <c r="AVB85" s="114"/>
      <c r="AVC85" s="114"/>
      <c r="AVD85" s="114"/>
      <c r="AVE85" s="114"/>
      <c r="AVF85" s="114"/>
      <c r="AVG85" s="114"/>
      <c r="AVH85" s="114"/>
      <c r="AVI85" s="114"/>
      <c r="AVJ85" s="114"/>
      <c r="AVK85" s="114"/>
      <c r="AVL85" s="114"/>
      <c r="AVM85" s="114"/>
      <c r="AVN85" s="114"/>
      <c r="AVO85" s="114"/>
      <c r="AVP85" s="114"/>
      <c r="AVQ85" s="114"/>
      <c r="AVR85" s="114"/>
      <c r="AVS85" s="114"/>
      <c r="AVT85" s="114"/>
      <c r="AVU85" s="114"/>
      <c r="AVV85" s="114"/>
      <c r="AVW85" s="114"/>
      <c r="AVX85" s="114"/>
      <c r="AVY85" s="114"/>
      <c r="AVZ85" s="114"/>
      <c r="AWA85" s="114"/>
      <c r="AWB85" s="114"/>
      <c r="AWC85" s="114"/>
      <c r="AWD85" s="114"/>
      <c r="AWE85" s="114"/>
      <c r="AWF85" s="114"/>
      <c r="AWG85" s="114"/>
      <c r="AWH85" s="114"/>
      <c r="AWI85" s="114"/>
      <c r="AWJ85" s="114"/>
      <c r="AWK85" s="114"/>
      <c r="AWL85" s="114"/>
      <c r="AWM85" s="114"/>
      <c r="AWN85" s="114"/>
      <c r="AWO85" s="114"/>
      <c r="AWP85" s="114"/>
      <c r="AWQ85" s="114"/>
      <c r="AWR85" s="114"/>
      <c r="AWS85" s="114"/>
      <c r="AWT85" s="114"/>
      <c r="AWU85" s="114"/>
      <c r="AWV85" s="114"/>
      <c r="AWW85" s="114"/>
      <c r="AWX85" s="114"/>
      <c r="AWY85" s="114"/>
      <c r="AWZ85" s="114"/>
      <c r="AXA85" s="114"/>
      <c r="AXB85" s="114"/>
      <c r="AXC85" s="114"/>
      <c r="AXD85" s="114"/>
      <c r="AXE85" s="114"/>
      <c r="AXF85" s="114"/>
      <c r="AXG85" s="114"/>
      <c r="AXH85" s="114"/>
      <c r="AXI85" s="114"/>
      <c r="AXJ85" s="114"/>
      <c r="AXK85" s="114"/>
      <c r="AXL85" s="114"/>
      <c r="AXM85" s="114"/>
      <c r="AXN85" s="114"/>
      <c r="AXO85" s="114"/>
      <c r="AXP85" s="114"/>
      <c r="AXQ85" s="114"/>
      <c r="AXR85" s="114"/>
      <c r="AXS85" s="114"/>
      <c r="AXT85" s="114"/>
      <c r="AXU85" s="114"/>
      <c r="AXV85" s="114"/>
      <c r="AXW85" s="114"/>
      <c r="AXX85" s="114"/>
      <c r="AXY85" s="114"/>
      <c r="AXZ85" s="114"/>
      <c r="AYA85" s="114"/>
      <c r="AYB85" s="114"/>
      <c r="AYC85" s="114"/>
      <c r="AYD85" s="114"/>
      <c r="AYE85" s="114"/>
      <c r="AYF85" s="114"/>
      <c r="AYG85" s="114"/>
      <c r="AYH85" s="114"/>
      <c r="AYI85" s="114"/>
      <c r="AYJ85" s="114"/>
      <c r="AYK85" s="114"/>
      <c r="AYL85" s="114"/>
      <c r="AYM85" s="114"/>
      <c r="AYN85" s="114"/>
      <c r="AYO85" s="114"/>
      <c r="AYP85" s="114"/>
      <c r="AYQ85" s="114"/>
      <c r="AYR85" s="114"/>
      <c r="AYS85" s="114"/>
      <c r="AYT85" s="114"/>
      <c r="AYU85" s="114"/>
      <c r="AYV85" s="114"/>
      <c r="AYW85" s="114"/>
      <c r="AYX85" s="114"/>
      <c r="AYY85" s="114"/>
      <c r="AYZ85" s="114"/>
      <c r="AZA85" s="114"/>
      <c r="AZB85" s="114"/>
      <c r="AZC85" s="114"/>
      <c r="AZD85" s="114"/>
      <c r="AZE85" s="114"/>
      <c r="AZF85" s="114"/>
      <c r="AZG85" s="114"/>
      <c r="AZH85" s="114"/>
      <c r="AZI85" s="114"/>
      <c r="AZJ85" s="114"/>
      <c r="AZK85" s="114"/>
      <c r="AZL85" s="114"/>
      <c r="AZM85" s="114"/>
      <c r="AZN85" s="114"/>
      <c r="AZO85" s="114"/>
      <c r="AZP85" s="114"/>
      <c r="AZQ85" s="114"/>
      <c r="AZR85" s="114"/>
      <c r="AZS85" s="114"/>
      <c r="AZT85" s="114"/>
      <c r="AZU85" s="114"/>
      <c r="AZV85" s="114"/>
      <c r="AZW85" s="114"/>
      <c r="AZX85" s="114"/>
      <c r="AZY85" s="114"/>
      <c r="AZZ85" s="114"/>
      <c r="BAA85" s="114"/>
      <c r="BAB85" s="114"/>
      <c r="BAC85" s="114"/>
      <c r="BAD85" s="114"/>
      <c r="BAE85" s="114"/>
      <c r="BAF85" s="114"/>
      <c r="BAG85" s="114"/>
      <c r="BAH85" s="114"/>
      <c r="BAI85" s="114"/>
      <c r="BAJ85" s="114"/>
      <c r="BAK85" s="114"/>
      <c r="BAL85" s="114"/>
      <c r="BAM85" s="114"/>
      <c r="BAN85" s="114"/>
      <c r="BAO85" s="114"/>
      <c r="BAP85" s="114"/>
      <c r="BAQ85" s="114"/>
      <c r="BAR85" s="114"/>
      <c r="BAS85" s="114"/>
      <c r="BAT85" s="114"/>
      <c r="BAU85" s="114"/>
      <c r="BAV85" s="114"/>
      <c r="BAW85" s="114"/>
      <c r="BAX85" s="114"/>
      <c r="BAY85" s="114"/>
      <c r="BAZ85" s="114"/>
      <c r="BBA85" s="114"/>
      <c r="BBB85" s="114"/>
      <c r="BBC85" s="114"/>
      <c r="BBD85" s="114"/>
      <c r="BBE85" s="114"/>
      <c r="BBF85" s="114"/>
      <c r="BBG85" s="114"/>
      <c r="BBH85" s="114"/>
      <c r="BBI85" s="114"/>
      <c r="BBJ85" s="114"/>
      <c r="BBK85" s="114"/>
      <c r="BBL85" s="114"/>
      <c r="BBM85" s="114"/>
      <c r="BBN85" s="114"/>
      <c r="BBO85" s="114"/>
      <c r="BBP85" s="114"/>
      <c r="BBQ85" s="114"/>
      <c r="BBR85" s="114"/>
      <c r="BBS85" s="114"/>
      <c r="BBT85" s="114"/>
      <c r="BBU85" s="114"/>
      <c r="BBV85" s="114"/>
      <c r="BBW85" s="114"/>
      <c r="BBX85" s="114"/>
      <c r="BBY85" s="114"/>
      <c r="BBZ85" s="114"/>
      <c r="BCA85" s="114"/>
      <c r="BCB85" s="114"/>
      <c r="BCC85" s="114"/>
      <c r="BCD85" s="114"/>
      <c r="BCE85" s="114"/>
      <c r="BCF85" s="114"/>
      <c r="BCG85" s="114"/>
      <c r="BCH85" s="114"/>
      <c r="BCI85" s="114"/>
      <c r="BCJ85" s="114"/>
      <c r="BCK85" s="114"/>
      <c r="BCL85" s="114"/>
      <c r="BCM85" s="114"/>
      <c r="BCN85" s="114"/>
      <c r="BCO85" s="114"/>
      <c r="BCP85" s="114"/>
      <c r="BCQ85" s="114"/>
      <c r="BCR85" s="114"/>
      <c r="BCS85" s="114"/>
      <c r="BCT85" s="114"/>
      <c r="BCU85" s="114"/>
      <c r="BCV85" s="114"/>
      <c r="BCW85" s="114"/>
      <c r="BCX85" s="114"/>
      <c r="BCY85" s="114"/>
      <c r="BCZ85" s="114"/>
      <c r="BDA85" s="114"/>
      <c r="BDB85" s="114"/>
      <c r="BDC85" s="114"/>
      <c r="BDD85" s="114"/>
      <c r="BDE85" s="114"/>
      <c r="BDF85" s="114"/>
      <c r="BDG85" s="114"/>
      <c r="BDH85" s="114"/>
      <c r="BDI85" s="114"/>
      <c r="BDJ85" s="114"/>
      <c r="BDK85" s="114"/>
      <c r="BDL85" s="114"/>
      <c r="BDM85" s="114"/>
      <c r="BDN85" s="114"/>
      <c r="BDO85" s="114"/>
      <c r="BDP85" s="114"/>
      <c r="BDQ85" s="114"/>
      <c r="BDR85" s="114"/>
      <c r="BDS85" s="114"/>
      <c r="BDT85" s="114"/>
      <c r="BDU85" s="114"/>
      <c r="BDV85" s="114"/>
      <c r="BDW85" s="114"/>
      <c r="BDX85" s="114"/>
      <c r="BDY85" s="114"/>
      <c r="BDZ85" s="114"/>
      <c r="BEA85" s="114"/>
      <c r="BEB85" s="114"/>
      <c r="BEC85" s="114"/>
      <c r="BED85" s="114"/>
      <c r="BEE85" s="114"/>
      <c r="BEF85" s="114"/>
      <c r="BEG85" s="114"/>
      <c r="BEH85" s="114"/>
      <c r="BEI85" s="114"/>
      <c r="BEJ85" s="114"/>
      <c r="BEK85" s="114"/>
      <c r="BEL85" s="114"/>
      <c r="BEM85" s="114"/>
      <c r="BEN85" s="114"/>
      <c r="BEO85" s="114"/>
      <c r="BEP85" s="114"/>
      <c r="BEQ85" s="114"/>
      <c r="BER85" s="114"/>
      <c r="BES85" s="114"/>
      <c r="BET85" s="114"/>
      <c r="BEU85" s="114"/>
      <c r="BEV85" s="114"/>
      <c r="BEW85" s="114"/>
      <c r="BEX85" s="114"/>
      <c r="BEY85" s="114"/>
      <c r="BEZ85" s="114"/>
      <c r="BFA85" s="114"/>
      <c r="BFB85" s="114"/>
      <c r="BFC85" s="114"/>
      <c r="BFD85" s="114"/>
      <c r="BFE85" s="114"/>
      <c r="BFF85" s="114"/>
      <c r="BFG85" s="114"/>
      <c r="BFH85" s="114"/>
      <c r="BFI85" s="114"/>
      <c r="BFJ85" s="114"/>
      <c r="BFK85" s="114"/>
      <c r="BFL85" s="114"/>
      <c r="BFM85" s="114"/>
      <c r="BFN85" s="114"/>
      <c r="BFO85" s="114"/>
      <c r="BFP85" s="114"/>
      <c r="BFQ85" s="114"/>
      <c r="BFR85" s="114"/>
      <c r="BFS85" s="114"/>
      <c r="BFT85" s="114"/>
      <c r="BFU85" s="114"/>
      <c r="BFV85" s="114"/>
      <c r="BFW85" s="114"/>
      <c r="BFX85" s="114"/>
      <c r="BFY85" s="114"/>
      <c r="BFZ85" s="114"/>
      <c r="BGA85" s="114"/>
      <c r="BGB85" s="114"/>
      <c r="BGC85" s="114"/>
      <c r="BGD85" s="114"/>
      <c r="BGE85" s="114"/>
      <c r="BGF85" s="114"/>
      <c r="BGG85" s="114"/>
      <c r="BGH85" s="114"/>
      <c r="BGI85" s="114"/>
      <c r="BGJ85" s="114"/>
      <c r="BGK85" s="114"/>
      <c r="BGL85" s="114"/>
      <c r="BGM85" s="114"/>
      <c r="BGN85" s="114"/>
      <c r="BGO85" s="114"/>
      <c r="BGP85" s="114"/>
      <c r="BGQ85" s="114"/>
      <c r="BGR85" s="114"/>
      <c r="BGS85" s="114"/>
      <c r="BGT85" s="114"/>
      <c r="BGU85" s="114"/>
      <c r="BGV85" s="114"/>
      <c r="BGW85" s="114"/>
      <c r="BGX85" s="114"/>
      <c r="BGY85" s="114"/>
      <c r="BGZ85" s="114"/>
      <c r="BHA85" s="114"/>
      <c r="BHB85" s="114"/>
      <c r="BHC85" s="114"/>
      <c r="BHD85" s="114"/>
      <c r="BHE85" s="114"/>
      <c r="BHF85" s="114"/>
      <c r="BHG85" s="114"/>
      <c r="BHH85" s="114"/>
      <c r="BHI85" s="114"/>
      <c r="BHJ85" s="114"/>
      <c r="BHK85" s="114"/>
      <c r="BHL85" s="114"/>
      <c r="BHM85" s="114"/>
      <c r="BHN85" s="114"/>
      <c r="BHO85" s="114"/>
      <c r="BHP85" s="114"/>
      <c r="BHQ85" s="114"/>
      <c r="BHR85" s="114"/>
      <c r="BHS85" s="114"/>
      <c r="BHT85" s="114"/>
      <c r="BHU85" s="114"/>
      <c r="BHV85" s="114"/>
      <c r="BHW85" s="114"/>
      <c r="BHX85" s="114"/>
      <c r="BHY85" s="114"/>
      <c r="BHZ85" s="114"/>
      <c r="BIA85" s="114"/>
      <c r="BIB85" s="114"/>
      <c r="BIC85" s="114"/>
      <c r="BID85" s="114"/>
      <c r="BIE85" s="114"/>
      <c r="BIF85" s="114"/>
      <c r="BIG85" s="114"/>
      <c r="BIH85" s="114"/>
      <c r="BII85" s="114"/>
      <c r="BIJ85" s="114"/>
      <c r="BIK85" s="114"/>
      <c r="BIL85" s="114"/>
      <c r="BIM85" s="114"/>
      <c r="BIN85" s="114"/>
      <c r="BIO85" s="114"/>
      <c r="BIP85" s="114"/>
      <c r="BIQ85" s="114"/>
      <c r="BIR85" s="114"/>
      <c r="BIS85" s="114"/>
      <c r="BIT85" s="114"/>
      <c r="BIU85" s="114"/>
      <c r="BIV85" s="114"/>
      <c r="BIW85" s="114"/>
      <c r="BIX85" s="114"/>
      <c r="BIY85" s="114"/>
      <c r="BIZ85" s="114"/>
      <c r="BJA85" s="114"/>
      <c r="BJB85" s="114"/>
      <c r="BJC85" s="114"/>
      <c r="BJD85" s="114"/>
      <c r="BJE85" s="114"/>
      <c r="BJF85" s="114"/>
      <c r="BJG85" s="114"/>
      <c r="BJH85" s="114"/>
      <c r="BJI85" s="114"/>
      <c r="BJJ85" s="114"/>
      <c r="BJK85" s="114"/>
      <c r="BJL85" s="114"/>
      <c r="BJM85" s="114"/>
      <c r="BJN85" s="114"/>
      <c r="BJO85" s="114"/>
      <c r="BJP85" s="114"/>
      <c r="BJQ85" s="114"/>
      <c r="BJR85" s="114"/>
      <c r="BJS85" s="114"/>
      <c r="BJT85" s="114"/>
      <c r="BJU85" s="114"/>
      <c r="BJV85" s="114"/>
      <c r="BJW85" s="114"/>
      <c r="BJX85" s="114"/>
      <c r="BJY85" s="114"/>
      <c r="BJZ85" s="114"/>
      <c r="BKA85" s="114"/>
      <c r="BKB85" s="114"/>
      <c r="BKC85" s="114"/>
      <c r="BKD85" s="114"/>
      <c r="BKE85" s="114"/>
      <c r="BKF85" s="114"/>
      <c r="BKG85" s="114"/>
      <c r="BKH85" s="114"/>
      <c r="BKI85" s="114"/>
      <c r="BKJ85" s="114"/>
      <c r="BKK85" s="114"/>
      <c r="BKL85" s="114"/>
      <c r="BKM85" s="114"/>
      <c r="BKN85" s="114"/>
      <c r="BKO85" s="114"/>
      <c r="BKP85" s="114"/>
      <c r="BKQ85" s="114"/>
      <c r="BKR85" s="114"/>
      <c r="BKS85" s="114"/>
      <c r="BKT85" s="114"/>
      <c r="BKU85" s="114"/>
      <c r="BKV85" s="114"/>
      <c r="BKW85" s="114"/>
      <c r="BKX85" s="114"/>
      <c r="BKY85" s="114"/>
      <c r="BKZ85" s="114"/>
      <c r="BLA85" s="114"/>
      <c r="BLB85" s="114"/>
      <c r="BLC85" s="114"/>
      <c r="BLD85" s="114"/>
      <c r="BLE85" s="114"/>
      <c r="BLF85" s="114"/>
      <c r="BLG85" s="114"/>
      <c r="BLH85" s="114"/>
      <c r="BLI85" s="114"/>
      <c r="BLJ85" s="114"/>
      <c r="BLK85" s="114"/>
      <c r="BLL85" s="114"/>
      <c r="BLM85" s="114"/>
      <c r="BLN85" s="114"/>
      <c r="BLO85" s="114"/>
      <c r="BLP85" s="114"/>
      <c r="BLQ85" s="114"/>
      <c r="BLR85" s="114"/>
      <c r="BLS85" s="114"/>
      <c r="BLT85" s="114"/>
      <c r="BLU85" s="114"/>
      <c r="BLV85" s="114"/>
      <c r="BLW85" s="114"/>
      <c r="BLX85" s="114"/>
      <c r="BLY85" s="114"/>
      <c r="BLZ85" s="114"/>
      <c r="BMA85" s="114"/>
      <c r="BMB85" s="114"/>
      <c r="BMC85" s="114"/>
      <c r="BMD85" s="114"/>
      <c r="BME85" s="114"/>
      <c r="BMF85" s="114"/>
      <c r="BMG85" s="114"/>
      <c r="BMH85" s="114"/>
      <c r="BMI85" s="114"/>
      <c r="BMJ85" s="114"/>
      <c r="BMK85" s="114"/>
      <c r="BML85" s="114"/>
      <c r="BMM85" s="114"/>
      <c r="BMN85" s="114"/>
      <c r="BMO85" s="114"/>
      <c r="BMP85" s="114"/>
      <c r="BMQ85" s="114"/>
      <c r="BMR85" s="114"/>
      <c r="BMS85" s="114"/>
      <c r="BMT85" s="114"/>
      <c r="BMU85" s="114"/>
      <c r="BMV85" s="114"/>
      <c r="BMW85" s="114"/>
      <c r="BMX85" s="114"/>
      <c r="BMY85" s="114"/>
      <c r="BMZ85" s="114"/>
      <c r="BNA85" s="114"/>
      <c r="BNB85" s="114"/>
      <c r="BNC85" s="114"/>
      <c r="BND85" s="114"/>
      <c r="BNE85" s="114"/>
      <c r="BNF85" s="114"/>
      <c r="BNG85" s="114"/>
      <c r="BNH85" s="114"/>
      <c r="BNI85" s="114"/>
      <c r="BNJ85" s="114"/>
      <c r="BNK85" s="114"/>
      <c r="BNL85" s="114"/>
      <c r="BNM85" s="114"/>
      <c r="BNN85" s="114"/>
      <c r="BNO85" s="114"/>
      <c r="BNP85" s="114"/>
      <c r="BNQ85" s="114"/>
      <c r="BNR85" s="114"/>
      <c r="BNS85" s="114"/>
      <c r="BNT85" s="114"/>
      <c r="BNU85" s="114"/>
      <c r="BNV85" s="114"/>
      <c r="BNW85" s="114"/>
      <c r="BNX85" s="114"/>
      <c r="BNY85" s="114"/>
      <c r="BNZ85" s="114"/>
      <c r="BOA85" s="114"/>
      <c r="BOB85" s="114"/>
      <c r="BOC85" s="114"/>
      <c r="BOD85" s="114"/>
      <c r="BOE85" s="114"/>
      <c r="BOF85" s="114"/>
      <c r="BOG85" s="114"/>
      <c r="BOH85" s="114"/>
      <c r="BOI85" s="114"/>
      <c r="BOJ85" s="114"/>
      <c r="BOK85" s="114"/>
      <c r="BOL85" s="114"/>
      <c r="BOM85" s="114"/>
      <c r="BON85" s="114"/>
      <c r="BOO85" s="114"/>
      <c r="BOP85" s="114"/>
      <c r="BOQ85" s="114"/>
      <c r="BOR85" s="114"/>
      <c r="BOS85" s="114"/>
      <c r="BOT85" s="114"/>
      <c r="BOU85" s="114"/>
      <c r="BOV85" s="114"/>
      <c r="BOW85" s="114"/>
      <c r="BOX85" s="114"/>
      <c r="BOY85" s="114"/>
      <c r="BOZ85" s="114"/>
      <c r="BPA85" s="114"/>
      <c r="BPB85" s="114"/>
      <c r="BPC85" s="114"/>
      <c r="BPD85" s="114"/>
      <c r="BPE85" s="114"/>
      <c r="BPF85" s="114"/>
      <c r="BPG85" s="114"/>
      <c r="BPH85" s="114"/>
      <c r="BPI85" s="114"/>
      <c r="BPJ85" s="114"/>
      <c r="BPK85" s="114"/>
      <c r="BPL85" s="114"/>
      <c r="BPM85" s="114"/>
      <c r="BPN85" s="114"/>
      <c r="BPO85" s="114"/>
      <c r="BPP85" s="114"/>
      <c r="BPQ85" s="114"/>
      <c r="BPR85" s="114"/>
      <c r="BPS85" s="114"/>
      <c r="BPT85" s="114"/>
      <c r="BPU85" s="114"/>
      <c r="BPV85" s="114"/>
      <c r="BPW85" s="114"/>
      <c r="BPX85" s="114"/>
      <c r="BPY85" s="114"/>
      <c r="BPZ85" s="114"/>
      <c r="BQA85" s="114"/>
      <c r="BQB85" s="114"/>
      <c r="BQC85" s="114"/>
      <c r="BQD85" s="114"/>
      <c r="BQE85" s="114"/>
      <c r="BQF85" s="114"/>
      <c r="BQG85" s="114"/>
      <c r="BQH85" s="114"/>
      <c r="BQI85" s="114"/>
      <c r="BQJ85" s="114"/>
      <c r="BQK85" s="114"/>
      <c r="BQL85" s="114"/>
      <c r="BQM85" s="114"/>
      <c r="BQN85" s="114"/>
      <c r="BQO85" s="114"/>
      <c r="BQP85" s="114"/>
      <c r="BQQ85" s="114"/>
      <c r="BQR85" s="114"/>
      <c r="BQS85" s="114"/>
      <c r="BQT85" s="114"/>
      <c r="BQU85" s="114"/>
      <c r="BQV85" s="114"/>
      <c r="BQW85" s="114"/>
      <c r="BQX85" s="114"/>
      <c r="BQY85" s="114"/>
      <c r="BQZ85" s="114"/>
      <c r="BRA85" s="114"/>
      <c r="BRB85" s="114"/>
      <c r="BRC85" s="114"/>
      <c r="BRD85" s="114"/>
      <c r="BRE85" s="114"/>
      <c r="BRF85" s="114"/>
      <c r="BRG85" s="114"/>
      <c r="BRH85" s="114"/>
      <c r="BRI85" s="114"/>
      <c r="BRJ85" s="114"/>
      <c r="BRK85" s="114"/>
      <c r="BRL85" s="114"/>
      <c r="BRM85" s="114"/>
      <c r="BRN85" s="114"/>
      <c r="BRO85" s="114"/>
      <c r="BRP85" s="114"/>
      <c r="BRQ85" s="114"/>
      <c r="BRR85" s="114"/>
      <c r="BRS85" s="114"/>
      <c r="BRT85" s="114"/>
      <c r="BRU85" s="114"/>
      <c r="BRV85" s="114"/>
      <c r="BRW85" s="114"/>
      <c r="BRX85" s="114"/>
      <c r="BRY85" s="114"/>
      <c r="BRZ85" s="114"/>
      <c r="BSA85" s="114"/>
      <c r="BSB85" s="114"/>
      <c r="BSC85" s="114"/>
      <c r="BSD85" s="114"/>
      <c r="BSE85" s="114"/>
      <c r="BSF85" s="114"/>
      <c r="BSG85" s="114"/>
      <c r="BSH85" s="114"/>
      <c r="BSI85" s="114"/>
      <c r="BSJ85" s="114"/>
      <c r="BSK85" s="114"/>
      <c r="BSL85" s="114"/>
      <c r="BSM85" s="114"/>
      <c r="BSN85" s="114"/>
      <c r="BSO85" s="114"/>
      <c r="BSP85" s="114"/>
      <c r="BSQ85" s="114"/>
      <c r="BSR85" s="114"/>
      <c r="BSS85" s="114"/>
      <c r="BST85" s="114"/>
      <c r="BSU85" s="114"/>
      <c r="BSV85" s="114"/>
      <c r="BSW85" s="114"/>
      <c r="BSX85" s="114"/>
      <c r="BSY85" s="114"/>
      <c r="BSZ85" s="114"/>
      <c r="BTA85" s="114"/>
      <c r="BTB85" s="114"/>
      <c r="BTC85" s="114"/>
      <c r="BTD85" s="114"/>
      <c r="BTE85" s="114"/>
      <c r="BTF85" s="114"/>
      <c r="BTG85" s="114"/>
      <c r="BTH85" s="114"/>
      <c r="BTI85" s="114"/>
      <c r="BTJ85" s="114"/>
      <c r="BTK85" s="114"/>
      <c r="BTL85" s="114"/>
      <c r="BTM85" s="114"/>
      <c r="BTN85" s="114"/>
      <c r="BTO85" s="114"/>
      <c r="BTP85" s="114"/>
      <c r="BTQ85" s="114"/>
      <c r="BTR85" s="114"/>
      <c r="BTS85" s="114"/>
      <c r="BTT85" s="114"/>
      <c r="BTU85" s="114"/>
      <c r="BTV85" s="114"/>
      <c r="BTW85" s="114"/>
      <c r="BTX85" s="114"/>
      <c r="BTY85" s="114"/>
      <c r="BTZ85" s="114"/>
      <c r="BUA85" s="114"/>
      <c r="BUB85" s="114"/>
      <c r="BUC85" s="114"/>
      <c r="BUD85" s="114"/>
      <c r="BUE85" s="114"/>
      <c r="BUF85" s="114"/>
      <c r="BUG85" s="114"/>
      <c r="BUH85" s="114"/>
      <c r="BUI85" s="114"/>
      <c r="BUJ85" s="114"/>
      <c r="BUK85" s="114"/>
      <c r="BUL85" s="114"/>
      <c r="BUM85" s="114"/>
      <c r="BUN85" s="114"/>
      <c r="BUO85" s="114"/>
      <c r="BUP85" s="114"/>
      <c r="BUQ85" s="114"/>
      <c r="BUR85" s="114"/>
      <c r="BUS85" s="114"/>
      <c r="BUT85" s="114"/>
      <c r="BUU85" s="114"/>
      <c r="BUV85" s="114"/>
      <c r="BUW85" s="114"/>
      <c r="BUX85" s="114"/>
      <c r="BUY85" s="114"/>
      <c r="BUZ85" s="114"/>
      <c r="BVA85" s="114"/>
      <c r="BVB85" s="114"/>
      <c r="BVC85" s="114"/>
      <c r="BVD85" s="114"/>
      <c r="BVE85" s="114"/>
      <c r="BVF85" s="114"/>
      <c r="BVG85" s="114"/>
      <c r="BVH85" s="114"/>
      <c r="BVI85" s="114"/>
      <c r="BVJ85" s="114"/>
      <c r="BVK85" s="114"/>
      <c r="BVL85" s="114"/>
      <c r="BVM85" s="114"/>
      <c r="BVN85" s="114"/>
      <c r="BVO85" s="114"/>
      <c r="BVP85" s="114"/>
      <c r="BVQ85" s="114"/>
      <c r="BVR85" s="114"/>
      <c r="BVS85" s="114"/>
      <c r="BVT85" s="114"/>
      <c r="BVU85" s="114"/>
      <c r="BVV85" s="114"/>
      <c r="BVW85" s="114"/>
      <c r="BVX85" s="114"/>
      <c r="BVY85" s="114"/>
      <c r="BVZ85" s="114"/>
      <c r="BWA85" s="114"/>
      <c r="BWB85" s="114"/>
      <c r="BWC85" s="114"/>
      <c r="BWD85" s="114"/>
      <c r="BWE85" s="114"/>
      <c r="BWF85" s="114"/>
      <c r="BWG85" s="114"/>
      <c r="BWH85" s="114"/>
      <c r="BWI85" s="114"/>
      <c r="BWJ85" s="114"/>
      <c r="BWK85" s="114"/>
      <c r="BWL85" s="114"/>
      <c r="BWM85" s="114"/>
      <c r="BWN85" s="114"/>
      <c r="BWO85" s="114"/>
      <c r="BWP85" s="114"/>
      <c r="BWQ85" s="114"/>
      <c r="BWR85" s="114"/>
      <c r="BWS85" s="114"/>
      <c r="BWT85" s="114"/>
      <c r="BWU85" s="114"/>
      <c r="BWV85" s="114"/>
      <c r="BWW85" s="114"/>
      <c r="BWX85" s="114"/>
      <c r="BWY85" s="114"/>
      <c r="BWZ85" s="114"/>
      <c r="BXA85" s="114"/>
      <c r="BXB85" s="114"/>
      <c r="BXC85" s="114"/>
      <c r="BXD85" s="114"/>
      <c r="BXE85" s="114"/>
      <c r="BXF85" s="114"/>
      <c r="BXG85" s="114"/>
      <c r="BXH85" s="114"/>
      <c r="BXI85" s="114"/>
      <c r="BXJ85" s="114"/>
      <c r="BXK85" s="114"/>
      <c r="BXL85" s="114"/>
      <c r="BXM85" s="114"/>
      <c r="BXN85" s="114"/>
      <c r="BXO85" s="114"/>
      <c r="BXP85" s="114"/>
      <c r="BXQ85" s="114"/>
      <c r="BXR85" s="114"/>
      <c r="BXS85" s="114"/>
      <c r="BXT85" s="114"/>
      <c r="BXU85" s="114"/>
      <c r="BXV85" s="114"/>
      <c r="BXW85" s="114"/>
      <c r="BXX85" s="114"/>
      <c r="BXY85" s="114"/>
      <c r="BXZ85" s="114"/>
      <c r="BYA85" s="114"/>
      <c r="BYB85" s="114"/>
      <c r="BYC85" s="114"/>
      <c r="BYD85" s="114"/>
      <c r="BYE85" s="114"/>
      <c r="BYF85" s="114"/>
      <c r="BYG85" s="114"/>
      <c r="BYH85" s="114"/>
      <c r="BYI85" s="114"/>
      <c r="BYJ85" s="114"/>
      <c r="BYK85" s="114"/>
      <c r="BYL85" s="114"/>
      <c r="BYM85" s="114"/>
      <c r="BYN85" s="114"/>
      <c r="BYO85" s="114"/>
      <c r="BYP85" s="114"/>
      <c r="BYQ85" s="114"/>
      <c r="BYR85" s="114"/>
      <c r="BYS85" s="114"/>
      <c r="BYT85" s="114"/>
      <c r="BYU85" s="114"/>
      <c r="BYV85" s="114"/>
      <c r="BYW85" s="114"/>
      <c r="BYX85" s="114"/>
      <c r="BYY85" s="114"/>
      <c r="BYZ85" s="114"/>
      <c r="BZA85" s="114"/>
      <c r="BZB85" s="114"/>
      <c r="BZC85" s="114"/>
      <c r="BZD85" s="114"/>
      <c r="BZE85" s="114"/>
      <c r="BZF85" s="114"/>
      <c r="BZG85" s="114"/>
      <c r="BZH85" s="114"/>
      <c r="BZI85" s="114"/>
      <c r="BZJ85" s="114"/>
      <c r="BZK85" s="114"/>
      <c r="BZL85" s="114"/>
      <c r="BZM85" s="114"/>
      <c r="BZN85" s="114"/>
      <c r="BZO85" s="114"/>
      <c r="BZP85" s="114"/>
      <c r="BZQ85" s="114"/>
      <c r="BZR85" s="114"/>
      <c r="BZS85" s="114"/>
      <c r="BZT85" s="114"/>
      <c r="BZU85" s="114"/>
      <c r="BZV85" s="114"/>
      <c r="BZW85" s="114"/>
      <c r="BZX85" s="114"/>
      <c r="BZY85" s="114"/>
      <c r="BZZ85" s="114"/>
      <c r="CAA85" s="114"/>
      <c r="CAB85" s="114"/>
      <c r="CAC85" s="114"/>
      <c r="CAD85" s="114"/>
      <c r="CAE85" s="114"/>
      <c r="CAF85" s="114"/>
      <c r="CAG85" s="114"/>
      <c r="CAH85" s="114"/>
      <c r="CAI85" s="114"/>
      <c r="CAJ85" s="114"/>
      <c r="CAK85" s="114"/>
      <c r="CAL85" s="114"/>
      <c r="CAM85" s="114"/>
      <c r="CAN85" s="114"/>
      <c r="CAO85" s="114"/>
      <c r="CAP85" s="114"/>
      <c r="CAQ85" s="114"/>
      <c r="CAR85" s="114"/>
      <c r="CAS85" s="114"/>
      <c r="CAT85" s="114"/>
      <c r="CAU85" s="114"/>
      <c r="CAV85" s="114"/>
      <c r="CAW85" s="114"/>
      <c r="CAX85" s="114"/>
      <c r="CAY85" s="114"/>
      <c r="CAZ85" s="114"/>
      <c r="CBA85" s="114"/>
      <c r="CBB85" s="114"/>
      <c r="CBC85" s="114"/>
      <c r="CBD85" s="114"/>
      <c r="CBE85" s="114"/>
      <c r="CBF85" s="114"/>
      <c r="CBG85" s="114"/>
      <c r="CBH85" s="114"/>
      <c r="CBI85" s="114"/>
      <c r="CBJ85" s="114"/>
      <c r="CBK85" s="114"/>
      <c r="CBL85" s="114"/>
      <c r="CBM85" s="114"/>
      <c r="CBN85" s="114"/>
      <c r="CBO85" s="114"/>
      <c r="CBP85" s="114"/>
      <c r="CBQ85" s="114"/>
      <c r="CBR85" s="114"/>
      <c r="CBS85" s="114"/>
      <c r="CBT85" s="114"/>
      <c r="CBU85" s="114"/>
      <c r="CBV85" s="114"/>
      <c r="CBW85" s="114"/>
      <c r="CBX85" s="114"/>
      <c r="CBY85" s="114"/>
      <c r="CBZ85" s="114"/>
      <c r="CCA85" s="114"/>
      <c r="CCB85" s="114"/>
      <c r="CCC85" s="114"/>
      <c r="CCD85" s="114"/>
      <c r="CCE85" s="114"/>
      <c r="CCF85" s="114"/>
      <c r="CCG85" s="114"/>
      <c r="CCH85" s="114"/>
      <c r="CCI85" s="114"/>
      <c r="CCJ85" s="114"/>
      <c r="CCK85" s="114"/>
      <c r="CCL85" s="114"/>
      <c r="CCM85" s="114"/>
      <c r="CCN85" s="114"/>
      <c r="CCO85" s="114"/>
      <c r="CCP85" s="114"/>
      <c r="CCQ85" s="114"/>
      <c r="CCR85" s="114"/>
      <c r="CCS85" s="114"/>
      <c r="CCT85" s="114"/>
      <c r="CCU85" s="114"/>
      <c r="CCV85" s="114"/>
      <c r="CCW85" s="114"/>
      <c r="CCX85" s="114"/>
      <c r="CCY85" s="114"/>
      <c r="CCZ85" s="114"/>
      <c r="CDA85" s="114"/>
      <c r="CDB85" s="114"/>
      <c r="CDC85" s="114"/>
      <c r="CDD85" s="114"/>
      <c r="CDE85" s="114"/>
      <c r="CDF85" s="114"/>
      <c r="CDG85" s="114"/>
      <c r="CDH85" s="114"/>
      <c r="CDI85" s="114"/>
      <c r="CDJ85" s="114"/>
      <c r="CDK85" s="114"/>
      <c r="CDL85" s="114"/>
      <c r="CDM85" s="114"/>
      <c r="CDN85" s="114"/>
      <c r="CDO85" s="114"/>
      <c r="CDP85" s="114"/>
      <c r="CDQ85" s="114"/>
      <c r="CDR85" s="114"/>
      <c r="CDS85" s="114"/>
      <c r="CDT85" s="114"/>
      <c r="CDU85" s="114"/>
      <c r="CDV85" s="114"/>
      <c r="CDW85" s="114"/>
      <c r="CDX85" s="114"/>
      <c r="CDY85" s="114"/>
      <c r="CDZ85" s="114"/>
      <c r="CEA85" s="114"/>
      <c r="CEB85" s="114"/>
      <c r="CEC85" s="114"/>
      <c r="CED85" s="114"/>
      <c r="CEE85" s="114"/>
      <c r="CEF85" s="114"/>
      <c r="CEG85" s="114"/>
      <c r="CEH85" s="114"/>
      <c r="CEI85" s="114"/>
      <c r="CEJ85" s="114"/>
      <c r="CEK85" s="114"/>
      <c r="CEL85" s="114"/>
      <c r="CEM85" s="114"/>
      <c r="CEN85" s="114"/>
      <c r="CEO85" s="114"/>
      <c r="CEP85" s="114"/>
      <c r="CEQ85" s="114"/>
      <c r="CER85" s="114"/>
      <c r="CES85" s="114"/>
      <c r="CET85" s="114"/>
      <c r="CEU85" s="114"/>
      <c r="CEV85" s="114"/>
      <c r="CEW85" s="114"/>
      <c r="CEX85" s="114"/>
      <c r="CEY85" s="114"/>
      <c r="CEZ85" s="114"/>
      <c r="CFA85" s="114"/>
      <c r="CFB85" s="114"/>
      <c r="CFC85" s="114"/>
      <c r="CFD85" s="114"/>
      <c r="CFE85" s="114"/>
      <c r="CFF85" s="114"/>
      <c r="CFG85" s="114"/>
      <c r="CFH85" s="114"/>
      <c r="CFI85" s="114"/>
      <c r="CFJ85" s="114"/>
      <c r="CFK85" s="114"/>
      <c r="CFL85" s="114"/>
      <c r="CFM85" s="114"/>
      <c r="CFN85" s="114"/>
      <c r="CFO85" s="114"/>
      <c r="CFP85" s="114"/>
      <c r="CFQ85" s="114"/>
      <c r="CFR85" s="114"/>
      <c r="CFS85" s="114"/>
      <c r="CFT85" s="114"/>
      <c r="CFU85" s="114"/>
      <c r="CFV85" s="114"/>
      <c r="CFW85" s="114"/>
      <c r="CFX85" s="114"/>
      <c r="CFY85" s="114"/>
      <c r="CFZ85" s="114"/>
      <c r="CGA85" s="114"/>
      <c r="CGB85" s="114"/>
      <c r="CGC85" s="114"/>
      <c r="CGD85" s="114"/>
      <c r="CGE85" s="114"/>
      <c r="CGF85" s="114"/>
      <c r="CGG85" s="114"/>
      <c r="CGH85" s="114"/>
      <c r="CGI85" s="114"/>
      <c r="CGJ85" s="114"/>
      <c r="CGK85" s="114"/>
      <c r="CGL85" s="114"/>
      <c r="CGM85" s="114"/>
      <c r="CGN85" s="114"/>
      <c r="CGO85" s="114"/>
      <c r="CGP85" s="114"/>
      <c r="CGQ85" s="114"/>
      <c r="CGR85" s="114"/>
      <c r="CGS85" s="114"/>
      <c r="CGT85" s="114"/>
      <c r="CGU85" s="114"/>
      <c r="CGV85" s="114"/>
      <c r="CGW85" s="114"/>
      <c r="CGX85" s="114"/>
      <c r="CGY85" s="114"/>
      <c r="CGZ85" s="114"/>
      <c r="CHA85" s="114"/>
      <c r="CHB85" s="114"/>
      <c r="CHC85" s="114"/>
      <c r="CHD85" s="114"/>
      <c r="CHE85" s="114"/>
      <c r="CHF85" s="114"/>
      <c r="CHG85" s="114"/>
      <c r="CHH85" s="114"/>
      <c r="CHI85" s="114"/>
      <c r="CHJ85" s="114"/>
      <c r="CHK85" s="114"/>
      <c r="CHL85" s="114"/>
      <c r="CHM85" s="114"/>
      <c r="CHN85" s="114"/>
      <c r="CHO85" s="114"/>
      <c r="CHP85" s="114"/>
      <c r="CHQ85" s="114"/>
      <c r="CHR85" s="114"/>
      <c r="CHS85" s="114"/>
      <c r="CHT85" s="114"/>
      <c r="CHU85" s="114"/>
      <c r="CHV85" s="114"/>
      <c r="CHW85" s="114"/>
      <c r="CHX85" s="114"/>
      <c r="CHY85" s="114"/>
      <c r="CHZ85" s="114"/>
      <c r="CIA85" s="114"/>
      <c r="CIB85" s="114"/>
      <c r="CIC85" s="114"/>
      <c r="CID85" s="114"/>
      <c r="CIE85" s="114"/>
      <c r="CIF85" s="114"/>
      <c r="CIG85" s="114"/>
      <c r="CIH85" s="114"/>
      <c r="CII85" s="114"/>
      <c r="CIJ85" s="114"/>
      <c r="CIK85" s="114"/>
      <c r="CIL85" s="114"/>
      <c r="CIM85" s="114"/>
      <c r="CIN85" s="114"/>
      <c r="CIO85" s="114"/>
      <c r="CIP85" s="114"/>
      <c r="CIQ85" s="114"/>
      <c r="CIR85" s="114"/>
      <c r="CIS85" s="114"/>
      <c r="CIT85" s="114"/>
      <c r="CIU85" s="114"/>
      <c r="CIV85" s="114"/>
      <c r="CIW85" s="114"/>
      <c r="CIX85" s="114"/>
      <c r="CIY85" s="114"/>
      <c r="CIZ85" s="114"/>
      <c r="CJA85" s="114"/>
      <c r="CJB85" s="114"/>
      <c r="CJC85" s="114"/>
      <c r="CJD85" s="114"/>
      <c r="CJE85" s="114"/>
      <c r="CJF85" s="114"/>
      <c r="CJG85" s="114"/>
      <c r="CJH85" s="114"/>
      <c r="CJI85" s="114"/>
      <c r="CJJ85" s="114"/>
      <c r="CJK85" s="114"/>
      <c r="CJL85" s="114"/>
      <c r="CJM85" s="114"/>
      <c r="CJN85" s="114"/>
      <c r="CJO85" s="114"/>
      <c r="CJP85" s="114"/>
      <c r="CJQ85" s="114"/>
      <c r="CJR85" s="114"/>
      <c r="CJS85" s="114"/>
      <c r="CJT85" s="114"/>
      <c r="CJU85" s="114"/>
      <c r="CJV85" s="114"/>
      <c r="CJW85" s="114"/>
      <c r="CJX85" s="114"/>
      <c r="CJY85" s="114"/>
      <c r="CJZ85" s="114"/>
      <c r="CKA85" s="114"/>
      <c r="CKB85" s="114"/>
      <c r="CKC85" s="114"/>
      <c r="CKD85" s="114"/>
      <c r="CKE85" s="114"/>
      <c r="CKF85" s="114"/>
      <c r="CKG85" s="114"/>
      <c r="CKH85" s="114"/>
      <c r="CKI85" s="114"/>
      <c r="CKJ85" s="114"/>
      <c r="CKK85" s="114"/>
      <c r="CKL85" s="114"/>
      <c r="CKM85" s="114"/>
      <c r="CKN85" s="114"/>
      <c r="CKO85" s="114"/>
      <c r="CKP85" s="114"/>
      <c r="CKQ85" s="114"/>
      <c r="CKR85" s="114"/>
      <c r="CKS85" s="114"/>
      <c r="CKT85" s="114"/>
      <c r="CKU85" s="114"/>
      <c r="CKV85" s="114"/>
      <c r="CKW85" s="114"/>
      <c r="CKX85" s="114"/>
      <c r="CKY85" s="114"/>
      <c r="CKZ85" s="114"/>
      <c r="CLA85" s="114"/>
      <c r="CLB85" s="114"/>
      <c r="CLC85" s="114"/>
      <c r="CLD85" s="114"/>
      <c r="CLE85" s="114"/>
      <c r="CLF85" s="114"/>
      <c r="CLG85" s="114"/>
      <c r="CLH85" s="114"/>
      <c r="CLI85" s="114"/>
      <c r="CLJ85" s="114"/>
      <c r="CLK85" s="114"/>
      <c r="CLL85" s="114"/>
      <c r="CLM85" s="114"/>
      <c r="CLN85" s="114"/>
      <c r="CLO85" s="114"/>
      <c r="CLP85" s="114"/>
      <c r="CLQ85" s="114"/>
      <c r="CLR85" s="114"/>
      <c r="CLS85" s="114"/>
      <c r="CLT85" s="114"/>
      <c r="CLU85" s="114"/>
      <c r="CLV85" s="114"/>
      <c r="CLW85" s="114"/>
      <c r="CLX85" s="114"/>
      <c r="CLY85" s="114"/>
      <c r="CLZ85" s="114"/>
      <c r="CMA85" s="114"/>
      <c r="CMB85" s="114"/>
      <c r="CMC85" s="114"/>
      <c r="CMD85" s="114"/>
      <c r="CME85" s="114"/>
      <c r="CMF85" s="114"/>
      <c r="CMG85" s="114"/>
      <c r="CMH85" s="114"/>
      <c r="CMI85" s="114"/>
      <c r="CMJ85" s="114"/>
      <c r="CMK85" s="114"/>
      <c r="CML85" s="114"/>
      <c r="CMM85" s="114"/>
      <c r="CMN85" s="114"/>
      <c r="CMO85" s="114"/>
      <c r="CMP85" s="114"/>
      <c r="CMQ85" s="114"/>
      <c r="CMR85" s="114"/>
      <c r="CMS85" s="114"/>
      <c r="CMT85" s="114"/>
      <c r="CMU85" s="114"/>
      <c r="CMV85" s="114"/>
      <c r="CMW85" s="114"/>
      <c r="CMX85" s="114"/>
      <c r="CMY85" s="114"/>
      <c r="CMZ85" s="114"/>
      <c r="CNA85" s="114"/>
      <c r="CNB85" s="114"/>
      <c r="CNC85" s="114"/>
      <c r="CND85" s="114"/>
      <c r="CNE85" s="114"/>
      <c r="CNF85" s="114"/>
      <c r="CNG85" s="114"/>
      <c r="CNH85" s="114"/>
      <c r="CNI85" s="114"/>
      <c r="CNJ85" s="114"/>
      <c r="CNK85" s="114"/>
      <c r="CNL85" s="114"/>
      <c r="CNM85" s="114"/>
      <c r="CNN85" s="114"/>
      <c r="CNO85" s="114"/>
      <c r="CNP85" s="114"/>
      <c r="CNQ85" s="114"/>
      <c r="CNR85" s="114"/>
      <c r="CNS85" s="114"/>
      <c r="CNT85" s="114"/>
      <c r="CNU85" s="114"/>
      <c r="CNV85" s="114"/>
      <c r="CNW85" s="114"/>
      <c r="CNX85" s="114"/>
      <c r="CNY85" s="114"/>
      <c r="CNZ85" s="114"/>
      <c r="COA85" s="114"/>
      <c r="COB85" s="114"/>
      <c r="COC85" s="114"/>
      <c r="COD85" s="114"/>
      <c r="COE85" s="114"/>
      <c r="COF85" s="114"/>
      <c r="COG85" s="114"/>
      <c r="COH85" s="114"/>
      <c r="COI85" s="114"/>
      <c r="COJ85" s="114"/>
      <c r="COK85" s="114"/>
      <c r="COL85" s="114"/>
      <c r="COM85" s="114"/>
      <c r="CON85" s="114"/>
      <c r="COO85" s="114"/>
      <c r="COP85" s="114"/>
      <c r="COQ85" s="114"/>
      <c r="COR85" s="114"/>
      <c r="COS85" s="114"/>
      <c r="COT85" s="114"/>
      <c r="COU85" s="114"/>
      <c r="COV85" s="114"/>
      <c r="COW85" s="114"/>
      <c r="COX85" s="114"/>
      <c r="COY85" s="114"/>
      <c r="COZ85" s="114"/>
      <c r="CPA85" s="114"/>
      <c r="CPB85" s="114"/>
      <c r="CPC85" s="114"/>
      <c r="CPD85" s="114"/>
      <c r="CPE85" s="114"/>
      <c r="CPF85" s="114"/>
      <c r="CPG85" s="114"/>
      <c r="CPH85" s="114"/>
      <c r="CPI85" s="114"/>
      <c r="CPJ85" s="114"/>
      <c r="CPK85" s="114"/>
      <c r="CPL85" s="114"/>
      <c r="CPM85" s="114"/>
      <c r="CPN85" s="114"/>
      <c r="CPO85" s="114"/>
      <c r="CPP85" s="114"/>
      <c r="CPQ85" s="114"/>
      <c r="CPR85" s="114"/>
      <c r="CPS85" s="114"/>
      <c r="CPT85" s="114"/>
      <c r="CPU85" s="114"/>
      <c r="CPV85" s="114"/>
      <c r="CPW85" s="114"/>
      <c r="CPX85" s="114"/>
      <c r="CPY85" s="114"/>
      <c r="CPZ85" s="114"/>
      <c r="CQA85" s="114"/>
      <c r="CQB85" s="114"/>
      <c r="CQC85" s="114"/>
      <c r="CQD85" s="114"/>
      <c r="CQE85" s="114"/>
      <c r="CQF85" s="114"/>
      <c r="CQG85" s="114"/>
      <c r="CQH85" s="114"/>
      <c r="CQI85" s="114"/>
      <c r="CQJ85" s="114"/>
      <c r="CQK85" s="114"/>
      <c r="CQL85" s="114"/>
      <c r="CQM85" s="114"/>
      <c r="CQN85" s="114"/>
      <c r="CQO85" s="114"/>
      <c r="CQP85" s="114"/>
      <c r="CQQ85" s="114"/>
      <c r="CQR85" s="114"/>
      <c r="CQS85" s="114"/>
      <c r="CQT85" s="114"/>
      <c r="CQU85" s="114"/>
      <c r="CQV85" s="114"/>
      <c r="CQW85" s="114"/>
      <c r="CQX85" s="114"/>
      <c r="CQY85" s="114"/>
      <c r="CQZ85" s="114"/>
      <c r="CRA85" s="114"/>
      <c r="CRB85" s="114"/>
      <c r="CRC85" s="114"/>
      <c r="CRD85" s="114"/>
      <c r="CRE85" s="114"/>
      <c r="CRF85" s="114"/>
      <c r="CRG85" s="114"/>
      <c r="CRH85" s="114"/>
      <c r="CRI85" s="114"/>
      <c r="CRJ85" s="114"/>
      <c r="CRK85" s="114"/>
      <c r="CRL85" s="114"/>
      <c r="CRM85" s="114"/>
      <c r="CRN85" s="114"/>
      <c r="CRO85" s="114"/>
      <c r="CRP85" s="114"/>
      <c r="CRQ85" s="114"/>
      <c r="CRR85" s="114"/>
      <c r="CRS85" s="114"/>
      <c r="CRT85" s="114"/>
      <c r="CRU85" s="114"/>
      <c r="CRV85" s="114"/>
      <c r="CRW85" s="114"/>
      <c r="CRX85" s="114"/>
      <c r="CRY85" s="114"/>
      <c r="CRZ85" s="114"/>
      <c r="CSA85" s="114"/>
      <c r="CSB85" s="114"/>
      <c r="CSC85" s="114"/>
      <c r="CSD85" s="114"/>
      <c r="CSE85" s="114"/>
      <c r="CSF85" s="114"/>
      <c r="CSG85" s="114"/>
      <c r="CSH85" s="114"/>
      <c r="CSI85" s="114"/>
      <c r="CSJ85" s="114"/>
      <c r="CSK85" s="114"/>
      <c r="CSL85" s="114"/>
      <c r="CSM85" s="114"/>
      <c r="CSN85" s="114"/>
      <c r="CSO85" s="114"/>
      <c r="CSP85" s="114"/>
      <c r="CSQ85" s="114"/>
      <c r="CSR85" s="114"/>
      <c r="CSS85" s="114"/>
      <c r="CST85" s="114"/>
      <c r="CSU85" s="114"/>
      <c r="CSV85" s="114"/>
      <c r="CSW85" s="114"/>
      <c r="CSX85" s="114"/>
      <c r="CSY85" s="114"/>
      <c r="CSZ85" s="114"/>
      <c r="CTA85" s="114"/>
      <c r="CTB85" s="114"/>
      <c r="CTC85" s="114"/>
      <c r="CTD85" s="114"/>
      <c r="CTE85" s="114"/>
      <c r="CTF85" s="114"/>
      <c r="CTG85" s="114"/>
      <c r="CTH85" s="114"/>
      <c r="CTI85" s="114"/>
      <c r="CTJ85" s="114"/>
      <c r="CTK85" s="114"/>
      <c r="CTL85" s="114"/>
      <c r="CTM85" s="114"/>
      <c r="CTN85" s="114"/>
      <c r="CTO85" s="114"/>
      <c r="CTP85" s="114"/>
      <c r="CTQ85" s="114"/>
      <c r="CTR85" s="114"/>
      <c r="CTS85" s="114"/>
      <c r="CTT85" s="114"/>
      <c r="CTU85" s="114"/>
      <c r="CTV85" s="114"/>
      <c r="CTW85" s="114"/>
      <c r="CTX85" s="114"/>
      <c r="CTY85" s="114"/>
      <c r="CTZ85" s="114"/>
      <c r="CUA85" s="114"/>
      <c r="CUB85" s="114"/>
      <c r="CUC85" s="114"/>
      <c r="CUD85" s="114"/>
      <c r="CUE85" s="114"/>
      <c r="CUF85" s="114"/>
      <c r="CUG85" s="114"/>
      <c r="CUH85" s="114"/>
      <c r="CUI85" s="114"/>
      <c r="CUJ85" s="114"/>
      <c r="CUK85" s="114"/>
      <c r="CUL85" s="114"/>
      <c r="CUM85" s="114"/>
      <c r="CUN85" s="114"/>
      <c r="CUO85" s="114"/>
      <c r="CUP85" s="114"/>
      <c r="CUQ85" s="114"/>
      <c r="CUR85" s="114"/>
      <c r="CUS85" s="114"/>
      <c r="CUT85" s="114"/>
      <c r="CUU85" s="114"/>
      <c r="CUV85" s="114"/>
      <c r="CUW85" s="114"/>
      <c r="CUX85" s="114"/>
      <c r="CUY85" s="114"/>
      <c r="CUZ85" s="114"/>
      <c r="CVA85" s="114"/>
      <c r="CVB85" s="114"/>
      <c r="CVC85" s="114"/>
      <c r="CVD85" s="114"/>
      <c r="CVE85" s="114"/>
      <c r="CVF85" s="114"/>
      <c r="CVG85" s="114"/>
      <c r="CVH85" s="114"/>
      <c r="CVI85" s="114"/>
      <c r="CVJ85" s="114"/>
      <c r="CVK85" s="114"/>
      <c r="CVL85" s="114"/>
      <c r="CVM85" s="114"/>
      <c r="CVN85" s="114"/>
      <c r="CVO85" s="114"/>
      <c r="CVP85" s="114"/>
      <c r="CVQ85" s="114"/>
      <c r="CVR85" s="114"/>
      <c r="CVS85" s="114"/>
      <c r="CVT85" s="114"/>
      <c r="CVU85" s="114"/>
      <c r="CVV85" s="114"/>
      <c r="CVW85" s="114"/>
      <c r="CVX85" s="114"/>
      <c r="CVY85" s="114"/>
      <c r="CVZ85" s="114"/>
      <c r="CWA85" s="114"/>
      <c r="CWB85" s="114"/>
      <c r="CWC85" s="114"/>
      <c r="CWD85" s="114"/>
      <c r="CWE85" s="114"/>
      <c r="CWF85" s="114"/>
      <c r="CWG85" s="114"/>
      <c r="CWH85" s="114"/>
      <c r="CWI85" s="114"/>
      <c r="CWJ85" s="114"/>
      <c r="CWK85" s="114"/>
      <c r="CWL85" s="114"/>
      <c r="CWM85" s="114"/>
      <c r="CWN85" s="114"/>
      <c r="CWO85" s="114"/>
      <c r="CWP85" s="114"/>
      <c r="CWQ85" s="114"/>
      <c r="CWR85" s="114"/>
      <c r="CWS85" s="114"/>
      <c r="CWT85" s="114"/>
      <c r="CWU85" s="114"/>
      <c r="CWV85" s="114"/>
      <c r="CWW85" s="114"/>
      <c r="CWX85" s="114"/>
      <c r="CWY85" s="114"/>
      <c r="CWZ85" s="114"/>
      <c r="CXA85" s="114"/>
      <c r="CXB85" s="114"/>
      <c r="CXC85" s="114"/>
      <c r="CXD85" s="114"/>
      <c r="CXE85" s="114"/>
      <c r="CXF85" s="114"/>
      <c r="CXG85" s="114"/>
      <c r="CXH85" s="114"/>
      <c r="CXI85" s="114"/>
      <c r="CXJ85" s="114"/>
      <c r="CXK85" s="114"/>
      <c r="CXL85" s="114"/>
      <c r="CXM85" s="114"/>
      <c r="CXN85" s="114"/>
      <c r="CXO85" s="114"/>
      <c r="CXP85" s="114"/>
      <c r="CXQ85" s="114"/>
      <c r="CXR85" s="114"/>
      <c r="CXS85" s="114"/>
      <c r="CXT85" s="114"/>
      <c r="CXU85" s="114"/>
      <c r="CXV85" s="114"/>
      <c r="CXW85" s="114"/>
      <c r="CXX85" s="114"/>
      <c r="CXY85" s="114"/>
      <c r="CXZ85" s="114"/>
      <c r="CYA85" s="114"/>
      <c r="CYB85" s="114"/>
      <c r="CYC85" s="114"/>
      <c r="CYD85" s="114"/>
      <c r="CYE85" s="114"/>
      <c r="CYF85" s="114"/>
      <c r="CYG85" s="114"/>
      <c r="CYH85" s="114"/>
      <c r="CYI85" s="114"/>
      <c r="CYJ85" s="114"/>
      <c r="CYK85" s="114"/>
      <c r="CYL85" s="114"/>
      <c r="CYM85" s="114"/>
      <c r="CYN85" s="114"/>
      <c r="CYO85" s="114"/>
      <c r="CYP85" s="114"/>
      <c r="CYQ85" s="114"/>
      <c r="CYR85" s="114"/>
      <c r="CYS85" s="114"/>
      <c r="CYT85" s="114"/>
      <c r="CYU85" s="114"/>
      <c r="CYV85" s="114"/>
      <c r="CYW85" s="114"/>
      <c r="CYX85" s="114"/>
      <c r="CYY85" s="114"/>
      <c r="CYZ85" s="114"/>
      <c r="CZA85" s="114"/>
      <c r="CZB85" s="114"/>
      <c r="CZC85" s="114"/>
      <c r="CZD85" s="114"/>
      <c r="CZE85" s="114"/>
      <c r="CZF85" s="114"/>
      <c r="CZG85" s="114"/>
      <c r="CZH85" s="114"/>
      <c r="CZI85" s="114"/>
      <c r="CZJ85" s="114"/>
      <c r="CZK85" s="114"/>
      <c r="CZL85" s="114"/>
      <c r="CZM85" s="114"/>
      <c r="CZN85" s="114"/>
      <c r="CZO85" s="114"/>
      <c r="CZP85" s="114"/>
      <c r="CZQ85" s="114"/>
      <c r="CZR85" s="114"/>
      <c r="CZS85" s="114"/>
      <c r="CZT85" s="114"/>
      <c r="CZU85" s="114"/>
      <c r="CZV85" s="114"/>
      <c r="CZW85" s="114"/>
      <c r="CZX85" s="114"/>
      <c r="CZY85" s="114"/>
      <c r="CZZ85" s="114"/>
      <c r="DAA85" s="114"/>
      <c r="DAB85" s="114"/>
      <c r="DAC85" s="114"/>
      <c r="DAD85" s="114"/>
      <c r="DAE85" s="114"/>
      <c r="DAF85" s="114"/>
      <c r="DAG85" s="114"/>
      <c r="DAH85" s="114"/>
      <c r="DAI85" s="114"/>
      <c r="DAJ85" s="114"/>
      <c r="DAK85" s="114"/>
      <c r="DAL85" s="114"/>
      <c r="DAM85" s="114"/>
      <c r="DAN85" s="114"/>
      <c r="DAO85" s="114"/>
      <c r="DAP85" s="114"/>
      <c r="DAQ85" s="114"/>
      <c r="DAR85" s="114"/>
      <c r="DAS85" s="114"/>
      <c r="DAT85" s="114"/>
      <c r="DAU85" s="114"/>
      <c r="DAV85" s="114"/>
      <c r="DAW85" s="114"/>
      <c r="DAX85" s="114"/>
      <c r="DAY85" s="114"/>
      <c r="DAZ85" s="114"/>
      <c r="DBA85" s="114"/>
      <c r="DBB85" s="114"/>
      <c r="DBC85" s="114"/>
      <c r="DBD85" s="114"/>
      <c r="DBE85" s="114"/>
      <c r="DBF85" s="114"/>
      <c r="DBG85" s="114"/>
      <c r="DBH85" s="114"/>
      <c r="DBI85" s="114"/>
      <c r="DBJ85" s="114"/>
      <c r="DBK85" s="114"/>
      <c r="DBL85" s="114"/>
      <c r="DBM85" s="114"/>
      <c r="DBN85" s="114"/>
      <c r="DBO85" s="114"/>
      <c r="DBP85" s="114"/>
      <c r="DBQ85" s="114"/>
      <c r="DBR85" s="114"/>
      <c r="DBS85" s="114"/>
      <c r="DBT85" s="114"/>
      <c r="DBU85" s="114"/>
      <c r="DBV85" s="114"/>
      <c r="DBW85" s="114"/>
      <c r="DBX85" s="114"/>
      <c r="DBY85" s="114"/>
      <c r="DBZ85" s="114"/>
      <c r="DCA85" s="114"/>
      <c r="DCB85" s="114"/>
      <c r="DCC85" s="114"/>
      <c r="DCD85" s="114"/>
      <c r="DCE85" s="114"/>
      <c r="DCF85" s="114"/>
      <c r="DCG85" s="114"/>
      <c r="DCH85" s="114"/>
      <c r="DCI85" s="114"/>
      <c r="DCJ85" s="114"/>
      <c r="DCK85" s="114"/>
      <c r="DCL85" s="114"/>
      <c r="DCM85" s="114"/>
      <c r="DCN85" s="114"/>
      <c r="DCO85" s="114"/>
      <c r="DCP85" s="114"/>
      <c r="DCQ85" s="114"/>
      <c r="DCR85" s="114"/>
      <c r="DCS85" s="114"/>
      <c r="DCT85" s="114"/>
      <c r="DCU85" s="114"/>
      <c r="DCV85" s="114"/>
      <c r="DCW85" s="114"/>
      <c r="DCX85" s="114"/>
      <c r="DCY85" s="114"/>
      <c r="DCZ85" s="114"/>
      <c r="DDA85" s="114"/>
      <c r="DDB85" s="114"/>
      <c r="DDC85" s="114"/>
      <c r="DDD85" s="114"/>
      <c r="DDE85" s="114"/>
      <c r="DDF85" s="114"/>
      <c r="DDG85" s="114"/>
      <c r="DDH85" s="114"/>
      <c r="DDI85" s="114"/>
      <c r="DDJ85" s="114"/>
      <c r="DDK85" s="114"/>
      <c r="DDL85" s="114"/>
      <c r="DDM85" s="114"/>
      <c r="DDN85" s="114"/>
      <c r="DDO85" s="114"/>
      <c r="DDP85" s="114"/>
      <c r="DDQ85" s="114"/>
      <c r="DDR85" s="114"/>
      <c r="DDS85" s="114"/>
      <c r="DDT85" s="114"/>
      <c r="DDU85" s="114"/>
      <c r="DDV85" s="114"/>
      <c r="DDW85" s="114"/>
      <c r="DDX85" s="114"/>
      <c r="DDY85" s="114"/>
      <c r="DDZ85" s="114"/>
      <c r="DEA85" s="114"/>
      <c r="DEB85" s="114"/>
      <c r="DEC85" s="114"/>
      <c r="DED85" s="114"/>
      <c r="DEE85" s="114"/>
      <c r="DEF85" s="114"/>
      <c r="DEG85" s="114"/>
      <c r="DEH85" s="114"/>
      <c r="DEI85" s="114"/>
      <c r="DEJ85" s="114"/>
      <c r="DEK85" s="114"/>
      <c r="DEL85" s="114"/>
      <c r="DEM85" s="114"/>
      <c r="DEN85" s="114"/>
      <c r="DEO85" s="114"/>
      <c r="DEP85" s="114"/>
      <c r="DEQ85" s="114"/>
      <c r="DER85" s="114"/>
      <c r="DES85" s="114"/>
      <c r="DET85" s="114"/>
      <c r="DEU85" s="114"/>
      <c r="DEV85" s="114"/>
      <c r="DEW85" s="114"/>
      <c r="DEX85" s="114"/>
      <c r="DEY85" s="114"/>
      <c r="DEZ85" s="114"/>
      <c r="DFA85" s="114"/>
      <c r="DFB85" s="114"/>
      <c r="DFC85" s="114"/>
      <c r="DFD85" s="114"/>
      <c r="DFE85" s="114"/>
      <c r="DFF85" s="114"/>
      <c r="DFG85" s="114"/>
      <c r="DFH85" s="114"/>
      <c r="DFI85" s="114"/>
      <c r="DFJ85" s="114"/>
      <c r="DFK85" s="114"/>
      <c r="DFL85" s="114"/>
      <c r="DFM85" s="114"/>
      <c r="DFN85" s="114"/>
      <c r="DFO85" s="114"/>
      <c r="DFP85" s="114"/>
      <c r="DFQ85" s="114"/>
      <c r="DFR85" s="114"/>
      <c r="DFS85" s="114"/>
      <c r="DFT85" s="114"/>
      <c r="DFU85" s="114"/>
      <c r="DFV85" s="114"/>
      <c r="DFW85" s="114"/>
      <c r="DFX85" s="114"/>
      <c r="DFY85" s="114"/>
      <c r="DFZ85" s="114"/>
      <c r="DGA85" s="114"/>
      <c r="DGB85" s="114"/>
      <c r="DGC85" s="114"/>
      <c r="DGD85" s="114"/>
      <c r="DGE85" s="114"/>
      <c r="DGF85" s="114"/>
      <c r="DGG85" s="114"/>
      <c r="DGH85" s="114"/>
      <c r="DGI85" s="114"/>
      <c r="DGJ85" s="114"/>
      <c r="DGK85" s="114"/>
      <c r="DGL85" s="114"/>
      <c r="DGM85" s="114"/>
      <c r="DGN85" s="114"/>
      <c r="DGO85" s="114"/>
      <c r="DGP85" s="114"/>
      <c r="DGQ85" s="114"/>
      <c r="DGR85" s="114"/>
      <c r="DGS85" s="114"/>
      <c r="DGT85" s="114"/>
      <c r="DGU85" s="114"/>
      <c r="DGV85" s="114"/>
      <c r="DGW85" s="114"/>
      <c r="DGX85" s="114"/>
      <c r="DGY85" s="114"/>
      <c r="DGZ85" s="114"/>
      <c r="DHA85" s="114"/>
      <c r="DHB85" s="114"/>
      <c r="DHC85" s="114"/>
      <c r="DHD85" s="114"/>
      <c r="DHE85" s="114"/>
      <c r="DHF85" s="114"/>
      <c r="DHG85" s="114"/>
      <c r="DHH85" s="114"/>
      <c r="DHI85" s="114"/>
      <c r="DHJ85" s="114"/>
      <c r="DHK85" s="114"/>
      <c r="DHL85" s="114"/>
      <c r="DHM85" s="114"/>
      <c r="DHN85" s="114"/>
      <c r="DHO85" s="114"/>
      <c r="DHP85" s="114"/>
      <c r="DHQ85" s="114"/>
      <c r="DHR85" s="114"/>
      <c r="DHS85" s="114"/>
      <c r="DHT85" s="114"/>
      <c r="DHU85" s="114"/>
      <c r="DHV85" s="114"/>
      <c r="DHW85" s="114"/>
      <c r="DHX85" s="114"/>
      <c r="DHY85" s="114"/>
      <c r="DHZ85" s="114"/>
      <c r="DIA85" s="114"/>
      <c r="DIB85" s="114"/>
      <c r="DIC85" s="114"/>
      <c r="DID85" s="114"/>
      <c r="DIE85" s="114"/>
      <c r="DIF85" s="114"/>
      <c r="DIG85" s="114"/>
      <c r="DIH85" s="114"/>
      <c r="DII85" s="114"/>
      <c r="DIJ85" s="114"/>
      <c r="DIK85" s="114"/>
      <c r="DIL85" s="114"/>
      <c r="DIM85" s="114"/>
      <c r="DIN85" s="114"/>
      <c r="DIO85" s="114"/>
      <c r="DIP85" s="114"/>
      <c r="DIQ85" s="114"/>
      <c r="DIR85" s="114"/>
      <c r="DIS85" s="114"/>
      <c r="DIT85" s="114"/>
      <c r="DIU85" s="114"/>
      <c r="DIV85" s="114"/>
      <c r="DIW85" s="114"/>
      <c r="DIX85" s="114"/>
      <c r="DIY85" s="114"/>
      <c r="DIZ85" s="114"/>
      <c r="DJA85" s="114"/>
      <c r="DJB85" s="114"/>
      <c r="DJC85" s="114"/>
      <c r="DJD85" s="114"/>
      <c r="DJE85" s="114"/>
      <c r="DJF85" s="114"/>
      <c r="DJG85" s="114"/>
      <c r="DJH85" s="114"/>
      <c r="DJI85" s="114"/>
      <c r="DJJ85" s="114"/>
      <c r="DJK85" s="114"/>
      <c r="DJL85" s="114"/>
      <c r="DJM85" s="114"/>
      <c r="DJN85" s="114"/>
      <c r="DJO85" s="114"/>
      <c r="DJP85" s="114"/>
      <c r="DJQ85" s="114"/>
      <c r="DJR85" s="114"/>
      <c r="DJS85" s="114"/>
      <c r="DJT85" s="114"/>
      <c r="DJU85" s="114"/>
      <c r="DJV85" s="114"/>
      <c r="DJW85" s="114"/>
      <c r="DJX85" s="114"/>
      <c r="DJY85" s="114"/>
      <c r="DJZ85" s="114"/>
      <c r="DKA85" s="114"/>
      <c r="DKB85" s="114"/>
      <c r="DKC85" s="114"/>
      <c r="DKD85" s="114"/>
      <c r="DKE85" s="114"/>
      <c r="DKF85" s="114"/>
      <c r="DKG85" s="114"/>
      <c r="DKH85" s="114"/>
      <c r="DKI85" s="114"/>
      <c r="DKJ85" s="114"/>
      <c r="DKK85" s="114"/>
      <c r="DKL85" s="114"/>
      <c r="DKM85" s="114"/>
      <c r="DKN85" s="114"/>
      <c r="DKO85" s="114"/>
      <c r="DKP85" s="114"/>
      <c r="DKQ85" s="114"/>
      <c r="DKR85" s="114"/>
      <c r="DKS85" s="114"/>
      <c r="DKT85" s="114"/>
      <c r="DKU85" s="114"/>
      <c r="DKV85" s="114"/>
      <c r="DKW85" s="114"/>
      <c r="DKX85" s="114"/>
      <c r="DKY85" s="114"/>
      <c r="DKZ85" s="114"/>
      <c r="DLA85" s="114"/>
      <c r="DLB85" s="114"/>
      <c r="DLC85" s="114"/>
      <c r="DLD85" s="114"/>
      <c r="DLE85" s="114"/>
      <c r="DLF85" s="114"/>
      <c r="DLG85" s="114"/>
      <c r="DLH85" s="114"/>
      <c r="DLI85" s="114"/>
      <c r="DLJ85" s="114"/>
      <c r="DLK85" s="114"/>
      <c r="DLL85" s="114"/>
      <c r="DLM85" s="114"/>
      <c r="DLN85" s="114"/>
      <c r="DLO85" s="114"/>
      <c r="DLP85" s="114"/>
      <c r="DLQ85" s="114"/>
      <c r="DLR85" s="114"/>
      <c r="DLS85" s="114"/>
      <c r="DLT85" s="114"/>
      <c r="DLU85" s="114"/>
      <c r="DLV85" s="114"/>
      <c r="DLW85" s="114"/>
      <c r="DLX85" s="114"/>
      <c r="DLY85" s="114"/>
      <c r="DLZ85" s="114"/>
      <c r="DMA85" s="114"/>
      <c r="DMB85" s="114"/>
      <c r="DMC85" s="114"/>
      <c r="DMD85" s="114"/>
      <c r="DME85" s="114"/>
      <c r="DMF85" s="114"/>
      <c r="DMG85" s="114"/>
      <c r="DMH85" s="114"/>
      <c r="DMI85" s="114"/>
      <c r="DMJ85" s="114"/>
      <c r="DMK85" s="114"/>
      <c r="DML85" s="114"/>
      <c r="DMM85" s="114"/>
      <c r="DMN85" s="114"/>
      <c r="DMO85" s="114"/>
      <c r="DMP85" s="114"/>
      <c r="DMQ85" s="114"/>
      <c r="DMR85" s="114"/>
      <c r="DMS85" s="114"/>
      <c r="DMT85" s="114"/>
      <c r="DMU85" s="114"/>
      <c r="DMV85" s="114"/>
      <c r="DMW85" s="114"/>
      <c r="DMX85" s="114"/>
      <c r="DMY85" s="114"/>
      <c r="DMZ85" s="114"/>
      <c r="DNA85" s="114"/>
      <c r="DNB85" s="114"/>
      <c r="DNC85" s="114"/>
      <c r="DND85" s="114"/>
      <c r="DNE85" s="114"/>
      <c r="DNF85" s="114"/>
      <c r="DNG85" s="114"/>
      <c r="DNH85" s="114"/>
      <c r="DNI85" s="114"/>
      <c r="DNJ85" s="114"/>
      <c r="DNK85" s="114"/>
      <c r="DNL85" s="114"/>
      <c r="DNM85" s="114"/>
      <c r="DNN85" s="114"/>
      <c r="DNO85" s="114"/>
      <c r="DNP85" s="114"/>
      <c r="DNQ85" s="114"/>
      <c r="DNR85" s="114"/>
      <c r="DNS85" s="114"/>
      <c r="DNT85" s="114"/>
      <c r="DNU85" s="114"/>
      <c r="DNV85" s="114"/>
      <c r="DNW85" s="114"/>
      <c r="DNX85" s="114"/>
      <c r="DNY85" s="114"/>
      <c r="DNZ85" s="114"/>
      <c r="DOA85" s="114"/>
      <c r="DOB85" s="114"/>
      <c r="DOC85" s="114"/>
      <c r="DOD85" s="114"/>
      <c r="DOE85" s="114"/>
      <c r="DOF85" s="114"/>
      <c r="DOG85" s="114"/>
      <c r="DOH85" s="114"/>
      <c r="DOI85" s="114"/>
      <c r="DOJ85" s="114"/>
      <c r="DOK85" s="114"/>
      <c r="DOL85" s="114"/>
      <c r="DOM85" s="114"/>
      <c r="DON85" s="114"/>
      <c r="DOO85" s="114"/>
      <c r="DOP85" s="114"/>
      <c r="DOQ85" s="114"/>
      <c r="DOR85" s="114"/>
      <c r="DOS85" s="114"/>
      <c r="DOT85" s="114"/>
      <c r="DOU85" s="114"/>
      <c r="DOV85" s="114"/>
      <c r="DOW85" s="114"/>
      <c r="DOX85" s="114"/>
      <c r="DOY85" s="114"/>
      <c r="DOZ85" s="114"/>
      <c r="DPA85" s="114"/>
      <c r="DPB85" s="114"/>
      <c r="DPC85" s="114"/>
      <c r="DPD85" s="114"/>
      <c r="DPE85" s="114"/>
      <c r="DPF85" s="114"/>
      <c r="DPG85" s="114"/>
      <c r="DPH85" s="114"/>
      <c r="DPI85" s="114"/>
      <c r="DPJ85" s="114"/>
      <c r="DPK85" s="114"/>
      <c r="DPL85" s="114"/>
      <c r="DPM85" s="114"/>
      <c r="DPN85" s="114"/>
      <c r="DPO85" s="114"/>
      <c r="DPP85" s="114"/>
      <c r="DPQ85" s="114"/>
      <c r="DPR85" s="114"/>
      <c r="DPS85" s="114"/>
      <c r="DPT85" s="114"/>
      <c r="DPU85" s="114"/>
      <c r="DPV85" s="114"/>
      <c r="DPW85" s="114"/>
      <c r="DPX85" s="114"/>
      <c r="DPY85" s="114"/>
      <c r="DPZ85" s="114"/>
      <c r="DQA85" s="114"/>
      <c r="DQB85" s="114"/>
      <c r="DQC85" s="114"/>
      <c r="DQD85" s="114"/>
      <c r="DQE85" s="114"/>
      <c r="DQF85" s="114"/>
      <c r="DQG85" s="114"/>
      <c r="DQH85" s="114"/>
      <c r="DQI85" s="114"/>
      <c r="DQJ85" s="114"/>
      <c r="DQK85" s="114"/>
      <c r="DQL85" s="114"/>
      <c r="DQM85" s="114"/>
      <c r="DQN85" s="114"/>
      <c r="DQO85" s="114"/>
      <c r="DQP85" s="114"/>
      <c r="DQQ85" s="114"/>
      <c r="DQR85" s="114"/>
      <c r="DQS85" s="114"/>
      <c r="DQT85" s="114"/>
      <c r="DQU85" s="114"/>
      <c r="DQV85" s="114"/>
      <c r="DQW85" s="114"/>
      <c r="DQX85" s="114"/>
      <c r="DQY85" s="114"/>
      <c r="DQZ85" s="114"/>
      <c r="DRA85" s="114"/>
      <c r="DRB85" s="114"/>
      <c r="DRC85" s="114"/>
      <c r="DRD85" s="114"/>
      <c r="DRE85" s="114"/>
      <c r="DRF85" s="114"/>
      <c r="DRG85" s="114"/>
      <c r="DRH85" s="114"/>
      <c r="DRI85" s="114"/>
      <c r="DRJ85" s="114"/>
      <c r="DRK85" s="114"/>
      <c r="DRL85" s="114"/>
      <c r="DRM85" s="114"/>
      <c r="DRN85" s="114"/>
      <c r="DRO85" s="114"/>
      <c r="DRP85" s="114"/>
      <c r="DRQ85" s="114"/>
      <c r="DRR85" s="114"/>
      <c r="DRS85" s="114"/>
      <c r="DRT85" s="114"/>
      <c r="DRU85" s="114"/>
      <c r="DRV85" s="114"/>
      <c r="DRW85" s="114"/>
      <c r="DRX85" s="114"/>
      <c r="DRY85" s="114"/>
      <c r="DRZ85" s="114"/>
      <c r="DSA85" s="114"/>
      <c r="DSB85" s="114"/>
      <c r="DSC85" s="114"/>
      <c r="DSD85" s="114"/>
      <c r="DSE85" s="114"/>
      <c r="DSF85" s="114"/>
      <c r="DSG85" s="114"/>
      <c r="DSH85" s="114"/>
      <c r="DSI85" s="114"/>
      <c r="DSJ85" s="114"/>
      <c r="DSK85" s="114"/>
      <c r="DSL85" s="114"/>
      <c r="DSM85" s="114"/>
      <c r="DSN85" s="114"/>
      <c r="DSO85" s="114"/>
      <c r="DSP85" s="114"/>
      <c r="DSQ85" s="114"/>
      <c r="DSR85" s="114"/>
      <c r="DSS85" s="114"/>
      <c r="DST85" s="114"/>
      <c r="DSU85" s="114"/>
      <c r="DSV85" s="114"/>
      <c r="DSW85" s="114"/>
      <c r="DSX85" s="114"/>
      <c r="DSY85" s="114"/>
      <c r="DSZ85" s="114"/>
      <c r="DTA85" s="114"/>
      <c r="DTB85" s="114"/>
      <c r="DTC85" s="114"/>
      <c r="DTD85" s="114"/>
      <c r="DTE85" s="114"/>
      <c r="DTF85" s="114"/>
      <c r="DTG85" s="114"/>
      <c r="DTH85" s="114"/>
      <c r="DTI85" s="114"/>
      <c r="DTJ85" s="114"/>
      <c r="DTK85" s="114"/>
      <c r="DTL85" s="114"/>
      <c r="DTM85" s="114"/>
      <c r="DTN85" s="114"/>
      <c r="DTO85" s="114"/>
      <c r="DTP85" s="114"/>
      <c r="DTQ85" s="114"/>
      <c r="DTR85" s="114"/>
      <c r="DTS85" s="114"/>
      <c r="DTT85" s="114"/>
      <c r="DTU85" s="114"/>
      <c r="DTV85" s="114"/>
      <c r="DTW85" s="114"/>
      <c r="DTX85" s="114"/>
      <c r="DTY85" s="114"/>
      <c r="DTZ85" s="114"/>
      <c r="DUA85" s="114"/>
      <c r="DUB85" s="114"/>
      <c r="DUC85" s="114"/>
      <c r="DUD85" s="114"/>
      <c r="DUE85" s="114"/>
      <c r="DUF85" s="114"/>
      <c r="DUG85" s="114"/>
      <c r="DUH85" s="114"/>
      <c r="DUI85" s="114"/>
      <c r="DUJ85" s="114"/>
      <c r="DUK85" s="114"/>
      <c r="DUL85" s="114"/>
      <c r="DUM85" s="114"/>
      <c r="DUN85" s="114"/>
      <c r="DUO85" s="114"/>
      <c r="DUP85" s="114"/>
      <c r="DUQ85" s="114"/>
      <c r="DUR85" s="114"/>
      <c r="DUS85" s="114"/>
      <c r="DUT85" s="114"/>
      <c r="DUU85" s="114"/>
      <c r="DUV85" s="114"/>
      <c r="DUW85" s="114"/>
      <c r="DUX85" s="114"/>
      <c r="DUY85" s="114"/>
      <c r="DUZ85" s="114"/>
      <c r="DVA85" s="114"/>
      <c r="DVB85" s="114"/>
      <c r="DVC85" s="114"/>
      <c r="DVD85" s="114"/>
      <c r="DVE85" s="114"/>
      <c r="DVF85" s="114"/>
      <c r="DVG85" s="114"/>
      <c r="DVH85" s="114"/>
      <c r="DVI85" s="114"/>
      <c r="DVJ85" s="114"/>
      <c r="DVK85" s="114"/>
      <c r="DVL85" s="114"/>
      <c r="DVM85" s="114"/>
      <c r="DVN85" s="114"/>
      <c r="DVO85" s="114"/>
      <c r="DVP85" s="114"/>
      <c r="DVQ85" s="114"/>
      <c r="DVR85" s="114"/>
      <c r="DVS85" s="114"/>
      <c r="DVT85" s="114"/>
      <c r="DVU85" s="114"/>
      <c r="DVV85" s="114"/>
      <c r="DVW85" s="114"/>
      <c r="DVX85" s="114"/>
      <c r="DVY85" s="114"/>
      <c r="DVZ85" s="114"/>
      <c r="DWA85" s="114"/>
      <c r="DWB85" s="114"/>
      <c r="DWC85" s="114"/>
      <c r="DWD85" s="114"/>
      <c r="DWE85" s="114"/>
      <c r="DWF85" s="114"/>
      <c r="DWG85" s="114"/>
      <c r="DWH85" s="114"/>
      <c r="DWI85" s="114"/>
      <c r="DWJ85" s="114"/>
      <c r="DWK85" s="114"/>
      <c r="DWL85" s="114"/>
      <c r="DWM85" s="114"/>
      <c r="DWN85" s="114"/>
      <c r="DWO85" s="114"/>
      <c r="DWP85" s="114"/>
      <c r="DWQ85" s="114"/>
      <c r="DWR85" s="114"/>
      <c r="DWS85" s="114"/>
      <c r="DWT85" s="114"/>
      <c r="DWU85" s="114"/>
      <c r="DWV85" s="114"/>
      <c r="DWW85" s="114"/>
      <c r="DWX85" s="114"/>
      <c r="DWY85" s="114"/>
      <c r="DWZ85" s="114"/>
      <c r="DXA85" s="114"/>
      <c r="DXB85" s="114"/>
      <c r="DXC85" s="114"/>
      <c r="DXD85" s="114"/>
      <c r="DXE85" s="114"/>
      <c r="DXF85" s="114"/>
      <c r="DXG85" s="114"/>
      <c r="DXH85" s="114"/>
      <c r="DXI85" s="114"/>
      <c r="DXJ85" s="114"/>
      <c r="DXK85" s="114"/>
      <c r="DXL85" s="114"/>
      <c r="DXM85" s="114"/>
      <c r="DXN85" s="114"/>
      <c r="DXO85" s="114"/>
      <c r="DXP85" s="114"/>
      <c r="DXQ85" s="114"/>
      <c r="DXR85" s="114"/>
      <c r="DXS85" s="114"/>
      <c r="DXT85" s="114"/>
      <c r="DXU85" s="114"/>
      <c r="DXV85" s="114"/>
      <c r="DXW85" s="114"/>
      <c r="DXX85" s="114"/>
      <c r="DXY85" s="114"/>
      <c r="DXZ85" s="114"/>
      <c r="DYA85" s="114"/>
      <c r="DYB85" s="114"/>
      <c r="DYC85" s="114"/>
      <c r="DYD85" s="114"/>
      <c r="DYE85" s="114"/>
      <c r="DYF85" s="114"/>
      <c r="DYG85" s="114"/>
      <c r="DYH85" s="114"/>
      <c r="DYI85" s="114"/>
      <c r="DYJ85" s="114"/>
      <c r="DYK85" s="114"/>
      <c r="DYL85" s="114"/>
      <c r="DYM85" s="114"/>
      <c r="DYN85" s="114"/>
      <c r="DYO85" s="114"/>
      <c r="DYP85" s="114"/>
      <c r="DYQ85" s="114"/>
      <c r="DYR85" s="114"/>
      <c r="DYS85" s="114"/>
      <c r="DYT85" s="114"/>
      <c r="DYU85" s="114"/>
      <c r="DYV85" s="114"/>
      <c r="DYW85" s="114"/>
      <c r="DYX85" s="114"/>
      <c r="DYY85" s="114"/>
      <c r="DYZ85" s="114"/>
      <c r="DZA85" s="114"/>
      <c r="DZB85" s="114"/>
      <c r="DZC85" s="114"/>
      <c r="DZD85" s="114"/>
      <c r="DZE85" s="114"/>
      <c r="DZF85" s="114"/>
      <c r="DZG85" s="114"/>
      <c r="DZH85" s="114"/>
      <c r="DZI85" s="114"/>
      <c r="DZJ85" s="114"/>
      <c r="DZK85" s="114"/>
      <c r="DZL85" s="114"/>
      <c r="DZM85" s="114"/>
      <c r="DZN85" s="114"/>
      <c r="DZO85" s="114"/>
      <c r="DZP85" s="114"/>
      <c r="DZQ85" s="114"/>
      <c r="DZR85" s="114"/>
      <c r="DZS85" s="114"/>
      <c r="DZT85" s="114"/>
      <c r="DZU85" s="114"/>
      <c r="DZV85" s="114"/>
      <c r="DZW85" s="114"/>
      <c r="DZX85" s="114"/>
      <c r="DZY85" s="114"/>
      <c r="DZZ85" s="114"/>
      <c r="EAA85" s="114"/>
      <c r="EAB85" s="114"/>
      <c r="EAC85" s="114"/>
      <c r="EAD85" s="114"/>
      <c r="EAE85" s="114"/>
      <c r="EAF85" s="114"/>
      <c r="EAG85" s="114"/>
      <c r="EAH85" s="114"/>
      <c r="EAI85" s="114"/>
      <c r="EAJ85" s="114"/>
      <c r="EAK85" s="114"/>
      <c r="EAL85" s="114"/>
      <c r="EAM85" s="114"/>
      <c r="EAN85" s="114"/>
      <c r="EAO85" s="114"/>
      <c r="EAP85" s="114"/>
      <c r="EAQ85" s="114"/>
      <c r="EAR85" s="114"/>
      <c r="EAS85" s="114"/>
      <c r="EAT85" s="114"/>
      <c r="EAU85" s="114"/>
      <c r="EAV85" s="114"/>
      <c r="EAW85" s="114"/>
      <c r="EAX85" s="114"/>
      <c r="EAY85" s="114"/>
      <c r="EAZ85" s="114"/>
      <c r="EBA85" s="114"/>
      <c r="EBB85" s="114"/>
      <c r="EBC85" s="114"/>
      <c r="EBD85" s="114"/>
      <c r="EBE85" s="114"/>
      <c r="EBF85" s="114"/>
      <c r="EBG85" s="114"/>
      <c r="EBH85" s="114"/>
      <c r="EBI85" s="114"/>
      <c r="EBJ85" s="114"/>
      <c r="EBK85" s="114"/>
      <c r="EBL85" s="114"/>
      <c r="EBM85" s="114"/>
      <c r="EBN85" s="114"/>
      <c r="EBO85" s="114"/>
      <c r="EBP85" s="114"/>
      <c r="EBQ85" s="114"/>
      <c r="EBR85" s="114"/>
      <c r="EBS85" s="114"/>
      <c r="EBT85" s="114"/>
      <c r="EBU85" s="114"/>
      <c r="EBV85" s="114"/>
      <c r="EBW85" s="114"/>
      <c r="EBX85" s="114"/>
      <c r="EBY85" s="114"/>
      <c r="EBZ85" s="114"/>
      <c r="ECA85" s="114"/>
      <c r="ECB85" s="114"/>
      <c r="ECC85" s="114"/>
      <c r="ECD85" s="114"/>
      <c r="ECE85" s="114"/>
      <c r="ECF85" s="114"/>
      <c r="ECG85" s="114"/>
      <c r="ECH85" s="114"/>
      <c r="ECI85" s="114"/>
      <c r="ECJ85" s="114"/>
      <c r="ECK85" s="114"/>
      <c r="ECL85" s="114"/>
      <c r="ECM85" s="114"/>
      <c r="ECN85" s="114"/>
      <c r="ECO85" s="114"/>
      <c r="ECP85" s="114"/>
      <c r="ECQ85" s="114"/>
      <c r="ECR85" s="114"/>
      <c r="ECS85" s="114"/>
      <c r="ECT85" s="114"/>
      <c r="ECU85" s="114"/>
      <c r="ECV85" s="114"/>
      <c r="ECW85" s="114"/>
      <c r="ECX85" s="114"/>
      <c r="ECY85" s="114"/>
      <c r="ECZ85" s="114"/>
      <c r="EDA85" s="114"/>
      <c r="EDB85" s="114"/>
      <c r="EDC85" s="114"/>
      <c r="EDD85" s="114"/>
      <c r="EDE85" s="114"/>
      <c r="EDF85" s="114"/>
      <c r="EDG85" s="114"/>
      <c r="EDH85" s="114"/>
      <c r="EDI85" s="114"/>
      <c r="EDJ85" s="114"/>
      <c r="EDK85" s="114"/>
      <c r="EDL85" s="114"/>
      <c r="EDM85" s="114"/>
      <c r="EDN85" s="114"/>
      <c r="EDO85" s="114"/>
      <c r="EDP85" s="114"/>
      <c r="EDQ85" s="114"/>
      <c r="EDR85" s="114"/>
      <c r="EDS85" s="114"/>
      <c r="EDT85" s="114"/>
      <c r="EDU85" s="114"/>
      <c r="EDV85" s="114"/>
      <c r="EDW85" s="114"/>
      <c r="EDX85" s="114"/>
      <c r="EDY85" s="114"/>
      <c r="EDZ85" s="114"/>
      <c r="EEA85" s="114"/>
      <c r="EEB85" s="114"/>
      <c r="EEC85" s="114"/>
      <c r="EED85" s="114"/>
      <c r="EEE85" s="114"/>
      <c r="EEF85" s="114"/>
      <c r="EEG85" s="114"/>
      <c r="EEH85" s="114"/>
      <c r="EEI85" s="114"/>
      <c r="EEJ85" s="114"/>
      <c r="EEK85" s="114"/>
      <c r="EEL85" s="114"/>
      <c r="EEM85" s="114"/>
      <c r="EEN85" s="114"/>
      <c r="EEO85" s="114"/>
      <c r="EEP85" s="114"/>
      <c r="EEQ85" s="114"/>
      <c r="EER85" s="114"/>
      <c r="EES85" s="114"/>
      <c r="EET85" s="114"/>
      <c r="EEU85" s="114"/>
      <c r="EEV85" s="114"/>
      <c r="EEW85" s="114"/>
      <c r="EEX85" s="114"/>
      <c r="EEY85" s="114"/>
      <c r="EEZ85" s="114"/>
      <c r="EFA85" s="114"/>
      <c r="EFB85" s="114"/>
      <c r="EFC85" s="114"/>
      <c r="EFD85" s="114"/>
      <c r="EFE85" s="114"/>
      <c r="EFF85" s="114"/>
      <c r="EFG85" s="114"/>
      <c r="EFH85" s="114"/>
      <c r="EFI85" s="114"/>
      <c r="EFJ85" s="114"/>
      <c r="EFK85" s="114"/>
      <c r="EFL85" s="114"/>
      <c r="EFM85" s="114"/>
      <c r="EFN85" s="114"/>
      <c r="EFO85" s="114"/>
      <c r="EFP85" s="114"/>
      <c r="EFQ85" s="114"/>
      <c r="EFR85" s="114"/>
      <c r="EFS85" s="114"/>
      <c r="EFT85" s="114"/>
      <c r="EFU85" s="114"/>
      <c r="EFV85" s="114"/>
      <c r="EFW85" s="114"/>
      <c r="EFX85" s="114"/>
      <c r="EFY85" s="114"/>
      <c r="EFZ85" s="114"/>
      <c r="EGA85" s="114"/>
      <c r="EGB85" s="114"/>
      <c r="EGC85" s="114"/>
      <c r="EGD85" s="114"/>
      <c r="EGE85" s="114"/>
      <c r="EGF85" s="114"/>
      <c r="EGG85" s="114"/>
      <c r="EGH85" s="114"/>
      <c r="EGI85" s="114"/>
      <c r="EGJ85" s="114"/>
      <c r="EGK85" s="114"/>
      <c r="EGL85" s="114"/>
      <c r="EGM85" s="114"/>
      <c r="EGN85" s="114"/>
      <c r="EGO85" s="114"/>
      <c r="EGP85" s="114"/>
      <c r="EGQ85" s="114"/>
      <c r="EGR85" s="114"/>
      <c r="EGS85" s="114"/>
      <c r="EGT85" s="114"/>
      <c r="EGU85" s="114"/>
      <c r="EGV85" s="114"/>
      <c r="EGW85" s="114"/>
      <c r="EGX85" s="114"/>
      <c r="EGY85" s="114"/>
      <c r="EGZ85" s="114"/>
      <c r="EHA85" s="114"/>
      <c r="EHB85" s="114"/>
      <c r="EHC85" s="114"/>
      <c r="EHD85" s="114"/>
      <c r="EHE85" s="114"/>
      <c r="EHF85" s="114"/>
      <c r="EHG85" s="114"/>
      <c r="EHH85" s="114"/>
      <c r="EHI85" s="114"/>
      <c r="EHJ85" s="114"/>
      <c r="EHK85" s="114"/>
      <c r="EHL85" s="114"/>
      <c r="EHM85" s="114"/>
      <c r="EHN85" s="114"/>
      <c r="EHO85" s="114"/>
      <c r="EHP85" s="114"/>
      <c r="EHQ85" s="114"/>
      <c r="EHR85" s="114"/>
      <c r="EHS85" s="114"/>
      <c r="EHT85" s="114"/>
      <c r="EHU85" s="114"/>
      <c r="EHV85" s="114"/>
      <c r="EHW85" s="114"/>
      <c r="EHX85" s="114"/>
      <c r="EHY85" s="114"/>
      <c r="EHZ85" s="114"/>
      <c r="EIA85" s="114"/>
      <c r="EIB85" s="114"/>
      <c r="EIC85" s="114"/>
      <c r="EID85" s="114"/>
      <c r="EIE85" s="114"/>
      <c r="EIF85" s="114"/>
      <c r="EIG85" s="114"/>
      <c r="EIH85" s="114"/>
      <c r="EII85" s="114"/>
      <c r="EIJ85" s="114"/>
      <c r="EIK85" s="114"/>
      <c r="EIL85" s="114"/>
      <c r="EIM85" s="114"/>
      <c r="EIN85" s="114"/>
      <c r="EIO85" s="114"/>
      <c r="EIP85" s="114"/>
      <c r="EIQ85" s="114"/>
      <c r="EIR85" s="114"/>
      <c r="EIS85" s="114"/>
      <c r="EIT85" s="114"/>
      <c r="EIU85" s="114"/>
      <c r="EIV85" s="114"/>
      <c r="EIW85" s="114"/>
      <c r="EIX85" s="114"/>
      <c r="EIY85" s="114"/>
      <c r="EIZ85" s="114"/>
      <c r="EJA85" s="114"/>
      <c r="EJB85" s="114"/>
      <c r="EJC85" s="114"/>
      <c r="EJD85" s="114"/>
      <c r="EJE85" s="114"/>
      <c r="EJF85" s="114"/>
      <c r="EJG85" s="114"/>
      <c r="EJH85" s="114"/>
      <c r="EJI85" s="114"/>
      <c r="EJJ85" s="114"/>
      <c r="EJK85" s="114"/>
      <c r="EJL85" s="114"/>
      <c r="EJM85" s="114"/>
      <c r="EJN85" s="114"/>
      <c r="EJO85" s="114"/>
      <c r="EJP85" s="114"/>
      <c r="EJQ85" s="114"/>
      <c r="EJR85" s="114"/>
      <c r="EJS85" s="114"/>
      <c r="EJT85" s="114"/>
      <c r="EJU85" s="114"/>
      <c r="EJV85" s="114"/>
      <c r="EJW85" s="114"/>
      <c r="EJX85" s="114"/>
      <c r="EJY85" s="114"/>
      <c r="EJZ85" s="114"/>
      <c r="EKA85" s="114"/>
      <c r="EKB85" s="114"/>
      <c r="EKC85" s="114"/>
      <c r="EKD85" s="114"/>
      <c r="EKE85" s="114"/>
      <c r="EKF85" s="114"/>
      <c r="EKG85" s="114"/>
      <c r="EKH85" s="114"/>
      <c r="EKI85" s="114"/>
      <c r="EKJ85" s="114"/>
      <c r="EKK85" s="114"/>
      <c r="EKL85" s="114"/>
      <c r="EKM85" s="114"/>
      <c r="EKN85" s="114"/>
      <c r="EKO85" s="114"/>
      <c r="EKP85" s="114"/>
      <c r="EKQ85" s="114"/>
      <c r="EKR85" s="114"/>
      <c r="EKS85" s="114"/>
      <c r="EKT85" s="114"/>
      <c r="EKU85" s="114"/>
      <c r="EKV85" s="114"/>
      <c r="EKW85" s="114"/>
      <c r="EKX85" s="114"/>
      <c r="EKY85" s="114"/>
      <c r="EKZ85" s="114"/>
      <c r="ELA85" s="114"/>
      <c r="ELB85" s="114"/>
      <c r="ELC85" s="114"/>
      <c r="ELD85" s="114"/>
      <c r="ELE85" s="114"/>
      <c r="ELF85" s="114"/>
      <c r="ELG85" s="114"/>
      <c r="ELH85" s="114"/>
      <c r="ELI85" s="114"/>
      <c r="ELJ85" s="114"/>
      <c r="ELK85" s="114"/>
      <c r="ELL85" s="114"/>
      <c r="ELM85" s="114"/>
      <c r="ELN85" s="114"/>
      <c r="ELO85" s="114"/>
      <c r="ELP85" s="114"/>
      <c r="ELQ85" s="114"/>
      <c r="ELR85" s="114"/>
      <c r="ELS85" s="114"/>
      <c r="ELT85" s="114"/>
      <c r="ELU85" s="114"/>
      <c r="ELV85" s="114"/>
      <c r="ELW85" s="114"/>
      <c r="ELX85" s="114"/>
      <c r="ELY85" s="114"/>
      <c r="ELZ85" s="114"/>
      <c r="EMA85" s="114"/>
      <c r="EMB85" s="114"/>
      <c r="EMC85" s="114"/>
      <c r="EMD85" s="114"/>
      <c r="EME85" s="114"/>
      <c r="EMF85" s="114"/>
      <c r="EMG85" s="114"/>
      <c r="EMH85" s="114"/>
      <c r="EMI85" s="114"/>
      <c r="EMJ85" s="114"/>
      <c r="EMK85" s="114"/>
      <c r="EML85" s="114"/>
      <c r="EMM85" s="114"/>
      <c r="EMN85" s="114"/>
      <c r="EMO85" s="114"/>
      <c r="EMP85" s="114"/>
      <c r="EMQ85" s="114"/>
      <c r="EMR85" s="114"/>
      <c r="EMS85" s="114"/>
      <c r="EMT85" s="114"/>
      <c r="EMU85" s="114"/>
      <c r="EMV85" s="114"/>
      <c r="EMW85" s="114"/>
      <c r="EMX85" s="114"/>
      <c r="EMY85" s="114"/>
      <c r="EMZ85" s="114"/>
      <c r="ENA85" s="114"/>
      <c r="ENB85" s="114"/>
      <c r="ENC85" s="114"/>
      <c r="END85" s="114"/>
      <c r="ENE85" s="114"/>
      <c r="ENF85" s="114"/>
      <c r="ENG85" s="114"/>
      <c r="ENH85" s="114"/>
      <c r="ENI85" s="114"/>
      <c r="ENJ85" s="114"/>
      <c r="ENK85" s="114"/>
      <c r="ENL85" s="114"/>
      <c r="ENM85" s="114"/>
      <c r="ENN85" s="114"/>
      <c r="ENO85" s="114"/>
      <c r="ENP85" s="114"/>
      <c r="ENQ85" s="114"/>
      <c r="ENR85" s="114"/>
      <c r="ENS85" s="114"/>
      <c r="ENT85" s="114"/>
      <c r="ENU85" s="114"/>
      <c r="ENV85" s="114"/>
      <c r="ENW85" s="114"/>
      <c r="ENX85" s="114"/>
      <c r="ENY85" s="114"/>
      <c r="ENZ85" s="114"/>
      <c r="EOA85" s="114"/>
      <c r="EOB85" s="114"/>
      <c r="EOC85" s="114"/>
      <c r="EOD85" s="114"/>
      <c r="EOE85" s="114"/>
      <c r="EOF85" s="114"/>
      <c r="EOG85" s="114"/>
      <c r="EOH85" s="114"/>
      <c r="EOI85" s="114"/>
      <c r="EOJ85" s="114"/>
      <c r="EOK85" s="114"/>
      <c r="EOL85" s="114"/>
      <c r="EOM85" s="114"/>
      <c r="EON85" s="114"/>
      <c r="EOO85" s="114"/>
      <c r="EOP85" s="114"/>
      <c r="EOQ85" s="114"/>
      <c r="EOR85" s="114"/>
      <c r="EOS85" s="114"/>
      <c r="EOT85" s="114"/>
      <c r="EOU85" s="114"/>
      <c r="EOV85" s="114"/>
      <c r="EOW85" s="114"/>
      <c r="EOX85" s="114"/>
      <c r="EOY85" s="114"/>
      <c r="EOZ85" s="114"/>
      <c r="EPA85" s="114"/>
      <c r="EPB85" s="114"/>
      <c r="EPC85" s="114"/>
      <c r="EPD85" s="114"/>
      <c r="EPE85" s="114"/>
      <c r="EPF85" s="114"/>
      <c r="EPG85" s="114"/>
      <c r="EPH85" s="114"/>
      <c r="EPI85" s="114"/>
      <c r="EPJ85" s="114"/>
      <c r="EPK85" s="114"/>
      <c r="EPL85" s="114"/>
      <c r="EPM85" s="114"/>
      <c r="EPN85" s="114"/>
      <c r="EPO85" s="114"/>
      <c r="EPP85" s="114"/>
      <c r="EPQ85" s="114"/>
      <c r="EPR85" s="114"/>
      <c r="EPS85" s="114"/>
      <c r="EPT85" s="114"/>
      <c r="EPU85" s="114"/>
      <c r="EPV85" s="114"/>
      <c r="EPW85" s="114"/>
      <c r="EPX85" s="114"/>
      <c r="EPY85" s="114"/>
      <c r="EPZ85" s="114"/>
      <c r="EQA85" s="114"/>
      <c r="EQB85" s="114"/>
      <c r="EQC85" s="114"/>
      <c r="EQD85" s="114"/>
      <c r="EQE85" s="114"/>
      <c r="EQF85" s="114"/>
      <c r="EQG85" s="114"/>
      <c r="EQH85" s="114"/>
      <c r="EQI85" s="114"/>
      <c r="EQJ85" s="114"/>
      <c r="EQK85" s="114"/>
      <c r="EQL85" s="114"/>
      <c r="EQM85" s="114"/>
      <c r="EQN85" s="114"/>
      <c r="EQO85" s="114"/>
      <c r="EQP85" s="114"/>
      <c r="EQQ85" s="114"/>
      <c r="EQR85" s="114"/>
      <c r="EQS85" s="114"/>
      <c r="EQT85" s="114"/>
      <c r="EQU85" s="114"/>
      <c r="EQV85" s="114"/>
      <c r="EQW85" s="114"/>
      <c r="EQX85" s="114"/>
      <c r="EQY85" s="114"/>
      <c r="EQZ85" s="114"/>
      <c r="ERA85" s="114"/>
      <c r="ERB85" s="114"/>
      <c r="ERC85" s="114"/>
      <c r="ERD85" s="114"/>
      <c r="ERE85" s="114"/>
      <c r="ERF85" s="114"/>
      <c r="ERG85" s="114"/>
      <c r="ERH85" s="114"/>
      <c r="ERI85" s="114"/>
      <c r="ERJ85" s="114"/>
      <c r="ERK85" s="114"/>
      <c r="ERL85" s="114"/>
      <c r="ERM85" s="114"/>
      <c r="ERN85" s="114"/>
      <c r="ERO85" s="114"/>
      <c r="ERP85" s="114"/>
      <c r="ERQ85" s="114"/>
      <c r="ERR85" s="114"/>
      <c r="ERS85" s="114"/>
      <c r="ERT85" s="114"/>
      <c r="ERU85" s="114"/>
      <c r="ERV85" s="114"/>
      <c r="ERW85" s="114"/>
      <c r="ERX85" s="114"/>
      <c r="ERY85" s="114"/>
      <c r="ERZ85" s="114"/>
      <c r="ESA85" s="114"/>
      <c r="ESB85" s="114"/>
      <c r="ESC85" s="114"/>
      <c r="ESD85" s="114"/>
      <c r="ESE85" s="114"/>
      <c r="ESF85" s="114"/>
      <c r="ESG85" s="114"/>
      <c r="ESH85" s="114"/>
      <c r="ESI85" s="114"/>
      <c r="ESJ85" s="114"/>
      <c r="ESK85" s="114"/>
      <c r="ESL85" s="114"/>
      <c r="ESM85" s="114"/>
      <c r="ESN85" s="114"/>
      <c r="ESO85" s="114"/>
      <c r="ESP85" s="114"/>
      <c r="ESQ85" s="114"/>
      <c r="ESR85" s="114"/>
      <c r="ESS85" s="114"/>
      <c r="EST85" s="114"/>
      <c r="ESU85" s="114"/>
      <c r="ESV85" s="114"/>
      <c r="ESW85" s="114"/>
      <c r="ESX85" s="114"/>
      <c r="ESY85" s="114"/>
      <c r="ESZ85" s="114"/>
      <c r="ETA85" s="114"/>
      <c r="ETB85" s="114"/>
      <c r="ETC85" s="114"/>
      <c r="ETD85" s="114"/>
      <c r="ETE85" s="114"/>
      <c r="ETF85" s="114"/>
      <c r="ETG85" s="114"/>
      <c r="ETH85" s="114"/>
      <c r="ETI85" s="114"/>
      <c r="ETJ85" s="114"/>
      <c r="ETK85" s="114"/>
      <c r="ETL85" s="114"/>
      <c r="ETM85" s="114"/>
      <c r="ETN85" s="114"/>
      <c r="ETO85" s="114"/>
      <c r="ETP85" s="114"/>
      <c r="ETQ85" s="114"/>
      <c r="ETR85" s="114"/>
      <c r="ETS85" s="114"/>
      <c r="ETT85" s="114"/>
      <c r="ETU85" s="114"/>
      <c r="ETV85" s="114"/>
      <c r="ETW85" s="114"/>
      <c r="ETX85" s="114"/>
      <c r="ETY85" s="114"/>
      <c r="ETZ85" s="114"/>
      <c r="EUA85" s="114"/>
      <c r="EUB85" s="114"/>
      <c r="EUC85" s="114"/>
      <c r="EUD85" s="114"/>
      <c r="EUE85" s="114"/>
      <c r="EUF85" s="114"/>
      <c r="EUG85" s="114"/>
      <c r="EUH85" s="114"/>
      <c r="EUI85" s="114"/>
      <c r="EUJ85" s="114"/>
      <c r="EUK85" s="114"/>
      <c r="EUL85" s="114"/>
      <c r="EUM85" s="114"/>
      <c r="EUN85" s="114"/>
      <c r="EUO85" s="114"/>
      <c r="EUP85" s="114"/>
      <c r="EUQ85" s="114"/>
      <c r="EUR85" s="114"/>
      <c r="EUS85" s="114"/>
      <c r="EUT85" s="114"/>
      <c r="EUU85" s="114"/>
      <c r="EUV85" s="114"/>
      <c r="EUW85" s="114"/>
      <c r="EUX85" s="114"/>
      <c r="EUY85" s="114"/>
      <c r="EUZ85" s="114"/>
      <c r="EVA85" s="114"/>
      <c r="EVB85" s="114"/>
      <c r="EVC85" s="114"/>
      <c r="EVD85" s="114"/>
      <c r="EVE85" s="114"/>
      <c r="EVF85" s="114"/>
      <c r="EVG85" s="114"/>
      <c r="EVH85" s="114"/>
      <c r="EVI85" s="114"/>
      <c r="EVJ85" s="114"/>
      <c r="EVK85" s="114"/>
      <c r="EVL85" s="114"/>
      <c r="EVM85" s="114"/>
      <c r="EVN85" s="114"/>
      <c r="EVO85" s="114"/>
      <c r="EVP85" s="114"/>
      <c r="EVQ85" s="114"/>
      <c r="EVR85" s="114"/>
      <c r="EVS85" s="114"/>
      <c r="EVT85" s="114"/>
      <c r="EVU85" s="114"/>
      <c r="EVV85" s="114"/>
      <c r="EVW85" s="114"/>
      <c r="EVX85" s="114"/>
      <c r="EVY85" s="114"/>
      <c r="EVZ85" s="114"/>
      <c r="EWA85" s="114"/>
      <c r="EWB85" s="114"/>
      <c r="EWC85" s="114"/>
      <c r="EWD85" s="114"/>
      <c r="EWE85" s="114"/>
      <c r="EWF85" s="114"/>
      <c r="EWG85" s="114"/>
      <c r="EWH85" s="114"/>
      <c r="EWI85" s="114"/>
      <c r="EWJ85" s="114"/>
      <c r="EWK85" s="114"/>
      <c r="EWL85" s="114"/>
      <c r="EWM85" s="114"/>
      <c r="EWN85" s="114"/>
      <c r="EWO85" s="114"/>
      <c r="EWP85" s="114"/>
      <c r="EWQ85" s="114"/>
      <c r="EWR85" s="114"/>
      <c r="EWS85" s="114"/>
      <c r="EWT85" s="114"/>
      <c r="EWU85" s="114"/>
      <c r="EWV85" s="114"/>
      <c r="EWW85" s="114"/>
      <c r="EWX85" s="114"/>
      <c r="EWY85" s="114"/>
      <c r="EWZ85" s="114"/>
      <c r="EXA85" s="114"/>
      <c r="EXB85" s="114"/>
      <c r="EXC85" s="114"/>
      <c r="EXD85" s="114"/>
      <c r="EXE85" s="114"/>
      <c r="EXF85" s="114"/>
      <c r="EXG85" s="114"/>
      <c r="EXH85" s="114"/>
      <c r="EXI85" s="114"/>
      <c r="EXJ85" s="114"/>
      <c r="EXK85" s="114"/>
      <c r="EXL85" s="114"/>
      <c r="EXM85" s="114"/>
      <c r="EXN85" s="114"/>
      <c r="EXO85" s="114"/>
      <c r="EXP85" s="114"/>
      <c r="EXQ85" s="114"/>
      <c r="EXR85" s="114"/>
      <c r="EXS85" s="114"/>
      <c r="EXT85" s="114"/>
      <c r="EXU85" s="114"/>
      <c r="EXV85" s="114"/>
      <c r="EXW85" s="114"/>
      <c r="EXX85" s="114"/>
      <c r="EXY85" s="114"/>
      <c r="EXZ85" s="114"/>
      <c r="EYA85" s="114"/>
      <c r="EYB85" s="114"/>
      <c r="EYC85" s="114"/>
      <c r="EYD85" s="114"/>
      <c r="EYE85" s="114"/>
      <c r="EYF85" s="114"/>
      <c r="EYG85" s="114"/>
      <c r="EYH85" s="114"/>
      <c r="EYI85" s="114"/>
      <c r="EYJ85" s="114"/>
      <c r="EYK85" s="114"/>
      <c r="EYL85" s="114"/>
      <c r="EYM85" s="114"/>
      <c r="EYN85" s="114"/>
      <c r="EYO85" s="114"/>
      <c r="EYP85" s="114"/>
      <c r="EYQ85" s="114"/>
      <c r="EYR85" s="114"/>
      <c r="EYS85" s="114"/>
      <c r="EYT85" s="114"/>
      <c r="EYU85" s="114"/>
      <c r="EYV85" s="114"/>
      <c r="EYW85" s="114"/>
      <c r="EYX85" s="114"/>
      <c r="EYY85" s="114"/>
      <c r="EYZ85" s="114"/>
      <c r="EZA85" s="114"/>
      <c r="EZB85" s="114"/>
      <c r="EZC85" s="114"/>
      <c r="EZD85" s="114"/>
      <c r="EZE85" s="114"/>
      <c r="EZF85" s="114"/>
      <c r="EZG85" s="114"/>
      <c r="EZH85" s="114"/>
      <c r="EZI85" s="114"/>
      <c r="EZJ85" s="114"/>
      <c r="EZK85" s="114"/>
      <c r="EZL85" s="114"/>
      <c r="EZM85" s="114"/>
      <c r="EZN85" s="114"/>
      <c r="EZO85" s="114"/>
      <c r="EZP85" s="114"/>
      <c r="EZQ85" s="114"/>
      <c r="EZR85" s="114"/>
      <c r="EZS85" s="114"/>
      <c r="EZT85" s="114"/>
      <c r="EZU85" s="114"/>
      <c r="EZV85" s="114"/>
      <c r="EZW85" s="114"/>
      <c r="EZX85" s="114"/>
      <c r="EZY85" s="114"/>
      <c r="EZZ85" s="114"/>
      <c r="FAA85" s="114"/>
      <c r="FAB85" s="114"/>
      <c r="FAC85" s="114"/>
      <c r="FAD85" s="114"/>
      <c r="FAE85" s="114"/>
      <c r="FAF85" s="114"/>
      <c r="FAG85" s="114"/>
      <c r="FAH85" s="114"/>
      <c r="FAI85" s="114"/>
      <c r="FAJ85" s="114"/>
      <c r="FAK85" s="114"/>
      <c r="FAL85" s="114"/>
      <c r="FAM85" s="114"/>
      <c r="FAN85" s="114"/>
      <c r="FAO85" s="114"/>
      <c r="FAP85" s="114"/>
      <c r="FAQ85" s="114"/>
      <c r="FAR85" s="114"/>
      <c r="FAS85" s="114"/>
      <c r="FAT85" s="114"/>
      <c r="FAU85" s="114"/>
      <c r="FAV85" s="114"/>
      <c r="FAW85" s="114"/>
      <c r="FAX85" s="114"/>
      <c r="FAY85" s="114"/>
      <c r="FAZ85" s="114"/>
      <c r="FBA85" s="114"/>
      <c r="FBB85" s="114"/>
      <c r="FBC85" s="114"/>
      <c r="FBD85" s="114"/>
      <c r="FBE85" s="114"/>
      <c r="FBF85" s="114"/>
      <c r="FBG85" s="114"/>
      <c r="FBH85" s="114"/>
      <c r="FBI85" s="114"/>
      <c r="FBJ85" s="114"/>
      <c r="FBK85" s="114"/>
      <c r="FBL85" s="114"/>
      <c r="FBM85" s="114"/>
      <c r="FBN85" s="114"/>
      <c r="FBO85" s="114"/>
      <c r="FBP85" s="114"/>
      <c r="FBQ85" s="114"/>
      <c r="FBR85" s="114"/>
      <c r="FBS85" s="114"/>
      <c r="FBT85" s="114"/>
      <c r="FBU85" s="114"/>
      <c r="FBV85" s="114"/>
      <c r="FBW85" s="114"/>
      <c r="FBX85" s="114"/>
      <c r="FBY85" s="114"/>
      <c r="FBZ85" s="114"/>
      <c r="FCA85" s="114"/>
      <c r="FCB85" s="114"/>
      <c r="FCC85" s="114"/>
      <c r="FCD85" s="114"/>
      <c r="FCE85" s="114"/>
      <c r="FCF85" s="114"/>
      <c r="FCG85" s="114"/>
      <c r="FCH85" s="114"/>
      <c r="FCI85" s="114"/>
      <c r="FCJ85" s="114"/>
      <c r="FCK85" s="114"/>
      <c r="FCL85" s="114"/>
      <c r="FCM85" s="114"/>
      <c r="FCN85" s="114"/>
      <c r="FCO85" s="114"/>
      <c r="FCP85" s="114"/>
      <c r="FCQ85" s="114"/>
      <c r="FCR85" s="114"/>
      <c r="FCS85" s="114"/>
      <c r="FCT85" s="114"/>
      <c r="FCU85" s="114"/>
      <c r="FCV85" s="114"/>
      <c r="FCW85" s="114"/>
      <c r="FCX85" s="114"/>
      <c r="FCY85" s="114"/>
      <c r="FCZ85" s="114"/>
      <c r="FDA85" s="114"/>
      <c r="FDB85" s="114"/>
      <c r="FDC85" s="114"/>
      <c r="FDD85" s="114"/>
      <c r="FDE85" s="114"/>
      <c r="FDF85" s="114"/>
      <c r="FDG85" s="114"/>
      <c r="FDH85" s="114"/>
      <c r="FDI85" s="114"/>
      <c r="FDJ85" s="114"/>
      <c r="FDK85" s="114"/>
      <c r="FDL85" s="114"/>
      <c r="FDM85" s="114"/>
      <c r="FDN85" s="114"/>
      <c r="FDO85" s="114"/>
      <c r="FDP85" s="114"/>
      <c r="FDQ85" s="114"/>
      <c r="FDR85" s="114"/>
      <c r="FDS85" s="114"/>
      <c r="FDT85" s="114"/>
      <c r="FDU85" s="114"/>
      <c r="FDV85" s="114"/>
      <c r="FDW85" s="114"/>
      <c r="FDX85" s="114"/>
      <c r="FDY85" s="114"/>
      <c r="FDZ85" s="114"/>
      <c r="FEA85" s="114"/>
      <c r="FEB85" s="114"/>
      <c r="FEC85" s="114"/>
      <c r="FED85" s="114"/>
      <c r="FEE85" s="114"/>
      <c r="FEF85" s="114"/>
      <c r="FEG85" s="114"/>
      <c r="FEH85" s="114"/>
      <c r="FEI85" s="114"/>
      <c r="FEJ85" s="114"/>
      <c r="FEK85" s="114"/>
      <c r="FEL85" s="114"/>
      <c r="FEM85" s="114"/>
      <c r="FEN85" s="114"/>
      <c r="FEO85" s="114"/>
      <c r="FEP85" s="114"/>
      <c r="FEQ85" s="114"/>
      <c r="FER85" s="114"/>
      <c r="FES85" s="114"/>
      <c r="FET85" s="114"/>
      <c r="FEU85" s="114"/>
      <c r="FEV85" s="114"/>
      <c r="FEW85" s="114"/>
      <c r="FEX85" s="114"/>
      <c r="FEY85" s="114"/>
      <c r="FEZ85" s="114"/>
      <c r="FFA85" s="114"/>
      <c r="FFB85" s="114"/>
      <c r="FFC85" s="114"/>
      <c r="FFD85" s="114"/>
      <c r="FFE85" s="114"/>
      <c r="FFF85" s="114"/>
      <c r="FFG85" s="114"/>
      <c r="FFH85" s="114"/>
      <c r="FFI85" s="114"/>
      <c r="FFJ85" s="114"/>
      <c r="FFK85" s="114"/>
      <c r="FFL85" s="114"/>
      <c r="FFM85" s="114"/>
      <c r="FFN85" s="114"/>
      <c r="FFO85" s="114"/>
      <c r="FFP85" s="114"/>
      <c r="FFQ85" s="114"/>
      <c r="FFR85" s="114"/>
      <c r="FFS85" s="114"/>
      <c r="FFT85" s="114"/>
      <c r="FFU85" s="114"/>
      <c r="FFV85" s="114"/>
      <c r="FFW85" s="114"/>
      <c r="FFX85" s="114"/>
      <c r="FFY85" s="114"/>
      <c r="FFZ85" s="114"/>
      <c r="FGA85" s="114"/>
      <c r="FGB85" s="114"/>
      <c r="FGC85" s="114"/>
      <c r="FGD85" s="114"/>
      <c r="FGE85" s="114"/>
      <c r="FGF85" s="114"/>
      <c r="FGG85" s="114"/>
      <c r="FGH85" s="114"/>
      <c r="FGI85" s="114"/>
      <c r="FGJ85" s="114"/>
      <c r="FGK85" s="114"/>
      <c r="FGL85" s="114"/>
      <c r="FGM85" s="114"/>
      <c r="FGN85" s="114"/>
      <c r="FGO85" s="114"/>
      <c r="FGP85" s="114"/>
      <c r="FGQ85" s="114"/>
      <c r="FGR85" s="114"/>
      <c r="FGS85" s="114"/>
      <c r="FGT85" s="114"/>
      <c r="FGU85" s="114"/>
      <c r="FGV85" s="114"/>
      <c r="FGW85" s="114"/>
      <c r="FGX85" s="114"/>
      <c r="FGY85" s="114"/>
      <c r="FGZ85" s="114"/>
      <c r="FHA85" s="114"/>
      <c r="FHB85" s="114"/>
      <c r="FHC85" s="114"/>
      <c r="FHD85" s="114"/>
      <c r="FHE85" s="114"/>
      <c r="FHF85" s="114"/>
      <c r="FHG85" s="114"/>
      <c r="FHH85" s="114"/>
      <c r="FHI85" s="114"/>
      <c r="FHJ85" s="114"/>
      <c r="FHK85" s="114"/>
      <c r="FHL85" s="114"/>
      <c r="FHM85" s="114"/>
      <c r="FHN85" s="114"/>
      <c r="FHO85" s="114"/>
      <c r="FHP85" s="114"/>
      <c r="FHQ85" s="114"/>
      <c r="FHR85" s="114"/>
      <c r="FHS85" s="114"/>
      <c r="FHT85" s="114"/>
      <c r="FHU85" s="114"/>
      <c r="FHV85" s="114"/>
      <c r="FHW85" s="114"/>
      <c r="FHX85" s="114"/>
      <c r="FHY85" s="114"/>
      <c r="FHZ85" s="114"/>
      <c r="FIA85" s="114"/>
      <c r="FIB85" s="114"/>
      <c r="FIC85" s="114"/>
      <c r="FID85" s="114"/>
      <c r="FIE85" s="114"/>
      <c r="FIF85" s="114"/>
      <c r="FIG85" s="114"/>
      <c r="FIH85" s="114"/>
      <c r="FII85" s="114"/>
      <c r="FIJ85" s="114"/>
      <c r="FIK85" s="114"/>
      <c r="FIL85" s="114"/>
      <c r="FIM85" s="114"/>
      <c r="FIN85" s="114"/>
      <c r="FIO85" s="114"/>
      <c r="FIP85" s="114"/>
      <c r="FIQ85" s="114"/>
      <c r="FIR85" s="114"/>
      <c r="FIS85" s="114"/>
      <c r="FIT85" s="114"/>
      <c r="FIU85" s="114"/>
      <c r="FIV85" s="114"/>
      <c r="FIW85" s="114"/>
      <c r="FIX85" s="114"/>
      <c r="FIY85" s="114"/>
      <c r="FIZ85" s="114"/>
      <c r="FJA85" s="114"/>
      <c r="FJB85" s="114"/>
      <c r="FJC85" s="114"/>
      <c r="FJD85" s="114"/>
      <c r="FJE85" s="114"/>
      <c r="FJF85" s="114"/>
      <c r="FJG85" s="114"/>
      <c r="FJH85" s="114"/>
      <c r="FJI85" s="114"/>
      <c r="FJJ85" s="114"/>
      <c r="FJK85" s="114"/>
      <c r="FJL85" s="114"/>
      <c r="FJM85" s="114"/>
      <c r="FJN85" s="114"/>
      <c r="FJO85" s="114"/>
      <c r="FJP85" s="114"/>
      <c r="FJQ85" s="114"/>
      <c r="FJR85" s="114"/>
      <c r="FJS85" s="114"/>
      <c r="FJT85" s="114"/>
      <c r="FJU85" s="114"/>
      <c r="FJV85" s="114"/>
      <c r="FJW85" s="114"/>
      <c r="FJX85" s="114"/>
      <c r="FJY85" s="114"/>
      <c r="FJZ85" s="114"/>
      <c r="FKA85" s="114"/>
      <c r="FKB85" s="114"/>
      <c r="FKC85" s="114"/>
      <c r="FKD85" s="114"/>
      <c r="FKE85" s="114"/>
      <c r="FKF85" s="114"/>
      <c r="FKG85" s="114"/>
      <c r="FKH85" s="114"/>
      <c r="FKI85" s="114"/>
      <c r="FKJ85" s="114"/>
      <c r="FKK85" s="114"/>
      <c r="FKL85" s="114"/>
      <c r="FKM85" s="114"/>
      <c r="FKN85" s="114"/>
      <c r="FKO85" s="114"/>
      <c r="FKP85" s="114"/>
      <c r="FKQ85" s="114"/>
      <c r="FKR85" s="114"/>
      <c r="FKS85" s="114"/>
      <c r="FKT85" s="114"/>
      <c r="FKU85" s="114"/>
      <c r="FKV85" s="114"/>
      <c r="FKW85" s="114"/>
      <c r="FKX85" s="114"/>
      <c r="FKY85" s="114"/>
      <c r="FKZ85" s="114"/>
      <c r="FLA85" s="114"/>
      <c r="FLB85" s="114"/>
      <c r="FLC85" s="114"/>
      <c r="FLD85" s="114"/>
      <c r="FLE85" s="114"/>
      <c r="FLF85" s="114"/>
      <c r="FLG85" s="114"/>
      <c r="FLH85" s="114"/>
      <c r="FLI85" s="114"/>
      <c r="FLJ85" s="114"/>
      <c r="FLK85" s="114"/>
      <c r="FLL85" s="114"/>
      <c r="FLM85" s="114"/>
      <c r="FLN85" s="114"/>
      <c r="FLO85" s="114"/>
      <c r="FLP85" s="114"/>
      <c r="FLQ85" s="114"/>
      <c r="FLR85" s="114"/>
      <c r="FLS85" s="114"/>
      <c r="FLT85" s="114"/>
      <c r="FLU85" s="114"/>
      <c r="FLV85" s="114"/>
      <c r="FLW85" s="114"/>
      <c r="FLX85" s="114"/>
      <c r="FLY85" s="114"/>
      <c r="FLZ85" s="114"/>
      <c r="FMA85" s="114"/>
      <c r="FMB85" s="114"/>
      <c r="FMC85" s="114"/>
      <c r="FMD85" s="114"/>
      <c r="FME85" s="114"/>
      <c r="FMF85" s="114"/>
      <c r="FMG85" s="114"/>
      <c r="FMH85" s="114"/>
      <c r="FMI85" s="114"/>
      <c r="FMJ85" s="114"/>
      <c r="FMK85" s="114"/>
      <c r="FML85" s="114"/>
      <c r="FMM85" s="114"/>
      <c r="FMN85" s="114"/>
      <c r="FMO85" s="114"/>
      <c r="FMP85" s="114"/>
      <c r="FMQ85" s="114"/>
      <c r="FMR85" s="114"/>
      <c r="FMS85" s="114"/>
      <c r="FMT85" s="114"/>
      <c r="FMU85" s="114"/>
      <c r="FMV85" s="114"/>
      <c r="FMW85" s="114"/>
      <c r="FMX85" s="114"/>
      <c r="FMY85" s="114"/>
      <c r="FMZ85" s="114"/>
      <c r="FNA85" s="114"/>
      <c r="FNB85" s="114"/>
      <c r="FNC85" s="114"/>
      <c r="FND85" s="114"/>
      <c r="FNE85" s="114"/>
      <c r="FNF85" s="114"/>
      <c r="FNG85" s="114"/>
      <c r="FNH85" s="114"/>
      <c r="FNI85" s="114"/>
      <c r="FNJ85" s="114"/>
      <c r="FNK85" s="114"/>
      <c r="FNL85" s="114"/>
      <c r="FNM85" s="114"/>
      <c r="FNN85" s="114"/>
      <c r="FNO85" s="114"/>
      <c r="FNP85" s="114"/>
      <c r="FNQ85" s="114"/>
      <c r="FNR85" s="114"/>
      <c r="FNS85" s="114"/>
      <c r="FNT85" s="114"/>
      <c r="FNU85" s="114"/>
      <c r="FNV85" s="114"/>
      <c r="FNW85" s="114"/>
      <c r="FNX85" s="114"/>
      <c r="FNY85" s="114"/>
      <c r="FNZ85" s="114"/>
      <c r="FOA85" s="114"/>
      <c r="FOB85" s="114"/>
      <c r="FOC85" s="114"/>
      <c r="FOD85" s="114"/>
      <c r="FOE85" s="114"/>
      <c r="FOF85" s="114"/>
      <c r="FOG85" s="114"/>
      <c r="FOH85" s="114"/>
      <c r="FOI85" s="114"/>
      <c r="FOJ85" s="114"/>
      <c r="FOK85" s="114"/>
      <c r="FOL85" s="114"/>
      <c r="FOM85" s="114"/>
      <c r="FON85" s="114"/>
      <c r="FOO85" s="114"/>
      <c r="FOP85" s="114"/>
      <c r="FOQ85" s="114"/>
      <c r="FOR85" s="114"/>
      <c r="FOS85" s="114"/>
      <c r="FOT85" s="114"/>
      <c r="FOU85" s="114"/>
      <c r="FOV85" s="114"/>
      <c r="FOW85" s="114"/>
      <c r="FOX85" s="114"/>
      <c r="FOY85" s="114"/>
      <c r="FOZ85" s="114"/>
      <c r="FPA85" s="114"/>
      <c r="FPB85" s="114"/>
      <c r="FPC85" s="114"/>
      <c r="FPD85" s="114"/>
      <c r="FPE85" s="114"/>
      <c r="FPF85" s="114"/>
      <c r="FPG85" s="114"/>
      <c r="FPH85" s="114"/>
      <c r="FPI85" s="114"/>
      <c r="FPJ85" s="114"/>
      <c r="FPK85" s="114"/>
      <c r="FPL85" s="114"/>
      <c r="FPM85" s="114"/>
      <c r="FPN85" s="114"/>
      <c r="FPO85" s="114"/>
      <c r="FPP85" s="114"/>
      <c r="FPQ85" s="114"/>
      <c r="FPR85" s="114"/>
      <c r="FPS85" s="114"/>
      <c r="FPT85" s="114"/>
      <c r="FPU85" s="114"/>
      <c r="FPV85" s="114"/>
      <c r="FPW85" s="114"/>
      <c r="FPX85" s="114"/>
      <c r="FPY85" s="114"/>
      <c r="FPZ85" s="114"/>
      <c r="FQA85" s="114"/>
      <c r="FQB85" s="114"/>
      <c r="FQC85" s="114"/>
      <c r="FQD85" s="114"/>
      <c r="FQE85" s="114"/>
      <c r="FQF85" s="114"/>
      <c r="FQG85" s="114"/>
      <c r="FQH85" s="114"/>
      <c r="FQI85" s="114"/>
      <c r="FQJ85" s="114"/>
      <c r="FQK85" s="114"/>
      <c r="FQL85" s="114"/>
      <c r="FQM85" s="114"/>
      <c r="FQN85" s="114"/>
      <c r="FQO85" s="114"/>
      <c r="FQP85" s="114"/>
      <c r="FQQ85" s="114"/>
      <c r="FQR85" s="114"/>
      <c r="FQS85" s="114"/>
      <c r="FQT85" s="114"/>
      <c r="FQU85" s="114"/>
      <c r="FQV85" s="114"/>
      <c r="FQW85" s="114"/>
      <c r="FQX85" s="114"/>
      <c r="FQY85" s="114"/>
      <c r="FQZ85" s="114"/>
      <c r="FRA85" s="114"/>
      <c r="FRB85" s="114"/>
      <c r="FRC85" s="114"/>
      <c r="FRD85" s="114"/>
      <c r="FRE85" s="114"/>
      <c r="FRF85" s="114"/>
      <c r="FRG85" s="114"/>
      <c r="FRH85" s="114"/>
      <c r="FRI85" s="114"/>
      <c r="FRJ85" s="114"/>
      <c r="FRK85" s="114"/>
      <c r="FRL85" s="114"/>
      <c r="FRM85" s="114"/>
      <c r="FRN85" s="114"/>
      <c r="FRO85" s="114"/>
      <c r="FRP85" s="114"/>
      <c r="FRQ85" s="114"/>
      <c r="FRR85" s="114"/>
      <c r="FRS85" s="114"/>
      <c r="FRT85" s="114"/>
      <c r="FRU85" s="114"/>
      <c r="FRV85" s="114"/>
      <c r="FRW85" s="114"/>
      <c r="FRX85" s="114"/>
      <c r="FRY85" s="114"/>
      <c r="FRZ85" s="114"/>
      <c r="FSA85" s="114"/>
      <c r="FSB85" s="114"/>
      <c r="FSC85" s="114"/>
      <c r="FSD85" s="114"/>
      <c r="FSE85" s="114"/>
      <c r="FSF85" s="114"/>
      <c r="FSG85" s="114"/>
      <c r="FSH85" s="114"/>
      <c r="FSI85" s="114"/>
      <c r="FSJ85" s="114"/>
      <c r="FSK85" s="114"/>
      <c r="FSL85" s="114"/>
      <c r="FSM85" s="114"/>
      <c r="FSN85" s="114"/>
      <c r="FSO85" s="114"/>
      <c r="FSP85" s="114"/>
      <c r="FSQ85" s="114"/>
      <c r="FSR85" s="114"/>
      <c r="FSS85" s="114"/>
      <c r="FST85" s="114"/>
      <c r="FSU85" s="114"/>
      <c r="FSV85" s="114"/>
      <c r="FSW85" s="114"/>
      <c r="FSX85" s="114"/>
      <c r="FSY85" s="114"/>
      <c r="FSZ85" s="114"/>
      <c r="FTA85" s="114"/>
      <c r="FTB85" s="114"/>
      <c r="FTC85" s="114"/>
      <c r="FTD85" s="114"/>
      <c r="FTE85" s="114"/>
      <c r="FTF85" s="114"/>
      <c r="FTG85" s="114"/>
      <c r="FTH85" s="114"/>
      <c r="FTI85" s="114"/>
      <c r="FTJ85" s="114"/>
      <c r="FTK85" s="114"/>
      <c r="FTL85" s="114"/>
      <c r="FTM85" s="114"/>
      <c r="FTN85" s="114"/>
      <c r="FTO85" s="114"/>
      <c r="FTP85" s="114"/>
      <c r="FTQ85" s="114"/>
      <c r="FTR85" s="114"/>
      <c r="FTS85" s="114"/>
      <c r="FTT85" s="114"/>
      <c r="FTU85" s="114"/>
      <c r="FTV85" s="114"/>
      <c r="FTW85" s="114"/>
      <c r="FTX85" s="114"/>
      <c r="FTY85" s="114"/>
      <c r="FTZ85" s="114"/>
      <c r="FUA85" s="114"/>
      <c r="FUB85" s="114"/>
      <c r="FUC85" s="114"/>
      <c r="FUD85" s="114"/>
      <c r="FUE85" s="114"/>
      <c r="FUF85" s="114"/>
      <c r="FUG85" s="114"/>
      <c r="FUH85" s="114"/>
      <c r="FUI85" s="114"/>
      <c r="FUJ85" s="114"/>
      <c r="FUK85" s="114"/>
      <c r="FUL85" s="114"/>
      <c r="FUM85" s="114"/>
      <c r="FUN85" s="114"/>
      <c r="FUO85" s="114"/>
      <c r="FUP85" s="114"/>
      <c r="FUQ85" s="114"/>
      <c r="FUR85" s="114"/>
      <c r="FUS85" s="114"/>
      <c r="FUT85" s="114"/>
      <c r="FUU85" s="114"/>
      <c r="FUV85" s="114"/>
      <c r="FUW85" s="114"/>
      <c r="FUX85" s="114"/>
      <c r="FUY85" s="114"/>
      <c r="FUZ85" s="114"/>
      <c r="FVA85" s="114"/>
      <c r="FVB85" s="114"/>
      <c r="FVC85" s="114"/>
      <c r="FVD85" s="114"/>
      <c r="FVE85" s="114"/>
      <c r="FVF85" s="114"/>
      <c r="FVG85" s="114"/>
      <c r="FVH85" s="114"/>
      <c r="FVI85" s="114"/>
      <c r="FVJ85" s="114"/>
      <c r="FVK85" s="114"/>
      <c r="FVL85" s="114"/>
      <c r="FVM85" s="114"/>
      <c r="FVN85" s="114"/>
      <c r="FVO85" s="114"/>
      <c r="FVP85" s="114"/>
      <c r="FVQ85" s="114"/>
      <c r="FVR85" s="114"/>
      <c r="FVS85" s="114"/>
      <c r="FVT85" s="114"/>
      <c r="FVU85" s="114"/>
      <c r="FVV85" s="114"/>
      <c r="FVW85" s="114"/>
      <c r="FVX85" s="114"/>
      <c r="FVY85" s="114"/>
      <c r="FVZ85" s="114"/>
      <c r="FWA85" s="114"/>
      <c r="FWB85" s="114"/>
      <c r="FWC85" s="114"/>
      <c r="FWD85" s="114"/>
      <c r="FWE85" s="114"/>
      <c r="FWF85" s="114"/>
      <c r="FWG85" s="114"/>
      <c r="FWH85" s="114"/>
      <c r="FWI85" s="114"/>
      <c r="FWJ85" s="114"/>
      <c r="FWK85" s="114"/>
      <c r="FWL85" s="114"/>
      <c r="FWM85" s="114"/>
      <c r="FWN85" s="114"/>
      <c r="FWO85" s="114"/>
      <c r="FWP85" s="114"/>
      <c r="FWQ85" s="114"/>
      <c r="FWR85" s="114"/>
      <c r="FWS85" s="114"/>
      <c r="FWT85" s="114"/>
      <c r="FWU85" s="114"/>
      <c r="FWV85" s="114"/>
      <c r="FWW85" s="114"/>
      <c r="FWX85" s="114"/>
      <c r="FWY85" s="114"/>
      <c r="FWZ85" s="114"/>
      <c r="FXA85" s="114"/>
      <c r="FXB85" s="114"/>
      <c r="FXC85" s="114"/>
      <c r="FXD85" s="114"/>
      <c r="FXE85" s="114"/>
      <c r="FXF85" s="114"/>
      <c r="FXG85" s="114"/>
      <c r="FXH85" s="114"/>
      <c r="FXI85" s="114"/>
      <c r="FXJ85" s="114"/>
      <c r="FXK85" s="114"/>
      <c r="FXL85" s="114"/>
      <c r="FXM85" s="114"/>
      <c r="FXN85" s="114"/>
      <c r="FXO85" s="114"/>
      <c r="FXP85" s="114"/>
      <c r="FXQ85" s="114"/>
      <c r="FXR85" s="114"/>
      <c r="FXS85" s="114"/>
      <c r="FXT85" s="114"/>
      <c r="FXU85" s="114"/>
      <c r="FXV85" s="114"/>
      <c r="FXW85" s="114"/>
      <c r="FXX85" s="114"/>
      <c r="FXY85" s="114"/>
      <c r="FXZ85" s="114"/>
      <c r="FYA85" s="114"/>
      <c r="FYB85" s="114"/>
      <c r="FYC85" s="114"/>
      <c r="FYD85" s="114"/>
      <c r="FYE85" s="114"/>
      <c r="FYF85" s="114"/>
      <c r="FYG85" s="114"/>
      <c r="FYH85" s="114"/>
      <c r="FYI85" s="114"/>
      <c r="FYJ85" s="114"/>
      <c r="FYK85" s="114"/>
      <c r="FYL85" s="114"/>
      <c r="FYM85" s="114"/>
      <c r="FYN85" s="114"/>
      <c r="FYO85" s="114"/>
      <c r="FYP85" s="114"/>
      <c r="FYQ85" s="114"/>
      <c r="FYR85" s="114"/>
      <c r="FYS85" s="114"/>
      <c r="FYT85" s="114"/>
      <c r="FYU85" s="114"/>
      <c r="FYV85" s="114"/>
      <c r="FYW85" s="114"/>
      <c r="FYX85" s="114"/>
      <c r="FYY85" s="114"/>
      <c r="FYZ85" s="114"/>
      <c r="FZA85" s="114"/>
      <c r="FZB85" s="114"/>
      <c r="FZC85" s="114"/>
      <c r="FZD85" s="114"/>
      <c r="FZE85" s="114"/>
      <c r="FZF85" s="114"/>
      <c r="FZG85" s="114"/>
      <c r="FZH85" s="114"/>
      <c r="FZI85" s="114"/>
      <c r="FZJ85" s="114"/>
      <c r="FZK85" s="114"/>
      <c r="FZL85" s="114"/>
      <c r="FZM85" s="114"/>
      <c r="FZN85" s="114"/>
      <c r="FZO85" s="114"/>
      <c r="FZP85" s="114"/>
      <c r="FZQ85" s="114"/>
      <c r="FZR85" s="114"/>
      <c r="FZS85" s="114"/>
      <c r="FZT85" s="114"/>
      <c r="FZU85" s="114"/>
      <c r="FZV85" s="114"/>
      <c r="FZW85" s="114"/>
      <c r="FZX85" s="114"/>
      <c r="FZY85" s="114"/>
      <c r="FZZ85" s="114"/>
      <c r="GAA85" s="114"/>
      <c r="GAB85" s="114"/>
      <c r="GAC85" s="114"/>
      <c r="GAD85" s="114"/>
      <c r="GAE85" s="114"/>
      <c r="GAF85" s="114"/>
      <c r="GAG85" s="114"/>
      <c r="GAH85" s="114"/>
      <c r="GAI85" s="114"/>
      <c r="GAJ85" s="114"/>
      <c r="GAK85" s="114"/>
      <c r="GAL85" s="114"/>
      <c r="GAM85" s="114"/>
      <c r="GAN85" s="114"/>
      <c r="GAO85" s="114"/>
      <c r="GAP85" s="114"/>
      <c r="GAQ85" s="114"/>
      <c r="GAR85" s="114"/>
      <c r="GAS85" s="114"/>
      <c r="GAT85" s="114"/>
      <c r="GAU85" s="114"/>
      <c r="GAV85" s="114"/>
      <c r="GAW85" s="114"/>
      <c r="GAX85" s="114"/>
      <c r="GAY85" s="114"/>
      <c r="GAZ85" s="114"/>
      <c r="GBA85" s="114"/>
      <c r="GBB85" s="114"/>
      <c r="GBC85" s="114"/>
      <c r="GBD85" s="114"/>
      <c r="GBE85" s="114"/>
      <c r="GBF85" s="114"/>
      <c r="GBG85" s="114"/>
      <c r="GBH85" s="114"/>
      <c r="GBI85" s="114"/>
      <c r="GBJ85" s="114"/>
      <c r="GBK85" s="114"/>
      <c r="GBL85" s="114"/>
      <c r="GBM85" s="114"/>
      <c r="GBN85" s="114"/>
      <c r="GBO85" s="114"/>
      <c r="GBP85" s="114"/>
      <c r="GBQ85" s="114"/>
      <c r="GBR85" s="114"/>
      <c r="GBS85" s="114"/>
      <c r="GBT85" s="114"/>
      <c r="GBU85" s="114"/>
      <c r="GBV85" s="114"/>
      <c r="GBW85" s="114"/>
      <c r="GBX85" s="114"/>
      <c r="GBY85" s="114"/>
      <c r="GBZ85" s="114"/>
      <c r="GCA85" s="114"/>
      <c r="GCB85" s="114"/>
      <c r="GCC85" s="114"/>
      <c r="GCD85" s="114"/>
      <c r="GCE85" s="114"/>
      <c r="GCF85" s="114"/>
      <c r="GCG85" s="114"/>
      <c r="GCH85" s="114"/>
      <c r="GCI85" s="114"/>
      <c r="GCJ85" s="114"/>
      <c r="GCK85" s="114"/>
      <c r="GCL85" s="114"/>
      <c r="GCM85" s="114"/>
      <c r="GCN85" s="114"/>
      <c r="GCO85" s="114"/>
      <c r="GCP85" s="114"/>
      <c r="GCQ85" s="114"/>
      <c r="GCR85" s="114"/>
      <c r="GCS85" s="114"/>
      <c r="GCT85" s="114"/>
      <c r="GCU85" s="114"/>
      <c r="GCV85" s="114"/>
      <c r="GCW85" s="114"/>
      <c r="GCX85" s="114"/>
      <c r="GCY85" s="114"/>
      <c r="GCZ85" s="114"/>
      <c r="GDA85" s="114"/>
      <c r="GDB85" s="114"/>
      <c r="GDC85" s="114"/>
      <c r="GDD85" s="114"/>
      <c r="GDE85" s="114"/>
      <c r="GDF85" s="114"/>
      <c r="GDG85" s="114"/>
      <c r="GDH85" s="114"/>
      <c r="GDI85" s="114"/>
      <c r="GDJ85" s="114"/>
      <c r="GDK85" s="114"/>
      <c r="GDL85" s="114"/>
      <c r="GDM85" s="114"/>
      <c r="GDN85" s="114"/>
      <c r="GDO85" s="114"/>
      <c r="GDP85" s="114"/>
      <c r="GDQ85" s="114"/>
      <c r="GDR85" s="114"/>
      <c r="GDS85" s="114"/>
      <c r="GDT85" s="114"/>
      <c r="GDU85" s="114"/>
      <c r="GDV85" s="114"/>
      <c r="GDW85" s="114"/>
      <c r="GDX85" s="114"/>
      <c r="GDY85" s="114"/>
      <c r="GDZ85" s="114"/>
      <c r="GEA85" s="114"/>
      <c r="GEB85" s="114"/>
      <c r="GEC85" s="114"/>
      <c r="GED85" s="114"/>
      <c r="GEE85" s="114"/>
      <c r="GEF85" s="114"/>
      <c r="GEG85" s="114"/>
      <c r="GEH85" s="114"/>
      <c r="GEI85" s="114"/>
      <c r="GEJ85" s="114"/>
      <c r="GEK85" s="114"/>
      <c r="GEL85" s="114"/>
      <c r="GEM85" s="114"/>
      <c r="GEN85" s="114"/>
      <c r="GEO85" s="114"/>
      <c r="GEP85" s="114"/>
      <c r="GEQ85" s="114"/>
      <c r="GER85" s="114"/>
      <c r="GES85" s="114"/>
      <c r="GET85" s="114"/>
      <c r="GEU85" s="114"/>
      <c r="GEV85" s="114"/>
      <c r="GEW85" s="114"/>
      <c r="GEX85" s="114"/>
      <c r="GEY85" s="114"/>
      <c r="GEZ85" s="114"/>
      <c r="GFA85" s="114"/>
      <c r="GFB85" s="114"/>
      <c r="GFC85" s="114"/>
      <c r="GFD85" s="114"/>
      <c r="GFE85" s="114"/>
      <c r="GFF85" s="114"/>
      <c r="GFG85" s="114"/>
      <c r="GFH85" s="114"/>
      <c r="GFI85" s="114"/>
      <c r="GFJ85" s="114"/>
      <c r="GFK85" s="114"/>
      <c r="GFL85" s="114"/>
      <c r="GFM85" s="114"/>
      <c r="GFN85" s="114"/>
      <c r="GFO85" s="114"/>
      <c r="GFP85" s="114"/>
      <c r="GFQ85" s="114"/>
      <c r="GFR85" s="114"/>
      <c r="GFS85" s="114"/>
      <c r="GFT85" s="114"/>
      <c r="GFU85" s="114"/>
      <c r="GFV85" s="114"/>
      <c r="GFW85" s="114"/>
      <c r="GFX85" s="114"/>
      <c r="GFY85" s="114"/>
      <c r="GFZ85" s="114"/>
      <c r="GGA85" s="114"/>
      <c r="GGB85" s="114"/>
      <c r="GGC85" s="114"/>
      <c r="GGD85" s="114"/>
      <c r="GGE85" s="114"/>
      <c r="GGF85" s="114"/>
      <c r="GGG85" s="114"/>
      <c r="GGH85" s="114"/>
      <c r="GGI85" s="114"/>
      <c r="GGJ85" s="114"/>
      <c r="GGK85" s="114"/>
      <c r="GGL85" s="114"/>
      <c r="GGM85" s="114"/>
      <c r="GGN85" s="114"/>
      <c r="GGO85" s="114"/>
      <c r="GGP85" s="114"/>
      <c r="GGQ85" s="114"/>
      <c r="GGR85" s="114"/>
      <c r="GGS85" s="114"/>
      <c r="GGT85" s="114"/>
      <c r="GGU85" s="114"/>
      <c r="GGV85" s="114"/>
      <c r="GGW85" s="114"/>
      <c r="GGX85" s="114"/>
      <c r="GGY85" s="114"/>
      <c r="GGZ85" s="114"/>
      <c r="GHA85" s="114"/>
      <c r="GHB85" s="114"/>
      <c r="GHC85" s="114"/>
      <c r="GHD85" s="114"/>
      <c r="GHE85" s="114"/>
      <c r="GHF85" s="114"/>
      <c r="GHG85" s="114"/>
      <c r="GHH85" s="114"/>
      <c r="GHI85" s="114"/>
      <c r="GHJ85" s="114"/>
      <c r="GHK85" s="114"/>
      <c r="GHL85" s="114"/>
      <c r="GHM85" s="114"/>
      <c r="GHN85" s="114"/>
      <c r="GHO85" s="114"/>
      <c r="GHP85" s="114"/>
      <c r="GHQ85" s="114"/>
      <c r="GHR85" s="114"/>
      <c r="GHS85" s="114"/>
      <c r="GHT85" s="114"/>
      <c r="GHU85" s="114"/>
      <c r="GHV85" s="114"/>
      <c r="GHW85" s="114"/>
      <c r="GHX85" s="114"/>
      <c r="GHY85" s="114"/>
      <c r="GHZ85" s="114"/>
      <c r="GIA85" s="114"/>
      <c r="GIB85" s="114"/>
      <c r="GIC85" s="114"/>
      <c r="GID85" s="114"/>
      <c r="GIE85" s="114"/>
      <c r="GIF85" s="114"/>
      <c r="GIG85" s="114"/>
      <c r="GIH85" s="114"/>
      <c r="GII85" s="114"/>
      <c r="GIJ85" s="114"/>
      <c r="GIK85" s="114"/>
      <c r="GIL85" s="114"/>
      <c r="GIM85" s="114"/>
      <c r="GIN85" s="114"/>
      <c r="GIO85" s="114"/>
      <c r="GIP85" s="114"/>
      <c r="GIQ85" s="114"/>
      <c r="GIR85" s="114"/>
      <c r="GIS85" s="114"/>
      <c r="GIT85" s="114"/>
      <c r="GIU85" s="114"/>
      <c r="GIV85" s="114"/>
      <c r="GIW85" s="114"/>
      <c r="GIX85" s="114"/>
      <c r="GIY85" s="114"/>
      <c r="GIZ85" s="114"/>
      <c r="GJA85" s="114"/>
      <c r="GJB85" s="114"/>
      <c r="GJC85" s="114"/>
      <c r="GJD85" s="114"/>
      <c r="GJE85" s="114"/>
      <c r="GJF85" s="114"/>
      <c r="GJG85" s="114"/>
      <c r="GJH85" s="114"/>
      <c r="GJI85" s="114"/>
      <c r="GJJ85" s="114"/>
      <c r="GJK85" s="114"/>
      <c r="GJL85" s="114"/>
      <c r="GJM85" s="114"/>
      <c r="GJN85" s="114"/>
      <c r="GJO85" s="114"/>
      <c r="GJP85" s="114"/>
      <c r="GJQ85" s="114"/>
      <c r="GJR85" s="114"/>
      <c r="GJS85" s="114"/>
      <c r="GJT85" s="114"/>
      <c r="GJU85" s="114"/>
      <c r="GJV85" s="114"/>
      <c r="GJW85" s="114"/>
      <c r="GJX85" s="114"/>
      <c r="GJY85" s="114"/>
      <c r="GJZ85" s="114"/>
      <c r="GKA85" s="114"/>
      <c r="GKB85" s="114"/>
      <c r="GKC85" s="114"/>
      <c r="GKD85" s="114"/>
      <c r="GKE85" s="114"/>
      <c r="GKF85" s="114"/>
      <c r="GKG85" s="114"/>
      <c r="GKH85" s="114"/>
      <c r="GKI85" s="114"/>
      <c r="GKJ85" s="114"/>
      <c r="GKK85" s="114"/>
      <c r="GKL85" s="114"/>
      <c r="GKM85" s="114"/>
      <c r="GKN85" s="114"/>
      <c r="GKO85" s="114"/>
      <c r="GKP85" s="114"/>
      <c r="GKQ85" s="114"/>
      <c r="GKR85" s="114"/>
      <c r="GKS85" s="114"/>
      <c r="GKT85" s="114"/>
      <c r="GKU85" s="114"/>
      <c r="GKV85" s="114"/>
      <c r="GKW85" s="114"/>
      <c r="GKX85" s="114"/>
      <c r="GKY85" s="114"/>
      <c r="GKZ85" s="114"/>
      <c r="GLA85" s="114"/>
      <c r="GLB85" s="114"/>
      <c r="GLC85" s="114"/>
      <c r="GLD85" s="114"/>
      <c r="GLE85" s="114"/>
      <c r="GLF85" s="114"/>
      <c r="GLG85" s="114"/>
      <c r="GLH85" s="114"/>
      <c r="GLI85" s="114"/>
      <c r="GLJ85" s="114"/>
      <c r="GLK85" s="114"/>
      <c r="GLL85" s="114"/>
      <c r="GLM85" s="114"/>
      <c r="GLN85" s="114"/>
      <c r="GLO85" s="114"/>
      <c r="GLP85" s="114"/>
      <c r="GLQ85" s="114"/>
      <c r="GLR85" s="114"/>
      <c r="GLS85" s="114"/>
      <c r="GLT85" s="114"/>
      <c r="GLU85" s="114"/>
      <c r="GLV85" s="114"/>
      <c r="GLW85" s="114"/>
      <c r="GLX85" s="114"/>
      <c r="GLY85" s="114"/>
      <c r="GLZ85" s="114"/>
      <c r="GMA85" s="114"/>
      <c r="GMB85" s="114"/>
      <c r="GMC85" s="114"/>
      <c r="GMD85" s="114"/>
      <c r="GME85" s="114"/>
      <c r="GMF85" s="114"/>
      <c r="GMG85" s="114"/>
      <c r="GMH85" s="114"/>
      <c r="GMI85" s="114"/>
      <c r="GMJ85" s="114"/>
      <c r="GMK85" s="114"/>
      <c r="GML85" s="114"/>
      <c r="GMM85" s="114"/>
      <c r="GMN85" s="114"/>
      <c r="GMO85" s="114"/>
      <c r="GMP85" s="114"/>
      <c r="GMQ85" s="114"/>
      <c r="GMR85" s="114"/>
      <c r="GMS85" s="114"/>
      <c r="GMT85" s="114"/>
      <c r="GMU85" s="114"/>
      <c r="GMV85" s="114"/>
      <c r="GMW85" s="114"/>
      <c r="GMX85" s="114"/>
      <c r="GMY85" s="114"/>
      <c r="GMZ85" s="114"/>
      <c r="GNA85" s="114"/>
      <c r="GNB85" s="114"/>
      <c r="GNC85" s="114"/>
      <c r="GND85" s="114"/>
      <c r="GNE85" s="114"/>
      <c r="GNF85" s="114"/>
      <c r="GNG85" s="114"/>
      <c r="GNH85" s="114"/>
      <c r="GNI85" s="114"/>
      <c r="GNJ85" s="114"/>
      <c r="GNK85" s="114"/>
      <c r="GNL85" s="114"/>
      <c r="GNM85" s="114"/>
      <c r="GNN85" s="114"/>
      <c r="GNO85" s="114"/>
      <c r="GNP85" s="114"/>
      <c r="GNQ85" s="114"/>
      <c r="GNR85" s="114"/>
      <c r="GNS85" s="114"/>
      <c r="GNT85" s="114"/>
      <c r="GNU85" s="114"/>
      <c r="GNV85" s="114"/>
      <c r="GNW85" s="114"/>
      <c r="GNX85" s="114"/>
      <c r="GNY85" s="114"/>
      <c r="GNZ85" s="114"/>
      <c r="GOA85" s="114"/>
      <c r="GOB85" s="114"/>
      <c r="GOC85" s="114"/>
      <c r="GOD85" s="114"/>
      <c r="GOE85" s="114"/>
      <c r="GOF85" s="114"/>
      <c r="GOG85" s="114"/>
      <c r="GOH85" s="114"/>
      <c r="GOI85" s="114"/>
      <c r="GOJ85" s="114"/>
      <c r="GOK85" s="114"/>
      <c r="GOL85" s="114"/>
      <c r="GOM85" s="114"/>
      <c r="GON85" s="114"/>
      <c r="GOO85" s="114"/>
      <c r="GOP85" s="114"/>
      <c r="GOQ85" s="114"/>
      <c r="GOR85" s="114"/>
      <c r="GOS85" s="114"/>
      <c r="GOT85" s="114"/>
      <c r="GOU85" s="114"/>
      <c r="GOV85" s="114"/>
      <c r="GOW85" s="114"/>
      <c r="GOX85" s="114"/>
      <c r="GOY85" s="114"/>
      <c r="GOZ85" s="114"/>
      <c r="GPA85" s="114"/>
      <c r="GPB85" s="114"/>
      <c r="GPC85" s="114"/>
      <c r="GPD85" s="114"/>
      <c r="GPE85" s="114"/>
      <c r="GPF85" s="114"/>
      <c r="GPG85" s="114"/>
      <c r="GPH85" s="114"/>
      <c r="GPI85" s="114"/>
      <c r="GPJ85" s="114"/>
      <c r="GPK85" s="114"/>
      <c r="GPL85" s="114"/>
      <c r="GPM85" s="114"/>
      <c r="GPN85" s="114"/>
      <c r="GPO85" s="114"/>
      <c r="GPP85" s="114"/>
      <c r="GPQ85" s="114"/>
      <c r="GPR85" s="114"/>
      <c r="GPS85" s="114"/>
      <c r="GPT85" s="114"/>
      <c r="GPU85" s="114"/>
      <c r="GPV85" s="114"/>
      <c r="GPW85" s="114"/>
      <c r="GPX85" s="114"/>
      <c r="GPY85" s="114"/>
      <c r="GPZ85" s="114"/>
      <c r="GQA85" s="114"/>
      <c r="GQB85" s="114"/>
      <c r="GQC85" s="114"/>
      <c r="GQD85" s="114"/>
      <c r="GQE85" s="114"/>
      <c r="GQF85" s="114"/>
      <c r="GQG85" s="114"/>
      <c r="GQH85" s="114"/>
      <c r="GQI85" s="114"/>
      <c r="GQJ85" s="114"/>
      <c r="GQK85" s="114"/>
      <c r="GQL85" s="114"/>
      <c r="GQM85" s="114"/>
      <c r="GQN85" s="114"/>
      <c r="GQO85" s="114"/>
      <c r="GQP85" s="114"/>
      <c r="GQQ85" s="114"/>
      <c r="GQR85" s="114"/>
      <c r="GQS85" s="114"/>
      <c r="GQT85" s="114"/>
      <c r="GQU85" s="114"/>
      <c r="GQV85" s="114"/>
      <c r="GQW85" s="114"/>
      <c r="GQX85" s="114"/>
      <c r="GQY85" s="114"/>
      <c r="GQZ85" s="114"/>
      <c r="GRA85" s="114"/>
      <c r="GRB85" s="114"/>
      <c r="GRC85" s="114"/>
      <c r="GRD85" s="114"/>
      <c r="GRE85" s="114"/>
      <c r="GRF85" s="114"/>
      <c r="GRG85" s="114"/>
      <c r="GRH85" s="114"/>
      <c r="GRI85" s="114"/>
      <c r="GRJ85" s="114"/>
      <c r="GRK85" s="114"/>
      <c r="GRL85" s="114"/>
      <c r="GRM85" s="114"/>
      <c r="GRN85" s="114"/>
      <c r="GRO85" s="114"/>
      <c r="GRP85" s="114"/>
      <c r="GRQ85" s="114"/>
      <c r="GRR85" s="114"/>
      <c r="GRS85" s="114"/>
      <c r="GRT85" s="114"/>
      <c r="GRU85" s="114"/>
      <c r="GRV85" s="114"/>
      <c r="GRW85" s="114"/>
      <c r="GRX85" s="114"/>
      <c r="GRY85" s="114"/>
      <c r="GRZ85" s="114"/>
      <c r="GSA85" s="114"/>
      <c r="GSB85" s="114"/>
      <c r="GSC85" s="114"/>
      <c r="GSD85" s="114"/>
      <c r="GSE85" s="114"/>
      <c r="GSF85" s="114"/>
      <c r="GSG85" s="114"/>
      <c r="GSH85" s="114"/>
      <c r="GSI85" s="114"/>
      <c r="GSJ85" s="114"/>
      <c r="GSK85" s="114"/>
      <c r="GSL85" s="114"/>
      <c r="GSM85" s="114"/>
      <c r="GSN85" s="114"/>
      <c r="GSO85" s="114"/>
      <c r="GSP85" s="114"/>
      <c r="GSQ85" s="114"/>
      <c r="GSR85" s="114"/>
      <c r="GSS85" s="114"/>
      <c r="GST85" s="114"/>
      <c r="GSU85" s="114"/>
      <c r="GSV85" s="114"/>
      <c r="GSW85" s="114"/>
      <c r="GSX85" s="114"/>
      <c r="GSY85" s="114"/>
      <c r="GSZ85" s="114"/>
      <c r="GTA85" s="114"/>
      <c r="GTB85" s="114"/>
      <c r="GTC85" s="114"/>
      <c r="GTD85" s="114"/>
      <c r="GTE85" s="114"/>
      <c r="GTF85" s="114"/>
      <c r="GTG85" s="114"/>
      <c r="GTH85" s="114"/>
      <c r="GTI85" s="114"/>
      <c r="GTJ85" s="114"/>
      <c r="GTK85" s="114"/>
      <c r="GTL85" s="114"/>
      <c r="GTM85" s="114"/>
      <c r="GTN85" s="114"/>
      <c r="GTO85" s="114"/>
      <c r="GTP85" s="114"/>
      <c r="GTQ85" s="114"/>
      <c r="GTR85" s="114"/>
      <c r="GTS85" s="114"/>
      <c r="GTT85" s="114"/>
      <c r="GTU85" s="114"/>
      <c r="GTV85" s="114"/>
      <c r="GTW85" s="114"/>
      <c r="GTX85" s="114"/>
      <c r="GTY85" s="114"/>
      <c r="GTZ85" s="114"/>
      <c r="GUA85" s="114"/>
      <c r="GUB85" s="114"/>
      <c r="GUC85" s="114"/>
      <c r="GUD85" s="114"/>
      <c r="GUE85" s="114"/>
      <c r="GUF85" s="114"/>
      <c r="GUG85" s="114"/>
      <c r="GUH85" s="114"/>
      <c r="GUI85" s="114"/>
      <c r="GUJ85" s="114"/>
      <c r="GUK85" s="114"/>
      <c r="GUL85" s="114"/>
      <c r="GUM85" s="114"/>
      <c r="GUN85" s="114"/>
      <c r="GUO85" s="114"/>
      <c r="GUP85" s="114"/>
      <c r="GUQ85" s="114"/>
      <c r="GUR85" s="114"/>
      <c r="GUS85" s="114"/>
      <c r="GUT85" s="114"/>
      <c r="GUU85" s="114"/>
      <c r="GUV85" s="114"/>
      <c r="GUW85" s="114"/>
      <c r="GUX85" s="114"/>
      <c r="GUY85" s="114"/>
      <c r="GUZ85" s="114"/>
      <c r="GVA85" s="114"/>
      <c r="GVB85" s="114"/>
      <c r="GVC85" s="114"/>
      <c r="GVD85" s="114"/>
      <c r="GVE85" s="114"/>
      <c r="GVF85" s="114"/>
      <c r="GVG85" s="114"/>
      <c r="GVH85" s="114"/>
      <c r="GVI85" s="114"/>
      <c r="GVJ85" s="114"/>
      <c r="GVK85" s="114"/>
      <c r="GVL85" s="114"/>
      <c r="GVM85" s="114"/>
      <c r="GVN85" s="114"/>
      <c r="GVO85" s="114"/>
      <c r="GVP85" s="114"/>
      <c r="GVQ85" s="114"/>
      <c r="GVR85" s="114"/>
      <c r="GVS85" s="114"/>
      <c r="GVT85" s="114"/>
      <c r="GVU85" s="114"/>
      <c r="GVV85" s="114"/>
      <c r="GVW85" s="114"/>
      <c r="GVX85" s="114"/>
      <c r="GVY85" s="114"/>
      <c r="GVZ85" s="114"/>
      <c r="GWA85" s="114"/>
      <c r="GWB85" s="114"/>
      <c r="GWC85" s="114"/>
      <c r="GWD85" s="114"/>
      <c r="GWE85" s="114"/>
      <c r="GWF85" s="114"/>
      <c r="GWG85" s="114"/>
      <c r="GWH85" s="114"/>
      <c r="GWI85" s="114"/>
      <c r="GWJ85" s="114"/>
      <c r="GWK85" s="114"/>
      <c r="GWL85" s="114"/>
      <c r="GWM85" s="114"/>
      <c r="GWN85" s="114"/>
      <c r="GWO85" s="114"/>
      <c r="GWP85" s="114"/>
      <c r="GWQ85" s="114"/>
      <c r="GWR85" s="114"/>
      <c r="GWS85" s="114"/>
      <c r="GWT85" s="114"/>
      <c r="GWU85" s="114"/>
      <c r="GWV85" s="114"/>
      <c r="GWW85" s="114"/>
      <c r="GWX85" s="114"/>
      <c r="GWY85" s="114"/>
      <c r="GWZ85" s="114"/>
      <c r="GXA85" s="114"/>
      <c r="GXB85" s="114"/>
      <c r="GXC85" s="114"/>
      <c r="GXD85" s="114"/>
      <c r="GXE85" s="114"/>
      <c r="GXF85" s="114"/>
      <c r="GXG85" s="114"/>
      <c r="GXH85" s="114"/>
      <c r="GXI85" s="114"/>
      <c r="GXJ85" s="114"/>
      <c r="GXK85" s="114"/>
      <c r="GXL85" s="114"/>
      <c r="GXM85" s="114"/>
      <c r="GXN85" s="114"/>
      <c r="GXO85" s="114"/>
      <c r="GXP85" s="114"/>
      <c r="GXQ85" s="114"/>
      <c r="GXR85" s="114"/>
      <c r="GXS85" s="114"/>
      <c r="GXT85" s="114"/>
      <c r="GXU85" s="114"/>
      <c r="GXV85" s="114"/>
      <c r="GXW85" s="114"/>
      <c r="GXX85" s="114"/>
      <c r="GXY85" s="114"/>
      <c r="GXZ85" s="114"/>
      <c r="GYA85" s="114"/>
      <c r="GYB85" s="114"/>
      <c r="GYC85" s="114"/>
      <c r="GYD85" s="114"/>
      <c r="GYE85" s="114"/>
      <c r="GYF85" s="114"/>
      <c r="GYG85" s="114"/>
      <c r="GYH85" s="114"/>
      <c r="GYI85" s="114"/>
      <c r="GYJ85" s="114"/>
      <c r="GYK85" s="114"/>
      <c r="GYL85" s="114"/>
      <c r="GYM85" s="114"/>
      <c r="GYN85" s="114"/>
      <c r="GYO85" s="114"/>
      <c r="GYP85" s="114"/>
      <c r="GYQ85" s="114"/>
      <c r="GYR85" s="114"/>
      <c r="GYS85" s="114"/>
      <c r="GYT85" s="114"/>
      <c r="GYU85" s="114"/>
      <c r="GYV85" s="114"/>
      <c r="GYW85" s="114"/>
      <c r="GYX85" s="114"/>
      <c r="GYY85" s="114"/>
      <c r="GYZ85" s="114"/>
      <c r="GZA85" s="114"/>
      <c r="GZB85" s="114"/>
      <c r="GZC85" s="114"/>
      <c r="GZD85" s="114"/>
      <c r="GZE85" s="114"/>
      <c r="GZF85" s="114"/>
      <c r="GZG85" s="114"/>
      <c r="GZH85" s="114"/>
      <c r="GZI85" s="114"/>
      <c r="GZJ85" s="114"/>
      <c r="GZK85" s="114"/>
      <c r="GZL85" s="114"/>
      <c r="GZM85" s="114"/>
      <c r="GZN85" s="114"/>
      <c r="GZO85" s="114"/>
      <c r="GZP85" s="114"/>
      <c r="GZQ85" s="114"/>
      <c r="GZR85" s="114"/>
      <c r="GZS85" s="114"/>
      <c r="GZT85" s="114"/>
      <c r="GZU85" s="114"/>
      <c r="GZV85" s="114"/>
      <c r="GZW85" s="114"/>
      <c r="GZX85" s="114"/>
      <c r="GZY85" s="114"/>
      <c r="GZZ85" s="114"/>
      <c r="HAA85" s="114"/>
      <c r="HAB85" s="114"/>
      <c r="HAC85" s="114"/>
      <c r="HAD85" s="114"/>
      <c r="HAE85" s="114"/>
      <c r="HAF85" s="114"/>
      <c r="HAG85" s="114"/>
      <c r="HAH85" s="114"/>
      <c r="HAI85" s="114"/>
      <c r="HAJ85" s="114"/>
      <c r="HAK85" s="114"/>
      <c r="HAL85" s="114"/>
      <c r="HAM85" s="114"/>
      <c r="HAN85" s="114"/>
      <c r="HAO85" s="114"/>
      <c r="HAP85" s="114"/>
      <c r="HAQ85" s="114"/>
      <c r="HAR85" s="114"/>
      <c r="HAS85" s="114"/>
      <c r="HAT85" s="114"/>
      <c r="HAU85" s="114"/>
      <c r="HAV85" s="114"/>
      <c r="HAW85" s="114"/>
      <c r="HAX85" s="114"/>
      <c r="HAY85" s="114"/>
      <c r="HAZ85" s="114"/>
      <c r="HBA85" s="114"/>
      <c r="HBB85" s="114"/>
      <c r="HBC85" s="114"/>
      <c r="HBD85" s="114"/>
      <c r="HBE85" s="114"/>
      <c r="HBF85" s="114"/>
      <c r="HBG85" s="114"/>
      <c r="HBH85" s="114"/>
      <c r="HBI85" s="114"/>
      <c r="HBJ85" s="114"/>
      <c r="HBK85" s="114"/>
      <c r="HBL85" s="114"/>
      <c r="HBM85" s="114"/>
      <c r="HBN85" s="114"/>
      <c r="HBO85" s="114"/>
      <c r="HBP85" s="114"/>
      <c r="HBQ85" s="114"/>
      <c r="HBR85" s="114"/>
      <c r="HBS85" s="114"/>
      <c r="HBT85" s="114"/>
      <c r="HBU85" s="114"/>
      <c r="HBV85" s="114"/>
      <c r="HBW85" s="114"/>
      <c r="HBX85" s="114"/>
      <c r="HBY85" s="114"/>
      <c r="HBZ85" s="114"/>
      <c r="HCA85" s="114"/>
      <c r="HCB85" s="114"/>
      <c r="HCC85" s="114"/>
      <c r="HCD85" s="114"/>
      <c r="HCE85" s="114"/>
      <c r="HCF85" s="114"/>
      <c r="HCG85" s="114"/>
      <c r="HCH85" s="114"/>
      <c r="HCI85" s="114"/>
      <c r="HCJ85" s="114"/>
      <c r="HCK85" s="114"/>
      <c r="HCL85" s="114"/>
      <c r="HCM85" s="114"/>
      <c r="HCN85" s="114"/>
      <c r="HCO85" s="114"/>
      <c r="HCP85" s="114"/>
      <c r="HCQ85" s="114"/>
      <c r="HCR85" s="114"/>
      <c r="HCS85" s="114"/>
      <c r="HCT85" s="114"/>
      <c r="HCU85" s="114"/>
      <c r="HCV85" s="114"/>
      <c r="HCW85" s="114"/>
      <c r="HCX85" s="114"/>
      <c r="HCY85" s="114"/>
      <c r="HCZ85" s="114"/>
      <c r="HDA85" s="114"/>
      <c r="HDB85" s="114"/>
      <c r="HDC85" s="114"/>
      <c r="HDD85" s="114"/>
      <c r="HDE85" s="114"/>
      <c r="HDF85" s="114"/>
      <c r="HDG85" s="114"/>
      <c r="HDH85" s="114"/>
      <c r="HDI85" s="114"/>
      <c r="HDJ85" s="114"/>
      <c r="HDK85" s="114"/>
      <c r="HDL85" s="114"/>
      <c r="HDM85" s="114"/>
      <c r="HDN85" s="114"/>
      <c r="HDO85" s="114"/>
      <c r="HDP85" s="114"/>
      <c r="HDQ85" s="114"/>
      <c r="HDR85" s="114"/>
      <c r="HDS85" s="114"/>
      <c r="HDT85" s="114"/>
      <c r="HDU85" s="114"/>
      <c r="HDV85" s="114"/>
      <c r="HDW85" s="114"/>
      <c r="HDX85" s="114"/>
      <c r="HDY85" s="114"/>
      <c r="HDZ85" s="114"/>
      <c r="HEA85" s="114"/>
      <c r="HEB85" s="114"/>
      <c r="HEC85" s="114"/>
      <c r="HED85" s="114"/>
      <c r="HEE85" s="114"/>
      <c r="HEF85" s="114"/>
      <c r="HEG85" s="114"/>
      <c r="HEH85" s="114"/>
      <c r="HEI85" s="114"/>
      <c r="HEJ85" s="114"/>
      <c r="HEK85" s="114"/>
      <c r="HEL85" s="114"/>
      <c r="HEM85" s="114"/>
      <c r="HEN85" s="114"/>
      <c r="HEO85" s="114"/>
      <c r="HEP85" s="114"/>
      <c r="HEQ85" s="114"/>
      <c r="HER85" s="114"/>
      <c r="HES85" s="114"/>
      <c r="HET85" s="114"/>
      <c r="HEU85" s="114"/>
      <c r="HEV85" s="114"/>
      <c r="HEW85" s="114"/>
      <c r="HEX85" s="114"/>
      <c r="HEY85" s="114"/>
      <c r="HEZ85" s="114"/>
      <c r="HFA85" s="114"/>
      <c r="HFB85" s="114"/>
      <c r="HFC85" s="114"/>
      <c r="HFD85" s="114"/>
      <c r="HFE85" s="114"/>
      <c r="HFF85" s="114"/>
      <c r="HFG85" s="114"/>
      <c r="HFH85" s="114"/>
      <c r="HFI85" s="114"/>
      <c r="HFJ85" s="114"/>
      <c r="HFK85" s="114"/>
      <c r="HFL85" s="114"/>
      <c r="HFM85" s="114"/>
      <c r="HFN85" s="114"/>
      <c r="HFO85" s="114"/>
      <c r="HFP85" s="114"/>
      <c r="HFQ85" s="114"/>
      <c r="HFR85" s="114"/>
      <c r="HFS85" s="114"/>
      <c r="HFT85" s="114"/>
      <c r="HFU85" s="114"/>
      <c r="HFV85" s="114"/>
      <c r="HFW85" s="114"/>
      <c r="HFX85" s="114"/>
      <c r="HFY85" s="114"/>
      <c r="HFZ85" s="114"/>
      <c r="HGA85" s="114"/>
      <c r="HGB85" s="114"/>
      <c r="HGC85" s="114"/>
      <c r="HGD85" s="114"/>
      <c r="HGE85" s="114"/>
      <c r="HGF85" s="114"/>
      <c r="HGG85" s="114"/>
      <c r="HGH85" s="114"/>
      <c r="HGI85" s="114"/>
      <c r="HGJ85" s="114"/>
      <c r="HGK85" s="114"/>
      <c r="HGL85" s="114"/>
      <c r="HGM85" s="114"/>
      <c r="HGN85" s="114"/>
      <c r="HGO85" s="114"/>
      <c r="HGP85" s="114"/>
      <c r="HGQ85" s="114"/>
      <c r="HGR85" s="114"/>
      <c r="HGS85" s="114"/>
      <c r="HGT85" s="114"/>
      <c r="HGU85" s="114"/>
      <c r="HGV85" s="114"/>
      <c r="HGW85" s="114"/>
      <c r="HGX85" s="114"/>
      <c r="HGY85" s="114"/>
      <c r="HGZ85" s="114"/>
      <c r="HHA85" s="114"/>
      <c r="HHB85" s="114"/>
      <c r="HHC85" s="114"/>
      <c r="HHD85" s="114"/>
      <c r="HHE85" s="114"/>
      <c r="HHF85" s="114"/>
      <c r="HHG85" s="114"/>
      <c r="HHH85" s="114"/>
      <c r="HHI85" s="114"/>
      <c r="HHJ85" s="114"/>
      <c r="HHK85" s="114"/>
      <c r="HHL85" s="114"/>
      <c r="HHM85" s="114"/>
      <c r="HHN85" s="114"/>
      <c r="HHO85" s="114"/>
      <c r="HHP85" s="114"/>
      <c r="HHQ85" s="114"/>
      <c r="HHR85" s="114"/>
      <c r="HHS85" s="114"/>
      <c r="HHT85" s="114"/>
      <c r="HHU85" s="114"/>
      <c r="HHV85" s="114"/>
      <c r="HHW85" s="114"/>
      <c r="HHX85" s="114"/>
      <c r="HHY85" s="114"/>
      <c r="HHZ85" s="114"/>
      <c r="HIA85" s="114"/>
      <c r="HIB85" s="114"/>
      <c r="HIC85" s="114"/>
      <c r="HID85" s="114"/>
      <c r="HIE85" s="114"/>
      <c r="HIF85" s="114"/>
      <c r="HIG85" s="114"/>
      <c r="HIH85" s="114"/>
      <c r="HII85" s="114"/>
      <c r="HIJ85" s="114"/>
      <c r="HIK85" s="114"/>
      <c r="HIL85" s="114"/>
      <c r="HIM85" s="114"/>
      <c r="HIN85" s="114"/>
      <c r="HIO85" s="114"/>
      <c r="HIP85" s="114"/>
      <c r="HIQ85" s="114"/>
      <c r="HIR85" s="114"/>
      <c r="HIS85" s="114"/>
      <c r="HIT85" s="114"/>
      <c r="HIU85" s="114"/>
      <c r="HIV85" s="114"/>
      <c r="HIW85" s="114"/>
      <c r="HIX85" s="114"/>
      <c r="HIY85" s="114"/>
      <c r="HIZ85" s="114"/>
      <c r="HJA85" s="114"/>
      <c r="HJB85" s="114"/>
      <c r="HJC85" s="114"/>
      <c r="HJD85" s="114"/>
      <c r="HJE85" s="114"/>
      <c r="HJF85" s="114"/>
      <c r="HJG85" s="114"/>
      <c r="HJH85" s="114"/>
      <c r="HJI85" s="114"/>
      <c r="HJJ85" s="114"/>
      <c r="HJK85" s="114"/>
      <c r="HJL85" s="114"/>
      <c r="HJM85" s="114"/>
      <c r="HJN85" s="114"/>
      <c r="HJO85" s="114"/>
      <c r="HJP85" s="114"/>
      <c r="HJQ85" s="114"/>
      <c r="HJR85" s="114"/>
      <c r="HJS85" s="114"/>
      <c r="HJT85" s="114"/>
      <c r="HJU85" s="114"/>
      <c r="HJV85" s="114"/>
      <c r="HJW85" s="114"/>
      <c r="HJX85" s="114"/>
      <c r="HJY85" s="114"/>
      <c r="HJZ85" s="114"/>
      <c r="HKA85" s="114"/>
      <c r="HKB85" s="114"/>
      <c r="HKC85" s="114"/>
      <c r="HKD85" s="114"/>
      <c r="HKE85" s="114"/>
      <c r="HKF85" s="114"/>
      <c r="HKG85" s="114"/>
      <c r="HKH85" s="114"/>
      <c r="HKI85" s="114"/>
      <c r="HKJ85" s="114"/>
      <c r="HKK85" s="114"/>
      <c r="HKL85" s="114"/>
      <c r="HKM85" s="114"/>
      <c r="HKN85" s="114"/>
      <c r="HKO85" s="114"/>
      <c r="HKP85" s="114"/>
      <c r="HKQ85" s="114"/>
      <c r="HKR85" s="114"/>
      <c r="HKS85" s="114"/>
      <c r="HKT85" s="114"/>
      <c r="HKU85" s="114"/>
      <c r="HKV85" s="114"/>
      <c r="HKW85" s="114"/>
      <c r="HKX85" s="114"/>
      <c r="HKY85" s="114"/>
      <c r="HKZ85" s="114"/>
      <c r="HLA85" s="114"/>
      <c r="HLB85" s="114"/>
      <c r="HLC85" s="114"/>
      <c r="HLD85" s="114"/>
      <c r="HLE85" s="114"/>
      <c r="HLF85" s="114"/>
      <c r="HLG85" s="114"/>
      <c r="HLH85" s="114"/>
      <c r="HLI85" s="114"/>
      <c r="HLJ85" s="114"/>
      <c r="HLK85" s="114"/>
      <c r="HLL85" s="114"/>
      <c r="HLM85" s="114"/>
      <c r="HLN85" s="114"/>
      <c r="HLO85" s="114"/>
      <c r="HLP85" s="114"/>
      <c r="HLQ85" s="114"/>
      <c r="HLR85" s="114"/>
      <c r="HLS85" s="114"/>
      <c r="HLT85" s="114"/>
      <c r="HLU85" s="114"/>
      <c r="HLV85" s="114"/>
      <c r="HLW85" s="114"/>
      <c r="HLX85" s="114"/>
      <c r="HLY85" s="114"/>
      <c r="HLZ85" s="114"/>
      <c r="HMA85" s="114"/>
      <c r="HMB85" s="114"/>
      <c r="HMC85" s="114"/>
      <c r="HMD85" s="114"/>
      <c r="HME85" s="114"/>
      <c r="HMF85" s="114"/>
      <c r="HMG85" s="114"/>
      <c r="HMH85" s="114"/>
      <c r="HMI85" s="114"/>
      <c r="HMJ85" s="114"/>
      <c r="HMK85" s="114"/>
      <c r="HML85" s="114"/>
      <c r="HMM85" s="114"/>
      <c r="HMN85" s="114"/>
      <c r="HMO85" s="114"/>
      <c r="HMP85" s="114"/>
      <c r="HMQ85" s="114"/>
      <c r="HMR85" s="114"/>
      <c r="HMS85" s="114"/>
      <c r="HMT85" s="114"/>
      <c r="HMU85" s="114"/>
      <c r="HMV85" s="114"/>
      <c r="HMW85" s="114"/>
      <c r="HMX85" s="114"/>
      <c r="HMY85" s="114"/>
      <c r="HMZ85" s="114"/>
      <c r="HNA85" s="114"/>
      <c r="HNB85" s="114"/>
      <c r="HNC85" s="114"/>
      <c r="HND85" s="114"/>
      <c r="HNE85" s="114"/>
      <c r="HNF85" s="114"/>
      <c r="HNG85" s="114"/>
      <c r="HNH85" s="114"/>
      <c r="HNI85" s="114"/>
      <c r="HNJ85" s="114"/>
      <c r="HNK85" s="114"/>
      <c r="HNL85" s="114"/>
      <c r="HNM85" s="114"/>
      <c r="HNN85" s="114"/>
      <c r="HNO85" s="114"/>
      <c r="HNP85" s="114"/>
      <c r="HNQ85" s="114"/>
      <c r="HNR85" s="114"/>
      <c r="HNS85" s="114"/>
      <c r="HNT85" s="114"/>
      <c r="HNU85" s="114"/>
      <c r="HNV85" s="114"/>
      <c r="HNW85" s="114"/>
      <c r="HNX85" s="114"/>
      <c r="HNY85" s="114"/>
      <c r="HNZ85" s="114"/>
      <c r="HOA85" s="114"/>
      <c r="HOB85" s="114"/>
      <c r="HOC85" s="114"/>
      <c r="HOD85" s="114"/>
      <c r="HOE85" s="114"/>
      <c r="HOF85" s="114"/>
      <c r="HOG85" s="114"/>
      <c r="HOH85" s="114"/>
      <c r="HOI85" s="114"/>
      <c r="HOJ85" s="114"/>
      <c r="HOK85" s="114"/>
      <c r="HOL85" s="114"/>
      <c r="HOM85" s="114"/>
      <c r="HON85" s="114"/>
      <c r="HOO85" s="114"/>
      <c r="HOP85" s="114"/>
      <c r="HOQ85" s="114"/>
      <c r="HOR85" s="114"/>
      <c r="HOS85" s="114"/>
      <c r="HOT85" s="114"/>
      <c r="HOU85" s="114"/>
      <c r="HOV85" s="114"/>
      <c r="HOW85" s="114"/>
      <c r="HOX85" s="114"/>
      <c r="HOY85" s="114"/>
      <c r="HOZ85" s="114"/>
      <c r="HPA85" s="114"/>
      <c r="HPB85" s="114"/>
      <c r="HPC85" s="114"/>
      <c r="HPD85" s="114"/>
      <c r="HPE85" s="114"/>
      <c r="HPF85" s="114"/>
      <c r="HPG85" s="114"/>
      <c r="HPH85" s="114"/>
      <c r="HPI85" s="114"/>
      <c r="HPJ85" s="114"/>
      <c r="HPK85" s="114"/>
      <c r="HPL85" s="114"/>
      <c r="HPM85" s="114"/>
      <c r="HPN85" s="114"/>
      <c r="HPO85" s="114"/>
      <c r="HPP85" s="114"/>
      <c r="HPQ85" s="114"/>
      <c r="HPR85" s="114"/>
      <c r="HPS85" s="114"/>
      <c r="HPT85" s="114"/>
      <c r="HPU85" s="114"/>
      <c r="HPV85" s="114"/>
      <c r="HPW85" s="114"/>
      <c r="HPX85" s="114"/>
      <c r="HPY85" s="114"/>
      <c r="HPZ85" s="114"/>
      <c r="HQA85" s="114"/>
      <c r="HQB85" s="114"/>
      <c r="HQC85" s="114"/>
      <c r="HQD85" s="114"/>
      <c r="HQE85" s="114"/>
      <c r="HQF85" s="114"/>
      <c r="HQG85" s="114"/>
      <c r="HQH85" s="114"/>
      <c r="HQI85" s="114"/>
      <c r="HQJ85" s="114"/>
      <c r="HQK85" s="114"/>
      <c r="HQL85" s="114"/>
      <c r="HQM85" s="114"/>
      <c r="HQN85" s="114"/>
      <c r="HQO85" s="114"/>
      <c r="HQP85" s="114"/>
      <c r="HQQ85" s="114"/>
      <c r="HQR85" s="114"/>
      <c r="HQS85" s="114"/>
      <c r="HQT85" s="114"/>
      <c r="HQU85" s="114"/>
      <c r="HQV85" s="114"/>
      <c r="HQW85" s="114"/>
      <c r="HQX85" s="114"/>
      <c r="HQY85" s="114"/>
      <c r="HQZ85" s="114"/>
      <c r="HRA85" s="114"/>
      <c r="HRB85" s="114"/>
      <c r="HRC85" s="114"/>
      <c r="HRD85" s="114"/>
      <c r="HRE85" s="114"/>
      <c r="HRF85" s="114"/>
      <c r="HRG85" s="114"/>
      <c r="HRH85" s="114"/>
      <c r="HRI85" s="114"/>
      <c r="HRJ85" s="114"/>
      <c r="HRK85" s="114"/>
      <c r="HRL85" s="114"/>
      <c r="HRM85" s="114"/>
      <c r="HRN85" s="114"/>
      <c r="HRO85" s="114"/>
      <c r="HRP85" s="114"/>
      <c r="HRQ85" s="114"/>
      <c r="HRR85" s="114"/>
      <c r="HRS85" s="114"/>
      <c r="HRT85" s="114"/>
      <c r="HRU85" s="114"/>
      <c r="HRV85" s="114"/>
      <c r="HRW85" s="114"/>
      <c r="HRX85" s="114"/>
      <c r="HRY85" s="114"/>
      <c r="HRZ85" s="114"/>
      <c r="HSA85" s="114"/>
      <c r="HSB85" s="114"/>
      <c r="HSC85" s="114"/>
      <c r="HSD85" s="114"/>
      <c r="HSE85" s="114"/>
      <c r="HSF85" s="114"/>
      <c r="HSG85" s="114"/>
      <c r="HSH85" s="114"/>
      <c r="HSI85" s="114"/>
      <c r="HSJ85" s="114"/>
      <c r="HSK85" s="114"/>
      <c r="HSL85" s="114"/>
      <c r="HSM85" s="114"/>
      <c r="HSN85" s="114"/>
      <c r="HSO85" s="114"/>
      <c r="HSP85" s="114"/>
      <c r="HSQ85" s="114"/>
      <c r="HSR85" s="114"/>
      <c r="HSS85" s="114"/>
      <c r="HST85" s="114"/>
      <c r="HSU85" s="114"/>
      <c r="HSV85" s="114"/>
      <c r="HSW85" s="114"/>
      <c r="HSX85" s="114"/>
      <c r="HSY85" s="114"/>
      <c r="HSZ85" s="114"/>
      <c r="HTA85" s="114"/>
      <c r="HTB85" s="114"/>
      <c r="HTC85" s="114"/>
      <c r="HTD85" s="114"/>
      <c r="HTE85" s="114"/>
      <c r="HTF85" s="114"/>
      <c r="HTG85" s="114"/>
      <c r="HTH85" s="114"/>
      <c r="HTI85" s="114"/>
      <c r="HTJ85" s="114"/>
      <c r="HTK85" s="114"/>
      <c r="HTL85" s="114"/>
      <c r="HTM85" s="114"/>
      <c r="HTN85" s="114"/>
      <c r="HTO85" s="114"/>
      <c r="HTP85" s="114"/>
      <c r="HTQ85" s="114"/>
      <c r="HTR85" s="114"/>
      <c r="HTS85" s="114"/>
      <c r="HTT85" s="114"/>
      <c r="HTU85" s="114"/>
      <c r="HTV85" s="114"/>
      <c r="HTW85" s="114"/>
      <c r="HTX85" s="114"/>
      <c r="HTY85" s="114"/>
      <c r="HTZ85" s="114"/>
      <c r="HUA85" s="114"/>
      <c r="HUB85" s="114"/>
      <c r="HUC85" s="114"/>
      <c r="HUD85" s="114"/>
      <c r="HUE85" s="114"/>
      <c r="HUF85" s="114"/>
      <c r="HUG85" s="114"/>
      <c r="HUH85" s="114"/>
      <c r="HUI85" s="114"/>
      <c r="HUJ85" s="114"/>
      <c r="HUK85" s="114"/>
      <c r="HUL85" s="114"/>
      <c r="HUM85" s="114"/>
      <c r="HUN85" s="114"/>
      <c r="HUO85" s="114"/>
      <c r="HUP85" s="114"/>
      <c r="HUQ85" s="114"/>
      <c r="HUR85" s="114"/>
      <c r="HUS85" s="114"/>
      <c r="HUT85" s="114"/>
      <c r="HUU85" s="114"/>
      <c r="HUV85" s="114"/>
      <c r="HUW85" s="114"/>
      <c r="HUX85" s="114"/>
      <c r="HUY85" s="114"/>
      <c r="HUZ85" s="114"/>
      <c r="HVA85" s="114"/>
      <c r="HVB85" s="114"/>
      <c r="HVC85" s="114"/>
      <c r="HVD85" s="114"/>
      <c r="HVE85" s="114"/>
      <c r="HVF85" s="114"/>
      <c r="HVG85" s="114"/>
      <c r="HVH85" s="114"/>
      <c r="HVI85" s="114"/>
      <c r="HVJ85" s="114"/>
      <c r="HVK85" s="114"/>
      <c r="HVL85" s="114"/>
      <c r="HVM85" s="114"/>
      <c r="HVN85" s="114"/>
      <c r="HVO85" s="114"/>
      <c r="HVP85" s="114"/>
      <c r="HVQ85" s="114"/>
      <c r="HVR85" s="114"/>
      <c r="HVS85" s="114"/>
      <c r="HVT85" s="114"/>
      <c r="HVU85" s="114"/>
      <c r="HVV85" s="114"/>
      <c r="HVW85" s="114"/>
      <c r="HVX85" s="114"/>
      <c r="HVY85" s="114"/>
      <c r="HVZ85" s="114"/>
      <c r="HWA85" s="114"/>
      <c r="HWB85" s="114"/>
      <c r="HWC85" s="114"/>
      <c r="HWD85" s="114"/>
      <c r="HWE85" s="114"/>
      <c r="HWF85" s="114"/>
      <c r="HWG85" s="114"/>
      <c r="HWH85" s="114"/>
      <c r="HWI85" s="114"/>
      <c r="HWJ85" s="114"/>
      <c r="HWK85" s="114"/>
      <c r="HWL85" s="114"/>
      <c r="HWM85" s="114"/>
      <c r="HWN85" s="114"/>
      <c r="HWO85" s="114"/>
      <c r="HWP85" s="114"/>
      <c r="HWQ85" s="114"/>
      <c r="HWR85" s="114"/>
      <c r="HWS85" s="114"/>
      <c r="HWT85" s="114"/>
      <c r="HWU85" s="114"/>
      <c r="HWV85" s="114"/>
      <c r="HWW85" s="114"/>
      <c r="HWX85" s="114"/>
      <c r="HWY85" s="114"/>
      <c r="HWZ85" s="114"/>
      <c r="HXA85" s="114"/>
      <c r="HXB85" s="114"/>
      <c r="HXC85" s="114"/>
      <c r="HXD85" s="114"/>
      <c r="HXE85" s="114"/>
      <c r="HXF85" s="114"/>
      <c r="HXG85" s="114"/>
      <c r="HXH85" s="114"/>
      <c r="HXI85" s="114"/>
      <c r="HXJ85" s="114"/>
      <c r="HXK85" s="114"/>
      <c r="HXL85" s="114"/>
      <c r="HXM85" s="114"/>
      <c r="HXN85" s="114"/>
      <c r="HXO85" s="114"/>
      <c r="HXP85" s="114"/>
      <c r="HXQ85" s="114"/>
      <c r="HXR85" s="114"/>
      <c r="HXS85" s="114"/>
      <c r="HXT85" s="114"/>
      <c r="HXU85" s="114"/>
      <c r="HXV85" s="114"/>
      <c r="HXW85" s="114"/>
      <c r="HXX85" s="114"/>
      <c r="HXY85" s="114"/>
      <c r="HXZ85" s="114"/>
      <c r="HYA85" s="114"/>
      <c r="HYB85" s="114"/>
      <c r="HYC85" s="114"/>
      <c r="HYD85" s="114"/>
      <c r="HYE85" s="114"/>
      <c r="HYF85" s="114"/>
      <c r="HYG85" s="114"/>
      <c r="HYH85" s="114"/>
      <c r="HYI85" s="114"/>
      <c r="HYJ85" s="114"/>
      <c r="HYK85" s="114"/>
      <c r="HYL85" s="114"/>
      <c r="HYM85" s="114"/>
      <c r="HYN85" s="114"/>
      <c r="HYO85" s="114"/>
      <c r="HYP85" s="114"/>
      <c r="HYQ85" s="114"/>
      <c r="HYR85" s="114"/>
      <c r="HYS85" s="114"/>
      <c r="HYT85" s="114"/>
      <c r="HYU85" s="114"/>
      <c r="HYV85" s="114"/>
      <c r="HYW85" s="114"/>
      <c r="HYX85" s="114"/>
      <c r="HYY85" s="114"/>
      <c r="HYZ85" s="114"/>
      <c r="HZA85" s="114"/>
      <c r="HZB85" s="114"/>
      <c r="HZC85" s="114"/>
      <c r="HZD85" s="114"/>
      <c r="HZE85" s="114"/>
      <c r="HZF85" s="114"/>
      <c r="HZG85" s="114"/>
      <c r="HZH85" s="114"/>
      <c r="HZI85" s="114"/>
      <c r="HZJ85" s="114"/>
      <c r="HZK85" s="114"/>
      <c r="HZL85" s="114"/>
      <c r="HZM85" s="114"/>
      <c r="HZN85" s="114"/>
      <c r="HZO85" s="114"/>
      <c r="HZP85" s="114"/>
      <c r="HZQ85" s="114"/>
      <c r="HZR85" s="114"/>
      <c r="HZS85" s="114"/>
      <c r="HZT85" s="114"/>
      <c r="HZU85" s="114"/>
      <c r="HZV85" s="114"/>
      <c r="HZW85" s="114"/>
      <c r="HZX85" s="114"/>
      <c r="HZY85" s="114"/>
      <c r="HZZ85" s="114"/>
      <c r="IAA85" s="114"/>
      <c r="IAB85" s="114"/>
      <c r="IAC85" s="114"/>
      <c r="IAD85" s="114"/>
      <c r="IAE85" s="114"/>
      <c r="IAF85" s="114"/>
      <c r="IAG85" s="114"/>
      <c r="IAH85" s="114"/>
      <c r="IAI85" s="114"/>
      <c r="IAJ85" s="114"/>
      <c r="IAK85" s="114"/>
      <c r="IAL85" s="114"/>
      <c r="IAM85" s="114"/>
      <c r="IAN85" s="114"/>
      <c r="IAO85" s="114"/>
      <c r="IAP85" s="114"/>
      <c r="IAQ85" s="114"/>
      <c r="IAR85" s="114"/>
      <c r="IAS85" s="114"/>
      <c r="IAT85" s="114"/>
      <c r="IAU85" s="114"/>
      <c r="IAV85" s="114"/>
      <c r="IAW85" s="114"/>
      <c r="IAX85" s="114"/>
      <c r="IAY85" s="114"/>
      <c r="IAZ85" s="114"/>
      <c r="IBA85" s="114"/>
      <c r="IBB85" s="114"/>
      <c r="IBC85" s="114"/>
      <c r="IBD85" s="114"/>
      <c r="IBE85" s="114"/>
      <c r="IBF85" s="114"/>
      <c r="IBG85" s="114"/>
      <c r="IBH85" s="114"/>
      <c r="IBI85" s="114"/>
      <c r="IBJ85" s="114"/>
      <c r="IBK85" s="114"/>
      <c r="IBL85" s="114"/>
      <c r="IBM85" s="114"/>
      <c r="IBN85" s="114"/>
      <c r="IBO85" s="114"/>
      <c r="IBP85" s="114"/>
      <c r="IBQ85" s="114"/>
      <c r="IBR85" s="114"/>
      <c r="IBS85" s="114"/>
      <c r="IBT85" s="114"/>
      <c r="IBU85" s="114"/>
      <c r="IBV85" s="114"/>
      <c r="IBW85" s="114"/>
      <c r="IBX85" s="114"/>
      <c r="IBY85" s="114"/>
      <c r="IBZ85" s="114"/>
      <c r="ICA85" s="114"/>
      <c r="ICB85" s="114"/>
      <c r="ICC85" s="114"/>
      <c r="ICD85" s="114"/>
      <c r="ICE85" s="114"/>
      <c r="ICF85" s="114"/>
      <c r="ICG85" s="114"/>
      <c r="ICH85" s="114"/>
      <c r="ICI85" s="114"/>
      <c r="ICJ85" s="114"/>
      <c r="ICK85" s="114"/>
      <c r="ICL85" s="114"/>
      <c r="ICM85" s="114"/>
      <c r="ICN85" s="114"/>
      <c r="ICO85" s="114"/>
      <c r="ICP85" s="114"/>
      <c r="ICQ85" s="114"/>
      <c r="ICR85" s="114"/>
      <c r="ICS85" s="114"/>
      <c r="ICT85" s="114"/>
      <c r="ICU85" s="114"/>
      <c r="ICV85" s="114"/>
      <c r="ICW85" s="114"/>
      <c r="ICX85" s="114"/>
      <c r="ICY85" s="114"/>
      <c r="ICZ85" s="114"/>
      <c r="IDA85" s="114"/>
      <c r="IDB85" s="114"/>
      <c r="IDC85" s="114"/>
      <c r="IDD85" s="114"/>
      <c r="IDE85" s="114"/>
      <c r="IDF85" s="114"/>
      <c r="IDG85" s="114"/>
      <c r="IDH85" s="114"/>
      <c r="IDI85" s="114"/>
      <c r="IDJ85" s="114"/>
      <c r="IDK85" s="114"/>
      <c r="IDL85" s="114"/>
      <c r="IDM85" s="114"/>
      <c r="IDN85" s="114"/>
      <c r="IDO85" s="114"/>
      <c r="IDP85" s="114"/>
      <c r="IDQ85" s="114"/>
      <c r="IDR85" s="114"/>
      <c r="IDS85" s="114"/>
      <c r="IDT85" s="114"/>
      <c r="IDU85" s="114"/>
      <c r="IDV85" s="114"/>
      <c r="IDW85" s="114"/>
      <c r="IDX85" s="114"/>
      <c r="IDY85" s="114"/>
      <c r="IDZ85" s="114"/>
      <c r="IEA85" s="114"/>
      <c r="IEB85" s="114"/>
      <c r="IEC85" s="114"/>
      <c r="IED85" s="114"/>
      <c r="IEE85" s="114"/>
      <c r="IEF85" s="114"/>
      <c r="IEG85" s="114"/>
      <c r="IEH85" s="114"/>
      <c r="IEI85" s="114"/>
      <c r="IEJ85" s="114"/>
      <c r="IEK85" s="114"/>
      <c r="IEL85" s="114"/>
      <c r="IEM85" s="114"/>
      <c r="IEN85" s="114"/>
      <c r="IEO85" s="114"/>
      <c r="IEP85" s="114"/>
      <c r="IEQ85" s="114"/>
      <c r="IER85" s="114"/>
      <c r="IES85" s="114"/>
      <c r="IET85" s="114"/>
      <c r="IEU85" s="114"/>
      <c r="IEV85" s="114"/>
      <c r="IEW85" s="114"/>
      <c r="IEX85" s="114"/>
      <c r="IEY85" s="114"/>
      <c r="IEZ85" s="114"/>
      <c r="IFA85" s="114"/>
      <c r="IFB85" s="114"/>
      <c r="IFC85" s="114"/>
      <c r="IFD85" s="114"/>
      <c r="IFE85" s="114"/>
      <c r="IFF85" s="114"/>
      <c r="IFG85" s="114"/>
      <c r="IFH85" s="114"/>
      <c r="IFI85" s="114"/>
      <c r="IFJ85" s="114"/>
      <c r="IFK85" s="114"/>
      <c r="IFL85" s="114"/>
      <c r="IFM85" s="114"/>
      <c r="IFN85" s="114"/>
      <c r="IFO85" s="114"/>
      <c r="IFP85" s="114"/>
      <c r="IFQ85" s="114"/>
      <c r="IFR85" s="114"/>
      <c r="IFS85" s="114"/>
      <c r="IFT85" s="114"/>
      <c r="IFU85" s="114"/>
      <c r="IFV85" s="114"/>
      <c r="IFW85" s="114"/>
      <c r="IFX85" s="114"/>
      <c r="IFY85" s="114"/>
      <c r="IFZ85" s="114"/>
      <c r="IGA85" s="114"/>
      <c r="IGB85" s="114"/>
      <c r="IGC85" s="114"/>
      <c r="IGD85" s="114"/>
      <c r="IGE85" s="114"/>
      <c r="IGF85" s="114"/>
      <c r="IGG85" s="114"/>
      <c r="IGH85" s="114"/>
      <c r="IGI85" s="114"/>
      <c r="IGJ85" s="114"/>
      <c r="IGK85" s="114"/>
      <c r="IGL85" s="114"/>
      <c r="IGM85" s="114"/>
      <c r="IGN85" s="114"/>
      <c r="IGO85" s="114"/>
      <c r="IGP85" s="114"/>
      <c r="IGQ85" s="114"/>
      <c r="IGR85" s="114"/>
      <c r="IGS85" s="114"/>
      <c r="IGT85" s="114"/>
      <c r="IGU85" s="114"/>
      <c r="IGV85" s="114"/>
      <c r="IGW85" s="114"/>
      <c r="IGX85" s="114"/>
      <c r="IGY85" s="114"/>
      <c r="IGZ85" s="114"/>
      <c r="IHA85" s="114"/>
      <c r="IHB85" s="114"/>
      <c r="IHC85" s="114"/>
      <c r="IHD85" s="114"/>
      <c r="IHE85" s="114"/>
      <c r="IHF85" s="114"/>
      <c r="IHG85" s="114"/>
      <c r="IHH85" s="114"/>
      <c r="IHI85" s="114"/>
      <c r="IHJ85" s="114"/>
      <c r="IHK85" s="114"/>
      <c r="IHL85" s="114"/>
      <c r="IHM85" s="114"/>
      <c r="IHN85" s="114"/>
      <c r="IHO85" s="114"/>
      <c r="IHP85" s="114"/>
      <c r="IHQ85" s="114"/>
      <c r="IHR85" s="114"/>
      <c r="IHS85" s="114"/>
      <c r="IHT85" s="114"/>
      <c r="IHU85" s="114"/>
      <c r="IHV85" s="114"/>
      <c r="IHW85" s="114"/>
      <c r="IHX85" s="114"/>
      <c r="IHY85" s="114"/>
      <c r="IHZ85" s="114"/>
      <c r="IIA85" s="114"/>
      <c r="IIB85" s="114"/>
      <c r="IIC85" s="114"/>
      <c r="IID85" s="114"/>
      <c r="IIE85" s="114"/>
      <c r="IIF85" s="114"/>
      <c r="IIG85" s="114"/>
      <c r="IIH85" s="114"/>
      <c r="III85" s="114"/>
      <c r="IIJ85" s="114"/>
      <c r="IIK85" s="114"/>
      <c r="IIL85" s="114"/>
      <c r="IIM85" s="114"/>
      <c r="IIN85" s="114"/>
      <c r="IIO85" s="114"/>
      <c r="IIP85" s="114"/>
      <c r="IIQ85" s="114"/>
      <c r="IIR85" s="114"/>
      <c r="IIS85" s="114"/>
      <c r="IIT85" s="114"/>
      <c r="IIU85" s="114"/>
      <c r="IIV85" s="114"/>
      <c r="IIW85" s="114"/>
      <c r="IIX85" s="114"/>
      <c r="IIY85" s="114"/>
      <c r="IIZ85" s="114"/>
      <c r="IJA85" s="114"/>
      <c r="IJB85" s="114"/>
      <c r="IJC85" s="114"/>
      <c r="IJD85" s="114"/>
      <c r="IJE85" s="114"/>
      <c r="IJF85" s="114"/>
      <c r="IJG85" s="114"/>
      <c r="IJH85" s="114"/>
      <c r="IJI85" s="114"/>
      <c r="IJJ85" s="114"/>
      <c r="IJK85" s="114"/>
      <c r="IJL85" s="114"/>
      <c r="IJM85" s="114"/>
      <c r="IJN85" s="114"/>
      <c r="IJO85" s="114"/>
      <c r="IJP85" s="114"/>
      <c r="IJQ85" s="114"/>
      <c r="IJR85" s="114"/>
      <c r="IJS85" s="114"/>
      <c r="IJT85" s="114"/>
      <c r="IJU85" s="114"/>
      <c r="IJV85" s="114"/>
      <c r="IJW85" s="114"/>
      <c r="IJX85" s="114"/>
      <c r="IJY85" s="114"/>
      <c r="IJZ85" s="114"/>
      <c r="IKA85" s="114"/>
      <c r="IKB85" s="114"/>
      <c r="IKC85" s="114"/>
      <c r="IKD85" s="114"/>
      <c r="IKE85" s="114"/>
      <c r="IKF85" s="114"/>
      <c r="IKG85" s="114"/>
      <c r="IKH85" s="114"/>
      <c r="IKI85" s="114"/>
      <c r="IKJ85" s="114"/>
      <c r="IKK85" s="114"/>
      <c r="IKL85" s="114"/>
      <c r="IKM85" s="114"/>
      <c r="IKN85" s="114"/>
      <c r="IKO85" s="114"/>
      <c r="IKP85" s="114"/>
      <c r="IKQ85" s="114"/>
      <c r="IKR85" s="114"/>
      <c r="IKS85" s="114"/>
      <c r="IKT85" s="114"/>
      <c r="IKU85" s="114"/>
      <c r="IKV85" s="114"/>
      <c r="IKW85" s="114"/>
      <c r="IKX85" s="114"/>
      <c r="IKY85" s="114"/>
      <c r="IKZ85" s="114"/>
      <c r="ILA85" s="114"/>
      <c r="ILB85" s="114"/>
      <c r="ILC85" s="114"/>
      <c r="ILD85" s="114"/>
      <c r="ILE85" s="114"/>
      <c r="ILF85" s="114"/>
      <c r="ILG85" s="114"/>
      <c r="ILH85" s="114"/>
      <c r="ILI85" s="114"/>
      <c r="ILJ85" s="114"/>
      <c r="ILK85" s="114"/>
      <c r="ILL85" s="114"/>
      <c r="ILM85" s="114"/>
      <c r="ILN85" s="114"/>
      <c r="ILO85" s="114"/>
      <c r="ILP85" s="114"/>
      <c r="ILQ85" s="114"/>
      <c r="ILR85" s="114"/>
      <c r="ILS85" s="114"/>
      <c r="ILT85" s="114"/>
      <c r="ILU85" s="114"/>
      <c r="ILV85" s="114"/>
      <c r="ILW85" s="114"/>
      <c r="ILX85" s="114"/>
      <c r="ILY85" s="114"/>
      <c r="ILZ85" s="114"/>
      <c r="IMA85" s="114"/>
      <c r="IMB85" s="114"/>
      <c r="IMC85" s="114"/>
      <c r="IMD85" s="114"/>
      <c r="IME85" s="114"/>
      <c r="IMF85" s="114"/>
      <c r="IMG85" s="114"/>
      <c r="IMH85" s="114"/>
      <c r="IMI85" s="114"/>
      <c r="IMJ85" s="114"/>
      <c r="IMK85" s="114"/>
      <c r="IML85" s="114"/>
      <c r="IMM85" s="114"/>
      <c r="IMN85" s="114"/>
      <c r="IMO85" s="114"/>
      <c r="IMP85" s="114"/>
      <c r="IMQ85" s="114"/>
      <c r="IMR85" s="114"/>
      <c r="IMS85" s="114"/>
      <c r="IMT85" s="114"/>
      <c r="IMU85" s="114"/>
      <c r="IMV85" s="114"/>
      <c r="IMW85" s="114"/>
      <c r="IMX85" s="114"/>
      <c r="IMY85" s="114"/>
      <c r="IMZ85" s="114"/>
      <c r="INA85" s="114"/>
      <c r="INB85" s="114"/>
      <c r="INC85" s="114"/>
      <c r="IND85" s="114"/>
      <c r="INE85" s="114"/>
      <c r="INF85" s="114"/>
      <c r="ING85" s="114"/>
      <c r="INH85" s="114"/>
      <c r="INI85" s="114"/>
      <c r="INJ85" s="114"/>
      <c r="INK85" s="114"/>
      <c r="INL85" s="114"/>
      <c r="INM85" s="114"/>
      <c r="INN85" s="114"/>
      <c r="INO85" s="114"/>
      <c r="INP85" s="114"/>
      <c r="INQ85" s="114"/>
      <c r="INR85" s="114"/>
      <c r="INS85" s="114"/>
      <c r="INT85" s="114"/>
      <c r="INU85" s="114"/>
      <c r="INV85" s="114"/>
      <c r="INW85" s="114"/>
      <c r="INX85" s="114"/>
      <c r="INY85" s="114"/>
      <c r="INZ85" s="114"/>
      <c r="IOA85" s="114"/>
      <c r="IOB85" s="114"/>
      <c r="IOC85" s="114"/>
      <c r="IOD85" s="114"/>
      <c r="IOE85" s="114"/>
      <c r="IOF85" s="114"/>
      <c r="IOG85" s="114"/>
      <c r="IOH85" s="114"/>
      <c r="IOI85" s="114"/>
      <c r="IOJ85" s="114"/>
      <c r="IOK85" s="114"/>
      <c r="IOL85" s="114"/>
      <c r="IOM85" s="114"/>
      <c r="ION85" s="114"/>
      <c r="IOO85" s="114"/>
      <c r="IOP85" s="114"/>
      <c r="IOQ85" s="114"/>
      <c r="IOR85" s="114"/>
      <c r="IOS85" s="114"/>
      <c r="IOT85" s="114"/>
      <c r="IOU85" s="114"/>
      <c r="IOV85" s="114"/>
      <c r="IOW85" s="114"/>
      <c r="IOX85" s="114"/>
      <c r="IOY85" s="114"/>
      <c r="IOZ85" s="114"/>
      <c r="IPA85" s="114"/>
      <c r="IPB85" s="114"/>
      <c r="IPC85" s="114"/>
      <c r="IPD85" s="114"/>
      <c r="IPE85" s="114"/>
      <c r="IPF85" s="114"/>
      <c r="IPG85" s="114"/>
      <c r="IPH85" s="114"/>
      <c r="IPI85" s="114"/>
      <c r="IPJ85" s="114"/>
      <c r="IPK85" s="114"/>
      <c r="IPL85" s="114"/>
      <c r="IPM85" s="114"/>
      <c r="IPN85" s="114"/>
      <c r="IPO85" s="114"/>
      <c r="IPP85" s="114"/>
      <c r="IPQ85" s="114"/>
      <c r="IPR85" s="114"/>
      <c r="IPS85" s="114"/>
      <c r="IPT85" s="114"/>
      <c r="IPU85" s="114"/>
      <c r="IPV85" s="114"/>
      <c r="IPW85" s="114"/>
      <c r="IPX85" s="114"/>
      <c r="IPY85" s="114"/>
      <c r="IPZ85" s="114"/>
      <c r="IQA85" s="114"/>
      <c r="IQB85" s="114"/>
      <c r="IQC85" s="114"/>
      <c r="IQD85" s="114"/>
      <c r="IQE85" s="114"/>
      <c r="IQF85" s="114"/>
      <c r="IQG85" s="114"/>
      <c r="IQH85" s="114"/>
      <c r="IQI85" s="114"/>
      <c r="IQJ85" s="114"/>
      <c r="IQK85" s="114"/>
      <c r="IQL85" s="114"/>
      <c r="IQM85" s="114"/>
      <c r="IQN85" s="114"/>
      <c r="IQO85" s="114"/>
      <c r="IQP85" s="114"/>
      <c r="IQQ85" s="114"/>
      <c r="IQR85" s="114"/>
      <c r="IQS85" s="114"/>
      <c r="IQT85" s="114"/>
      <c r="IQU85" s="114"/>
      <c r="IQV85" s="114"/>
      <c r="IQW85" s="114"/>
      <c r="IQX85" s="114"/>
      <c r="IQY85" s="114"/>
      <c r="IQZ85" s="114"/>
      <c r="IRA85" s="114"/>
      <c r="IRB85" s="114"/>
      <c r="IRC85" s="114"/>
      <c r="IRD85" s="114"/>
      <c r="IRE85" s="114"/>
      <c r="IRF85" s="114"/>
      <c r="IRG85" s="114"/>
      <c r="IRH85" s="114"/>
      <c r="IRI85" s="114"/>
      <c r="IRJ85" s="114"/>
      <c r="IRK85" s="114"/>
      <c r="IRL85" s="114"/>
      <c r="IRM85" s="114"/>
      <c r="IRN85" s="114"/>
      <c r="IRO85" s="114"/>
      <c r="IRP85" s="114"/>
      <c r="IRQ85" s="114"/>
      <c r="IRR85" s="114"/>
      <c r="IRS85" s="114"/>
      <c r="IRT85" s="114"/>
      <c r="IRU85" s="114"/>
      <c r="IRV85" s="114"/>
      <c r="IRW85" s="114"/>
      <c r="IRX85" s="114"/>
      <c r="IRY85" s="114"/>
      <c r="IRZ85" s="114"/>
      <c r="ISA85" s="114"/>
      <c r="ISB85" s="114"/>
      <c r="ISC85" s="114"/>
      <c r="ISD85" s="114"/>
      <c r="ISE85" s="114"/>
      <c r="ISF85" s="114"/>
      <c r="ISG85" s="114"/>
      <c r="ISH85" s="114"/>
      <c r="ISI85" s="114"/>
      <c r="ISJ85" s="114"/>
      <c r="ISK85" s="114"/>
      <c r="ISL85" s="114"/>
      <c r="ISM85" s="114"/>
      <c r="ISN85" s="114"/>
      <c r="ISO85" s="114"/>
      <c r="ISP85" s="114"/>
      <c r="ISQ85" s="114"/>
      <c r="ISR85" s="114"/>
      <c r="ISS85" s="114"/>
      <c r="IST85" s="114"/>
      <c r="ISU85" s="114"/>
      <c r="ISV85" s="114"/>
      <c r="ISW85" s="114"/>
      <c r="ISX85" s="114"/>
      <c r="ISY85" s="114"/>
      <c r="ISZ85" s="114"/>
      <c r="ITA85" s="114"/>
      <c r="ITB85" s="114"/>
      <c r="ITC85" s="114"/>
      <c r="ITD85" s="114"/>
      <c r="ITE85" s="114"/>
      <c r="ITF85" s="114"/>
      <c r="ITG85" s="114"/>
      <c r="ITH85" s="114"/>
      <c r="ITI85" s="114"/>
      <c r="ITJ85" s="114"/>
      <c r="ITK85" s="114"/>
      <c r="ITL85" s="114"/>
      <c r="ITM85" s="114"/>
      <c r="ITN85" s="114"/>
      <c r="ITO85" s="114"/>
      <c r="ITP85" s="114"/>
      <c r="ITQ85" s="114"/>
      <c r="ITR85" s="114"/>
      <c r="ITS85" s="114"/>
      <c r="ITT85" s="114"/>
      <c r="ITU85" s="114"/>
      <c r="ITV85" s="114"/>
      <c r="ITW85" s="114"/>
      <c r="ITX85" s="114"/>
      <c r="ITY85" s="114"/>
      <c r="ITZ85" s="114"/>
      <c r="IUA85" s="114"/>
      <c r="IUB85" s="114"/>
      <c r="IUC85" s="114"/>
      <c r="IUD85" s="114"/>
      <c r="IUE85" s="114"/>
      <c r="IUF85" s="114"/>
      <c r="IUG85" s="114"/>
      <c r="IUH85" s="114"/>
      <c r="IUI85" s="114"/>
      <c r="IUJ85" s="114"/>
      <c r="IUK85" s="114"/>
      <c r="IUL85" s="114"/>
      <c r="IUM85" s="114"/>
      <c r="IUN85" s="114"/>
      <c r="IUO85" s="114"/>
      <c r="IUP85" s="114"/>
      <c r="IUQ85" s="114"/>
      <c r="IUR85" s="114"/>
      <c r="IUS85" s="114"/>
      <c r="IUT85" s="114"/>
      <c r="IUU85" s="114"/>
      <c r="IUV85" s="114"/>
      <c r="IUW85" s="114"/>
      <c r="IUX85" s="114"/>
      <c r="IUY85" s="114"/>
      <c r="IUZ85" s="114"/>
      <c r="IVA85" s="114"/>
      <c r="IVB85" s="114"/>
      <c r="IVC85" s="114"/>
      <c r="IVD85" s="114"/>
      <c r="IVE85" s="114"/>
      <c r="IVF85" s="114"/>
      <c r="IVG85" s="114"/>
      <c r="IVH85" s="114"/>
      <c r="IVI85" s="114"/>
      <c r="IVJ85" s="114"/>
      <c r="IVK85" s="114"/>
      <c r="IVL85" s="114"/>
      <c r="IVM85" s="114"/>
      <c r="IVN85" s="114"/>
      <c r="IVO85" s="114"/>
      <c r="IVP85" s="114"/>
      <c r="IVQ85" s="114"/>
      <c r="IVR85" s="114"/>
      <c r="IVS85" s="114"/>
      <c r="IVT85" s="114"/>
      <c r="IVU85" s="114"/>
      <c r="IVV85" s="114"/>
      <c r="IVW85" s="114"/>
      <c r="IVX85" s="114"/>
      <c r="IVY85" s="114"/>
      <c r="IVZ85" s="114"/>
      <c r="IWA85" s="114"/>
      <c r="IWB85" s="114"/>
      <c r="IWC85" s="114"/>
      <c r="IWD85" s="114"/>
      <c r="IWE85" s="114"/>
      <c r="IWF85" s="114"/>
      <c r="IWG85" s="114"/>
      <c r="IWH85" s="114"/>
      <c r="IWI85" s="114"/>
      <c r="IWJ85" s="114"/>
      <c r="IWK85" s="114"/>
      <c r="IWL85" s="114"/>
      <c r="IWM85" s="114"/>
      <c r="IWN85" s="114"/>
      <c r="IWO85" s="114"/>
      <c r="IWP85" s="114"/>
      <c r="IWQ85" s="114"/>
      <c r="IWR85" s="114"/>
      <c r="IWS85" s="114"/>
      <c r="IWT85" s="114"/>
      <c r="IWU85" s="114"/>
      <c r="IWV85" s="114"/>
      <c r="IWW85" s="114"/>
      <c r="IWX85" s="114"/>
      <c r="IWY85" s="114"/>
      <c r="IWZ85" s="114"/>
      <c r="IXA85" s="114"/>
      <c r="IXB85" s="114"/>
      <c r="IXC85" s="114"/>
      <c r="IXD85" s="114"/>
      <c r="IXE85" s="114"/>
      <c r="IXF85" s="114"/>
      <c r="IXG85" s="114"/>
      <c r="IXH85" s="114"/>
      <c r="IXI85" s="114"/>
      <c r="IXJ85" s="114"/>
      <c r="IXK85" s="114"/>
      <c r="IXL85" s="114"/>
      <c r="IXM85" s="114"/>
      <c r="IXN85" s="114"/>
      <c r="IXO85" s="114"/>
      <c r="IXP85" s="114"/>
      <c r="IXQ85" s="114"/>
      <c r="IXR85" s="114"/>
      <c r="IXS85" s="114"/>
      <c r="IXT85" s="114"/>
      <c r="IXU85" s="114"/>
      <c r="IXV85" s="114"/>
      <c r="IXW85" s="114"/>
      <c r="IXX85" s="114"/>
      <c r="IXY85" s="114"/>
      <c r="IXZ85" s="114"/>
      <c r="IYA85" s="114"/>
      <c r="IYB85" s="114"/>
      <c r="IYC85" s="114"/>
      <c r="IYD85" s="114"/>
      <c r="IYE85" s="114"/>
      <c r="IYF85" s="114"/>
      <c r="IYG85" s="114"/>
      <c r="IYH85" s="114"/>
      <c r="IYI85" s="114"/>
      <c r="IYJ85" s="114"/>
      <c r="IYK85" s="114"/>
      <c r="IYL85" s="114"/>
      <c r="IYM85" s="114"/>
      <c r="IYN85" s="114"/>
      <c r="IYO85" s="114"/>
      <c r="IYP85" s="114"/>
      <c r="IYQ85" s="114"/>
      <c r="IYR85" s="114"/>
      <c r="IYS85" s="114"/>
      <c r="IYT85" s="114"/>
      <c r="IYU85" s="114"/>
      <c r="IYV85" s="114"/>
      <c r="IYW85" s="114"/>
      <c r="IYX85" s="114"/>
      <c r="IYY85" s="114"/>
      <c r="IYZ85" s="114"/>
      <c r="IZA85" s="114"/>
      <c r="IZB85" s="114"/>
      <c r="IZC85" s="114"/>
      <c r="IZD85" s="114"/>
      <c r="IZE85" s="114"/>
      <c r="IZF85" s="114"/>
      <c r="IZG85" s="114"/>
      <c r="IZH85" s="114"/>
      <c r="IZI85" s="114"/>
      <c r="IZJ85" s="114"/>
      <c r="IZK85" s="114"/>
      <c r="IZL85" s="114"/>
      <c r="IZM85" s="114"/>
      <c r="IZN85" s="114"/>
      <c r="IZO85" s="114"/>
      <c r="IZP85" s="114"/>
      <c r="IZQ85" s="114"/>
      <c r="IZR85" s="114"/>
      <c r="IZS85" s="114"/>
      <c r="IZT85" s="114"/>
      <c r="IZU85" s="114"/>
      <c r="IZV85" s="114"/>
      <c r="IZW85" s="114"/>
      <c r="IZX85" s="114"/>
      <c r="IZY85" s="114"/>
      <c r="IZZ85" s="114"/>
      <c r="JAA85" s="114"/>
      <c r="JAB85" s="114"/>
      <c r="JAC85" s="114"/>
      <c r="JAD85" s="114"/>
      <c r="JAE85" s="114"/>
      <c r="JAF85" s="114"/>
      <c r="JAG85" s="114"/>
      <c r="JAH85" s="114"/>
      <c r="JAI85" s="114"/>
      <c r="JAJ85" s="114"/>
      <c r="JAK85" s="114"/>
      <c r="JAL85" s="114"/>
      <c r="JAM85" s="114"/>
      <c r="JAN85" s="114"/>
      <c r="JAO85" s="114"/>
      <c r="JAP85" s="114"/>
      <c r="JAQ85" s="114"/>
      <c r="JAR85" s="114"/>
      <c r="JAS85" s="114"/>
      <c r="JAT85" s="114"/>
      <c r="JAU85" s="114"/>
      <c r="JAV85" s="114"/>
      <c r="JAW85" s="114"/>
      <c r="JAX85" s="114"/>
      <c r="JAY85" s="114"/>
      <c r="JAZ85" s="114"/>
      <c r="JBA85" s="114"/>
      <c r="JBB85" s="114"/>
      <c r="JBC85" s="114"/>
      <c r="JBD85" s="114"/>
      <c r="JBE85" s="114"/>
      <c r="JBF85" s="114"/>
      <c r="JBG85" s="114"/>
      <c r="JBH85" s="114"/>
      <c r="JBI85" s="114"/>
      <c r="JBJ85" s="114"/>
      <c r="JBK85" s="114"/>
      <c r="JBL85" s="114"/>
      <c r="JBM85" s="114"/>
      <c r="JBN85" s="114"/>
      <c r="JBO85" s="114"/>
      <c r="JBP85" s="114"/>
      <c r="JBQ85" s="114"/>
      <c r="JBR85" s="114"/>
      <c r="JBS85" s="114"/>
      <c r="JBT85" s="114"/>
      <c r="JBU85" s="114"/>
      <c r="JBV85" s="114"/>
      <c r="JBW85" s="114"/>
      <c r="JBX85" s="114"/>
      <c r="JBY85" s="114"/>
      <c r="JBZ85" s="114"/>
      <c r="JCA85" s="114"/>
      <c r="JCB85" s="114"/>
      <c r="JCC85" s="114"/>
      <c r="JCD85" s="114"/>
      <c r="JCE85" s="114"/>
      <c r="JCF85" s="114"/>
      <c r="JCG85" s="114"/>
      <c r="JCH85" s="114"/>
      <c r="JCI85" s="114"/>
      <c r="JCJ85" s="114"/>
      <c r="JCK85" s="114"/>
      <c r="JCL85" s="114"/>
      <c r="JCM85" s="114"/>
      <c r="JCN85" s="114"/>
      <c r="JCO85" s="114"/>
      <c r="JCP85" s="114"/>
      <c r="JCQ85" s="114"/>
      <c r="JCR85" s="114"/>
      <c r="JCS85" s="114"/>
      <c r="JCT85" s="114"/>
      <c r="JCU85" s="114"/>
      <c r="JCV85" s="114"/>
      <c r="JCW85" s="114"/>
      <c r="JCX85" s="114"/>
      <c r="JCY85" s="114"/>
      <c r="JCZ85" s="114"/>
      <c r="JDA85" s="114"/>
      <c r="JDB85" s="114"/>
      <c r="JDC85" s="114"/>
      <c r="JDD85" s="114"/>
      <c r="JDE85" s="114"/>
      <c r="JDF85" s="114"/>
      <c r="JDG85" s="114"/>
      <c r="JDH85" s="114"/>
      <c r="JDI85" s="114"/>
      <c r="JDJ85" s="114"/>
      <c r="JDK85" s="114"/>
      <c r="JDL85" s="114"/>
      <c r="JDM85" s="114"/>
      <c r="JDN85" s="114"/>
      <c r="JDO85" s="114"/>
      <c r="JDP85" s="114"/>
      <c r="JDQ85" s="114"/>
      <c r="JDR85" s="114"/>
      <c r="JDS85" s="114"/>
      <c r="JDT85" s="114"/>
      <c r="JDU85" s="114"/>
      <c r="JDV85" s="114"/>
      <c r="JDW85" s="114"/>
      <c r="JDX85" s="114"/>
      <c r="JDY85" s="114"/>
      <c r="JDZ85" s="114"/>
      <c r="JEA85" s="114"/>
      <c r="JEB85" s="114"/>
      <c r="JEC85" s="114"/>
      <c r="JED85" s="114"/>
      <c r="JEE85" s="114"/>
      <c r="JEF85" s="114"/>
      <c r="JEG85" s="114"/>
      <c r="JEH85" s="114"/>
      <c r="JEI85" s="114"/>
      <c r="JEJ85" s="114"/>
      <c r="JEK85" s="114"/>
      <c r="JEL85" s="114"/>
      <c r="JEM85" s="114"/>
      <c r="JEN85" s="114"/>
      <c r="JEO85" s="114"/>
      <c r="JEP85" s="114"/>
      <c r="JEQ85" s="114"/>
      <c r="JER85" s="114"/>
      <c r="JES85" s="114"/>
      <c r="JET85" s="114"/>
      <c r="JEU85" s="114"/>
      <c r="JEV85" s="114"/>
      <c r="JEW85" s="114"/>
      <c r="JEX85" s="114"/>
      <c r="JEY85" s="114"/>
      <c r="JEZ85" s="114"/>
      <c r="JFA85" s="114"/>
      <c r="JFB85" s="114"/>
      <c r="JFC85" s="114"/>
      <c r="JFD85" s="114"/>
      <c r="JFE85" s="114"/>
      <c r="JFF85" s="114"/>
      <c r="JFG85" s="114"/>
      <c r="JFH85" s="114"/>
      <c r="JFI85" s="114"/>
      <c r="JFJ85" s="114"/>
      <c r="JFK85" s="114"/>
      <c r="JFL85" s="114"/>
      <c r="JFM85" s="114"/>
      <c r="JFN85" s="114"/>
      <c r="JFO85" s="114"/>
      <c r="JFP85" s="114"/>
      <c r="JFQ85" s="114"/>
      <c r="JFR85" s="114"/>
      <c r="JFS85" s="114"/>
      <c r="JFT85" s="114"/>
      <c r="JFU85" s="114"/>
      <c r="JFV85" s="114"/>
      <c r="JFW85" s="114"/>
      <c r="JFX85" s="114"/>
      <c r="JFY85" s="114"/>
      <c r="JFZ85" s="114"/>
      <c r="JGA85" s="114"/>
      <c r="JGB85" s="114"/>
      <c r="JGC85" s="114"/>
      <c r="JGD85" s="114"/>
      <c r="JGE85" s="114"/>
      <c r="JGF85" s="114"/>
      <c r="JGG85" s="114"/>
      <c r="JGH85" s="114"/>
      <c r="JGI85" s="114"/>
      <c r="JGJ85" s="114"/>
      <c r="JGK85" s="114"/>
      <c r="JGL85" s="114"/>
      <c r="JGM85" s="114"/>
      <c r="JGN85" s="114"/>
      <c r="JGO85" s="114"/>
      <c r="JGP85" s="114"/>
      <c r="JGQ85" s="114"/>
      <c r="JGR85" s="114"/>
      <c r="JGS85" s="114"/>
      <c r="JGT85" s="114"/>
      <c r="JGU85" s="114"/>
      <c r="JGV85" s="114"/>
      <c r="JGW85" s="114"/>
      <c r="JGX85" s="114"/>
      <c r="JGY85" s="114"/>
      <c r="JGZ85" s="114"/>
      <c r="JHA85" s="114"/>
      <c r="JHB85" s="114"/>
      <c r="JHC85" s="114"/>
      <c r="JHD85" s="114"/>
      <c r="JHE85" s="114"/>
      <c r="JHF85" s="114"/>
      <c r="JHG85" s="114"/>
      <c r="JHH85" s="114"/>
      <c r="JHI85" s="114"/>
      <c r="JHJ85" s="114"/>
      <c r="JHK85" s="114"/>
      <c r="JHL85" s="114"/>
      <c r="JHM85" s="114"/>
      <c r="JHN85" s="114"/>
      <c r="JHO85" s="114"/>
      <c r="JHP85" s="114"/>
      <c r="JHQ85" s="114"/>
      <c r="JHR85" s="114"/>
      <c r="JHS85" s="114"/>
      <c r="JHT85" s="114"/>
      <c r="JHU85" s="114"/>
      <c r="JHV85" s="114"/>
      <c r="JHW85" s="114"/>
      <c r="JHX85" s="114"/>
      <c r="JHY85" s="114"/>
      <c r="JHZ85" s="114"/>
      <c r="JIA85" s="114"/>
      <c r="JIB85" s="114"/>
      <c r="JIC85" s="114"/>
      <c r="JID85" s="114"/>
      <c r="JIE85" s="114"/>
      <c r="JIF85" s="114"/>
      <c r="JIG85" s="114"/>
      <c r="JIH85" s="114"/>
      <c r="JII85" s="114"/>
      <c r="JIJ85" s="114"/>
      <c r="JIK85" s="114"/>
      <c r="JIL85" s="114"/>
      <c r="JIM85" s="114"/>
      <c r="JIN85" s="114"/>
      <c r="JIO85" s="114"/>
      <c r="JIP85" s="114"/>
      <c r="JIQ85" s="114"/>
      <c r="JIR85" s="114"/>
      <c r="JIS85" s="114"/>
      <c r="JIT85" s="114"/>
      <c r="JIU85" s="114"/>
      <c r="JIV85" s="114"/>
      <c r="JIW85" s="114"/>
      <c r="JIX85" s="114"/>
      <c r="JIY85" s="114"/>
      <c r="JIZ85" s="114"/>
      <c r="JJA85" s="114"/>
      <c r="JJB85" s="114"/>
      <c r="JJC85" s="114"/>
      <c r="JJD85" s="114"/>
      <c r="JJE85" s="114"/>
      <c r="JJF85" s="114"/>
      <c r="JJG85" s="114"/>
      <c r="JJH85" s="114"/>
      <c r="JJI85" s="114"/>
      <c r="JJJ85" s="114"/>
      <c r="JJK85" s="114"/>
      <c r="JJL85" s="114"/>
      <c r="JJM85" s="114"/>
      <c r="JJN85" s="114"/>
      <c r="JJO85" s="114"/>
      <c r="JJP85" s="114"/>
      <c r="JJQ85" s="114"/>
      <c r="JJR85" s="114"/>
      <c r="JJS85" s="114"/>
      <c r="JJT85" s="114"/>
      <c r="JJU85" s="114"/>
      <c r="JJV85" s="114"/>
      <c r="JJW85" s="114"/>
      <c r="JJX85" s="114"/>
      <c r="JJY85" s="114"/>
      <c r="JJZ85" s="114"/>
      <c r="JKA85" s="114"/>
      <c r="JKB85" s="114"/>
      <c r="JKC85" s="114"/>
      <c r="JKD85" s="114"/>
      <c r="JKE85" s="114"/>
      <c r="JKF85" s="114"/>
      <c r="JKG85" s="114"/>
      <c r="JKH85" s="114"/>
      <c r="JKI85" s="114"/>
      <c r="JKJ85" s="114"/>
      <c r="JKK85" s="114"/>
      <c r="JKL85" s="114"/>
      <c r="JKM85" s="114"/>
      <c r="JKN85" s="114"/>
      <c r="JKO85" s="114"/>
      <c r="JKP85" s="114"/>
      <c r="JKQ85" s="114"/>
      <c r="JKR85" s="114"/>
      <c r="JKS85" s="114"/>
      <c r="JKT85" s="114"/>
      <c r="JKU85" s="114"/>
      <c r="JKV85" s="114"/>
      <c r="JKW85" s="114"/>
      <c r="JKX85" s="114"/>
      <c r="JKY85" s="114"/>
      <c r="JKZ85" s="114"/>
      <c r="JLA85" s="114"/>
      <c r="JLB85" s="114"/>
      <c r="JLC85" s="114"/>
      <c r="JLD85" s="114"/>
      <c r="JLE85" s="114"/>
      <c r="JLF85" s="114"/>
      <c r="JLG85" s="114"/>
      <c r="JLH85" s="114"/>
      <c r="JLI85" s="114"/>
      <c r="JLJ85" s="114"/>
      <c r="JLK85" s="114"/>
      <c r="JLL85" s="114"/>
      <c r="JLM85" s="114"/>
      <c r="JLN85" s="114"/>
      <c r="JLO85" s="114"/>
      <c r="JLP85" s="114"/>
      <c r="JLQ85" s="114"/>
      <c r="JLR85" s="114"/>
      <c r="JLS85" s="114"/>
      <c r="JLT85" s="114"/>
      <c r="JLU85" s="114"/>
      <c r="JLV85" s="114"/>
      <c r="JLW85" s="114"/>
      <c r="JLX85" s="114"/>
      <c r="JLY85" s="114"/>
      <c r="JLZ85" s="114"/>
      <c r="JMA85" s="114"/>
      <c r="JMB85" s="114"/>
      <c r="JMC85" s="114"/>
      <c r="JMD85" s="114"/>
      <c r="JME85" s="114"/>
      <c r="JMF85" s="114"/>
      <c r="JMG85" s="114"/>
      <c r="JMH85" s="114"/>
      <c r="JMI85" s="114"/>
      <c r="JMJ85" s="114"/>
      <c r="JMK85" s="114"/>
      <c r="JML85" s="114"/>
      <c r="JMM85" s="114"/>
      <c r="JMN85" s="114"/>
      <c r="JMO85" s="114"/>
      <c r="JMP85" s="114"/>
      <c r="JMQ85" s="114"/>
      <c r="JMR85" s="114"/>
      <c r="JMS85" s="114"/>
      <c r="JMT85" s="114"/>
      <c r="JMU85" s="114"/>
      <c r="JMV85" s="114"/>
      <c r="JMW85" s="114"/>
      <c r="JMX85" s="114"/>
      <c r="JMY85" s="114"/>
      <c r="JMZ85" s="114"/>
      <c r="JNA85" s="114"/>
      <c r="JNB85" s="114"/>
      <c r="JNC85" s="114"/>
      <c r="JND85" s="114"/>
      <c r="JNE85" s="114"/>
      <c r="JNF85" s="114"/>
      <c r="JNG85" s="114"/>
      <c r="JNH85" s="114"/>
      <c r="JNI85" s="114"/>
      <c r="JNJ85" s="114"/>
      <c r="JNK85" s="114"/>
      <c r="JNL85" s="114"/>
      <c r="JNM85" s="114"/>
      <c r="JNN85" s="114"/>
      <c r="JNO85" s="114"/>
      <c r="JNP85" s="114"/>
      <c r="JNQ85" s="114"/>
      <c r="JNR85" s="114"/>
      <c r="JNS85" s="114"/>
      <c r="JNT85" s="114"/>
      <c r="JNU85" s="114"/>
      <c r="JNV85" s="114"/>
      <c r="JNW85" s="114"/>
      <c r="JNX85" s="114"/>
      <c r="JNY85" s="114"/>
      <c r="JNZ85" s="114"/>
      <c r="JOA85" s="114"/>
      <c r="JOB85" s="114"/>
      <c r="JOC85" s="114"/>
      <c r="JOD85" s="114"/>
      <c r="JOE85" s="114"/>
      <c r="JOF85" s="114"/>
      <c r="JOG85" s="114"/>
      <c r="JOH85" s="114"/>
      <c r="JOI85" s="114"/>
      <c r="JOJ85" s="114"/>
      <c r="JOK85" s="114"/>
      <c r="JOL85" s="114"/>
      <c r="JOM85" s="114"/>
      <c r="JON85" s="114"/>
      <c r="JOO85" s="114"/>
      <c r="JOP85" s="114"/>
      <c r="JOQ85" s="114"/>
      <c r="JOR85" s="114"/>
      <c r="JOS85" s="114"/>
      <c r="JOT85" s="114"/>
      <c r="JOU85" s="114"/>
      <c r="JOV85" s="114"/>
      <c r="JOW85" s="114"/>
      <c r="JOX85" s="114"/>
      <c r="JOY85" s="114"/>
      <c r="JOZ85" s="114"/>
      <c r="JPA85" s="114"/>
      <c r="JPB85" s="114"/>
      <c r="JPC85" s="114"/>
      <c r="JPD85" s="114"/>
      <c r="JPE85" s="114"/>
      <c r="JPF85" s="114"/>
      <c r="JPG85" s="114"/>
      <c r="JPH85" s="114"/>
      <c r="JPI85" s="114"/>
      <c r="JPJ85" s="114"/>
      <c r="JPK85" s="114"/>
      <c r="JPL85" s="114"/>
      <c r="JPM85" s="114"/>
      <c r="JPN85" s="114"/>
      <c r="JPO85" s="114"/>
      <c r="JPP85" s="114"/>
      <c r="JPQ85" s="114"/>
      <c r="JPR85" s="114"/>
      <c r="JPS85" s="114"/>
      <c r="JPT85" s="114"/>
      <c r="JPU85" s="114"/>
      <c r="JPV85" s="114"/>
      <c r="JPW85" s="114"/>
      <c r="JPX85" s="114"/>
      <c r="JPY85" s="114"/>
      <c r="JPZ85" s="114"/>
      <c r="JQA85" s="114"/>
      <c r="JQB85" s="114"/>
      <c r="JQC85" s="114"/>
      <c r="JQD85" s="114"/>
      <c r="JQE85" s="114"/>
      <c r="JQF85" s="114"/>
      <c r="JQG85" s="114"/>
      <c r="JQH85" s="114"/>
      <c r="JQI85" s="114"/>
      <c r="JQJ85" s="114"/>
      <c r="JQK85" s="114"/>
      <c r="JQL85" s="114"/>
      <c r="JQM85" s="114"/>
      <c r="JQN85" s="114"/>
      <c r="JQO85" s="114"/>
      <c r="JQP85" s="114"/>
      <c r="JQQ85" s="114"/>
      <c r="JQR85" s="114"/>
      <c r="JQS85" s="114"/>
      <c r="JQT85" s="114"/>
      <c r="JQU85" s="114"/>
      <c r="JQV85" s="114"/>
      <c r="JQW85" s="114"/>
      <c r="JQX85" s="114"/>
      <c r="JQY85" s="114"/>
      <c r="JQZ85" s="114"/>
      <c r="JRA85" s="114"/>
      <c r="JRB85" s="114"/>
      <c r="JRC85" s="114"/>
      <c r="JRD85" s="114"/>
      <c r="JRE85" s="114"/>
      <c r="JRF85" s="114"/>
      <c r="JRG85" s="114"/>
      <c r="JRH85" s="114"/>
      <c r="JRI85" s="114"/>
      <c r="JRJ85" s="114"/>
      <c r="JRK85" s="114"/>
      <c r="JRL85" s="114"/>
      <c r="JRM85" s="114"/>
      <c r="JRN85" s="114"/>
      <c r="JRO85" s="114"/>
      <c r="JRP85" s="114"/>
      <c r="JRQ85" s="114"/>
      <c r="JRR85" s="114"/>
      <c r="JRS85" s="114"/>
      <c r="JRT85" s="114"/>
      <c r="JRU85" s="114"/>
      <c r="JRV85" s="114"/>
      <c r="JRW85" s="114"/>
      <c r="JRX85" s="114"/>
      <c r="JRY85" s="114"/>
      <c r="JRZ85" s="114"/>
      <c r="JSA85" s="114"/>
      <c r="JSB85" s="114"/>
      <c r="JSC85" s="114"/>
      <c r="JSD85" s="114"/>
      <c r="JSE85" s="114"/>
      <c r="JSF85" s="114"/>
      <c r="JSG85" s="114"/>
      <c r="JSH85" s="114"/>
      <c r="JSI85" s="114"/>
      <c r="JSJ85" s="114"/>
      <c r="JSK85" s="114"/>
      <c r="JSL85" s="114"/>
      <c r="JSM85" s="114"/>
      <c r="JSN85" s="114"/>
      <c r="JSO85" s="114"/>
      <c r="JSP85" s="114"/>
      <c r="JSQ85" s="114"/>
      <c r="JSR85" s="114"/>
      <c r="JSS85" s="114"/>
      <c r="JST85" s="114"/>
      <c r="JSU85" s="114"/>
      <c r="JSV85" s="114"/>
      <c r="JSW85" s="114"/>
      <c r="JSX85" s="114"/>
      <c r="JSY85" s="114"/>
      <c r="JSZ85" s="114"/>
      <c r="JTA85" s="114"/>
      <c r="JTB85" s="114"/>
      <c r="JTC85" s="114"/>
      <c r="JTD85" s="114"/>
      <c r="JTE85" s="114"/>
      <c r="JTF85" s="114"/>
      <c r="JTG85" s="114"/>
      <c r="JTH85" s="114"/>
      <c r="JTI85" s="114"/>
      <c r="JTJ85" s="114"/>
      <c r="JTK85" s="114"/>
      <c r="JTL85" s="114"/>
      <c r="JTM85" s="114"/>
      <c r="JTN85" s="114"/>
      <c r="JTO85" s="114"/>
      <c r="JTP85" s="114"/>
      <c r="JTQ85" s="114"/>
      <c r="JTR85" s="114"/>
      <c r="JTS85" s="114"/>
      <c r="JTT85" s="114"/>
      <c r="JTU85" s="114"/>
      <c r="JTV85" s="114"/>
      <c r="JTW85" s="114"/>
      <c r="JTX85" s="114"/>
      <c r="JTY85" s="114"/>
      <c r="JTZ85" s="114"/>
      <c r="JUA85" s="114"/>
      <c r="JUB85" s="114"/>
      <c r="JUC85" s="114"/>
      <c r="JUD85" s="114"/>
      <c r="JUE85" s="114"/>
      <c r="JUF85" s="114"/>
      <c r="JUG85" s="114"/>
      <c r="JUH85" s="114"/>
      <c r="JUI85" s="114"/>
      <c r="JUJ85" s="114"/>
      <c r="JUK85" s="114"/>
      <c r="JUL85" s="114"/>
      <c r="JUM85" s="114"/>
      <c r="JUN85" s="114"/>
      <c r="JUO85" s="114"/>
      <c r="JUP85" s="114"/>
      <c r="JUQ85" s="114"/>
      <c r="JUR85" s="114"/>
      <c r="JUS85" s="114"/>
      <c r="JUT85" s="114"/>
      <c r="JUU85" s="114"/>
      <c r="JUV85" s="114"/>
      <c r="JUW85" s="114"/>
      <c r="JUX85" s="114"/>
      <c r="JUY85" s="114"/>
      <c r="JUZ85" s="114"/>
      <c r="JVA85" s="114"/>
      <c r="JVB85" s="114"/>
      <c r="JVC85" s="114"/>
      <c r="JVD85" s="114"/>
      <c r="JVE85" s="114"/>
      <c r="JVF85" s="114"/>
      <c r="JVG85" s="114"/>
      <c r="JVH85" s="114"/>
      <c r="JVI85" s="114"/>
      <c r="JVJ85" s="114"/>
      <c r="JVK85" s="114"/>
      <c r="JVL85" s="114"/>
      <c r="JVM85" s="114"/>
      <c r="JVN85" s="114"/>
      <c r="JVO85" s="114"/>
      <c r="JVP85" s="114"/>
      <c r="JVQ85" s="114"/>
      <c r="JVR85" s="114"/>
      <c r="JVS85" s="114"/>
      <c r="JVT85" s="114"/>
      <c r="JVU85" s="114"/>
      <c r="JVV85" s="114"/>
      <c r="JVW85" s="114"/>
      <c r="JVX85" s="114"/>
      <c r="JVY85" s="114"/>
      <c r="JVZ85" s="114"/>
      <c r="JWA85" s="114"/>
      <c r="JWB85" s="114"/>
      <c r="JWC85" s="114"/>
      <c r="JWD85" s="114"/>
      <c r="JWE85" s="114"/>
      <c r="JWF85" s="114"/>
      <c r="JWG85" s="114"/>
      <c r="JWH85" s="114"/>
      <c r="JWI85" s="114"/>
      <c r="JWJ85" s="114"/>
      <c r="JWK85" s="114"/>
      <c r="JWL85" s="114"/>
      <c r="JWM85" s="114"/>
      <c r="JWN85" s="114"/>
      <c r="JWO85" s="114"/>
      <c r="JWP85" s="114"/>
      <c r="JWQ85" s="114"/>
      <c r="JWR85" s="114"/>
      <c r="JWS85" s="114"/>
      <c r="JWT85" s="114"/>
      <c r="JWU85" s="114"/>
      <c r="JWV85" s="114"/>
      <c r="JWW85" s="114"/>
      <c r="JWX85" s="114"/>
      <c r="JWY85" s="114"/>
      <c r="JWZ85" s="114"/>
      <c r="JXA85" s="114"/>
      <c r="JXB85" s="114"/>
      <c r="JXC85" s="114"/>
      <c r="JXD85" s="114"/>
      <c r="JXE85" s="114"/>
      <c r="JXF85" s="114"/>
      <c r="JXG85" s="114"/>
      <c r="JXH85" s="114"/>
      <c r="JXI85" s="114"/>
      <c r="JXJ85" s="114"/>
      <c r="JXK85" s="114"/>
      <c r="JXL85" s="114"/>
      <c r="JXM85" s="114"/>
      <c r="JXN85" s="114"/>
      <c r="JXO85" s="114"/>
      <c r="JXP85" s="114"/>
      <c r="JXQ85" s="114"/>
      <c r="JXR85" s="114"/>
      <c r="JXS85" s="114"/>
      <c r="JXT85" s="114"/>
      <c r="JXU85" s="114"/>
      <c r="JXV85" s="114"/>
      <c r="JXW85" s="114"/>
      <c r="JXX85" s="114"/>
      <c r="JXY85" s="114"/>
      <c r="JXZ85" s="114"/>
      <c r="JYA85" s="114"/>
      <c r="JYB85" s="114"/>
      <c r="JYC85" s="114"/>
      <c r="JYD85" s="114"/>
      <c r="JYE85" s="114"/>
      <c r="JYF85" s="114"/>
      <c r="JYG85" s="114"/>
      <c r="JYH85" s="114"/>
      <c r="JYI85" s="114"/>
      <c r="JYJ85" s="114"/>
      <c r="JYK85" s="114"/>
      <c r="JYL85" s="114"/>
      <c r="JYM85" s="114"/>
      <c r="JYN85" s="114"/>
      <c r="JYO85" s="114"/>
      <c r="JYP85" s="114"/>
      <c r="JYQ85" s="114"/>
      <c r="JYR85" s="114"/>
      <c r="JYS85" s="114"/>
      <c r="JYT85" s="114"/>
      <c r="JYU85" s="114"/>
      <c r="JYV85" s="114"/>
      <c r="JYW85" s="114"/>
      <c r="JYX85" s="114"/>
      <c r="JYY85" s="114"/>
      <c r="JYZ85" s="114"/>
      <c r="JZA85" s="114"/>
      <c r="JZB85" s="114"/>
      <c r="JZC85" s="114"/>
      <c r="JZD85" s="114"/>
      <c r="JZE85" s="114"/>
      <c r="JZF85" s="114"/>
      <c r="JZG85" s="114"/>
      <c r="JZH85" s="114"/>
      <c r="JZI85" s="114"/>
      <c r="JZJ85" s="114"/>
      <c r="JZK85" s="114"/>
      <c r="JZL85" s="114"/>
      <c r="JZM85" s="114"/>
      <c r="JZN85" s="114"/>
      <c r="JZO85" s="114"/>
      <c r="JZP85" s="114"/>
      <c r="JZQ85" s="114"/>
      <c r="JZR85" s="114"/>
      <c r="JZS85" s="114"/>
      <c r="JZT85" s="114"/>
      <c r="JZU85" s="114"/>
      <c r="JZV85" s="114"/>
      <c r="JZW85" s="114"/>
      <c r="JZX85" s="114"/>
      <c r="JZY85" s="114"/>
      <c r="JZZ85" s="114"/>
      <c r="KAA85" s="114"/>
      <c r="KAB85" s="114"/>
      <c r="KAC85" s="114"/>
      <c r="KAD85" s="114"/>
      <c r="KAE85" s="114"/>
      <c r="KAF85" s="114"/>
      <c r="KAG85" s="114"/>
      <c r="KAH85" s="114"/>
      <c r="KAI85" s="114"/>
      <c r="KAJ85" s="114"/>
      <c r="KAK85" s="114"/>
      <c r="KAL85" s="114"/>
      <c r="KAM85" s="114"/>
      <c r="KAN85" s="114"/>
      <c r="KAO85" s="114"/>
      <c r="KAP85" s="114"/>
      <c r="KAQ85" s="114"/>
      <c r="KAR85" s="114"/>
      <c r="KAS85" s="114"/>
      <c r="KAT85" s="114"/>
      <c r="KAU85" s="114"/>
      <c r="KAV85" s="114"/>
      <c r="KAW85" s="114"/>
      <c r="KAX85" s="114"/>
      <c r="KAY85" s="114"/>
      <c r="KAZ85" s="114"/>
      <c r="KBA85" s="114"/>
      <c r="KBB85" s="114"/>
      <c r="KBC85" s="114"/>
      <c r="KBD85" s="114"/>
      <c r="KBE85" s="114"/>
      <c r="KBF85" s="114"/>
      <c r="KBG85" s="114"/>
      <c r="KBH85" s="114"/>
      <c r="KBI85" s="114"/>
      <c r="KBJ85" s="114"/>
      <c r="KBK85" s="114"/>
      <c r="KBL85" s="114"/>
      <c r="KBM85" s="114"/>
      <c r="KBN85" s="114"/>
      <c r="KBO85" s="114"/>
      <c r="KBP85" s="114"/>
      <c r="KBQ85" s="114"/>
      <c r="KBR85" s="114"/>
      <c r="KBS85" s="114"/>
      <c r="KBT85" s="114"/>
      <c r="KBU85" s="114"/>
      <c r="KBV85" s="114"/>
      <c r="KBW85" s="114"/>
      <c r="KBX85" s="114"/>
      <c r="KBY85" s="114"/>
      <c r="KBZ85" s="114"/>
      <c r="KCA85" s="114"/>
      <c r="KCB85" s="114"/>
      <c r="KCC85" s="114"/>
      <c r="KCD85" s="114"/>
      <c r="KCE85" s="114"/>
      <c r="KCF85" s="114"/>
      <c r="KCG85" s="114"/>
      <c r="KCH85" s="114"/>
      <c r="KCI85" s="114"/>
      <c r="KCJ85" s="114"/>
      <c r="KCK85" s="114"/>
      <c r="KCL85" s="114"/>
      <c r="KCM85" s="114"/>
      <c r="KCN85" s="114"/>
      <c r="KCO85" s="114"/>
      <c r="KCP85" s="114"/>
      <c r="KCQ85" s="114"/>
      <c r="KCR85" s="114"/>
      <c r="KCS85" s="114"/>
      <c r="KCT85" s="114"/>
      <c r="KCU85" s="114"/>
      <c r="KCV85" s="114"/>
      <c r="KCW85" s="114"/>
      <c r="KCX85" s="114"/>
      <c r="KCY85" s="114"/>
      <c r="KCZ85" s="114"/>
      <c r="KDA85" s="114"/>
      <c r="KDB85" s="114"/>
      <c r="KDC85" s="114"/>
      <c r="KDD85" s="114"/>
      <c r="KDE85" s="114"/>
      <c r="KDF85" s="114"/>
      <c r="KDG85" s="114"/>
      <c r="KDH85" s="114"/>
      <c r="KDI85" s="114"/>
      <c r="KDJ85" s="114"/>
      <c r="KDK85" s="114"/>
      <c r="KDL85" s="114"/>
      <c r="KDM85" s="114"/>
      <c r="KDN85" s="114"/>
      <c r="KDO85" s="114"/>
      <c r="KDP85" s="114"/>
      <c r="KDQ85" s="114"/>
      <c r="KDR85" s="114"/>
      <c r="KDS85" s="114"/>
      <c r="KDT85" s="114"/>
      <c r="KDU85" s="114"/>
      <c r="KDV85" s="114"/>
      <c r="KDW85" s="114"/>
      <c r="KDX85" s="114"/>
      <c r="KDY85" s="114"/>
      <c r="KDZ85" s="114"/>
      <c r="KEA85" s="114"/>
      <c r="KEB85" s="114"/>
      <c r="KEC85" s="114"/>
      <c r="KED85" s="114"/>
      <c r="KEE85" s="114"/>
      <c r="KEF85" s="114"/>
      <c r="KEG85" s="114"/>
      <c r="KEH85" s="114"/>
      <c r="KEI85" s="114"/>
      <c r="KEJ85" s="114"/>
      <c r="KEK85" s="114"/>
      <c r="KEL85" s="114"/>
      <c r="KEM85" s="114"/>
      <c r="KEN85" s="114"/>
      <c r="KEO85" s="114"/>
      <c r="KEP85" s="114"/>
      <c r="KEQ85" s="114"/>
      <c r="KER85" s="114"/>
      <c r="KES85" s="114"/>
      <c r="KET85" s="114"/>
      <c r="KEU85" s="114"/>
      <c r="KEV85" s="114"/>
      <c r="KEW85" s="114"/>
      <c r="KEX85" s="114"/>
      <c r="KEY85" s="114"/>
      <c r="KEZ85" s="114"/>
      <c r="KFA85" s="114"/>
      <c r="KFB85" s="114"/>
      <c r="KFC85" s="114"/>
      <c r="KFD85" s="114"/>
      <c r="KFE85" s="114"/>
      <c r="KFF85" s="114"/>
      <c r="KFG85" s="114"/>
      <c r="KFH85" s="114"/>
      <c r="KFI85" s="114"/>
      <c r="KFJ85" s="114"/>
      <c r="KFK85" s="114"/>
      <c r="KFL85" s="114"/>
      <c r="KFM85" s="114"/>
      <c r="KFN85" s="114"/>
      <c r="KFO85" s="114"/>
      <c r="KFP85" s="114"/>
      <c r="KFQ85" s="114"/>
      <c r="KFR85" s="114"/>
      <c r="KFS85" s="114"/>
      <c r="KFT85" s="114"/>
      <c r="KFU85" s="114"/>
      <c r="KFV85" s="114"/>
      <c r="KFW85" s="114"/>
      <c r="KFX85" s="114"/>
      <c r="KFY85" s="114"/>
      <c r="KFZ85" s="114"/>
      <c r="KGA85" s="114"/>
      <c r="KGB85" s="114"/>
      <c r="KGC85" s="114"/>
      <c r="KGD85" s="114"/>
      <c r="KGE85" s="114"/>
      <c r="KGF85" s="114"/>
      <c r="KGG85" s="114"/>
      <c r="KGH85" s="114"/>
      <c r="KGI85" s="114"/>
      <c r="KGJ85" s="114"/>
      <c r="KGK85" s="114"/>
      <c r="KGL85" s="114"/>
      <c r="KGM85" s="114"/>
      <c r="KGN85" s="114"/>
      <c r="KGO85" s="114"/>
      <c r="KGP85" s="114"/>
      <c r="KGQ85" s="114"/>
      <c r="KGR85" s="114"/>
      <c r="KGS85" s="114"/>
      <c r="KGT85" s="114"/>
      <c r="KGU85" s="114"/>
      <c r="KGV85" s="114"/>
      <c r="KGW85" s="114"/>
      <c r="KGX85" s="114"/>
      <c r="KGY85" s="114"/>
      <c r="KGZ85" s="114"/>
      <c r="KHA85" s="114"/>
      <c r="KHB85" s="114"/>
      <c r="KHC85" s="114"/>
      <c r="KHD85" s="114"/>
      <c r="KHE85" s="114"/>
      <c r="KHF85" s="114"/>
      <c r="KHG85" s="114"/>
      <c r="KHH85" s="114"/>
      <c r="KHI85" s="114"/>
      <c r="KHJ85" s="114"/>
      <c r="KHK85" s="114"/>
      <c r="KHL85" s="114"/>
      <c r="KHM85" s="114"/>
      <c r="KHN85" s="114"/>
      <c r="KHO85" s="114"/>
      <c r="KHP85" s="114"/>
      <c r="KHQ85" s="114"/>
      <c r="KHR85" s="114"/>
      <c r="KHS85" s="114"/>
      <c r="KHT85" s="114"/>
      <c r="KHU85" s="114"/>
      <c r="KHV85" s="114"/>
      <c r="KHW85" s="114"/>
      <c r="KHX85" s="114"/>
      <c r="KHY85" s="114"/>
      <c r="KHZ85" s="114"/>
      <c r="KIA85" s="114"/>
      <c r="KIB85" s="114"/>
      <c r="KIC85" s="114"/>
      <c r="KID85" s="114"/>
      <c r="KIE85" s="114"/>
      <c r="KIF85" s="114"/>
      <c r="KIG85" s="114"/>
      <c r="KIH85" s="114"/>
      <c r="KII85" s="114"/>
      <c r="KIJ85" s="114"/>
      <c r="KIK85" s="114"/>
      <c r="KIL85" s="114"/>
      <c r="KIM85" s="114"/>
      <c r="KIN85" s="114"/>
      <c r="KIO85" s="114"/>
      <c r="KIP85" s="114"/>
      <c r="KIQ85" s="114"/>
      <c r="KIR85" s="114"/>
      <c r="KIS85" s="114"/>
      <c r="KIT85" s="114"/>
      <c r="KIU85" s="114"/>
      <c r="KIV85" s="114"/>
      <c r="KIW85" s="114"/>
      <c r="KIX85" s="114"/>
      <c r="KIY85" s="114"/>
      <c r="KIZ85" s="114"/>
      <c r="KJA85" s="114"/>
      <c r="KJB85" s="114"/>
      <c r="KJC85" s="114"/>
      <c r="KJD85" s="114"/>
      <c r="KJE85" s="114"/>
      <c r="KJF85" s="114"/>
      <c r="KJG85" s="114"/>
      <c r="KJH85" s="114"/>
      <c r="KJI85" s="114"/>
      <c r="KJJ85" s="114"/>
      <c r="KJK85" s="114"/>
      <c r="KJL85" s="114"/>
      <c r="KJM85" s="114"/>
      <c r="KJN85" s="114"/>
      <c r="KJO85" s="114"/>
      <c r="KJP85" s="114"/>
      <c r="KJQ85" s="114"/>
      <c r="KJR85" s="114"/>
      <c r="KJS85" s="114"/>
      <c r="KJT85" s="114"/>
      <c r="KJU85" s="114"/>
      <c r="KJV85" s="114"/>
      <c r="KJW85" s="114"/>
      <c r="KJX85" s="114"/>
      <c r="KJY85" s="114"/>
      <c r="KJZ85" s="114"/>
      <c r="KKA85" s="114"/>
      <c r="KKB85" s="114"/>
      <c r="KKC85" s="114"/>
      <c r="KKD85" s="114"/>
      <c r="KKE85" s="114"/>
      <c r="KKF85" s="114"/>
      <c r="KKG85" s="114"/>
      <c r="KKH85" s="114"/>
      <c r="KKI85" s="114"/>
      <c r="KKJ85" s="114"/>
      <c r="KKK85" s="114"/>
      <c r="KKL85" s="114"/>
      <c r="KKM85" s="114"/>
      <c r="KKN85" s="114"/>
      <c r="KKO85" s="114"/>
      <c r="KKP85" s="114"/>
      <c r="KKQ85" s="114"/>
      <c r="KKR85" s="114"/>
      <c r="KKS85" s="114"/>
      <c r="KKT85" s="114"/>
      <c r="KKU85" s="114"/>
      <c r="KKV85" s="114"/>
      <c r="KKW85" s="114"/>
      <c r="KKX85" s="114"/>
      <c r="KKY85" s="114"/>
      <c r="KKZ85" s="114"/>
      <c r="KLA85" s="114"/>
      <c r="KLB85" s="114"/>
      <c r="KLC85" s="114"/>
      <c r="KLD85" s="114"/>
      <c r="KLE85" s="114"/>
      <c r="KLF85" s="114"/>
      <c r="KLG85" s="114"/>
      <c r="KLH85" s="114"/>
      <c r="KLI85" s="114"/>
      <c r="KLJ85" s="114"/>
      <c r="KLK85" s="114"/>
      <c r="KLL85" s="114"/>
      <c r="KLM85" s="114"/>
      <c r="KLN85" s="114"/>
      <c r="KLO85" s="114"/>
      <c r="KLP85" s="114"/>
      <c r="KLQ85" s="114"/>
      <c r="KLR85" s="114"/>
      <c r="KLS85" s="114"/>
      <c r="KLT85" s="114"/>
      <c r="KLU85" s="114"/>
      <c r="KLV85" s="114"/>
      <c r="KLW85" s="114"/>
      <c r="KLX85" s="114"/>
      <c r="KLY85" s="114"/>
      <c r="KLZ85" s="114"/>
      <c r="KMA85" s="114"/>
      <c r="KMB85" s="114"/>
      <c r="KMC85" s="114"/>
      <c r="KMD85" s="114"/>
      <c r="KME85" s="114"/>
      <c r="KMF85" s="114"/>
      <c r="KMG85" s="114"/>
      <c r="KMH85" s="114"/>
      <c r="KMI85" s="114"/>
      <c r="KMJ85" s="114"/>
      <c r="KMK85" s="114"/>
      <c r="KML85" s="114"/>
      <c r="KMM85" s="114"/>
      <c r="KMN85" s="114"/>
      <c r="KMO85" s="114"/>
      <c r="KMP85" s="114"/>
      <c r="KMQ85" s="114"/>
      <c r="KMR85" s="114"/>
      <c r="KMS85" s="114"/>
      <c r="KMT85" s="114"/>
      <c r="KMU85" s="114"/>
      <c r="KMV85" s="114"/>
      <c r="KMW85" s="114"/>
      <c r="KMX85" s="114"/>
      <c r="KMY85" s="114"/>
      <c r="KMZ85" s="114"/>
      <c r="KNA85" s="114"/>
      <c r="KNB85" s="114"/>
      <c r="KNC85" s="114"/>
      <c r="KND85" s="114"/>
      <c r="KNE85" s="114"/>
      <c r="KNF85" s="114"/>
      <c r="KNG85" s="114"/>
      <c r="KNH85" s="114"/>
      <c r="KNI85" s="114"/>
      <c r="KNJ85" s="114"/>
      <c r="KNK85" s="114"/>
      <c r="KNL85" s="114"/>
      <c r="KNM85" s="114"/>
      <c r="KNN85" s="114"/>
      <c r="KNO85" s="114"/>
      <c r="KNP85" s="114"/>
      <c r="KNQ85" s="114"/>
      <c r="KNR85" s="114"/>
      <c r="KNS85" s="114"/>
      <c r="KNT85" s="114"/>
      <c r="KNU85" s="114"/>
      <c r="KNV85" s="114"/>
      <c r="KNW85" s="114"/>
      <c r="KNX85" s="114"/>
      <c r="KNY85" s="114"/>
      <c r="KNZ85" s="114"/>
      <c r="KOA85" s="114"/>
      <c r="KOB85" s="114"/>
      <c r="KOC85" s="114"/>
      <c r="KOD85" s="114"/>
      <c r="KOE85" s="114"/>
      <c r="KOF85" s="114"/>
      <c r="KOG85" s="114"/>
      <c r="KOH85" s="114"/>
      <c r="KOI85" s="114"/>
      <c r="KOJ85" s="114"/>
      <c r="KOK85" s="114"/>
      <c r="KOL85" s="114"/>
      <c r="KOM85" s="114"/>
      <c r="KON85" s="114"/>
      <c r="KOO85" s="114"/>
      <c r="KOP85" s="114"/>
      <c r="KOQ85" s="114"/>
      <c r="KOR85" s="114"/>
      <c r="KOS85" s="114"/>
      <c r="KOT85" s="114"/>
      <c r="KOU85" s="114"/>
      <c r="KOV85" s="114"/>
      <c r="KOW85" s="114"/>
      <c r="KOX85" s="114"/>
      <c r="KOY85" s="114"/>
      <c r="KOZ85" s="114"/>
      <c r="KPA85" s="114"/>
      <c r="KPB85" s="114"/>
      <c r="KPC85" s="114"/>
      <c r="KPD85" s="114"/>
      <c r="KPE85" s="114"/>
      <c r="KPF85" s="114"/>
      <c r="KPG85" s="114"/>
      <c r="KPH85" s="114"/>
      <c r="KPI85" s="114"/>
      <c r="KPJ85" s="114"/>
      <c r="KPK85" s="114"/>
      <c r="KPL85" s="114"/>
      <c r="KPM85" s="114"/>
      <c r="KPN85" s="114"/>
      <c r="KPO85" s="114"/>
      <c r="KPP85" s="114"/>
      <c r="KPQ85" s="114"/>
      <c r="KPR85" s="114"/>
      <c r="KPS85" s="114"/>
      <c r="KPT85" s="114"/>
      <c r="KPU85" s="114"/>
      <c r="KPV85" s="114"/>
      <c r="KPW85" s="114"/>
      <c r="KPX85" s="114"/>
      <c r="KPY85" s="114"/>
      <c r="KPZ85" s="114"/>
      <c r="KQA85" s="114"/>
      <c r="KQB85" s="114"/>
      <c r="KQC85" s="114"/>
      <c r="KQD85" s="114"/>
      <c r="KQE85" s="114"/>
      <c r="KQF85" s="114"/>
      <c r="KQG85" s="114"/>
      <c r="KQH85" s="114"/>
      <c r="KQI85" s="114"/>
      <c r="KQJ85" s="114"/>
      <c r="KQK85" s="114"/>
      <c r="KQL85" s="114"/>
      <c r="KQM85" s="114"/>
      <c r="KQN85" s="114"/>
      <c r="KQO85" s="114"/>
      <c r="KQP85" s="114"/>
      <c r="KQQ85" s="114"/>
      <c r="KQR85" s="114"/>
      <c r="KQS85" s="114"/>
      <c r="KQT85" s="114"/>
      <c r="KQU85" s="114"/>
      <c r="KQV85" s="114"/>
      <c r="KQW85" s="114"/>
      <c r="KQX85" s="114"/>
      <c r="KQY85" s="114"/>
      <c r="KQZ85" s="114"/>
      <c r="KRA85" s="114"/>
      <c r="KRB85" s="114"/>
      <c r="KRC85" s="114"/>
      <c r="KRD85" s="114"/>
      <c r="KRE85" s="114"/>
      <c r="KRF85" s="114"/>
      <c r="KRG85" s="114"/>
      <c r="KRH85" s="114"/>
      <c r="KRI85" s="114"/>
      <c r="KRJ85" s="114"/>
      <c r="KRK85" s="114"/>
      <c r="KRL85" s="114"/>
      <c r="KRM85" s="114"/>
      <c r="KRN85" s="114"/>
      <c r="KRO85" s="114"/>
      <c r="KRP85" s="114"/>
      <c r="KRQ85" s="114"/>
      <c r="KRR85" s="114"/>
      <c r="KRS85" s="114"/>
      <c r="KRT85" s="114"/>
      <c r="KRU85" s="114"/>
      <c r="KRV85" s="114"/>
      <c r="KRW85" s="114"/>
      <c r="KRX85" s="114"/>
      <c r="KRY85" s="114"/>
      <c r="KRZ85" s="114"/>
      <c r="KSA85" s="114"/>
      <c r="KSB85" s="114"/>
      <c r="KSC85" s="114"/>
      <c r="KSD85" s="114"/>
      <c r="KSE85" s="114"/>
      <c r="KSF85" s="114"/>
      <c r="KSG85" s="114"/>
      <c r="KSH85" s="114"/>
      <c r="KSI85" s="114"/>
      <c r="KSJ85" s="114"/>
      <c r="KSK85" s="114"/>
      <c r="KSL85" s="114"/>
      <c r="KSM85" s="114"/>
      <c r="KSN85" s="114"/>
      <c r="KSO85" s="114"/>
      <c r="KSP85" s="114"/>
      <c r="KSQ85" s="114"/>
      <c r="KSR85" s="114"/>
      <c r="KSS85" s="114"/>
      <c r="KST85" s="114"/>
      <c r="KSU85" s="114"/>
      <c r="KSV85" s="114"/>
      <c r="KSW85" s="114"/>
      <c r="KSX85" s="114"/>
      <c r="KSY85" s="114"/>
      <c r="KSZ85" s="114"/>
      <c r="KTA85" s="114"/>
      <c r="KTB85" s="114"/>
      <c r="KTC85" s="114"/>
      <c r="KTD85" s="114"/>
      <c r="KTE85" s="114"/>
      <c r="KTF85" s="114"/>
      <c r="KTG85" s="114"/>
      <c r="KTH85" s="114"/>
      <c r="KTI85" s="114"/>
      <c r="KTJ85" s="114"/>
      <c r="KTK85" s="114"/>
      <c r="KTL85" s="114"/>
      <c r="KTM85" s="114"/>
      <c r="KTN85" s="114"/>
      <c r="KTO85" s="114"/>
      <c r="KTP85" s="114"/>
      <c r="KTQ85" s="114"/>
      <c r="KTR85" s="114"/>
      <c r="KTS85" s="114"/>
      <c r="KTT85" s="114"/>
      <c r="KTU85" s="114"/>
      <c r="KTV85" s="114"/>
      <c r="KTW85" s="114"/>
      <c r="KTX85" s="114"/>
      <c r="KTY85" s="114"/>
      <c r="KTZ85" s="114"/>
      <c r="KUA85" s="114"/>
      <c r="KUB85" s="114"/>
      <c r="KUC85" s="114"/>
      <c r="KUD85" s="114"/>
      <c r="KUE85" s="114"/>
      <c r="KUF85" s="114"/>
      <c r="KUG85" s="114"/>
      <c r="KUH85" s="114"/>
      <c r="KUI85" s="114"/>
      <c r="KUJ85" s="114"/>
      <c r="KUK85" s="114"/>
      <c r="KUL85" s="114"/>
      <c r="KUM85" s="114"/>
      <c r="KUN85" s="114"/>
      <c r="KUO85" s="114"/>
      <c r="KUP85" s="114"/>
      <c r="KUQ85" s="114"/>
      <c r="KUR85" s="114"/>
      <c r="KUS85" s="114"/>
      <c r="KUT85" s="114"/>
      <c r="KUU85" s="114"/>
      <c r="KUV85" s="114"/>
      <c r="KUW85" s="114"/>
      <c r="KUX85" s="114"/>
      <c r="KUY85" s="114"/>
      <c r="KUZ85" s="114"/>
      <c r="KVA85" s="114"/>
      <c r="KVB85" s="114"/>
      <c r="KVC85" s="114"/>
      <c r="KVD85" s="114"/>
      <c r="KVE85" s="114"/>
      <c r="KVF85" s="114"/>
      <c r="KVG85" s="114"/>
      <c r="KVH85" s="114"/>
      <c r="KVI85" s="114"/>
      <c r="KVJ85" s="114"/>
      <c r="KVK85" s="114"/>
      <c r="KVL85" s="114"/>
      <c r="KVM85" s="114"/>
      <c r="KVN85" s="114"/>
      <c r="KVO85" s="114"/>
      <c r="KVP85" s="114"/>
      <c r="KVQ85" s="114"/>
      <c r="KVR85" s="114"/>
      <c r="KVS85" s="114"/>
      <c r="KVT85" s="114"/>
      <c r="KVU85" s="114"/>
      <c r="KVV85" s="114"/>
      <c r="KVW85" s="114"/>
      <c r="KVX85" s="114"/>
      <c r="KVY85" s="114"/>
      <c r="KVZ85" s="114"/>
      <c r="KWA85" s="114"/>
      <c r="KWB85" s="114"/>
      <c r="KWC85" s="114"/>
      <c r="KWD85" s="114"/>
      <c r="KWE85" s="114"/>
      <c r="KWF85" s="114"/>
      <c r="KWG85" s="114"/>
      <c r="KWH85" s="114"/>
      <c r="KWI85" s="114"/>
      <c r="KWJ85" s="114"/>
      <c r="KWK85" s="114"/>
      <c r="KWL85" s="114"/>
      <c r="KWM85" s="114"/>
      <c r="KWN85" s="114"/>
      <c r="KWO85" s="114"/>
      <c r="KWP85" s="114"/>
      <c r="KWQ85" s="114"/>
      <c r="KWR85" s="114"/>
      <c r="KWS85" s="114"/>
      <c r="KWT85" s="114"/>
      <c r="KWU85" s="114"/>
      <c r="KWV85" s="114"/>
      <c r="KWW85" s="114"/>
      <c r="KWX85" s="114"/>
      <c r="KWY85" s="114"/>
      <c r="KWZ85" s="114"/>
      <c r="KXA85" s="114"/>
      <c r="KXB85" s="114"/>
      <c r="KXC85" s="114"/>
      <c r="KXD85" s="114"/>
      <c r="KXE85" s="114"/>
      <c r="KXF85" s="114"/>
      <c r="KXG85" s="114"/>
      <c r="KXH85" s="114"/>
      <c r="KXI85" s="114"/>
      <c r="KXJ85" s="114"/>
      <c r="KXK85" s="114"/>
      <c r="KXL85" s="114"/>
      <c r="KXM85" s="114"/>
      <c r="KXN85" s="114"/>
      <c r="KXO85" s="114"/>
      <c r="KXP85" s="114"/>
      <c r="KXQ85" s="114"/>
      <c r="KXR85" s="114"/>
      <c r="KXS85" s="114"/>
      <c r="KXT85" s="114"/>
      <c r="KXU85" s="114"/>
      <c r="KXV85" s="114"/>
      <c r="KXW85" s="114"/>
      <c r="KXX85" s="114"/>
      <c r="KXY85" s="114"/>
      <c r="KXZ85" s="114"/>
      <c r="KYA85" s="114"/>
      <c r="KYB85" s="114"/>
      <c r="KYC85" s="114"/>
      <c r="KYD85" s="114"/>
      <c r="KYE85" s="114"/>
      <c r="KYF85" s="114"/>
      <c r="KYG85" s="114"/>
      <c r="KYH85" s="114"/>
      <c r="KYI85" s="114"/>
      <c r="KYJ85" s="114"/>
      <c r="KYK85" s="114"/>
      <c r="KYL85" s="114"/>
      <c r="KYM85" s="114"/>
      <c r="KYN85" s="114"/>
      <c r="KYO85" s="114"/>
      <c r="KYP85" s="114"/>
      <c r="KYQ85" s="114"/>
      <c r="KYR85" s="114"/>
      <c r="KYS85" s="114"/>
      <c r="KYT85" s="114"/>
      <c r="KYU85" s="114"/>
      <c r="KYV85" s="114"/>
      <c r="KYW85" s="114"/>
      <c r="KYX85" s="114"/>
      <c r="KYY85" s="114"/>
      <c r="KYZ85" s="114"/>
      <c r="KZA85" s="114"/>
      <c r="KZB85" s="114"/>
      <c r="KZC85" s="114"/>
      <c r="KZD85" s="114"/>
      <c r="KZE85" s="114"/>
      <c r="KZF85" s="114"/>
      <c r="KZG85" s="114"/>
      <c r="KZH85" s="114"/>
      <c r="KZI85" s="114"/>
      <c r="KZJ85" s="114"/>
      <c r="KZK85" s="114"/>
      <c r="KZL85" s="114"/>
      <c r="KZM85" s="114"/>
      <c r="KZN85" s="114"/>
      <c r="KZO85" s="114"/>
      <c r="KZP85" s="114"/>
      <c r="KZQ85" s="114"/>
      <c r="KZR85" s="114"/>
      <c r="KZS85" s="114"/>
      <c r="KZT85" s="114"/>
      <c r="KZU85" s="114"/>
      <c r="KZV85" s="114"/>
      <c r="KZW85" s="114"/>
      <c r="KZX85" s="114"/>
      <c r="KZY85" s="114"/>
      <c r="KZZ85" s="114"/>
      <c r="LAA85" s="114"/>
      <c r="LAB85" s="114"/>
      <c r="LAC85" s="114"/>
      <c r="LAD85" s="114"/>
      <c r="LAE85" s="114"/>
      <c r="LAF85" s="114"/>
      <c r="LAG85" s="114"/>
      <c r="LAH85" s="114"/>
      <c r="LAI85" s="114"/>
      <c r="LAJ85" s="114"/>
      <c r="LAK85" s="114"/>
      <c r="LAL85" s="114"/>
      <c r="LAM85" s="114"/>
      <c r="LAN85" s="114"/>
      <c r="LAO85" s="114"/>
      <c r="LAP85" s="114"/>
      <c r="LAQ85" s="114"/>
      <c r="LAR85" s="114"/>
      <c r="LAS85" s="114"/>
      <c r="LAT85" s="114"/>
      <c r="LAU85" s="114"/>
      <c r="LAV85" s="114"/>
      <c r="LAW85" s="114"/>
      <c r="LAX85" s="114"/>
      <c r="LAY85" s="114"/>
      <c r="LAZ85" s="114"/>
      <c r="LBA85" s="114"/>
      <c r="LBB85" s="114"/>
      <c r="LBC85" s="114"/>
      <c r="LBD85" s="114"/>
      <c r="LBE85" s="114"/>
      <c r="LBF85" s="114"/>
      <c r="LBG85" s="114"/>
      <c r="LBH85" s="114"/>
      <c r="LBI85" s="114"/>
      <c r="LBJ85" s="114"/>
      <c r="LBK85" s="114"/>
      <c r="LBL85" s="114"/>
      <c r="LBM85" s="114"/>
      <c r="LBN85" s="114"/>
      <c r="LBO85" s="114"/>
      <c r="LBP85" s="114"/>
      <c r="LBQ85" s="114"/>
      <c r="LBR85" s="114"/>
      <c r="LBS85" s="114"/>
      <c r="LBT85" s="114"/>
      <c r="LBU85" s="114"/>
      <c r="LBV85" s="114"/>
      <c r="LBW85" s="114"/>
      <c r="LBX85" s="114"/>
      <c r="LBY85" s="114"/>
      <c r="LBZ85" s="114"/>
      <c r="LCA85" s="114"/>
      <c r="LCB85" s="114"/>
      <c r="LCC85" s="114"/>
      <c r="LCD85" s="114"/>
      <c r="LCE85" s="114"/>
      <c r="LCF85" s="114"/>
      <c r="LCG85" s="114"/>
      <c r="LCH85" s="114"/>
      <c r="LCI85" s="114"/>
      <c r="LCJ85" s="114"/>
      <c r="LCK85" s="114"/>
      <c r="LCL85" s="114"/>
      <c r="LCM85" s="114"/>
      <c r="LCN85" s="114"/>
      <c r="LCO85" s="114"/>
      <c r="LCP85" s="114"/>
      <c r="LCQ85" s="114"/>
      <c r="LCR85" s="114"/>
      <c r="LCS85" s="114"/>
      <c r="LCT85" s="114"/>
      <c r="LCU85" s="114"/>
      <c r="LCV85" s="114"/>
      <c r="LCW85" s="114"/>
      <c r="LCX85" s="114"/>
      <c r="LCY85" s="114"/>
      <c r="LCZ85" s="114"/>
      <c r="LDA85" s="114"/>
      <c r="LDB85" s="114"/>
      <c r="LDC85" s="114"/>
      <c r="LDD85" s="114"/>
      <c r="LDE85" s="114"/>
      <c r="LDF85" s="114"/>
      <c r="LDG85" s="114"/>
      <c r="LDH85" s="114"/>
      <c r="LDI85" s="114"/>
      <c r="LDJ85" s="114"/>
      <c r="LDK85" s="114"/>
      <c r="LDL85" s="114"/>
      <c r="LDM85" s="114"/>
      <c r="LDN85" s="114"/>
      <c r="LDO85" s="114"/>
      <c r="LDP85" s="114"/>
      <c r="LDQ85" s="114"/>
      <c r="LDR85" s="114"/>
      <c r="LDS85" s="114"/>
      <c r="LDT85" s="114"/>
      <c r="LDU85" s="114"/>
      <c r="LDV85" s="114"/>
      <c r="LDW85" s="114"/>
      <c r="LDX85" s="114"/>
      <c r="LDY85" s="114"/>
      <c r="LDZ85" s="114"/>
      <c r="LEA85" s="114"/>
      <c r="LEB85" s="114"/>
      <c r="LEC85" s="114"/>
      <c r="LED85" s="114"/>
      <c r="LEE85" s="114"/>
      <c r="LEF85" s="114"/>
      <c r="LEG85" s="114"/>
      <c r="LEH85" s="114"/>
      <c r="LEI85" s="114"/>
      <c r="LEJ85" s="114"/>
      <c r="LEK85" s="114"/>
      <c r="LEL85" s="114"/>
      <c r="LEM85" s="114"/>
      <c r="LEN85" s="114"/>
      <c r="LEO85" s="114"/>
      <c r="LEP85" s="114"/>
      <c r="LEQ85" s="114"/>
      <c r="LER85" s="114"/>
      <c r="LES85" s="114"/>
      <c r="LET85" s="114"/>
      <c r="LEU85" s="114"/>
      <c r="LEV85" s="114"/>
      <c r="LEW85" s="114"/>
      <c r="LEX85" s="114"/>
      <c r="LEY85" s="114"/>
      <c r="LEZ85" s="114"/>
      <c r="LFA85" s="114"/>
      <c r="LFB85" s="114"/>
      <c r="LFC85" s="114"/>
      <c r="LFD85" s="114"/>
      <c r="LFE85" s="114"/>
      <c r="LFF85" s="114"/>
      <c r="LFG85" s="114"/>
      <c r="LFH85" s="114"/>
      <c r="LFI85" s="114"/>
      <c r="LFJ85" s="114"/>
      <c r="LFK85" s="114"/>
      <c r="LFL85" s="114"/>
      <c r="LFM85" s="114"/>
      <c r="LFN85" s="114"/>
      <c r="LFO85" s="114"/>
      <c r="LFP85" s="114"/>
      <c r="LFQ85" s="114"/>
      <c r="LFR85" s="114"/>
      <c r="LFS85" s="114"/>
      <c r="LFT85" s="114"/>
      <c r="LFU85" s="114"/>
      <c r="LFV85" s="114"/>
      <c r="LFW85" s="114"/>
      <c r="LFX85" s="114"/>
      <c r="LFY85" s="114"/>
      <c r="LFZ85" s="114"/>
      <c r="LGA85" s="114"/>
      <c r="LGB85" s="114"/>
      <c r="LGC85" s="114"/>
      <c r="LGD85" s="114"/>
      <c r="LGE85" s="114"/>
      <c r="LGF85" s="114"/>
      <c r="LGG85" s="114"/>
      <c r="LGH85" s="114"/>
      <c r="LGI85" s="114"/>
      <c r="LGJ85" s="114"/>
      <c r="LGK85" s="114"/>
      <c r="LGL85" s="114"/>
      <c r="LGM85" s="114"/>
      <c r="LGN85" s="114"/>
      <c r="LGO85" s="114"/>
      <c r="LGP85" s="114"/>
      <c r="LGQ85" s="114"/>
      <c r="LGR85" s="114"/>
      <c r="LGS85" s="114"/>
      <c r="LGT85" s="114"/>
      <c r="LGU85" s="114"/>
      <c r="LGV85" s="114"/>
      <c r="LGW85" s="114"/>
      <c r="LGX85" s="114"/>
      <c r="LGY85" s="114"/>
      <c r="LGZ85" s="114"/>
      <c r="LHA85" s="114"/>
      <c r="LHB85" s="114"/>
      <c r="LHC85" s="114"/>
      <c r="LHD85" s="114"/>
      <c r="LHE85" s="114"/>
      <c r="LHF85" s="114"/>
      <c r="LHG85" s="114"/>
      <c r="LHH85" s="114"/>
      <c r="LHI85" s="114"/>
      <c r="LHJ85" s="114"/>
      <c r="LHK85" s="114"/>
      <c r="LHL85" s="114"/>
      <c r="LHM85" s="114"/>
      <c r="LHN85" s="114"/>
      <c r="LHO85" s="114"/>
      <c r="LHP85" s="114"/>
      <c r="LHQ85" s="114"/>
      <c r="LHR85" s="114"/>
      <c r="LHS85" s="114"/>
      <c r="LHT85" s="114"/>
      <c r="LHU85" s="114"/>
      <c r="LHV85" s="114"/>
      <c r="LHW85" s="114"/>
      <c r="LHX85" s="114"/>
      <c r="LHY85" s="114"/>
      <c r="LHZ85" s="114"/>
      <c r="LIA85" s="114"/>
      <c r="LIB85" s="114"/>
      <c r="LIC85" s="114"/>
      <c r="LID85" s="114"/>
      <c r="LIE85" s="114"/>
      <c r="LIF85" s="114"/>
      <c r="LIG85" s="114"/>
      <c r="LIH85" s="114"/>
      <c r="LII85" s="114"/>
      <c r="LIJ85" s="114"/>
      <c r="LIK85" s="114"/>
      <c r="LIL85" s="114"/>
      <c r="LIM85" s="114"/>
      <c r="LIN85" s="114"/>
      <c r="LIO85" s="114"/>
      <c r="LIP85" s="114"/>
      <c r="LIQ85" s="114"/>
      <c r="LIR85" s="114"/>
      <c r="LIS85" s="114"/>
      <c r="LIT85" s="114"/>
      <c r="LIU85" s="114"/>
      <c r="LIV85" s="114"/>
      <c r="LIW85" s="114"/>
      <c r="LIX85" s="114"/>
      <c r="LIY85" s="114"/>
      <c r="LIZ85" s="114"/>
      <c r="LJA85" s="114"/>
      <c r="LJB85" s="114"/>
      <c r="LJC85" s="114"/>
      <c r="LJD85" s="114"/>
      <c r="LJE85" s="114"/>
      <c r="LJF85" s="114"/>
      <c r="LJG85" s="114"/>
      <c r="LJH85" s="114"/>
      <c r="LJI85" s="114"/>
      <c r="LJJ85" s="114"/>
      <c r="LJK85" s="114"/>
      <c r="LJL85" s="114"/>
      <c r="LJM85" s="114"/>
      <c r="LJN85" s="114"/>
      <c r="LJO85" s="114"/>
      <c r="LJP85" s="114"/>
      <c r="LJQ85" s="114"/>
      <c r="LJR85" s="114"/>
      <c r="LJS85" s="114"/>
      <c r="LJT85" s="114"/>
      <c r="LJU85" s="114"/>
      <c r="LJV85" s="114"/>
      <c r="LJW85" s="114"/>
      <c r="LJX85" s="114"/>
      <c r="LJY85" s="114"/>
      <c r="LJZ85" s="114"/>
      <c r="LKA85" s="114"/>
      <c r="LKB85" s="114"/>
      <c r="LKC85" s="114"/>
      <c r="LKD85" s="114"/>
      <c r="LKE85" s="114"/>
      <c r="LKF85" s="114"/>
      <c r="LKG85" s="114"/>
      <c r="LKH85" s="114"/>
      <c r="LKI85" s="114"/>
      <c r="LKJ85" s="114"/>
      <c r="LKK85" s="114"/>
      <c r="LKL85" s="114"/>
      <c r="LKM85" s="114"/>
      <c r="LKN85" s="114"/>
      <c r="LKO85" s="114"/>
      <c r="LKP85" s="114"/>
      <c r="LKQ85" s="114"/>
      <c r="LKR85" s="114"/>
      <c r="LKS85" s="114"/>
      <c r="LKT85" s="114"/>
      <c r="LKU85" s="114"/>
      <c r="LKV85" s="114"/>
      <c r="LKW85" s="114"/>
      <c r="LKX85" s="114"/>
      <c r="LKY85" s="114"/>
      <c r="LKZ85" s="114"/>
      <c r="LLA85" s="114"/>
      <c r="LLB85" s="114"/>
      <c r="LLC85" s="114"/>
      <c r="LLD85" s="114"/>
      <c r="LLE85" s="114"/>
      <c r="LLF85" s="114"/>
      <c r="LLG85" s="114"/>
      <c r="LLH85" s="114"/>
      <c r="LLI85" s="114"/>
      <c r="LLJ85" s="114"/>
      <c r="LLK85" s="114"/>
      <c r="LLL85" s="114"/>
      <c r="LLM85" s="114"/>
      <c r="LLN85" s="114"/>
      <c r="LLO85" s="114"/>
      <c r="LLP85" s="114"/>
      <c r="LLQ85" s="114"/>
      <c r="LLR85" s="114"/>
      <c r="LLS85" s="114"/>
      <c r="LLT85" s="114"/>
      <c r="LLU85" s="114"/>
      <c r="LLV85" s="114"/>
      <c r="LLW85" s="114"/>
      <c r="LLX85" s="114"/>
      <c r="LLY85" s="114"/>
      <c r="LLZ85" s="114"/>
      <c r="LMA85" s="114"/>
      <c r="LMB85" s="114"/>
      <c r="LMC85" s="114"/>
      <c r="LMD85" s="114"/>
      <c r="LME85" s="114"/>
      <c r="LMF85" s="114"/>
      <c r="LMG85" s="114"/>
      <c r="LMH85" s="114"/>
      <c r="LMI85" s="114"/>
      <c r="LMJ85" s="114"/>
      <c r="LMK85" s="114"/>
      <c r="LML85" s="114"/>
      <c r="LMM85" s="114"/>
      <c r="LMN85" s="114"/>
      <c r="LMO85" s="114"/>
      <c r="LMP85" s="114"/>
      <c r="LMQ85" s="114"/>
      <c r="LMR85" s="114"/>
      <c r="LMS85" s="114"/>
      <c r="LMT85" s="114"/>
      <c r="LMU85" s="114"/>
      <c r="LMV85" s="114"/>
      <c r="LMW85" s="114"/>
      <c r="LMX85" s="114"/>
      <c r="LMY85" s="114"/>
      <c r="LMZ85" s="114"/>
      <c r="LNA85" s="114"/>
      <c r="LNB85" s="114"/>
      <c r="LNC85" s="114"/>
      <c r="LND85" s="114"/>
      <c r="LNE85" s="114"/>
      <c r="LNF85" s="114"/>
      <c r="LNG85" s="114"/>
      <c r="LNH85" s="114"/>
      <c r="LNI85" s="114"/>
      <c r="LNJ85" s="114"/>
      <c r="LNK85" s="114"/>
      <c r="LNL85" s="114"/>
      <c r="LNM85" s="114"/>
      <c r="LNN85" s="114"/>
      <c r="LNO85" s="114"/>
      <c r="LNP85" s="114"/>
      <c r="LNQ85" s="114"/>
      <c r="LNR85" s="114"/>
      <c r="LNS85" s="114"/>
      <c r="LNT85" s="114"/>
      <c r="LNU85" s="114"/>
      <c r="LNV85" s="114"/>
      <c r="LNW85" s="114"/>
      <c r="LNX85" s="114"/>
      <c r="LNY85" s="114"/>
      <c r="LNZ85" s="114"/>
      <c r="LOA85" s="114"/>
      <c r="LOB85" s="114"/>
      <c r="LOC85" s="114"/>
      <c r="LOD85" s="114"/>
      <c r="LOE85" s="114"/>
      <c r="LOF85" s="114"/>
      <c r="LOG85" s="114"/>
      <c r="LOH85" s="114"/>
      <c r="LOI85" s="114"/>
      <c r="LOJ85" s="114"/>
      <c r="LOK85" s="114"/>
      <c r="LOL85" s="114"/>
      <c r="LOM85" s="114"/>
      <c r="LON85" s="114"/>
      <c r="LOO85" s="114"/>
      <c r="LOP85" s="114"/>
      <c r="LOQ85" s="114"/>
      <c r="LOR85" s="114"/>
      <c r="LOS85" s="114"/>
      <c r="LOT85" s="114"/>
      <c r="LOU85" s="114"/>
      <c r="LOV85" s="114"/>
      <c r="LOW85" s="114"/>
      <c r="LOX85" s="114"/>
      <c r="LOY85" s="114"/>
      <c r="LOZ85" s="114"/>
      <c r="LPA85" s="114"/>
      <c r="LPB85" s="114"/>
      <c r="LPC85" s="114"/>
      <c r="LPD85" s="114"/>
      <c r="LPE85" s="114"/>
      <c r="LPF85" s="114"/>
      <c r="LPG85" s="114"/>
      <c r="LPH85" s="114"/>
      <c r="LPI85" s="114"/>
      <c r="LPJ85" s="114"/>
      <c r="LPK85" s="114"/>
      <c r="LPL85" s="114"/>
      <c r="LPM85" s="114"/>
      <c r="LPN85" s="114"/>
      <c r="LPO85" s="114"/>
      <c r="LPP85" s="114"/>
      <c r="LPQ85" s="114"/>
      <c r="LPR85" s="114"/>
      <c r="LPS85" s="114"/>
      <c r="LPT85" s="114"/>
      <c r="LPU85" s="114"/>
      <c r="LPV85" s="114"/>
      <c r="LPW85" s="114"/>
      <c r="LPX85" s="114"/>
      <c r="LPY85" s="114"/>
      <c r="LPZ85" s="114"/>
      <c r="LQA85" s="114"/>
      <c r="LQB85" s="114"/>
      <c r="LQC85" s="114"/>
      <c r="LQD85" s="114"/>
      <c r="LQE85" s="114"/>
      <c r="LQF85" s="114"/>
      <c r="LQG85" s="114"/>
      <c r="LQH85" s="114"/>
      <c r="LQI85" s="114"/>
      <c r="LQJ85" s="114"/>
      <c r="LQK85" s="114"/>
      <c r="LQL85" s="114"/>
      <c r="LQM85" s="114"/>
      <c r="LQN85" s="114"/>
      <c r="LQO85" s="114"/>
      <c r="LQP85" s="114"/>
      <c r="LQQ85" s="114"/>
      <c r="LQR85" s="114"/>
      <c r="LQS85" s="114"/>
      <c r="LQT85" s="114"/>
      <c r="LQU85" s="114"/>
      <c r="LQV85" s="114"/>
      <c r="LQW85" s="114"/>
      <c r="LQX85" s="114"/>
      <c r="LQY85" s="114"/>
      <c r="LQZ85" s="114"/>
      <c r="LRA85" s="114"/>
      <c r="LRB85" s="114"/>
      <c r="LRC85" s="114"/>
      <c r="LRD85" s="114"/>
      <c r="LRE85" s="114"/>
      <c r="LRF85" s="114"/>
      <c r="LRG85" s="114"/>
      <c r="LRH85" s="114"/>
      <c r="LRI85" s="114"/>
      <c r="LRJ85" s="114"/>
      <c r="LRK85" s="114"/>
      <c r="LRL85" s="114"/>
      <c r="LRM85" s="114"/>
      <c r="LRN85" s="114"/>
      <c r="LRO85" s="114"/>
      <c r="LRP85" s="114"/>
      <c r="LRQ85" s="114"/>
      <c r="LRR85" s="114"/>
      <c r="LRS85" s="114"/>
      <c r="LRT85" s="114"/>
      <c r="LRU85" s="114"/>
      <c r="LRV85" s="114"/>
      <c r="LRW85" s="114"/>
      <c r="LRX85" s="114"/>
      <c r="LRY85" s="114"/>
      <c r="LRZ85" s="114"/>
      <c r="LSA85" s="114"/>
      <c r="LSB85" s="114"/>
      <c r="LSC85" s="114"/>
      <c r="LSD85" s="114"/>
      <c r="LSE85" s="114"/>
      <c r="LSF85" s="114"/>
      <c r="LSG85" s="114"/>
      <c r="LSH85" s="114"/>
      <c r="LSI85" s="114"/>
      <c r="LSJ85" s="114"/>
      <c r="LSK85" s="114"/>
      <c r="LSL85" s="114"/>
      <c r="LSM85" s="114"/>
      <c r="LSN85" s="114"/>
      <c r="LSO85" s="114"/>
      <c r="LSP85" s="114"/>
      <c r="LSQ85" s="114"/>
      <c r="LSR85" s="114"/>
      <c r="LSS85" s="114"/>
      <c r="LST85" s="114"/>
      <c r="LSU85" s="114"/>
      <c r="LSV85" s="114"/>
      <c r="LSW85" s="114"/>
      <c r="LSX85" s="114"/>
      <c r="LSY85" s="114"/>
      <c r="LSZ85" s="114"/>
      <c r="LTA85" s="114"/>
      <c r="LTB85" s="114"/>
      <c r="LTC85" s="114"/>
      <c r="LTD85" s="114"/>
      <c r="LTE85" s="114"/>
      <c r="LTF85" s="114"/>
      <c r="LTG85" s="114"/>
      <c r="LTH85" s="114"/>
      <c r="LTI85" s="114"/>
      <c r="LTJ85" s="114"/>
      <c r="LTK85" s="114"/>
      <c r="LTL85" s="114"/>
      <c r="LTM85" s="114"/>
      <c r="LTN85" s="114"/>
      <c r="LTO85" s="114"/>
      <c r="LTP85" s="114"/>
      <c r="LTQ85" s="114"/>
      <c r="LTR85" s="114"/>
      <c r="LTS85" s="114"/>
      <c r="LTT85" s="114"/>
      <c r="LTU85" s="114"/>
      <c r="LTV85" s="114"/>
      <c r="LTW85" s="114"/>
      <c r="LTX85" s="114"/>
      <c r="LTY85" s="114"/>
      <c r="LTZ85" s="114"/>
      <c r="LUA85" s="114"/>
      <c r="LUB85" s="114"/>
      <c r="LUC85" s="114"/>
      <c r="LUD85" s="114"/>
      <c r="LUE85" s="114"/>
      <c r="LUF85" s="114"/>
      <c r="LUG85" s="114"/>
      <c r="LUH85" s="114"/>
      <c r="LUI85" s="114"/>
      <c r="LUJ85" s="114"/>
      <c r="LUK85" s="114"/>
      <c r="LUL85" s="114"/>
      <c r="LUM85" s="114"/>
      <c r="LUN85" s="114"/>
      <c r="LUO85" s="114"/>
      <c r="LUP85" s="114"/>
      <c r="LUQ85" s="114"/>
      <c r="LUR85" s="114"/>
      <c r="LUS85" s="114"/>
      <c r="LUT85" s="114"/>
      <c r="LUU85" s="114"/>
      <c r="LUV85" s="114"/>
      <c r="LUW85" s="114"/>
      <c r="LUX85" s="114"/>
      <c r="LUY85" s="114"/>
      <c r="LUZ85" s="114"/>
      <c r="LVA85" s="114"/>
      <c r="LVB85" s="114"/>
      <c r="LVC85" s="114"/>
      <c r="LVD85" s="114"/>
      <c r="LVE85" s="114"/>
      <c r="LVF85" s="114"/>
      <c r="LVG85" s="114"/>
      <c r="LVH85" s="114"/>
      <c r="LVI85" s="114"/>
      <c r="LVJ85" s="114"/>
      <c r="LVK85" s="114"/>
      <c r="LVL85" s="114"/>
      <c r="LVM85" s="114"/>
      <c r="LVN85" s="114"/>
      <c r="LVO85" s="114"/>
      <c r="LVP85" s="114"/>
      <c r="LVQ85" s="114"/>
      <c r="LVR85" s="114"/>
      <c r="LVS85" s="114"/>
      <c r="LVT85" s="114"/>
      <c r="LVU85" s="114"/>
      <c r="LVV85" s="114"/>
      <c r="LVW85" s="114"/>
      <c r="LVX85" s="114"/>
      <c r="LVY85" s="114"/>
      <c r="LVZ85" s="114"/>
      <c r="LWA85" s="114"/>
      <c r="LWB85" s="114"/>
      <c r="LWC85" s="114"/>
      <c r="LWD85" s="114"/>
      <c r="LWE85" s="114"/>
      <c r="LWF85" s="114"/>
      <c r="LWG85" s="114"/>
      <c r="LWH85" s="114"/>
      <c r="LWI85" s="114"/>
      <c r="LWJ85" s="114"/>
      <c r="LWK85" s="114"/>
      <c r="LWL85" s="114"/>
      <c r="LWM85" s="114"/>
      <c r="LWN85" s="114"/>
      <c r="LWO85" s="114"/>
      <c r="LWP85" s="114"/>
      <c r="LWQ85" s="114"/>
      <c r="LWR85" s="114"/>
      <c r="LWS85" s="114"/>
      <c r="LWT85" s="114"/>
      <c r="LWU85" s="114"/>
      <c r="LWV85" s="114"/>
      <c r="LWW85" s="114"/>
      <c r="LWX85" s="114"/>
      <c r="LWY85" s="114"/>
      <c r="LWZ85" s="114"/>
      <c r="LXA85" s="114"/>
      <c r="LXB85" s="114"/>
      <c r="LXC85" s="114"/>
      <c r="LXD85" s="114"/>
      <c r="LXE85" s="114"/>
      <c r="LXF85" s="114"/>
      <c r="LXG85" s="114"/>
      <c r="LXH85" s="114"/>
      <c r="LXI85" s="114"/>
      <c r="LXJ85" s="114"/>
      <c r="LXK85" s="114"/>
      <c r="LXL85" s="114"/>
      <c r="LXM85" s="114"/>
      <c r="LXN85" s="114"/>
      <c r="LXO85" s="114"/>
      <c r="LXP85" s="114"/>
      <c r="LXQ85" s="114"/>
      <c r="LXR85" s="114"/>
      <c r="LXS85" s="114"/>
      <c r="LXT85" s="114"/>
      <c r="LXU85" s="114"/>
      <c r="LXV85" s="114"/>
      <c r="LXW85" s="114"/>
      <c r="LXX85" s="114"/>
      <c r="LXY85" s="114"/>
      <c r="LXZ85" s="114"/>
      <c r="LYA85" s="114"/>
      <c r="LYB85" s="114"/>
      <c r="LYC85" s="114"/>
      <c r="LYD85" s="114"/>
      <c r="LYE85" s="114"/>
      <c r="LYF85" s="114"/>
      <c r="LYG85" s="114"/>
      <c r="LYH85" s="114"/>
      <c r="LYI85" s="114"/>
      <c r="LYJ85" s="114"/>
      <c r="LYK85" s="114"/>
      <c r="LYL85" s="114"/>
      <c r="LYM85" s="114"/>
      <c r="LYN85" s="114"/>
      <c r="LYO85" s="114"/>
      <c r="LYP85" s="114"/>
      <c r="LYQ85" s="114"/>
      <c r="LYR85" s="114"/>
      <c r="LYS85" s="114"/>
      <c r="LYT85" s="114"/>
      <c r="LYU85" s="114"/>
      <c r="LYV85" s="114"/>
      <c r="LYW85" s="114"/>
      <c r="LYX85" s="114"/>
      <c r="LYY85" s="114"/>
      <c r="LYZ85" s="114"/>
      <c r="LZA85" s="114"/>
      <c r="LZB85" s="114"/>
      <c r="LZC85" s="114"/>
      <c r="LZD85" s="114"/>
      <c r="LZE85" s="114"/>
      <c r="LZF85" s="114"/>
      <c r="LZG85" s="114"/>
      <c r="LZH85" s="114"/>
      <c r="LZI85" s="114"/>
      <c r="LZJ85" s="114"/>
      <c r="LZK85" s="114"/>
      <c r="LZL85" s="114"/>
      <c r="LZM85" s="114"/>
      <c r="LZN85" s="114"/>
      <c r="LZO85" s="114"/>
      <c r="LZP85" s="114"/>
      <c r="LZQ85" s="114"/>
      <c r="LZR85" s="114"/>
      <c r="LZS85" s="114"/>
      <c r="LZT85" s="114"/>
      <c r="LZU85" s="114"/>
      <c r="LZV85" s="114"/>
      <c r="LZW85" s="114"/>
      <c r="LZX85" s="114"/>
      <c r="LZY85" s="114"/>
      <c r="LZZ85" s="114"/>
      <c r="MAA85" s="114"/>
      <c r="MAB85" s="114"/>
      <c r="MAC85" s="114"/>
      <c r="MAD85" s="114"/>
      <c r="MAE85" s="114"/>
      <c r="MAF85" s="114"/>
      <c r="MAG85" s="114"/>
      <c r="MAH85" s="114"/>
      <c r="MAI85" s="114"/>
      <c r="MAJ85" s="114"/>
      <c r="MAK85" s="114"/>
      <c r="MAL85" s="114"/>
      <c r="MAM85" s="114"/>
      <c r="MAN85" s="114"/>
      <c r="MAO85" s="114"/>
      <c r="MAP85" s="114"/>
      <c r="MAQ85" s="114"/>
      <c r="MAR85" s="114"/>
      <c r="MAS85" s="114"/>
      <c r="MAT85" s="114"/>
      <c r="MAU85" s="114"/>
      <c r="MAV85" s="114"/>
      <c r="MAW85" s="114"/>
      <c r="MAX85" s="114"/>
      <c r="MAY85" s="114"/>
      <c r="MAZ85" s="114"/>
      <c r="MBA85" s="114"/>
      <c r="MBB85" s="114"/>
      <c r="MBC85" s="114"/>
      <c r="MBD85" s="114"/>
      <c r="MBE85" s="114"/>
      <c r="MBF85" s="114"/>
      <c r="MBG85" s="114"/>
      <c r="MBH85" s="114"/>
      <c r="MBI85" s="114"/>
      <c r="MBJ85" s="114"/>
      <c r="MBK85" s="114"/>
      <c r="MBL85" s="114"/>
      <c r="MBM85" s="114"/>
      <c r="MBN85" s="114"/>
      <c r="MBO85" s="114"/>
      <c r="MBP85" s="114"/>
      <c r="MBQ85" s="114"/>
      <c r="MBR85" s="114"/>
      <c r="MBS85" s="114"/>
      <c r="MBT85" s="114"/>
      <c r="MBU85" s="114"/>
      <c r="MBV85" s="114"/>
      <c r="MBW85" s="114"/>
      <c r="MBX85" s="114"/>
      <c r="MBY85" s="114"/>
      <c r="MBZ85" s="114"/>
      <c r="MCA85" s="114"/>
      <c r="MCB85" s="114"/>
      <c r="MCC85" s="114"/>
      <c r="MCD85" s="114"/>
      <c r="MCE85" s="114"/>
      <c r="MCF85" s="114"/>
      <c r="MCG85" s="114"/>
      <c r="MCH85" s="114"/>
      <c r="MCI85" s="114"/>
      <c r="MCJ85" s="114"/>
      <c r="MCK85" s="114"/>
      <c r="MCL85" s="114"/>
      <c r="MCM85" s="114"/>
      <c r="MCN85" s="114"/>
      <c r="MCO85" s="114"/>
      <c r="MCP85" s="114"/>
      <c r="MCQ85" s="114"/>
      <c r="MCR85" s="114"/>
      <c r="MCS85" s="114"/>
      <c r="MCT85" s="114"/>
      <c r="MCU85" s="114"/>
      <c r="MCV85" s="114"/>
      <c r="MCW85" s="114"/>
      <c r="MCX85" s="114"/>
      <c r="MCY85" s="114"/>
      <c r="MCZ85" s="114"/>
      <c r="MDA85" s="114"/>
      <c r="MDB85" s="114"/>
      <c r="MDC85" s="114"/>
      <c r="MDD85" s="114"/>
      <c r="MDE85" s="114"/>
      <c r="MDF85" s="114"/>
      <c r="MDG85" s="114"/>
      <c r="MDH85" s="114"/>
      <c r="MDI85" s="114"/>
      <c r="MDJ85" s="114"/>
      <c r="MDK85" s="114"/>
      <c r="MDL85" s="114"/>
      <c r="MDM85" s="114"/>
      <c r="MDN85" s="114"/>
      <c r="MDO85" s="114"/>
      <c r="MDP85" s="114"/>
      <c r="MDQ85" s="114"/>
      <c r="MDR85" s="114"/>
      <c r="MDS85" s="114"/>
      <c r="MDT85" s="114"/>
      <c r="MDU85" s="114"/>
      <c r="MDV85" s="114"/>
      <c r="MDW85" s="114"/>
      <c r="MDX85" s="114"/>
      <c r="MDY85" s="114"/>
      <c r="MDZ85" s="114"/>
      <c r="MEA85" s="114"/>
      <c r="MEB85" s="114"/>
      <c r="MEC85" s="114"/>
      <c r="MED85" s="114"/>
      <c r="MEE85" s="114"/>
      <c r="MEF85" s="114"/>
      <c r="MEG85" s="114"/>
      <c r="MEH85" s="114"/>
      <c r="MEI85" s="114"/>
      <c r="MEJ85" s="114"/>
      <c r="MEK85" s="114"/>
      <c r="MEL85" s="114"/>
      <c r="MEM85" s="114"/>
      <c r="MEN85" s="114"/>
      <c r="MEO85" s="114"/>
      <c r="MEP85" s="114"/>
      <c r="MEQ85" s="114"/>
      <c r="MER85" s="114"/>
      <c r="MES85" s="114"/>
      <c r="MET85" s="114"/>
      <c r="MEU85" s="114"/>
      <c r="MEV85" s="114"/>
      <c r="MEW85" s="114"/>
      <c r="MEX85" s="114"/>
      <c r="MEY85" s="114"/>
      <c r="MEZ85" s="114"/>
      <c r="MFA85" s="114"/>
      <c r="MFB85" s="114"/>
      <c r="MFC85" s="114"/>
      <c r="MFD85" s="114"/>
      <c r="MFE85" s="114"/>
      <c r="MFF85" s="114"/>
      <c r="MFG85" s="114"/>
      <c r="MFH85" s="114"/>
      <c r="MFI85" s="114"/>
      <c r="MFJ85" s="114"/>
      <c r="MFK85" s="114"/>
      <c r="MFL85" s="114"/>
      <c r="MFM85" s="114"/>
      <c r="MFN85" s="114"/>
      <c r="MFO85" s="114"/>
      <c r="MFP85" s="114"/>
      <c r="MFQ85" s="114"/>
      <c r="MFR85" s="114"/>
      <c r="MFS85" s="114"/>
      <c r="MFT85" s="114"/>
      <c r="MFU85" s="114"/>
      <c r="MFV85" s="114"/>
      <c r="MFW85" s="114"/>
      <c r="MFX85" s="114"/>
      <c r="MFY85" s="114"/>
      <c r="MFZ85" s="114"/>
      <c r="MGA85" s="114"/>
      <c r="MGB85" s="114"/>
      <c r="MGC85" s="114"/>
      <c r="MGD85" s="114"/>
      <c r="MGE85" s="114"/>
      <c r="MGF85" s="114"/>
      <c r="MGG85" s="114"/>
      <c r="MGH85" s="114"/>
      <c r="MGI85" s="114"/>
      <c r="MGJ85" s="114"/>
      <c r="MGK85" s="114"/>
      <c r="MGL85" s="114"/>
      <c r="MGM85" s="114"/>
      <c r="MGN85" s="114"/>
      <c r="MGO85" s="114"/>
      <c r="MGP85" s="114"/>
      <c r="MGQ85" s="114"/>
      <c r="MGR85" s="114"/>
      <c r="MGS85" s="114"/>
      <c r="MGT85" s="114"/>
      <c r="MGU85" s="114"/>
      <c r="MGV85" s="114"/>
      <c r="MGW85" s="114"/>
      <c r="MGX85" s="114"/>
      <c r="MGY85" s="114"/>
      <c r="MGZ85" s="114"/>
      <c r="MHA85" s="114"/>
      <c r="MHB85" s="114"/>
      <c r="MHC85" s="114"/>
      <c r="MHD85" s="114"/>
      <c r="MHE85" s="114"/>
      <c r="MHF85" s="114"/>
      <c r="MHG85" s="114"/>
      <c r="MHH85" s="114"/>
      <c r="MHI85" s="114"/>
      <c r="MHJ85" s="114"/>
      <c r="MHK85" s="114"/>
      <c r="MHL85" s="114"/>
      <c r="MHM85" s="114"/>
      <c r="MHN85" s="114"/>
      <c r="MHO85" s="114"/>
      <c r="MHP85" s="114"/>
      <c r="MHQ85" s="114"/>
      <c r="MHR85" s="114"/>
      <c r="MHS85" s="114"/>
      <c r="MHT85" s="114"/>
      <c r="MHU85" s="114"/>
      <c r="MHV85" s="114"/>
      <c r="MHW85" s="114"/>
      <c r="MHX85" s="114"/>
      <c r="MHY85" s="114"/>
      <c r="MHZ85" s="114"/>
      <c r="MIA85" s="114"/>
      <c r="MIB85" s="114"/>
      <c r="MIC85" s="114"/>
      <c r="MID85" s="114"/>
      <c r="MIE85" s="114"/>
      <c r="MIF85" s="114"/>
      <c r="MIG85" s="114"/>
      <c r="MIH85" s="114"/>
      <c r="MII85" s="114"/>
      <c r="MIJ85" s="114"/>
      <c r="MIK85" s="114"/>
      <c r="MIL85" s="114"/>
      <c r="MIM85" s="114"/>
      <c r="MIN85" s="114"/>
      <c r="MIO85" s="114"/>
      <c r="MIP85" s="114"/>
      <c r="MIQ85" s="114"/>
      <c r="MIR85" s="114"/>
      <c r="MIS85" s="114"/>
      <c r="MIT85" s="114"/>
      <c r="MIU85" s="114"/>
      <c r="MIV85" s="114"/>
      <c r="MIW85" s="114"/>
      <c r="MIX85" s="114"/>
      <c r="MIY85" s="114"/>
      <c r="MIZ85" s="114"/>
      <c r="MJA85" s="114"/>
      <c r="MJB85" s="114"/>
      <c r="MJC85" s="114"/>
      <c r="MJD85" s="114"/>
      <c r="MJE85" s="114"/>
      <c r="MJF85" s="114"/>
      <c r="MJG85" s="114"/>
      <c r="MJH85" s="114"/>
      <c r="MJI85" s="114"/>
      <c r="MJJ85" s="114"/>
      <c r="MJK85" s="114"/>
      <c r="MJL85" s="114"/>
      <c r="MJM85" s="114"/>
      <c r="MJN85" s="114"/>
      <c r="MJO85" s="114"/>
      <c r="MJP85" s="114"/>
      <c r="MJQ85" s="114"/>
      <c r="MJR85" s="114"/>
      <c r="MJS85" s="114"/>
      <c r="MJT85" s="114"/>
      <c r="MJU85" s="114"/>
      <c r="MJV85" s="114"/>
      <c r="MJW85" s="114"/>
      <c r="MJX85" s="114"/>
      <c r="MJY85" s="114"/>
      <c r="MJZ85" s="114"/>
      <c r="MKA85" s="114"/>
      <c r="MKB85" s="114"/>
      <c r="MKC85" s="114"/>
      <c r="MKD85" s="114"/>
      <c r="MKE85" s="114"/>
      <c r="MKF85" s="114"/>
      <c r="MKG85" s="114"/>
      <c r="MKH85" s="114"/>
      <c r="MKI85" s="114"/>
      <c r="MKJ85" s="114"/>
      <c r="MKK85" s="114"/>
      <c r="MKL85" s="114"/>
      <c r="MKM85" s="114"/>
      <c r="MKN85" s="114"/>
      <c r="MKO85" s="114"/>
      <c r="MKP85" s="114"/>
      <c r="MKQ85" s="114"/>
      <c r="MKR85" s="114"/>
      <c r="MKS85" s="114"/>
      <c r="MKT85" s="114"/>
      <c r="MKU85" s="114"/>
      <c r="MKV85" s="114"/>
      <c r="MKW85" s="114"/>
      <c r="MKX85" s="114"/>
      <c r="MKY85" s="114"/>
      <c r="MKZ85" s="114"/>
      <c r="MLA85" s="114"/>
      <c r="MLB85" s="114"/>
      <c r="MLC85" s="114"/>
      <c r="MLD85" s="114"/>
      <c r="MLE85" s="114"/>
      <c r="MLF85" s="114"/>
      <c r="MLG85" s="114"/>
      <c r="MLH85" s="114"/>
      <c r="MLI85" s="114"/>
      <c r="MLJ85" s="114"/>
      <c r="MLK85" s="114"/>
      <c r="MLL85" s="114"/>
      <c r="MLM85" s="114"/>
      <c r="MLN85" s="114"/>
      <c r="MLO85" s="114"/>
      <c r="MLP85" s="114"/>
      <c r="MLQ85" s="114"/>
      <c r="MLR85" s="114"/>
      <c r="MLS85" s="114"/>
      <c r="MLT85" s="114"/>
      <c r="MLU85" s="114"/>
      <c r="MLV85" s="114"/>
      <c r="MLW85" s="114"/>
      <c r="MLX85" s="114"/>
      <c r="MLY85" s="114"/>
      <c r="MLZ85" s="114"/>
      <c r="MMA85" s="114"/>
      <c r="MMB85" s="114"/>
      <c r="MMC85" s="114"/>
      <c r="MMD85" s="114"/>
      <c r="MME85" s="114"/>
      <c r="MMF85" s="114"/>
      <c r="MMG85" s="114"/>
      <c r="MMH85" s="114"/>
      <c r="MMI85" s="114"/>
      <c r="MMJ85" s="114"/>
      <c r="MMK85" s="114"/>
      <c r="MML85" s="114"/>
      <c r="MMM85" s="114"/>
      <c r="MMN85" s="114"/>
      <c r="MMO85" s="114"/>
      <c r="MMP85" s="114"/>
      <c r="MMQ85" s="114"/>
      <c r="MMR85" s="114"/>
      <c r="MMS85" s="114"/>
      <c r="MMT85" s="114"/>
      <c r="MMU85" s="114"/>
      <c r="MMV85" s="114"/>
      <c r="MMW85" s="114"/>
      <c r="MMX85" s="114"/>
      <c r="MMY85" s="114"/>
      <c r="MMZ85" s="114"/>
      <c r="MNA85" s="114"/>
      <c r="MNB85" s="114"/>
      <c r="MNC85" s="114"/>
      <c r="MND85" s="114"/>
      <c r="MNE85" s="114"/>
      <c r="MNF85" s="114"/>
      <c r="MNG85" s="114"/>
      <c r="MNH85" s="114"/>
      <c r="MNI85" s="114"/>
      <c r="MNJ85" s="114"/>
      <c r="MNK85" s="114"/>
      <c r="MNL85" s="114"/>
      <c r="MNM85" s="114"/>
      <c r="MNN85" s="114"/>
      <c r="MNO85" s="114"/>
      <c r="MNP85" s="114"/>
      <c r="MNQ85" s="114"/>
      <c r="MNR85" s="114"/>
      <c r="MNS85" s="114"/>
      <c r="MNT85" s="114"/>
      <c r="MNU85" s="114"/>
      <c r="MNV85" s="114"/>
      <c r="MNW85" s="114"/>
      <c r="MNX85" s="114"/>
      <c r="MNY85" s="114"/>
      <c r="MNZ85" s="114"/>
      <c r="MOA85" s="114"/>
      <c r="MOB85" s="114"/>
      <c r="MOC85" s="114"/>
      <c r="MOD85" s="114"/>
      <c r="MOE85" s="114"/>
      <c r="MOF85" s="114"/>
      <c r="MOG85" s="114"/>
      <c r="MOH85" s="114"/>
      <c r="MOI85" s="114"/>
      <c r="MOJ85" s="114"/>
      <c r="MOK85" s="114"/>
      <c r="MOL85" s="114"/>
      <c r="MOM85" s="114"/>
      <c r="MON85" s="114"/>
      <c r="MOO85" s="114"/>
      <c r="MOP85" s="114"/>
      <c r="MOQ85" s="114"/>
      <c r="MOR85" s="114"/>
      <c r="MOS85" s="114"/>
      <c r="MOT85" s="114"/>
      <c r="MOU85" s="114"/>
      <c r="MOV85" s="114"/>
      <c r="MOW85" s="114"/>
      <c r="MOX85" s="114"/>
      <c r="MOY85" s="114"/>
      <c r="MOZ85" s="114"/>
      <c r="MPA85" s="114"/>
      <c r="MPB85" s="114"/>
      <c r="MPC85" s="114"/>
      <c r="MPD85" s="114"/>
      <c r="MPE85" s="114"/>
      <c r="MPF85" s="114"/>
      <c r="MPG85" s="114"/>
      <c r="MPH85" s="114"/>
      <c r="MPI85" s="114"/>
      <c r="MPJ85" s="114"/>
      <c r="MPK85" s="114"/>
      <c r="MPL85" s="114"/>
      <c r="MPM85" s="114"/>
      <c r="MPN85" s="114"/>
      <c r="MPO85" s="114"/>
      <c r="MPP85" s="114"/>
      <c r="MPQ85" s="114"/>
      <c r="MPR85" s="114"/>
      <c r="MPS85" s="114"/>
      <c r="MPT85" s="114"/>
      <c r="MPU85" s="114"/>
      <c r="MPV85" s="114"/>
      <c r="MPW85" s="114"/>
      <c r="MPX85" s="114"/>
      <c r="MPY85" s="114"/>
      <c r="MPZ85" s="114"/>
      <c r="MQA85" s="114"/>
      <c r="MQB85" s="114"/>
      <c r="MQC85" s="114"/>
      <c r="MQD85" s="114"/>
      <c r="MQE85" s="114"/>
      <c r="MQF85" s="114"/>
      <c r="MQG85" s="114"/>
      <c r="MQH85" s="114"/>
      <c r="MQI85" s="114"/>
      <c r="MQJ85" s="114"/>
      <c r="MQK85" s="114"/>
      <c r="MQL85" s="114"/>
      <c r="MQM85" s="114"/>
      <c r="MQN85" s="114"/>
      <c r="MQO85" s="114"/>
      <c r="MQP85" s="114"/>
      <c r="MQQ85" s="114"/>
      <c r="MQR85" s="114"/>
      <c r="MQS85" s="114"/>
      <c r="MQT85" s="114"/>
      <c r="MQU85" s="114"/>
      <c r="MQV85" s="114"/>
      <c r="MQW85" s="114"/>
      <c r="MQX85" s="114"/>
      <c r="MQY85" s="114"/>
      <c r="MQZ85" s="114"/>
      <c r="MRA85" s="114"/>
      <c r="MRB85" s="114"/>
      <c r="MRC85" s="114"/>
      <c r="MRD85" s="114"/>
      <c r="MRE85" s="114"/>
      <c r="MRF85" s="114"/>
      <c r="MRG85" s="114"/>
      <c r="MRH85" s="114"/>
      <c r="MRI85" s="114"/>
      <c r="MRJ85" s="114"/>
      <c r="MRK85" s="114"/>
      <c r="MRL85" s="114"/>
      <c r="MRM85" s="114"/>
      <c r="MRN85" s="114"/>
      <c r="MRO85" s="114"/>
      <c r="MRP85" s="114"/>
      <c r="MRQ85" s="114"/>
      <c r="MRR85" s="114"/>
      <c r="MRS85" s="114"/>
      <c r="MRT85" s="114"/>
      <c r="MRU85" s="114"/>
      <c r="MRV85" s="114"/>
      <c r="MRW85" s="114"/>
      <c r="MRX85" s="114"/>
      <c r="MRY85" s="114"/>
      <c r="MRZ85" s="114"/>
      <c r="MSA85" s="114"/>
      <c r="MSB85" s="114"/>
      <c r="MSC85" s="114"/>
      <c r="MSD85" s="114"/>
      <c r="MSE85" s="114"/>
      <c r="MSF85" s="114"/>
      <c r="MSG85" s="114"/>
      <c r="MSH85" s="114"/>
      <c r="MSI85" s="114"/>
      <c r="MSJ85" s="114"/>
      <c r="MSK85" s="114"/>
      <c r="MSL85" s="114"/>
      <c r="MSM85" s="114"/>
      <c r="MSN85" s="114"/>
      <c r="MSO85" s="114"/>
      <c r="MSP85" s="114"/>
      <c r="MSQ85" s="114"/>
      <c r="MSR85" s="114"/>
      <c r="MSS85" s="114"/>
      <c r="MST85" s="114"/>
      <c r="MSU85" s="114"/>
      <c r="MSV85" s="114"/>
      <c r="MSW85" s="114"/>
      <c r="MSX85" s="114"/>
      <c r="MSY85" s="114"/>
      <c r="MSZ85" s="114"/>
      <c r="MTA85" s="114"/>
      <c r="MTB85" s="114"/>
      <c r="MTC85" s="114"/>
      <c r="MTD85" s="114"/>
      <c r="MTE85" s="114"/>
      <c r="MTF85" s="114"/>
      <c r="MTG85" s="114"/>
      <c r="MTH85" s="114"/>
      <c r="MTI85" s="114"/>
      <c r="MTJ85" s="114"/>
      <c r="MTK85" s="114"/>
      <c r="MTL85" s="114"/>
      <c r="MTM85" s="114"/>
      <c r="MTN85" s="114"/>
      <c r="MTO85" s="114"/>
      <c r="MTP85" s="114"/>
      <c r="MTQ85" s="114"/>
      <c r="MTR85" s="114"/>
      <c r="MTS85" s="114"/>
      <c r="MTT85" s="114"/>
      <c r="MTU85" s="114"/>
      <c r="MTV85" s="114"/>
      <c r="MTW85" s="114"/>
      <c r="MTX85" s="114"/>
      <c r="MTY85" s="114"/>
      <c r="MTZ85" s="114"/>
      <c r="MUA85" s="114"/>
      <c r="MUB85" s="114"/>
      <c r="MUC85" s="114"/>
      <c r="MUD85" s="114"/>
      <c r="MUE85" s="114"/>
      <c r="MUF85" s="114"/>
      <c r="MUG85" s="114"/>
      <c r="MUH85" s="114"/>
      <c r="MUI85" s="114"/>
      <c r="MUJ85" s="114"/>
      <c r="MUK85" s="114"/>
      <c r="MUL85" s="114"/>
      <c r="MUM85" s="114"/>
      <c r="MUN85" s="114"/>
      <c r="MUO85" s="114"/>
      <c r="MUP85" s="114"/>
      <c r="MUQ85" s="114"/>
      <c r="MUR85" s="114"/>
      <c r="MUS85" s="114"/>
      <c r="MUT85" s="114"/>
      <c r="MUU85" s="114"/>
      <c r="MUV85" s="114"/>
      <c r="MUW85" s="114"/>
      <c r="MUX85" s="114"/>
      <c r="MUY85" s="114"/>
      <c r="MUZ85" s="114"/>
      <c r="MVA85" s="114"/>
      <c r="MVB85" s="114"/>
      <c r="MVC85" s="114"/>
      <c r="MVD85" s="114"/>
      <c r="MVE85" s="114"/>
      <c r="MVF85" s="114"/>
      <c r="MVG85" s="114"/>
      <c r="MVH85" s="114"/>
      <c r="MVI85" s="114"/>
      <c r="MVJ85" s="114"/>
      <c r="MVK85" s="114"/>
      <c r="MVL85" s="114"/>
      <c r="MVM85" s="114"/>
      <c r="MVN85" s="114"/>
      <c r="MVO85" s="114"/>
      <c r="MVP85" s="114"/>
      <c r="MVQ85" s="114"/>
      <c r="MVR85" s="114"/>
      <c r="MVS85" s="114"/>
      <c r="MVT85" s="114"/>
      <c r="MVU85" s="114"/>
      <c r="MVV85" s="114"/>
      <c r="MVW85" s="114"/>
      <c r="MVX85" s="114"/>
      <c r="MVY85" s="114"/>
      <c r="MVZ85" s="114"/>
      <c r="MWA85" s="114"/>
      <c r="MWB85" s="114"/>
      <c r="MWC85" s="114"/>
      <c r="MWD85" s="114"/>
      <c r="MWE85" s="114"/>
      <c r="MWF85" s="114"/>
      <c r="MWG85" s="114"/>
      <c r="MWH85" s="114"/>
      <c r="MWI85" s="114"/>
      <c r="MWJ85" s="114"/>
      <c r="MWK85" s="114"/>
      <c r="MWL85" s="114"/>
      <c r="MWM85" s="114"/>
      <c r="MWN85" s="114"/>
      <c r="MWO85" s="114"/>
      <c r="MWP85" s="114"/>
      <c r="MWQ85" s="114"/>
      <c r="MWR85" s="114"/>
      <c r="MWS85" s="114"/>
      <c r="MWT85" s="114"/>
      <c r="MWU85" s="114"/>
      <c r="MWV85" s="114"/>
      <c r="MWW85" s="114"/>
      <c r="MWX85" s="114"/>
      <c r="MWY85" s="114"/>
      <c r="MWZ85" s="114"/>
      <c r="MXA85" s="114"/>
      <c r="MXB85" s="114"/>
      <c r="MXC85" s="114"/>
      <c r="MXD85" s="114"/>
      <c r="MXE85" s="114"/>
      <c r="MXF85" s="114"/>
      <c r="MXG85" s="114"/>
      <c r="MXH85" s="114"/>
      <c r="MXI85" s="114"/>
      <c r="MXJ85" s="114"/>
      <c r="MXK85" s="114"/>
      <c r="MXL85" s="114"/>
      <c r="MXM85" s="114"/>
      <c r="MXN85" s="114"/>
      <c r="MXO85" s="114"/>
      <c r="MXP85" s="114"/>
      <c r="MXQ85" s="114"/>
      <c r="MXR85" s="114"/>
      <c r="MXS85" s="114"/>
      <c r="MXT85" s="114"/>
      <c r="MXU85" s="114"/>
      <c r="MXV85" s="114"/>
      <c r="MXW85" s="114"/>
      <c r="MXX85" s="114"/>
      <c r="MXY85" s="114"/>
      <c r="MXZ85" s="114"/>
      <c r="MYA85" s="114"/>
      <c r="MYB85" s="114"/>
      <c r="MYC85" s="114"/>
      <c r="MYD85" s="114"/>
      <c r="MYE85" s="114"/>
      <c r="MYF85" s="114"/>
      <c r="MYG85" s="114"/>
      <c r="MYH85" s="114"/>
      <c r="MYI85" s="114"/>
      <c r="MYJ85" s="114"/>
      <c r="MYK85" s="114"/>
      <c r="MYL85" s="114"/>
      <c r="MYM85" s="114"/>
      <c r="MYN85" s="114"/>
      <c r="MYO85" s="114"/>
      <c r="MYP85" s="114"/>
      <c r="MYQ85" s="114"/>
      <c r="MYR85" s="114"/>
      <c r="MYS85" s="114"/>
      <c r="MYT85" s="114"/>
      <c r="MYU85" s="114"/>
      <c r="MYV85" s="114"/>
      <c r="MYW85" s="114"/>
      <c r="MYX85" s="114"/>
      <c r="MYY85" s="114"/>
      <c r="MYZ85" s="114"/>
      <c r="MZA85" s="114"/>
      <c r="MZB85" s="114"/>
      <c r="MZC85" s="114"/>
      <c r="MZD85" s="114"/>
      <c r="MZE85" s="114"/>
      <c r="MZF85" s="114"/>
      <c r="MZG85" s="114"/>
      <c r="MZH85" s="114"/>
      <c r="MZI85" s="114"/>
      <c r="MZJ85" s="114"/>
      <c r="MZK85" s="114"/>
      <c r="MZL85" s="114"/>
      <c r="MZM85" s="114"/>
      <c r="MZN85" s="114"/>
      <c r="MZO85" s="114"/>
      <c r="MZP85" s="114"/>
      <c r="MZQ85" s="114"/>
      <c r="MZR85" s="114"/>
      <c r="MZS85" s="114"/>
      <c r="MZT85" s="114"/>
      <c r="MZU85" s="114"/>
      <c r="MZV85" s="114"/>
      <c r="MZW85" s="114"/>
      <c r="MZX85" s="114"/>
      <c r="MZY85" s="114"/>
      <c r="MZZ85" s="114"/>
      <c r="NAA85" s="114"/>
      <c r="NAB85" s="114"/>
      <c r="NAC85" s="114"/>
      <c r="NAD85" s="114"/>
      <c r="NAE85" s="114"/>
      <c r="NAF85" s="114"/>
      <c r="NAG85" s="114"/>
      <c r="NAH85" s="114"/>
      <c r="NAI85" s="114"/>
      <c r="NAJ85" s="114"/>
      <c r="NAK85" s="114"/>
      <c r="NAL85" s="114"/>
      <c r="NAM85" s="114"/>
      <c r="NAN85" s="114"/>
      <c r="NAO85" s="114"/>
      <c r="NAP85" s="114"/>
      <c r="NAQ85" s="114"/>
      <c r="NAR85" s="114"/>
      <c r="NAS85" s="114"/>
      <c r="NAT85" s="114"/>
      <c r="NAU85" s="114"/>
      <c r="NAV85" s="114"/>
      <c r="NAW85" s="114"/>
      <c r="NAX85" s="114"/>
      <c r="NAY85" s="114"/>
      <c r="NAZ85" s="114"/>
      <c r="NBA85" s="114"/>
      <c r="NBB85" s="114"/>
      <c r="NBC85" s="114"/>
      <c r="NBD85" s="114"/>
      <c r="NBE85" s="114"/>
      <c r="NBF85" s="114"/>
      <c r="NBG85" s="114"/>
      <c r="NBH85" s="114"/>
      <c r="NBI85" s="114"/>
      <c r="NBJ85" s="114"/>
      <c r="NBK85" s="114"/>
      <c r="NBL85" s="114"/>
      <c r="NBM85" s="114"/>
      <c r="NBN85" s="114"/>
      <c r="NBO85" s="114"/>
      <c r="NBP85" s="114"/>
      <c r="NBQ85" s="114"/>
      <c r="NBR85" s="114"/>
      <c r="NBS85" s="114"/>
      <c r="NBT85" s="114"/>
      <c r="NBU85" s="114"/>
      <c r="NBV85" s="114"/>
      <c r="NBW85" s="114"/>
      <c r="NBX85" s="114"/>
      <c r="NBY85" s="114"/>
      <c r="NBZ85" s="114"/>
      <c r="NCA85" s="114"/>
      <c r="NCB85" s="114"/>
      <c r="NCC85" s="114"/>
      <c r="NCD85" s="114"/>
      <c r="NCE85" s="114"/>
      <c r="NCF85" s="114"/>
      <c r="NCG85" s="114"/>
      <c r="NCH85" s="114"/>
      <c r="NCI85" s="114"/>
      <c r="NCJ85" s="114"/>
      <c r="NCK85" s="114"/>
      <c r="NCL85" s="114"/>
      <c r="NCM85" s="114"/>
      <c r="NCN85" s="114"/>
      <c r="NCO85" s="114"/>
      <c r="NCP85" s="114"/>
      <c r="NCQ85" s="114"/>
      <c r="NCR85" s="114"/>
      <c r="NCS85" s="114"/>
      <c r="NCT85" s="114"/>
      <c r="NCU85" s="114"/>
      <c r="NCV85" s="114"/>
      <c r="NCW85" s="114"/>
      <c r="NCX85" s="114"/>
      <c r="NCY85" s="114"/>
      <c r="NCZ85" s="114"/>
      <c r="NDA85" s="114"/>
      <c r="NDB85" s="114"/>
      <c r="NDC85" s="114"/>
      <c r="NDD85" s="114"/>
      <c r="NDE85" s="114"/>
      <c r="NDF85" s="114"/>
      <c r="NDG85" s="114"/>
      <c r="NDH85" s="114"/>
      <c r="NDI85" s="114"/>
      <c r="NDJ85" s="114"/>
      <c r="NDK85" s="114"/>
      <c r="NDL85" s="114"/>
      <c r="NDM85" s="114"/>
      <c r="NDN85" s="114"/>
      <c r="NDO85" s="114"/>
      <c r="NDP85" s="114"/>
      <c r="NDQ85" s="114"/>
      <c r="NDR85" s="114"/>
      <c r="NDS85" s="114"/>
      <c r="NDT85" s="114"/>
      <c r="NDU85" s="114"/>
      <c r="NDV85" s="114"/>
      <c r="NDW85" s="114"/>
      <c r="NDX85" s="114"/>
      <c r="NDY85" s="114"/>
      <c r="NDZ85" s="114"/>
      <c r="NEA85" s="114"/>
      <c r="NEB85" s="114"/>
      <c r="NEC85" s="114"/>
      <c r="NED85" s="114"/>
      <c r="NEE85" s="114"/>
      <c r="NEF85" s="114"/>
      <c r="NEG85" s="114"/>
      <c r="NEH85" s="114"/>
      <c r="NEI85" s="114"/>
      <c r="NEJ85" s="114"/>
      <c r="NEK85" s="114"/>
      <c r="NEL85" s="114"/>
      <c r="NEM85" s="114"/>
      <c r="NEN85" s="114"/>
      <c r="NEO85" s="114"/>
      <c r="NEP85" s="114"/>
      <c r="NEQ85" s="114"/>
      <c r="NER85" s="114"/>
      <c r="NES85" s="114"/>
      <c r="NET85" s="114"/>
      <c r="NEU85" s="114"/>
      <c r="NEV85" s="114"/>
      <c r="NEW85" s="114"/>
      <c r="NEX85" s="114"/>
      <c r="NEY85" s="114"/>
      <c r="NEZ85" s="114"/>
      <c r="NFA85" s="114"/>
      <c r="NFB85" s="114"/>
      <c r="NFC85" s="114"/>
      <c r="NFD85" s="114"/>
      <c r="NFE85" s="114"/>
      <c r="NFF85" s="114"/>
      <c r="NFG85" s="114"/>
      <c r="NFH85" s="114"/>
      <c r="NFI85" s="114"/>
      <c r="NFJ85" s="114"/>
      <c r="NFK85" s="114"/>
      <c r="NFL85" s="114"/>
      <c r="NFM85" s="114"/>
      <c r="NFN85" s="114"/>
      <c r="NFO85" s="114"/>
      <c r="NFP85" s="114"/>
      <c r="NFQ85" s="114"/>
      <c r="NFR85" s="114"/>
      <c r="NFS85" s="114"/>
      <c r="NFT85" s="114"/>
      <c r="NFU85" s="114"/>
      <c r="NFV85" s="114"/>
      <c r="NFW85" s="114"/>
      <c r="NFX85" s="114"/>
      <c r="NFY85" s="114"/>
      <c r="NFZ85" s="114"/>
      <c r="NGA85" s="114"/>
      <c r="NGB85" s="114"/>
      <c r="NGC85" s="114"/>
      <c r="NGD85" s="114"/>
      <c r="NGE85" s="114"/>
      <c r="NGF85" s="114"/>
      <c r="NGG85" s="114"/>
      <c r="NGH85" s="114"/>
      <c r="NGI85" s="114"/>
      <c r="NGJ85" s="114"/>
      <c r="NGK85" s="114"/>
      <c r="NGL85" s="114"/>
      <c r="NGM85" s="114"/>
      <c r="NGN85" s="114"/>
      <c r="NGO85" s="114"/>
      <c r="NGP85" s="114"/>
      <c r="NGQ85" s="114"/>
      <c r="NGR85" s="114"/>
      <c r="NGS85" s="114"/>
      <c r="NGT85" s="114"/>
      <c r="NGU85" s="114"/>
      <c r="NGV85" s="114"/>
      <c r="NGW85" s="114"/>
      <c r="NGX85" s="114"/>
      <c r="NGY85" s="114"/>
      <c r="NGZ85" s="114"/>
      <c r="NHA85" s="114"/>
      <c r="NHB85" s="114"/>
      <c r="NHC85" s="114"/>
      <c r="NHD85" s="114"/>
      <c r="NHE85" s="114"/>
      <c r="NHF85" s="114"/>
      <c r="NHG85" s="114"/>
      <c r="NHH85" s="114"/>
      <c r="NHI85" s="114"/>
      <c r="NHJ85" s="114"/>
      <c r="NHK85" s="114"/>
      <c r="NHL85" s="114"/>
      <c r="NHM85" s="114"/>
      <c r="NHN85" s="114"/>
      <c r="NHO85" s="114"/>
      <c r="NHP85" s="114"/>
      <c r="NHQ85" s="114"/>
      <c r="NHR85" s="114"/>
      <c r="NHS85" s="114"/>
      <c r="NHT85" s="114"/>
      <c r="NHU85" s="114"/>
      <c r="NHV85" s="114"/>
      <c r="NHW85" s="114"/>
      <c r="NHX85" s="114"/>
      <c r="NHY85" s="114"/>
      <c r="NHZ85" s="114"/>
      <c r="NIA85" s="114"/>
      <c r="NIB85" s="114"/>
      <c r="NIC85" s="114"/>
      <c r="NID85" s="114"/>
      <c r="NIE85" s="114"/>
      <c r="NIF85" s="114"/>
      <c r="NIG85" s="114"/>
      <c r="NIH85" s="114"/>
      <c r="NII85" s="114"/>
      <c r="NIJ85" s="114"/>
      <c r="NIK85" s="114"/>
      <c r="NIL85" s="114"/>
      <c r="NIM85" s="114"/>
      <c r="NIN85" s="114"/>
      <c r="NIO85" s="114"/>
      <c r="NIP85" s="114"/>
      <c r="NIQ85" s="114"/>
      <c r="NIR85" s="114"/>
      <c r="NIS85" s="114"/>
      <c r="NIT85" s="114"/>
      <c r="NIU85" s="114"/>
      <c r="NIV85" s="114"/>
      <c r="NIW85" s="114"/>
      <c r="NIX85" s="114"/>
      <c r="NIY85" s="114"/>
      <c r="NIZ85" s="114"/>
      <c r="NJA85" s="114"/>
      <c r="NJB85" s="114"/>
      <c r="NJC85" s="114"/>
      <c r="NJD85" s="114"/>
      <c r="NJE85" s="114"/>
      <c r="NJF85" s="114"/>
      <c r="NJG85" s="114"/>
      <c r="NJH85" s="114"/>
      <c r="NJI85" s="114"/>
      <c r="NJJ85" s="114"/>
      <c r="NJK85" s="114"/>
      <c r="NJL85" s="114"/>
      <c r="NJM85" s="114"/>
      <c r="NJN85" s="114"/>
      <c r="NJO85" s="114"/>
      <c r="NJP85" s="114"/>
      <c r="NJQ85" s="114"/>
      <c r="NJR85" s="114"/>
      <c r="NJS85" s="114"/>
      <c r="NJT85" s="114"/>
      <c r="NJU85" s="114"/>
      <c r="NJV85" s="114"/>
      <c r="NJW85" s="114"/>
      <c r="NJX85" s="114"/>
      <c r="NJY85" s="114"/>
      <c r="NJZ85" s="114"/>
      <c r="NKA85" s="114"/>
      <c r="NKB85" s="114"/>
      <c r="NKC85" s="114"/>
      <c r="NKD85" s="114"/>
      <c r="NKE85" s="114"/>
      <c r="NKF85" s="114"/>
      <c r="NKG85" s="114"/>
      <c r="NKH85" s="114"/>
      <c r="NKI85" s="114"/>
      <c r="NKJ85" s="114"/>
      <c r="NKK85" s="114"/>
      <c r="NKL85" s="114"/>
      <c r="NKM85" s="114"/>
      <c r="NKN85" s="114"/>
      <c r="NKO85" s="114"/>
      <c r="NKP85" s="114"/>
      <c r="NKQ85" s="114"/>
      <c r="NKR85" s="114"/>
      <c r="NKS85" s="114"/>
      <c r="NKT85" s="114"/>
      <c r="NKU85" s="114"/>
      <c r="NKV85" s="114"/>
      <c r="NKW85" s="114"/>
      <c r="NKX85" s="114"/>
      <c r="NKY85" s="114"/>
      <c r="NKZ85" s="114"/>
      <c r="NLA85" s="114"/>
      <c r="NLB85" s="114"/>
      <c r="NLC85" s="114"/>
      <c r="NLD85" s="114"/>
      <c r="NLE85" s="114"/>
      <c r="NLF85" s="114"/>
      <c r="NLG85" s="114"/>
      <c r="NLH85" s="114"/>
      <c r="NLI85" s="114"/>
      <c r="NLJ85" s="114"/>
      <c r="NLK85" s="114"/>
      <c r="NLL85" s="114"/>
      <c r="NLM85" s="114"/>
      <c r="NLN85" s="114"/>
      <c r="NLO85" s="114"/>
      <c r="NLP85" s="114"/>
      <c r="NLQ85" s="114"/>
      <c r="NLR85" s="114"/>
      <c r="NLS85" s="114"/>
      <c r="NLT85" s="114"/>
      <c r="NLU85" s="114"/>
      <c r="NLV85" s="114"/>
      <c r="NLW85" s="114"/>
      <c r="NLX85" s="114"/>
      <c r="NLY85" s="114"/>
      <c r="NLZ85" s="114"/>
      <c r="NMA85" s="114"/>
      <c r="NMB85" s="114"/>
      <c r="NMC85" s="114"/>
      <c r="NMD85" s="114"/>
      <c r="NME85" s="114"/>
      <c r="NMF85" s="114"/>
      <c r="NMG85" s="114"/>
      <c r="NMH85" s="114"/>
      <c r="NMI85" s="114"/>
      <c r="NMJ85" s="114"/>
      <c r="NMK85" s="114"/>
      <c r="NML85" s="114"/>
      <c r="NMM85" s="114"/>
      <c r="NMN85" s="114"/>
      <c r="NMO85" s="114"/>
      <c r="NMP85" s="114"/>
      <c r="NMQ85" s="114"/>
      <c r="NMR85" s="114"/>
      <c r="NMS85" s="114"/>
      <c r="NMT85" s="114"/>
      <c r="NMU85" s="114"/>
      <c r="NMV85" s="114"/>
      <c r="NMW85" s="114"/>
      <c r="NMX85" s="114"/>
      <c r="NMY85" s="114"/>
      <c r="NMZ85" s="114"/>
      <c r="NNA85" s="114"/>
      <c r="NNB85" s="114"/>
      <c r="NNC85" s="114"/>
      <c r="NND85" s="114"/>
      <c r="NNE85" s="114"/>
      <c r="NNF85" s="114"/>
      <c r="NNG85" s="114"/>
      <c r="NNH85" s="114"/>
      <c r="NNI85" s="114"/>
      <c r="NNJ85" s="114"/>
      <c r="NNK85" s="114"/>
      <c r="NNL85" s="114"/>
      <c r="NNM85" s="114"/>
      <c r="NNN85" s="114"/>
      <c r="NNO85" s="114"/>
      <c r="NNP85" s="114"/>
      <c r="NNQ85" s="114"/>
      <c r="NNR85" s="114"/>
      <c r="NNS85" s="114"/>
      <c r="NNT85" s="114"/>
      <c r="NNU85" s="114"/>
      <c r="NNV85" s="114"/>
      <c r="NNW85" s="114"/>
      <c r="NNX85" s="114"/>
      <c r="NNY85" s="114"/>
      <c r="NNZ85" s="114"/>
      <c r="NOA85" s="114"/>
      <c r="NOB85" s="114"/>
      <c r="NOC85" s="114"/>
      <c r="NOD85" s="114"/>
      <c r="NOE85" s="114"/>
      <c r="NOF85" s="114"/>
      <c r="NOG85" s="114"/>
      <c r="NOH85" s="114"/>
      <c r="NOI85" s="114"/>
      <c r="NOJ85" s="114"/>
      <c r="NOK85" s="114"/>
      <c r="NOL85" s="114"/>
      <c r="NOM85" s="114"/>
      <c r="NON85" s="114"/>
      <c r="NOO85" s="114"/>
      <c r="NOP85" s="114"/>
      <c r="NOQ85" s="114"/>
      <c r="NOR85" s="114"/>
      <c r="NOS85" s="114"/>
      <c r="NOT85" s="114"/>
      <c r="NOU85" s="114"/>
      <c r="NOV85" s="114"/>
      <c r="NOW85" s="114"/>
      <c r="NOX85" s="114"/>
      <c r="NOY85" s="114"/>
      <c r="NOZ85" s="114"/>
      <c r="NPA85" s="114"/>
      <c r="NPB85" s="114"/>
      <c r="NPC85" s="114"/>
      <c r="NPD85" s="114"/>
      <c r="NPE85" s="114"/>
      <c r="NPF85" s="114"/>
      <c r="NPG85" s="114"/>
      <c r="NPH85" s="114"/>
      <c r="NPI85" s="114"/>
      <c r="NPJ85" s="114"/>
      <c r="NPK85" s="114"/>
      <c r="NPL85" s="114"/>
      <c r="NPM85" s="114"/>
      <c r="NPN85" s="114"/>
      <c r="NPO85" s="114"/>
      <c r="NPP85" s="114"/>
      <c r="NPQ85" s="114"/>
      <c r="NPR85" s="114"/>
      <c r="NPS85" s="114"/>
      <c r="NPT85" s="114"/>
      <c r="NPU85" s="114"/>
      <c r="NPV85" s="114"/>
      <c r="NPW85" s="114"/>
      <c r="NPX85" s="114"/>
      <c r="NPY85" s="114"/>
      <c r="NPZ85" s="114"/>
      <c r="NQA85" s="114"/>
      <c r="NQB85" s="114"/>
      <c r="NQC85" s="114"/>
      <c r="NQD85" s="114"/>
      <c r="NQE85" s="114"/>
      <c r="NQF85" s="114"/>
      <c r="NQG85" s="114"/>
      <c r="NQH85" s="114"/>
      <c r="NQI85" s="114"/>
      <c r="NQJ85" s="114"/>
      <c r="NQK85" s="114"/>
      <c r="NQL85" s="114"/>
      <c r="NQM85" s="114"/>
      <c r="NQN85" s="114"/>
      <c r="NQO85" s="114"/>
      <c r="NQP85" s="114"/>
      <c r="NQQ85" s="114"/>
      <c r="NQR85" s="114"/>
      <c r="NQS85" s="114"/>
      <c r="NQT85" s="114"/>
      <c r="NQU85" s="114"/>
      <c r="NQV85" s="114"/>
      <c r="NQW85" s="114"/>
      <c r="NQX85" s="114"/>
      <c r="NQY85" s="114"/>
      <c r="NQZ85" s="114"/>
      <c r="NRA85" s="114"/>
      <c r="NRB85" s="114"/>
      <c r="NRC85" s="114"/>
      <c r="NRD85" s="114"/>
      <c r="NRE85" s="114"/>
      <c r="NRF85" s="114"/>
      <c r="NRG85" s="114"/>
      <c r="NRH85" s="114"/>
      <c r="NRI85" s="114"/>
      <c r="NRJ85" s="114"/>
      <c r="NRK85" s="114"/>
      <c r="NRL85" s="114"/>
      <c r="NRM85" s="114"/>
      <c r="NRN85" s="114"/>
      <c r="NRO85" s="114"/>
      <c r="NRP85" s="114"/>
      <c r="NRQ85" s="114"/>
      <c r="NRR85" s="114"/>
      <c r="NRS85" s="114"/>
      <c r="NRT85" s="114"/>
      <c r="NRU85" s="114"/>
      <c r="NRV85" s="114"/>
      <c r="NRW85" s="114"/>
      <c r="NRX85" s="114"/>
      <c r="NRY85" s="114"/>
      <c r="NRZ85" s="114"/>
      <c r="NSA85" s="114"/>
      <c r="NSB85" s="114"/>
      <c r="NSC85" s="114"/>
      <c r="NSD85" s="114"/>
      <c r="NSE85" s="114"/>
      <c r="NSF85" s="114"/>
      <c r="NSG85" s="114"/>
      <c r="NSH85" s="114"/>
      <c r="NSI85" s="114"/>
      <c r="NSJ85" s="114"/>
      <c r="NSK85" s="114"/>
      <c r="NSL85" s="114"/>
      <c r="NSM85" s="114"/>
      <c r="NSN85" s="114"/>
      <c r="NSO85" s="114"/>
      <c r="NSP85" s="114"/>
      <c r="NSQ85" s="114"/>
      <c r="NSR85" s="114"/>
      <c r="NSS85" s="114"/>
      <c r="NST85" s="114"/>
      <c r="NSU85" s="114"/>
      <c r="NSV85" s="114"/>
      <c r="NSW85" s="114"/>
      <c r="NSX85" s="114"/>
      <c r="NSY85" s="114"/>
      <c r="NSZ85" s="114"/>
      <c r="NTA85" s="114"/>
      <c r="NTB85" s="114"/>
      <c r="NTC85" s="114"/>
      <c r="NTD85" s="114"/>
      <c r="NTE85" s="114"/>
      <c r="NTF85" s="114"/>
      <c r="NTG85" s="114"/>
      <c r="NTH85" s="114"/>
      <c r="NTI85" s="114"/>
      <c r="NTJ85" s="114"/>
      <c r="NTK85" s="114"/>
      <c r="NTL85" s="114"/>
      <c r="NTM85" s="114"/>
      <c r="NTN85" s="114"/>
      <c r="NTO85" s="114"/>
      <c r="NTP85" s="114"/>
      <c r="NTQ85" s="114"/>
      <c r="NTR85" s="114"/>
      <c r="NTS85" s="114"/>
      <c r="NTT85" s="114"/>
      <c r="NTU85" s="114"/>
      <c r="NTV85" s="114"/>
      <c r="NTW85" s="114"/>
      <c r="NTX85" s="114"/>
      <c r="NTY85" s="114"/>
      <c r="NTZ85" s="114"/>
      <c r="NUA85" s="114"/>
      <c r="NUB85" s="114"/>
      <c r="NUC85" s="114"/>
      <c r="NUD85" s="114"/>
      <c r="NUE85" s="114"/>
      <c r="NUF85" s="114"/>
      <c r="NUG85" s="114"/>
      <c r="NUH85" s="114"/>
      <c r="NUI85" s="114"/>
      <c r="NUJ85" s="114"/>
      <c r="NUK85" s="114"/>
      <c r="NUL85" s="114"/>
      <c r="NUM85" s="114"/>
      <c r="NUN85" s="114"/>
      <c r="NUO85" s="114"/>
      <c r="NUP85" s="114"/>
      <c r="NUQ85" s="114"/>
      <c r="NUR85" s="114"/>
      <c r="NUS85" s="114"/>
      <c r="NUT85" s="114"/>
      <c r="NUU85" s="114"/>
      <c r="NUV85" s="114"/>
      <c r="NUW85" s="114"/>
      <c r="NUX85" s="114"/>
      <c r="NUY85" s="114"/>
      <c r="NUZ85" s="114"/>
      <c r="NVA85" s="114"/>
      <c r="NVB85" s="114"/>
      <c r="NVC85" s="114"/>
      <c r="NVD85" s="114"/>
      <c r="NVE85" s="114"/>
      <c r="NVF85" s="114"/>
      <c r="NVG85" s="114"/>
      <c r="NVH85" s="114"/>
      <c r="NVI85" s="114"/>
      <c r="NVJ85" s="114"/>
      <c r="NVK85" s="114"/>
      <c r="NVL85" s="114"/>
      <c r="NVM85" s="114"/>
      <c r="NVN85" s="114"/>
      <c r="NVO85" s="114"/>
      <c r="NVP85" s="114"/>
      <c r="NVQ85" s="114"/>
      <c r="NVR85" s="114"/>
      <c r="NVS85" s="114"/>
      <c r="NVT85" s="114"/>
      <c r="NVU85" s="114"/>
      <c r="NVV85" s="114"/>
      <c r="NVW85" s="114"/>
      <c r="NVX85" s="114"/>
      <c r="NVY85" s="114"/>
      <c r="NVZ85" s="114"/>
      <c r="NWA85" s="114"/>
      <c r="NWB85" s="114"/>
      <c r="NWC85" s="114"/>
      <c r="NWD85" s="114"/>
      <c r="NWE85" s="114"/>
      <c r="NWF85" s="114"/>
      <c r="NWG85" s="114"/>
      <c r="NWH85" s="114"/>
      <c r="NWI85" s="114"/>
      <c r="NWJ85" s="114"/>
      <c r="NWK85" s="114"/>
      <c r="NWL85" s="114"/>
      <c r="NWM85" s="114"/>
      <c r="NWN85" s="114"/>
      <c r="NWO85" s="114"/>
      <c r="NWP85" s="114"/>
      <c r="NWQ85" s="114"/>
      <c r="NWR85" s="114"/>
      <c r="NWS85" s="114"/>
      <c r="NWT85" s="114"/>
      <c r="NWU85" s="114"/>
      <c r="NWV85" s="114"/>
      <c r="NWW85" s="114"/>
      <c r="NWX85" s="114"/>
      <c r="NWY85" s="114"/>
      <c r="NWZ85" s="114"/>
      <c r="NXA85" s="114"/>
      <c r="NXB85" s="114"/>
      <c r="NXC85" s="114"/>
      <c r="NXD85" s="114"/>
      <c r="NXE85" s="114"/>
      <c r="NXF85" s="114"/>
      <c r="NXG85" s="114"/>
      <c r="NXH85" s="114"/>
      <c r="NXI85" s="114"/>
      <c r="NXJ85" s="114"/>
      <c r="NXK85" s="114"/>
      <c r="NXL85" s="114"/>
      <c r="NXM85" s="114"/>
      <c r="NXN85" s="114"/>
      <c r="NXO85" s="114"/>
      <c r="NXP85" s="114"/>
      <c r="NXQ85" s="114"/>
      <c r="NXR85" s="114"/>
      <c r="NXS85" s="114"/>
      <c r="NXT85" s="114"/>
      <c r="NXU85" s="114"/>
      <c r="NXV85" s="114"/>
      <c r="NXW85" s="114"/>
      <c r="NXX85" s="114"/>
      <c r="NXY85" s="114"/>
      <c r="NXZ85" s="114"/>
      <c r="NYA85" s="114"/>
      <c r="NYB85" s="114"/>
      <c r="NYC85" s="114"/>
      <c r="NYD85" s="114"/>
      <c r="NYE85" s="114"/>
      <c r="NYF85" s="114"/>
      <c r="NYG85" s="114"/>
      <c r="NYH85" s="114"/>
      <c r="NYI85" s="114"/>
      <c r="NYJ85" s="114"/>
      <c r="NYK85" s="114"/>
      <c r="NYL85" s="114"/>
      <c r="NYM85" s="114"/>
      <c r="NYN85" s="114"/>
      <c r="NYO85" s="114"/>
      <c r="NYP85" s="114"/>
      <c r="NYQ85" s="114"/>
      <c r="NYR85" s="114"/>
      <c r="NYS85" s="114"/>
      <c r="NYT85" s="114"/>
      <c r="NYU85" s="114"/>
      <c r="NYV85" s="114"/>
      <c r="NYW85" s="114"/>
      <c r="NYX85" s="114"/>
      <c r="NYY85" s="114"/>
      <c r="NYZ85" s="114"/>
      <c r="NZA85" s="114"/>
      <c r="NZB85" s="114"/>
      <c r="NZC85" s="114"/>
      <c r="NZD85" s="114"/>
      <c r="NZE85" s="114"/>
      <c r="NZF85" s="114"/>
      <c r="NZG85" s="114"/>
      <c r="NZH85" s="114"/>
      <c r="NZI85" s="114"/>
      <c r="NZJ85" s="114"/>
      <c r="NZK85" s="114"/>
      <c r="NZL85" s="114"/>
      <c r="NZM85" s="114"/>
      <c r="NZN85" s="114"/>
      <c r="NZO85" s="114"/>
      <c r="NZP85" s="114"/>
      <c r="NZQ85" s="114"/>
      <c r="NZR85" s="114"/>
      <c r="NZS85" s="114"/>
      <c r="NZT85" s="114"/>
      <c r="NZU85" s="114"/>
      <c r="NZV85" s="114"/>
      <c r="NZW85" s="114"/>
      <c r="NZX85" s="114"/>
      <c r="NZY85" s="114"/>
      <c r="NZZ85" s="114"/>
      <c r="OAA85" s="114"/>
      <c r="OAB85" s="114"/>
      <c r="OAC85" s="114"/>
      <c r="OAD85" s="114"/>
      <c r="OAE85" s="114"/>
      <c r="OAF85" s="114"/>
      <c r="OAG85" s="114"/>
      <c r="OAH85" s="114"/>
      <c r="OAI85" s="114"/>
      <c r="OAJ85" s="114"/>
      <c r="OAK85" s="114"/>
      <c r="OAL85" s="114"/>
      <c r="OAM85" s="114"/>
      <c r="OAN85" s="114"/>
      <c r="OAO85" s="114"/>
      <c r="OAP85" s="114"/>
      <c r="OAQ85" s="114"/>
      <c r="OAR85" s="114"/>
      <c r="OAS85" s="114"/>
      <c r="OAT85" s="114"/>
      <c r="OAU85" s="114"/>
      <c r="OAV85" s="114"/>
      <c r="OAW85" s="114"/>
      <c r="OAX85" s="114"/>
      <c r="OAY85" s="114"/>
      <c r="OAZ85" s="114"/>
      <c r="OBA85" s="114"/>
      <c r="OBB85" s="114"/>
      <c r="OBC85" s="114"/>
      <c r="OBD85" s="114"/>
      <c r="OBE85" s="114"/>
      <c r="OBF85" s="114"/>
      <c r="OBG85" s="114"/>
      <c r="OBH85" s="114"/>
      <c r="OBI85" s="114"/>
      <c r="OBJ85" s="114"/>
      <c r="OBK85" s="114"/>
      <c r="OBL85" s="114"/>
      <c r="OBM85" s="114"/>
      <c r="OBN85" s="114"/>
      <c r="OBO85" s="114"/>
      <c r="OBP85" s="114"/>
      <c r="OBQ85" s="114"/>
      <c r="OBR85" s="114"/>
      <c r="OBS85" s="114"/>
      <c r="OBT85" s="114"/>
      <c r="OBU85" s="114"/>
      <c r="OBV85" s="114"/>
      <c r="OBW85" s="114"/>
      <c r="OBX85" s="114"/>
      <c r="OBY85" s="114"/>
      <c r="OBZ85" s="114"/>
      <c r="OCA85" s="114"/>
      <c r="OCB85" s="114"/>
      <c r="OCC85" s="114"/>
      <c r="OCD85" s="114"/>
      <c r="OCE85" s="114"/>
      <c r="OCF85" s="114"/>
      <c r="OCG85" s="114"/>
      <c r="OCH85" s="114"/>
      <c r="OCI85" s="114"/>
      <c r="OCJ85" s="114"/>
      <c r="OCK85" s="114"/>
      <c r="OCL85" s="114"/>
      <c r="OCM85" s="114"/>
      <c r="OCN85" s="114"/>
      <c r="OCO85" s="114"/>
      <c r="OCP85" s="114"/>
      <c r="OCQ85" s="114"/>
      <c r="OCR85" s="114"/>
      <c r="OCS85" s="114"/>
      <c r="OCT85" s="114"/>
      <c r="OCU85" s="114"/>
      <c r="OCV85" s="114"/>
      <c r="OCW85" s="114"/>
      <c r="OCX85" s="114"/>
      <c r="OCY85" s="114"/>
      <c r="OCZ85" s="114"/>
      <c r="ODA85" s="114"/>
      <c r="ODB85" s="114"/>
      <c r="ODC85" s="114"/>
      <c r="ODD85" s="114"/>
      <c r="ODE85" s="114"/>
      <c r="ODF85" s="114"/>
      <c r="ODG85" s="114"/>
      <c r="ODH85" s="114"/>
      <c r="ODI85" s="114"/>
      <c r="ODJ85" s="114"/>
      <c r="ODK85" s="114"/>
      <c r="ODL85" s="114"/>
      <c r="ODM85" s="114"/>
      <c r="ODN85" s="114"/>
      <c r="ODO85" s="114"/>
      <c r="ODP85" s="114"/>
      <c r="ODQ85" s="114"/>
      <c r="ODR85" s="114"/>
      <c r="ODS85" s="114"/>
      <c r="ODT85" s="114"/>
      <c r="ODU85" s="114"/>
      <c r="ODV85" s="114"/>
      <c r="ODW85" s="114"/>
      <c r="ODX85" s="114"/>
      <c r="ODY85" s="114"/>
      <c r="ODZ85" s="114"/>
      <c r="OEA85" s="114"/>
      <c r="OEB85" s="114"/>
      <c r="OEC85" s="114"/>
      <c r="OED85" s="114"/>
      <c r="OEE85" s="114"/>
      <c r="OEF85" s="114"/>
      <c r="OEG85" s="114"/>
      <c r="OEH85" s="114"/>
      <c r="OEI85" s="114"/>
      <c r="OEJ85" s="114"/>
      <c r="OEK85" s="114"/>
      <c r="OEL85" s="114"/>
      <c r="OEM85" s="114"/>
      <c r="OEN85" s="114"/>
      <c r="OEO85" s="114"/>
      <c r="OEP85" s="114"/>
      <c r="OEQ85" s="114"/>
      <c r="OER85" s="114"/>
      <c r="OES85" s="114"/>
      <c r="OET85" s="114"/>
      <c r="OEU85" s="114"/>
      <c r="OEV85" s="114"/>
      <c r="OEW85" s="114"/>
      <c r="OEX85" s="114"/>
      <c r="OEY85" s="114"/>
      <c r="OEZ85" s="114"/>
      <c r="OFA85" s="114"/>
      <c r="OFB85" s="114"/>
      <c r="OFC85" s="114"/>
      <c r="OFD85" s="114"/>
      <c r="OFE85" s="114"/>
      <c r="OFF85" s="114"/>
      <c r="OFG85" s="114"/>
      <c r="OFH85" s="114"/>
      <c r="OFI85" s="114"/>
      <c r="OFJ85" s="114"/>
      <c r="OFK85" s="114"/>
      <c r="OFL85" s="114"/>
      <c r="OFM85" s="114"/>
      <c r="OFN85" s="114"/>
      <c r="OFO85" s="114"/>
      <c r="OFP85" s="114"/>
      <c r="OFQ85" s="114"/>
      <c r="OFR85" s="114"/>
      <c r="OFS85" s="114"/>
      <c r="OFT85" s="114"/>
      <c r="OFU85" s="114"/>
      <c r="OFV85" s="114"/>
      <c r="OFW85" s="114"/>
      <c r="OFX85" s="114"/>
      <c r="OFY85" s="114"/>
      <c r="OFZ85" s="114"/>
      <c r="OGA85" s="114"/>
      <c r="OGB85" s="114"/>
      <c r="OGC85" s="114"/>
      <c r="OGD85" s="114"/>
      <c r="OGE85" s="114"/>
      <c r="OGF85" s="114"/>
      <c r="OGG85" s="114"/>
      <c r="OGH85" s="114"/>
      <c r="OGI85" s="114"/>
      <c r="OGJ85" s="114"/>
      <c r="OGK85" s="114"/>
      <c r="OGL85" s="114"/>
      <c r="OGM85" s="114"/>
      <c r="OGN85" s="114"/>
      <c r="OGO85" s="114"/>
      <c r="OGP85" s="114"/>
      <c r="OGQ85" s="114"/>
      <c r="OGR85" s="114"/>
      <c r="OGS85" s="114"/>
      <c r="OGT85" s="114"/>
      <c r="OGU85" s="114"/>
      <c r="OGV85" s="114"/>
      <c r="OGW85" s="114"/>
      <c r="OGX85" s="114"/>
      <c r="OGY85" s="114"/>
      <c r="OGZ85" s="114"/>
      <c r="OHA85" s="114"/>
      <c r="OHB85" s="114"/>
      <c r="OHC85" s="114"/>
      <c r="OHD85" s="114"/>
      <c r="OHE85" s="114"/>
      <c r="OHF85" s="114"/>
      <c r="OHG85" s="114"/>
      <c r="OHH85" s="114"/>
      <c r="OHI85" s="114"/>
      <c r="OHJ85" s="114"/>
      <c r="OHK85" s="114"/>
      <c r="OHL85" s="114"/>
      <c r="OHM85" s="114"/>
      <c r="OHN85" s="114"/>
      <c r="OHO85" s="114"/>
      <c r="OHP85" s="114"/>
      <c r="OHQ85" s="114"/>
      <c r="OHR85" s="114"/>
      <c r="OHS85" s="114"/>
      <c r="OHT85" s="114"/>
      <c r="OHU85" s="114"/>
      <c r="OHV85" s="114"/>
      <c r="OHW85" s="114"/>
      <c r="OHX85" s="114"/>
      <c r="OHY85" s="114"/>
      <c r="OHZ85" s="114"/>
      <c r="OIA85" s="114"/>
      <c r="OIB85" s="114"/>
      <c r="OIC85" s="114"/>
      <c r="OID85" s="114"/>
      <c r="OIE85" s="114"/>
      <c r="OIF85" s="114"/>
      <c r="OIG85" s="114"/>
      <c r="OIH85" s="114"/>
      <c r="OII85" s="114"/>
      <c r="OIJ85" s="114"/>
      <c r="OIK85" s="114"/>
      <c r="OIL85" s="114"/>
      <c r="OIM85" s="114"/>
      <c r="OIN85" s="114"/>
      <c r="OIO85" s="114"/>
      <c r="OIP85" s="114"/>
      <c r="OIQ85" s="114"/>
      <c r="OIR85" s="114"/>
      <c r="OIS85" s="114"/>
      <c r="OIT85" s="114"/>
      <c r="OIU85" s="114"/>
      <c r="OIV85" s="114"/>
      <c r="OIW85" s="114"/>
      <c r="OIX85" s="114"/>
      <c r="OIY85" s="114"/>
      <c r="OIZ85" s="114"/>
      <c r="OJA85" s="114"/>
      <c r="OJB85" s="114"/>
      <c r="OJC85" s="114"/>
      <c r="OJD85" s="114"/>
      <c r="OJE85" s="114"/>
      <c r="OJF85" s="114"/>
      <c r="OJG85" s="114"/>
      <c r="OJH85" s="114"/>
      <c r="OJI85" s="114"/>
      <c r="OJJ85" s="114"/>
      <c r="OJK85" s="114"/>
      <c r="OJL85" s="114"/>
      <c r="OJM85" s="114"/>
      <c r="OJN85" s="114"/>
      <c r="OJO85" s="114"/>
      <c r="OJP85" s="114"/>
      <c r="OJQ85" s="114"/>
      <c r="OJR85" s="114"/>
      <c r="OJS85" s="114"/>
      <c r="OJT85" s="114"/>
      <c r="OJU85" s="114"/>
      <c r="OJV85" s="114"/>
      <c r="OJW85" s="114"/>
      <c r="OJX85" s="114"/>
      <c r="OJY85" s="114"/>
      <c r="OJZ85" s="114"/>
      <c r="OKA85" s="114"/>
      <c r="OKB85" s="114"/>
      <c r="OKC85" s="114"/>
      <c r="OKD85" s="114"/>
      <c r="OKE85" s="114"/>
      <c r="OKF85" s="114"/>
      <c r="OKG85" s="114"/>
      <c r="OKH85" s="114"/>
      <c r="OKI85" s="114"/>
      <c r="OKJ85" s="114"/>
      <c r="OKK85" s="114"/>
      <c r="OKL85" s="114"/>
      <c r="OKM85" s="114"/>
      <c r="OKN85" s="114"/>
      <c r="OKO85" s="114"/>
      <c r="OKP85" s="114"/>
      <c r="OKQ85" s="114"/>
      <c r="OKR85" s="114"/>
      <c r="OKS85" s="114"/>
      <c r="OKT85" s="114"/>
      <c r="OKU85" s="114"/>
      <c r="OKV85" s="114"/>
      <c r="OKW85" s="114"/>
      <c r="OKX85" s="114"/>
      <c r="OKY85" s="114"/>
      <c r="OKZ85" s="114"/>
      <c r="OLA85" s="114"/>
      <c r="OLB85" s="114"/>
      <c r="OLC85" s="114"/>
      <c r="OLD85" s="114"/>
      <c r="OLE85" s="114"/>
      <c r="OLF85" s="114"/>
      <c r="OLG85" s="114"/>
      <c r="OLH85" s="114"/>
      <c r="OLI85" s="114"/>
      <c r="OLJ85" s="114"/>
      <c r="OLK85" s="114"/>
      <c r="OLL85" s="114"/>
      <c r="OLM85" s="114"/>
      <c r="OLN85" s="114"/>
      <c r="OLO85" s="114"/>
      <c r="OLP85" s="114"/>
      <c r="OLQ85" s="114"/>
      <c r="OLR85" s="114"/>
      <c r="OLS85" s="114"/>
      <c r="OLT85" s="114"/>
      <c r="OLU85" s="114"/>
      <c r="OLV85" s="114"/>
      <c r="OLW85" s="114"/>
      <c r="OLX85" s="114"/>
      <c r="OLY85" s="114"/>
      <c r="OLZ85" s="114"/>
      <c r="OMA85" s="114"/>
      <c r="OMB85" s="114"/>
      <c r="OMC85" s="114"/>
      <c r="OMD85" s="114"/>
      <c r="OME85" s="114"/>
      <c r="OMF85" s="114"/>
      <c r="OMG85" s="114"/>
      <c r="OMH85" s="114"/>
      <c r="OMI85" s="114"/>
      <c r="OMJ85" s="114"/>
      <c r="OMK85" s="114"/>
      <c r="OML85" s="114"/>
      <c r="OMM85" s="114"/>
      <c r="OMN85" s="114"/>
      <c r="OMO85" s="114"/>
      <c r="OMP85" s="114"/>
      <c r="OMQ85" s="114"/>
      <c r="OMR85" s="114"/>
      <c r="OMS85" s="114"/>
      <c r="OMT85" s="114"/>
      <c r="OMU85" s="114"/>
      <c r="OMV85" s="114"/>
      <c r="OMW85" s="114"/>
      <c r="OMX85" s="114"/>
      <c r="OMY85" s="114"/>
      <c r="OMZ85" s="114"/>
      <c r="ONA85" s="114"/>
      <c r="ONB85" s="114"/>
      <c r="ONC85" s="114"/>
      <c r="OND85" s="114"/>
      <c r="ONE85" s="114"/>
      <c r="ONF85" s="114"/>
      <c r="ONG85" s="114"/>
      <c r="ONH85" s="114"/>
      <c r="ONI85" s="114"/>
      <c r="ONJ85" s="114"/>
      <c r="ONK85" s="114"/>
      <c r="ONL85" s="114"/>
      <c r="ONM85" s="114"/>
      <c r="ONN85" s="114"/>
      <c r="ONO85" s="114"/>
      <c r="ONP85" s="114"/>
      <c r="ONQ85" s="114"/>
      <c r="ONR85" s="114"/>
      <c r="ONS85" s="114"/>
      <c r="ONT85" s="114"/>
      <c r="ONU85" s="114"/>
      <c r="ONV85" s="114"/>
      <c r="ONW85" s="114"/>
      <c r="ONX85" s="114"/>
      <c r="ONY85" s="114"/>
      <c r="ONZ85" s="114"/>
      <c r="OOA85" s="114"/>
      <c r="OOB85" s="114"/>
      <c r="OOC85" s="114"/>
      <c r="OOD85" s="114"/>
      <c r="OOE85" s="114"/>
      <c r="OOF85" s="114"/>
      <c r="OOG85" s="114"/>
      <c r="OOH85" s="114"/>
      <c r="OOI85" s="114"/>
      <c r="OOJ85" s="114"/>
      <c r="OOK85" s="114"/>
      <c r="OOL85" s="114"/>
      <c r="OOM85" s="114"/>
      <c r="OON85" s="114"/>
      <c r="OOO85" s="114"/>
      <c r="OOP85" s="114"/>
      <c r="OOQ85" s="114"/>
      <c r="OOR85" s="114"/>
      <c r="OOS85" s="114"/>
      <c r="OOT85" s="114"/>
      <c r="OOU85" s="114"/>
      <c r="OOV85" s="114"/>
      <c r="OOW85" s="114"/>
      <c r="OOX85" s="114"/>
      <c r="OOY85" s="114"/>
      <c r="OOZ85" s="114"/>
      <c r="OPA85" s="114"/>
      <c r="OPB85" s="114"/>
      <c r="OPC85" s="114"/>
      <c r="OPD85" s="114"/>
      <c r="OPE85" s="114"/>
      <c r="OPF85" s="114"/>
      <c r="OPG85" s="114"/>
      <c r="OPH85" s="114"/>
      <c r="OPI85" s="114"/>
      <c r="OPJ85" s="114"/>
      <c r="OPK85" s="114"/>
      <c r="OPL85" s="114"/>
      <c r="OPM85" s="114"/>
      <c r="OPN85" s="114"/>
      <c r="OPO85" s="114"/>
      <c r="OPP85" s="114"/>
      <c r="OPQ85" s="114"/>
      <c r="OPR85" s="114"/>
      <c r="OPS85" s="114"/>
      <c r="OPT85" s="114"/>
      <c r="OPU85" s="114"/>
      <c r="OPV85" s="114"/>
      <c r="OPW85" s="114"/>
      <c r="OPX85" s="114"/>
      <c r="OPY85" s="114"/>
      <c r="OPZ85" s="114"/>
      <c r="OQA85" s="114"/>
      <c r="OQB85" s="114"/>
      <c r="OQC85" s="114"/>
      <c r="OQD85" s="114"/>
      <c r="OQE85" s="114"/>
      <c r="OQF85" s="114"/>
      <c r="OQG85" s="114"/>
      <c r="OQH85" s="114"/>
      <c r="OQI85" s="114"/>
      <c r="OQJ85" s="114"/>
      <c r="OQK85" s="114"/>
      <c r="OQL85" s="114"/>
      <c r="OQM85" s="114"/>
      <c r="OQN85" s="114"/>
      <c r="OQO85" s="114"/>
      <c r="OQP85" s="114"/>
      <c r="OQQ85" s="114"/>
      <c r="OQR85" s="114"/>
      <c r="OQS85" s="114"/>
      <c r="OQT85" s="114"/>
      <c r="OQU85" s="114"/>
      <c r="OQV85" s="114"/>
      <c r="OQW85" s="114"/>
      <c r="OQX85" s="114"/>
      <c r="OQY85" s="114"/>
      <c r="OQZ85" s="114"/>
      <c r="ORA85" s="114"/>
      <c r="ORB85" s="114"/>
      <c r="ORC85" s="114"/>
      <c r="ORD85" s="114"/>
      <c r="ORE85" s="114"/>
      <c r="ORF85" s="114"/>
      <c r="ORG85" s="114"/>
      <c r="ORH85" s="114"/>
      <c r="ORI85" s="114"/>
      <c r="ORJ85" s="114"/>
      <c r="ORK85" s="114"/>
      <c r="ORL85" s="114"/>
      <c r="ORM85" s="114"/>
      <c r="ORN85" s="114"/>
      <c r="ORO85" s="114"/>
      <c r="ORP85" s="114"/>
      <c r="ORQ85" s="114"/>
      <c r="ORR85" s="114"/>
      <c r="ORS85" s="114"/>
      <c r="ORT85" s="114"/>
      <c r="ORU85" s="114"/>
      <c r="ORV85" s="114"/>
      <c r="ORW85" s="114"/>
      <c r="ORX85" s="114"/>
      <c r="ORY85" s="114"/>
      <c r="ORZ85" s="114"/>
      <c r="OSA85" s="114"/>
      <c r="OSB85" s="114"/>
      <c r="OSC85" s="114"/>
      <c r="OSD85" s="114"/>
      <c r="OSE85" s="114"/>
      <c r="OSF85" s="114"/>
      <c r="OSG85" s="114"/>
      <c r="OSH85" s="114"/>
      <c r="OSI85" s="114"/>
      <c r="OSJ85" s="114"/>
      <c r="OSK85" s="114"/>
      <c r="OSL85" s="114"/>
      <c r="OSM85" s="114"/>
      <c r="OSN85" s="114"/>
      <c r="OSO85" s="114"/>
      <c r="OSP85" s="114"/>
      <c r="OSQ85" s="114"/>
      <c r="OSR85" s="114"/>
      <c r="OSS85" s="114"/>
      <c r="OST85" s="114"/>
      <c r="OSU85" s="114"/>
      <c r="OSV85" s="114"/>
      <c r="OSW85" s="114"/>
      <c r="OSX85" s="114"/>
      <c r="OSY85" s="114"/>
      <c r="OSZ85" s="114"/>
      <c r="OTA85" s="114"/>
      <c r="OTB85" s="114"/>
      <c r="OTC85" s="114"/>
      <c r="OTD85" s="114"/>
      <c r="OTE85" s="114"/>
      <c r="OTF85" s="114"/>
      <c r="OTG85" s="114"/>
      <c r="OTH85" s="114"/>
      <c r="OTI85" s="114"/>
      <c r="OTJ85" s="114"/>
      <c r="OTK85" s="114"/>
      <c r="OTL85" s="114"/>
      <c r="OTM85" s="114"/>
      <c r="OTN85" s="114"/>
      <c r="OTO85" s="114"/>
      <c r="OTP85" s="114"/>
      <c r="OTQ85" s="114"/>
      <c r="OTR85" s="114"/>
      <c r="OTS85" s="114"/>
      <c r="OTT85" s="114"/>
      <c r="OTU85" s="114"/>
      <c r="OTV85" s="114"/>
      <c r="OTW85" s="114"/>
      <c r="OTX85" s="114"/>
      <c r="OTY85" s="114"/>
      <c r="OTZ85" s="114"/>
      <c r="OUA85" s="114"/>
      <c r="OUB85" s="114"/>
      <c r="OUC85" s="114"/>
      <c r="OUD85" s="114"/>
      <c r="OUE85" s="114"/>
      <c r="OUF85" s="114"/>
      <c r="OUG85" s="114"/>
      <c r="OUH85" s="114"/>
      <c r="OUI85" s="114"/>
      <c r="OUJ85" s="114"/>
      <c r="OUK85" s="114"/>
      <c r="OUL85" s="114"/>
      <c r="OUM85" s="114"/>
      <c r="OUN85" s="114"/>
      <c r="OUO85" s="114"/>
      <c r="OUP85" s="114"/>
      <c r="OUQ85" s="114"/>
      <c r="OUR85" s="114"/>
      <c r="OUS85" s="114"/>
      <c r="OUT85" s="114"/>
      <c r="OUU85" s="114"/>
      <c r="OUV85" s="114"/>
      <c r="OUW85" s="114"/>
      <c r="OUX85" s="114"/>
      <c r="OUY85" s="114"/>
      <c r="OUZ85" s="114"/>
      <c r="OVA85" s="114"/>
      <c r="OVB85" s="114"/>
      <c r="OVC85" s="114"/>
      <c r="OVD85" s="114"/>
      <c r="OVE85" s="114"/>
      <c r="OVF85" s="114"/>
      <c r="OVG85" s="114"/>
      <c r="OVH85" s="114"/>
      <c r="OVI85" s="114"/>
      <c r="OVJ85" s="114"/>
      <c r="OVK85" s="114"/>
      <c r="OVL85" s="114"/>
      <c r="OVM85" s="114"/>
      <c r="OVN85" s="114"/>
      <c r="OVO85" s="114"/>
      <c r="OVP85" s="114"/>
      <c r="OVQ85" s="114"/>
      <c r="OVR85" s="114"/>
      <c r="OVS85" s="114"/>
      <c r="OVT85" s="114"/>
      <c r="OVU85" s="114"/>
      <c r="OVV85" s="114"/>
      <c r="OVW85" s="114"/>
      <c r="OVX85" s="114"/>
      <c r="OVY85" s="114"/>
      <c r="OVZ85" s="114"/>
      <c r="OWA85" s="114"/>
      <c r="OWB85" s="114"/>
      <c r="OWC85" s="114"/>
      <c r="OWD85" s="114"/>
      <c r="OWE85" s="114"/>
      <c r="OWF85" s="114"/>
      <c r="OWG85" s="114"/>
      <c r="OWH85" s="114"/>
      <c r="OWI85" s="114"/>
      <c r="OWJ85" s="114"/>
      <c r="OWK85" s="114"/>
      <c r="OWL85" s="114"/>
      <c r="OWM85" s="114"/>
      <c r="OWN85" s="114"/>
      <c r="OWO85" s="114"/>
      <c r="OWP85" s="114"/>
      <c r="OWQ85" s="114"/>
      <c r="OWR85" s="114"/>
      <c r="OWS85" s="114"/>
      <c r="OWT85" s="114"/>
      <c r="OWU85" s="114"/>
      <c r="OWV85" s="114"/>
      <c r="OWW85" s="114"/>
      <c r="OWX85" s="114"/>
      <c r="OWY85" s="114"/>
      <c r="OWZ85" s="114"/>
      <c r="OXA85" s="114"/>
      <c r="OXB85" s="114"/>
      <c r="OXC85" s="114"/>
      <c r="OXD85" s="114"/>
      <c r="OXE85" s="114"/>
      <c r="OXF85" s="114"/>
      <c r="OXG85" s="114"/>
      <c r="OXH85" s="114"/>
      <c r="OXI85" s="114"/>
      <c r="OXJ85" s="114"/>
      <c r="OXK85" s="114"/>
      <c r="OXL85" s="114"/>
      <c r="OXM85" s="114"/>
      <c r="OXN85" s="114"/>
      <c r="OXO85" s="114"/>
      <c r="OXP85" s="114"/>
      <c r="OXQ85" s="114"/>
      <c r="OXR85" s="114"/>
      <c r="OXS85" s="114"/>
      <c r="OXT85" s="114"/>
      <c r="OXU85" s="114"/>
      <c r="OXV85" s="114"/>
      <c r="OXW85" s="114"/>
      <c r="OXX85" s="114"/>
      <c r="OXY85" s="114"/>
      <c r="OXZ85" s="114"/>
      <c r="OYA85" s="114"/>
      <c r="OYB85" s="114"/>
      <c r="OYC85" s="114"/>
      <c r="OYD85" s="114"/>
      <c r="OYE85" s="114"/>
      <c r="OYF85" s="114"/>
      <c r="OYG85" s="114"/>
      <c r="OYH85" s="114"/>
      <c r="OYI85" s="114"/>
      <c r="OYJ85" s="114"/>
      <c r="OYK85" s="114"/>
      <c r="OYL85" s="114"/>
      <c r="OYM85" s="114"/>
      <c r="OYN85" s="114"/>
      <c r="OYO85" s="114"/>
      <c r="OYP85" s="114"/>
      <c r="OYQ85" s="114"/>
      <c r="OYR85" s="114"/>
      <c r="OYS85" s="114"/>
      <c r="OYT85" s="114"/>
      <c r="OYU85" s="114"/>
      <c r="OYV85" s="114"/>
      <c r="OYW85" s="114"/>
      <c r="OYX85" s="114"/>
      <c r="OYY85" s="114"/>
      <c r="OYZ85" s="114"/>
      <c r="OZA85" s="114"/>
      <c r="OZB85" s="114"/>
      <c r="OZC85" s="114"/>
      <c r="OZD85" s="114"/>
      <c r="OZE85" s="114"/>
      <c r="OZF85" s="114"/>
      <c r="OZG85" s="114"/>
      <c r="OZH85" s="114"/>
      <c r="OZI85" s="114"/>
      <c r="OZJ85" s="114"/>
      <c r="OZK85" s="114"/>
      <c r="OZL85" s="114"/>
      <c r="OZM85" s="114"/>
      <c r="OZN85" s="114"/>
      <c r="OZO85" s="114"/>
      <c r="OZP85" s="114"/>
      <c r="OZQ85" s="114"/>
      <c r="OZR85" s="114"/>
      <c r="OZS85" s="114"/>
      <c r="OZT85" s="114"/>
      <c r="OZU85" s="114"/>
      <c r="OZV85" s="114"/>
      <c r="OZW85" s="114"/>
      <c r="OZX85" s="114"/>
      <c r="OZY85" s="114"/>
      <c r="OZZ85" s="114"/>
      <c r="PAA85" s="114"/>
      <c r="PAB85" s="114"/>
      <c r="PAC85" s="114"/>
      <c r="PAD85" s="114"/>
      <c r="PAE85" s="114"/>
      <c r="PAF85" s="114"/>
      <c r="PAG85" s="114"/>
      <c r="PAH85" s="114"/>
      <c r="PAI85" s="114"/>
      <c r="PAJ85" s="114"/>
      <c r="PAK85" s="114"/>
      <c r="PAL85" s="114"/>
      <c r="PAM85" s="114"/>
      <c r="PAN85" s="114"/>
      <c r="PAO85" s="114"/>
      <c r="PAP85" s="114"/>
      <c r="PAQ85" s="114"/>
      <c r="PAR85" s="114"/>
      <c r="PAS85" s="114"/>
      <c r="PAT85" s="114"/>
      <c r="PAU85" s="114"/>
      <c r="PAV85" s="114"/>
      <c r="PAW85" s="114"/>
      <c r="PAX85" s="114"/>
      <c r="PAY85" s="114"/>
      <c r="PAZ85" s="114"/>
      <c r="PBA85" s="114"/>
      <c r="PBB85" s="114"/>
      <c r="PBC85" s="114"/>
      <c r="PBD85" s="114"/>
      <c r="PBE85" s="114"/>
      <c r="PBF85" s="114"/>
      <c r="PBG85" s="114"/>
      <c r="PBH85" s="114"/>
      <c r="PBI85" s="114"/>
      <c r="PBJ85" s="114"/>
      <c r="PBK85" s="114"/>
      <c r="PBL85" s="114"/>
      <c r="PBM85" s="114"/>
      <c r="PBN85" s="114"/>
      <c r="PBO85" s="114"/>
      <c r="PBP85" s="114"/>
      <c r="PBQ85" s="114"/>
      <c r="PBR85" s="114"/>
      <c r="PBS85" s="114"/>
      <c r="PBT85" s="114"/>
      <c r="PBU85" s="114"/>
      <c r="PBV85" s="114"/>
      <c r="PBW85" s="114"/>
      <c r="PBX85" s="114"/>
      <c r="PBY85" s="114"/>
      <c r="PBZ85" s="114"/>
      <c r="PCA85" s="114"/>
      <c r="PCB85" s="114"/>
      <c r="PCC85" s="114"/>
      <c r="PCD85" s="114"/>
      <c r="PCE85" s="114"/>
      <c r="PCF85" s="114"/>
      <c r="PCG85" s="114"/>
      <c r="PCH85" s="114"/>
      <c r="PCI85" s="114"/>
      <c r="PCJ85" s="114"/>
      <c r="PCK85" s="114"/>
      <c r="PCL85" s="114"/>
      <c r="PCM85" s="114"/>
      <c r="PCN85" s="114"/>
      <c r="PCO85" s="114"/>
      <c r="PCP85" s="114"/>
      <c r="PCQ85" s="114"/>
      <c r="PCR85" s="114"/>
      <c r="PCS85" s="114"/>
      <c r="PCT85" s="114"/>
      <c r="PCU85" s="114"/>
      <c r="PCV85" s="114"/>
      <c r="PCW85" s="114"/>
      <c r="PCX85" s="114"/>
      <c r="PCY85" s="114"/>
      <c r="PCZ85" s="114"/>
      <c r="PDA85" s="114"/>
      <c r="PDB85" s="114"/>
      <c r="PDC85" s="114"/>
      <c r="PDD85" s="114"/>
      <c r="PDE85" s="114"/>
      <c r="PDF85" s="114"/>
      <c r="PDG85" s="114"/>
      <c r="PDH85" s="114"/>
      <c r="PDI85" s="114"/>
      <c r="PDJ85" s="114"/>
      <c r="PDK85" s="114"/>
      <c r="PDL85" s="114"/>
      <c r="PDM85" s="114"/>
      <c r="PDN85" s="114"/>
      <c r="PDO85" s="114"/>
      <c r="PDP85" s="114"/>
      <c r="PDQ85" s="114"/>
      <c r="PDR85" s="114"/>
      <c r="PDS85" s="114"/>
      <c r="PDT85" s="114"/>
      <c r="PDU85" s="114"/>
      <c r="PDV85" s="114"/>
      <c r="PDW85" s="114"/>
      <c r="PDX85" s="114"/>
      <c r="PDY85" s="114"/>
      <c r="PDZ85" s="114"/>
      <c r="PEA85" s="114"/>
      <c r="PEB85" s="114"/>
      <c r="PEC85" s="114"/>
      <c r="PED85" s="114"/>
      <c r="PEE85" s="114"/>
      <c r="PEF85" s="114"/>
      <c r="PEG85" s="114"/>
      <c r="PEH85" s="114"/>
      <c r="PEI85" s="114"/>
      <c r="PEJ85" s="114"/>
      <c r="PEK85" s="114"/>
      <c r="PEL85" s="114"/>
      <c r="PEM85" s="114"/>
      <c r="PEN85" s="114"/>
      <c r="PEO85" s="114"/>
      <c r="PEP85" s="114"/>
      <c r="PEQ85" s="114"/>
      <c r="PER85" s="114"/>
      <c r="PES85" s="114"/>
      <c r="PET85" s="114"/>
      <c r="PEU85" s="114"/>
      <c r="PEV85" s="114"/>
      <c r="PEW85" s="114"/>
      <c r="PEX85" s="114"/>
      <c r="PEY85" s="114"/>
      <c r="PEZ85" s="114"/>
      <c r="PFA85" s="114"/>
      <c r="PFB85" s="114"/>
      <c r="PFC85" s="114"/>
      <c r="PFD85" s="114"/>
      <c r="PFE85" s="114"/>
      <c r="PFF85" s="114"/>
      <c r="PFG85" s="114"/>
      <c r="PFH85" s="114"/>
      <c r="PFI85" s="114"/>
      <c r="PFJ85" s="114"/>
      <c r="PFK85" s="114"/>
      <c r="PFL85" s="114"/>
      <c r="PFM85" s="114"/>
      <c r="PFN85" s="114"/>
      <c r="PFO85" s="114"/>
      <c r="PFP85" s="114"/>
      <c r="PFQ85" s="114"/>
      <c r="PFR85" s="114"/>
      <c r="PFS85" s="114"/>
      <c r="PFT85" s="114"/>
      <c r="PFU85" s="114"/>
      <c r="PFV85" s="114"/>
      <c r="PFW85" s="114"/>
      <c r="PFX85" s="114"/>
      <c r="PFY85" s="114"/>
      <c r="PFZ85" s="114"/>
      <c r="PGA85" s="114"/>
      <c r="PGB85" s="114"/>
      <c r="PGC85" s="114"/>
      <c r="PGD85" s="114"/>
      <c r="PGE85" s="114"/>
      <c r="PGF85" s="114"/>
      <c r="PGG85" s="114"/>
      <c r="PGH85" s="114"/>
      <c r="PGI85" s="114"/>
      <c r="PGJ85" s="114"/>
      <c r="PGK85" s="114"/>
      <c r="PGL85" s="114"/>
      <c r="PGM85" s="114"/>
      <c r="PGN85" s="114"/>
      <c r="PGO85" s="114"/>
      <c r="PGP85" s="114"/>
      <c r="PGQ85" s="114"/>
      <c r="PGR85" s="114"/>
      <c r="PGS85" s="114"/>
      <c r="PGT85" s="114"/>
      <c r="PGU85" s="114"/>
      <c r="PGV85" s="114"/>
      <c r="PGW85" s="114"/>
      <c r="PGX85" s="114"/>
      <c r="PGY85" s="114"/>
      <c r="PGZ85" s="114"/>
      <c r="PHA85" s="114"/>
      <c r="PHB85" s="114"/>
      <c r="PHC85" s="114"/>
      <c r="PHD85" s="114"/>
      <c r="PHE85" s="114"/>
      <c r="PHF85" s="114"/>
      <c r="PHG85" s="114"/>
      <c r="PHH85" s="114"/>
      <c r="PHI85" s="114"/>
      <c r="PHJ85" s="114"/>
      <c r="PHK85" s="114"/>
      <c r="PHL85" s="114"/>
      <c r="PHM85" s="114"/>
      <c r="PHN85" s="114"/>
      <c r="PHO85" s="114"/>
      <c r="PHP85" s="114"/>
      <c r="PHQ85" s="114"/>
      <c r="PHR85" s="114"/>
      <c r="PHS85" s="114"/>
      <c r="PHT85" s="114"/>
      <c r="PHU85" s="114"/>
      <c r="PHV85" s="114"/>
      <c r="PHW85" s="114"/>
      <c r="PHX85" s="114"/>
      <c r="PHY85" s="114"/>
      <c r="PHZ85" s="114"/>
      <c r="PIA85" s="114"/>
      <c r="PIB85" s="114"/>
      <c r="PIC85" s="114"/>
      <c r="PID85" s="114"/>
      <c r="PIE85" s="114"/>
      <c r="PIF85" s="114"/>
      <c r="PIG85" s="114"/>
      <c r="PIH85" s="114"/>
      <c r="PII85" s="114"/>
      <c r="PIJ85" s="114"/>
      <c r="PIK85" s="114"/>
      <c r="PIL85" s="114"/>
      <c r="PIM85" s="114"/>
      <c r="PIN85" s="114"/>
      <c r="PIO85" s="114"/>
      <c r="PIP85" s="114"/>
      <c r="PIQ85" s="114"/>
      <c r="PIR85" s="114"/>
      <c r="PIS85" s="114"/>
      <c r="PIT85" s="114"/>
      <c r="PIU85" s="114"/>
      <c r="PIV85" s="114"/>
      <c r="PIW85" s="114"/>
      <c r="PIX85" s="114"/>
      <c r="PIY85" s="114"/>
      <c r="PIZ85" s="114"/>
      <c r="PJA85" s="114"/>
      <c r="PJB85" s="114"/>
      <c r="PJC85" s="114"/>
      <c r="PJD85" s="114"/>
      <c r="PJE85" s="114"/>
      <c r="PJF85" s="114"/>
      <c r="PJG85" s="114"/>
      <c r="PJH85" s="114"/>
      <c r="PJI85" s="114"/>
      <c r="PJJ85" s="114"/>
      <c r="PJK85" s="114"/>
      <c r="PJL85" s="114"/>
      <c r="PJM85" s="114"/>
      <c r="PJN85" s="114"/>
      <c r="PJO85" s="114"/>
      <c r="PJP85" s="114"/>
      <c r="PJQ85" s="114"/>
      <c r="PJR85" s="114"/>
      <c r="PJS85" s="114"/>
      <c r="PJT85" s="114"/>
      <c r="PJU85" s="114"/>
      <c r="PJV85" s="114"/>
      <c r="PJW85" s="114"/>
      <c r="PJX85" s="114"/>
      <c r="PJY85" s="114"/>
      <c r="PJZ85" s="114"/>
      <c r="PKA85" s="114"/>
      <c r="PKB85" s="114"/>
      <c r="PKC85" s="114"/>
      <c r="PKD85" s="114"/>
      <c r="PKE85" s="114"/>
      <c r="PKF85" s="114"/>
      <c r="PKG85" s="114"/>
      <c r="PKH85" s="114"/>
      <c r="PKI85" s="114"/>
      <c r="PKJ85" s="114"/>
      <c r="PKK85" s="114"/>
      <c r="PKL85" s="114"/>
      <c r="PKM85" s="114"/>
      <c r="PKN85" s="114"/>
      <c r="PKO85" s="114"/>
      <c r="PKP85" s="114"/>
      <c r="PKQ85" s="114"/>
      <c r="PKR85" s="114"/>
      <c r="PKS85" s="114"/>
      <c r="PKT85" s="114"/>
      <c r="PKU85" s="114"/>
      <c r="PKV85" s="114"/>
      <c r="PKW85" s="114"/>
      <c r="PKX85" s="114"/>
      <c r="PKY85" s="114"/>
      <c r="PKZ85" s="114"/>
      <c r="PLA85" s="114"/>
      <c r="PLB85" s="114"/>
      <c r="PLC85" s="114"/>
      <c r="PLD85" s="114"/>
      <c r="PLE85" s="114"/>
      <c r="PLF85" s="114"/>
      <c r="PLG85" s="114"/>
      <c r="PLH85" s="114"/>
      <c r="PLI85" s="114"/>
      <c r="PLJ85" s="114"/>
      <c r="PLK85" s="114"/>
      <c r="PLL85" s="114"/>
      <c r="PLM85" s="114"/>
      <c r="PLN85" s="114"/>
      <c r="PLO85" s="114"/>
      <c r="PLP85" s="114"/>
      <c r="PLQ85" s="114"/>
      <c r="PLR85" s="114"/>
      <c r="PLS85" s="114"/>
      <c r="PLT85" s="114"/>
      <c r="PLU85" s="114"/>
      <c r="PLV85" s="114"/>
      <c r="PLW85" s="114"/>
      <c r="PLX85" s="114"/>
      <c r="PLY85" s="114"/>
      <c r="PLZ85" s="114"/>
      <c r="PMA85" s="114"/>
      <c r="PMB85" s="114"/>
      <c r="PMC85" s="114"/>
      <c r="PMD85" s="114"/>
      <c r="PME85" s="114"/>
      <c r="PMF85" s="114"/>
      <c r="PMG85" s="114"/>
      <c r="PMH85" s="114"/>
      <c r="PMI85" s="114"/>
      <c r="PMJ85" s="114"/>
      <c r="PMK85" s="114"/>
      <c r="PML85" s="114"/>
      <c r="PMM85" s="114"/>
      <c r="PMN85" s="114"/>
      <c r="PMO85" s="114"/>
      <c r="PMP85" s="114"/>
      <c r="PMQ85" s="114"/>
      <c r="PMR85" s="114"/>
      <c r="PMS85" s="114"/>
      <c r="PMT85" s="114"/>
      <c r="PMU85" s="114"/>
      <c r="PMV85" s="114"/>
      <c r="PMW85" s="114"/>
      <c r="PMX85" s="114"/>
      <c r="PMY85" s="114"/>
      <c r="PMZ85" s="114"/>
      <c r="PNA85" s="114"/>
      <c r="PNB85" s="114"/>
      <c r="PNC85" s="114"/>
      <c r="PND85" s="114"/>
      <c r="PNE85" s="114"/>
      <c r="PNF85" s="114"/>
      <c r="PNG85" s="114"/>
      <c r="PNH85" s="114"/>
      <c r="PNI85" s="114"/>
      <c r="PNJ85" s="114"/>
      <c r="PNK85" s="114"/>
      <c r="PNL85" s="114"/>
      <c r="PNM85" s="114"/>
      <c r="PNN85" s="114"/>
      <c r="PNO85" s="114"/>
      <c r="PNP85" s="114"/>
      <c r="PNQ85" s="114"/>
      <c r="PNR85" s="114"/>
      <c r="PNS85" s="114"/>
      <c r="PNT85" s="114"/>
      <c r="PNU85" s="114"/>
      <c r="PNV85" s="114"/>
      <c r="PNW85" s="114"/>
      <c r="PNX85" s="114"/>
      <c r="PNY85" s="114"/>
      <c r="PNZ85" s="114"/>
      <c r="POA85" s="114"/>
      <c r="POB85" s="114"/>
      <c r="POC85" s="114"/>
      <c r="POD85" s="114"/>
      <c r="POE85" s="114"/>
      <c r="POF85" s="114"/>
      <c r="POG85" s="114"/>
      <c r="POH85" s="114"/>
      <c r="POI85" s="114"/>
      <c r="POJ85" s="114"/>
      <c r="POK85" s="114"/>
      <c r="POL85" s="114"/>
      <c r="POM85" s="114"/>
      <c r="PON85" s="114"/>
      <c r="POO85" s="114"/>
      <c r="POP85" s="114"/>
      <c r="POQ85" s="114"/>
      <c r="POR85" s="114"/>
      <c r="POS85" s="114"/>
      <c r="POT85" s="114"/>
      <c r="POU85" s="114"/>
      <c r="POV85" s="114"/>
      <c r="POW85" s="114"/>
      <c r="POX85" s="114"/>
      <c r="POY85" s="114"/>
      <c r="POZ85" s="114"/>
      <c r="PPA85" s="114"/>
      <c r="PPB85" s="114"/>
      <c r="PPC85" s="114"/>
      <c r="PPD85" s="114"/>
      <c r="PPE85" s="114"/>
      <c r="PPF85" s="114"/>
      <c r="PPG85" s="114"/>
      <c r="PPH85" s="114"/>
      <c r="PPI85" s="114"/>
      <c r="PPJ85" s="114"/>
      <c r="PPK85" s="114"/>
      <c r="PPL85" s="114"/>
      <c r="PPM85" s="114"/>
      <c r="PPN85" s="114"/>
      <c r="PPO85" s="114"/>
      <c r="PPP85" s="114"/>
      <c r="PPQ85" s="114"/>
      <c r="PPR85" s="114"/>
      <c r="PPS85" s="114"/>
      <c r="PPT85" s="114"/>
      <c r="PPU85" s="114"/>
      <c r="PPV85" s="114"/>
      <c r="PPW85" s="114"/>
      <c r="PPX85" s="114"/>
      <c r="PPY85" s="114"/>
      <c r="PPZ85" s="114"/>
      <c r="PQA85" s="114"/>
      <c r="PQB85" s="114"/>
      <c r="PQC85" s="114"/>
      <c r="PQD85" s="114"/>
      <c r="PQE85" s="114"/>
      <c r="PQF85" s="114"/>
      <c r="PQG85" s="114"/>
      <c r="PQH85" s="114"/>
      <c r="PQI85" s="114"/>
      <c r="PQJ85" s="114"/>
      <c r="PQK85" s="114"/>
      <c r="PQL85" s="114"/>
      <c r="PQM85" s="114"/>
      <c r="PQN85" s="114"/>
      <c r="PQO85" s="114"/>
      <c r="PQP85" s="114"/>
      <c r="PQQ85" s="114"/>
      <c r="PQR85" s="114"/>
      <c r="PQS85" s="114"/>
      <c r="PQT85" s="114"/>
      <c r="PQU85" s="114"/>
      <c r="PQV85" s="114"/>
      <c r="PQW85" s="114"/>
      <c r="PQX85" s="114"/>
      <c r="PQY85" s="114"/>
      <c r="PQZ85" s="114"/>
      <c r="PRA85" s="114"/>
      <c r="PRB85" s="114"/>
      <c r="PRC85" s="114"/>
      <c r="PRD85" s="114"/>
      <c r="PRE85" s="114"/>
      <c r="PRF85" s="114"/>
      <c r="PRG85" s="114"/>
      <c r="PRH85" s="114"/>
      <c r="PRI85" s="114"/>
      <c r="PRJ85" s="114"/>
      <c r="PRK85" s="114"/>
      <c r="PRL85" s="114"/>
      <c r="PRM85" s="114"/>
      <c r="PRN85" s="114"/>
      <c r="PRO85" s="114"/>
      <c r="PRP85" s="114"/>
      <c r="PRQ85" s="114"/>
      <c r="PRR85" s="114"/>
      <c r="PRS85" s="114"/>
      <c r="PRT85" s="114"/>
      <c r="PRU85" s="114"/>
      <c r="PRV85" s="114"/>
      <c r="PRW85" s="114"/>
      <c r="PRX85" s="114"/>
      <c r="PRY85" s="114"/>
      <c r="PRZ85" s="114"/>
      <c r="PSA85" s="114"/>
      <c r="PSB85" s="114"/>
      <c r="PSC85" s="114"/>
      <c r="PSD85" s="114"/>
      <c r="PSE85" s="114"/>
      <c r="PSF85" s="114"/>
      <c r="PSG85" s="114"/>
      <c r="PSH85" s="114"/>
      <c r="PSI85" s="114"/>
      <c r="PSJ85" s="114"/>
      <c r="PSK85" s="114"/>
      <c r="PSL85" s="114"/>
      <c r="PSM85" s="114"/>
      <c r="PSN85" s="114"/>
      <c r="PSO85" s="114"/>
      <c r="PSP85" s="114"/>
      <c r="PSQ85" s="114"/>
      <c r="PSR85" s="114"/>
      <c r="PSS85" s="114"/>
      <c r="PST85" s="114"/>
      <c r="PSU85" s="114"/>
      <c r="PSV85" s="114"/>
      <c r="PSW85" s="114"/>
      <c r="PSX85" s="114"/>
      <c r="PSY85" s="114"/>
      <c r="PSZ85" s="114"/>
      <c r="PTA85" s="114"/>
      <c r="PTB85" s="114"/>
      <c r="PTC85" s="114"/>
      <c r="PTD85" s="114"/>
      <c r="PTE85" s="114"/>
      <c r="PTF85" s="114"/>
      <c r="PTG85" s="114"/>
      <c r="PTH85" s="114"/>
      <c r="PTI85" s="114"/>
      <c r="PTJ85" s="114"/>
      <c r="PTK85" s="114"/>
      <c r="PTL85" s="114"/>
      <c r="PTM85" s="114"/>
      <c r="PTN85" s="114"/>
      <c r="PTO85" s="114"/>
      <c r="PTP85" s="114"/>
      <c r="PTQ85" s="114"/>
      <c r="PTR85" s="114"/>
      <c r="PTS85" s="114"/>
      <c r="PTT85" s="114"/>
      <c r="PTU85" s="114"/>
      <c r="PTV85" s="114"/>
      <c r="PTW85" s="114"/>
      <c r="PTX85" s="114"/>
      <c r="PTY85" s="114"/>
      <c r="PTZ85" s="114"/>
      <c r="PUA85" s="114"/>
      <c r="PUB85" s="114"/>
      <c r="PUC85" s="114"/>
      <c r="PUD85" s="114"/>
      <c r="PUE85" s="114"/>
      <c r="PUF85" s="114"/>
      <c r="PUG85" s="114"/>
      <c r="PUH85" s="114"/>
      <c r="PUI85" s="114"/>
      <c r="PUJ85" s="114"/>
      <c r="PUK85" s="114"/>
      <c r="PUL85" s="114"/>
      <c r="PUM85" s="114"/>
      <c r="PUN85" s="114"/>
      <c r="PUO85" s="114"/>
      <c r="PUP85" s="114"/>
      <c r="PUQ85" s="114"/>
      <c r="PUR85" s="114"/>
      <c r="PUS85" s="114"/>
      <c r="PUT85" s="114"/>
      <c r="PUU85" s="114"/>
      <c r="PUV85" s="114"/>
      <c r="PUW85" s="114"/>
      <c r="PUX85" s="114"/>
      <c r="PUY85" s="114"/>
      <c r="PUZ85" s="114"/>
      <c r="PVA85" s="114"/>
      <c r="PVB85" s="114"/>
      <c r="PVC85" s="114"/>
      <c r="PVD85" s="114"/>
      <c r="PVE85" s="114"/>
      <c r="PVF85" s="114"/>
      <c r="PVG85" s="114"/>
      <c r="PVH85" s="114"/>
      <c r="PVI85" s="114"/>
      <c r="PVJ85" s="114"/>
      <c r="PVK85" s="114"/>
      <c r="PVL85" s="114"/>
      <c r="PVM85" s="114"/>
      <c r="PVN85" s="114"/>
      <c r="PVO85" s="114"/>
      <c r="PVP85" s="114"/>
      <c r="PVQ85" s="114"/>
      <c r="PVR85" s="114"/>
      <c r="PVS85" s="114"/>
      <c r="PVT85" s="114"/>
      <c r="PVU85" s="114"/>
      <c r="PVV85" s="114"/>
      <c r="PVW85" s="114"/>
      <c r="PVX85" s="114"/>
      <c r="PVY85" s="114"/>
      <c r="PVZ85" s="114"/>
      <c r="PWA85" s="114"/>
      <c r="PWB85" s="114"/>
      <c r="PWC85" s="114"/>
      <c r="PWD85" s="114"/>
      <c r="PWE85" s="114"/>
      <c r="PWF85" s="114"/>
      <c r="PWG85" s="114"/>
      <c r="PWH85" s="114"/>
      <c r="PWI85" s="114"/>
      <c r="PWJ85" s="114"/>
      <c r="PWK85" s="114"/>
      <c r="PWL85" s="114"/>
      <c r="PWM85" s="114"/>
      <c r="PWN85" s="114"/>
      <c r="PWO85" s="114"/>
      <c r="PWP85" s="114"/>
      <c r="PWQ85" s="114"/>
      <c r="PWR85" s="114"/>
      <c r="PWS85" s="114"/>
      <c r="PWT85" s="114"/>
      <c r="PWU85" s="114"/>
      <c r="PWV85" s="114"/>
      <c r="PWW85" s="114"/>
      <c r="PWX85" s="114"/>
      <c r="PWY85" s="114"/>
      <c r="PWZ85" s="114"/>
      <c r="PXA85" s="114"/>
      <c r="PXB85" s="114"/>
      <c r="PXC85" s="114"/>
      <c r="PXD85" s="114"/>
      <c r="PXE85" s="114"/>
      <c r="PXF85" s="114"/>
      <c r="PXG85" s="114"/>
      <c r="PXH85" s="114"/>
      <c r="PXI85" s="114"/>
      <c r="PXJ85" s="114"/>
      <c r="PXK85" s="114"/>
      <c r="PXL85" s="114"/>
      <c r="PXM85" s="114"/>
      <c r="PXN85" s="114"/>
      <c r="PXO85" s="114"/>
      <c r="PXP85" s="114"/>
      <c r="PXQ85" s="114"/>
      <c r="PXR85" s="114"/>
      <c r="PXS85" s="114"/>
      <c r="PXT85" s="114"/>
      <c r="PXU85" s="114"/>
      <c r="PXV85" s="114"/>
      <c r="PXW85" s="114"/>
      <c r="PXX85" s="114"/>
      <c r="PXY85" s="114"/>
      <c r="PXZ85" s="114"/>
      <c r="PYA85" s="114"/>
      <c r="PYB85" s="114"/>
      <c r="PYC85" s="114"/>
      <c r="PYD85" s="114"/>
      <c r="PYE85" s="114"/>
      <c r="PYF85" s="114"/>
      <c r="PYG85" s="114"/>
      <c r="PYH85" s="114"/>
      <c r="PYI85" s="114"/>
      <c r="PYJ85" s="114"/>
      <c r="PYK85" s="114"/>
      <c r="PYL85" s="114"/>
      <c r="PYM85" s="114"/>
      <c r="PYN85" s="114"/>
      <c r="PYO85" s="114"/>
      <c r="PYP85" s="114"/>
      <c r="PYQ85" s="114"/>
      <c r="PYR85" s="114"/>
      <c r="PYS85" s="114"/>
      <c r="PYT85" s="114"/>
      <c r="PYU85" s="114"/>
      <c r="PYV85" s="114"/>
      <c r="PYW85" s="114"/>
      <c r="PYX85" s="114"/>
      <c r="PYY85" s="114"/>
      <c r="PYZ85" s="114"/>
      <c r="PZA85" s="114"/>
      <c r="PZB85" s="114"/>
      <c r="PZC85" s="114"/>
      <c r="PZD85" s="114"/>
      <c r="PZE85" s="114"/>
      <c r="PZF85" s="114"/>
      <c r="PZG85" s="114"/>
      <c r="PZH85" s="114"/>
      <c r="PZI85" s="114"/>
      <c r="PZJ85" s="114"/>
      <c r="PZK85" s="114"/>
      <c r="PZL85" s="114"/>
      <c r="PZM85" s="114"/>
      <c r="PZN85" s="114"/>
      <c r="PZO85" s="114"/>
      <c r="PZP85" s="114"/>
      <c r="PZQ85" s="114"/>
      <c r="PZR85" s="114"/>
      <c r="PZS85" s="114"/>
      <c r="PZT85" s="114"/>
      <c r="PZU85" s="114"/>
      <c r="PZV85" s="114"/>
      <c r="PZW85" s="114"/>
      <c r="PZX85" s="114"/>
      <c r="PZY85" s="114"/>
      <c r="PZZ85" s="114"/>
      <c r="QAA85" s="114"/>
      <c r="QAB85" s="114"/>
      <c r="QAC85" s="114"/>
      <c r="QAD85" s="114"/>
      <c r="QAE85" s="114"/>
      <c r="QAF85" s="114"/>
      <c r="QAG85" s="114"/>
      <c r="QAH85" s="114"/>
      <c r="QAI85" s="114"/>
      <c r="QAJ85" s="114"/>
      <c r="QAK85" s="114"/>
      <c r="QAL85" s="114"/>
      <c r="QAM85" s="114"/>
      <c r="QAN85" s="114"/>
      <c r="QAO85" s="114"/>
      <c r="QAP85" s="114"/>
      <c r="QAQ85" s="114"/>
      <c r="QAR85" s="114"/>
      <c r="QAS85" s="114"/>
      <c r="QAT85" s="114"/>
      <c r="QAU85" s="114"/>
      <c r="QAV85" s="114"/>
      <c r="QAW85" s="114"/>
      <c r="QAX85" s="114"/>
      <c r="QAY85" s="114"/>
      <c r="QAZ85" s="114"/>
      <c r="QBA85" s="114"/>
      <c r="QBB85" s="114"/>
      <c r="QBC85" s="114"/>
      <c r="QBD85" s="114"/>
      <c r="QBE85" s="114"/>
      <c r="QBF85" s="114"/>
      <c r="QBG85" s="114"/>
      <c r="QBH85" s="114"/>
      <c r="QBI85" s="114"/>
      <c r="QBJ85" s="114"/>
      <c r="QBK85" s="114"/>
      <c r="QBL85" s="114"/>
      <c r="QBM85" s="114"/>
      <c r="QBN85" s="114"/>
      <c r="QBO85" s="114"/>
      <c r="QBP85" s="114"/>
      <c r="QBQ85" s="114"/>
      <c r="QBR85" s="114"/>
      <c r="QBS85" s="114"/>
      <c r="QBT85" s="114"/>
      <c r="QBU85" s="114"/>
      <c r="QBV85" s="114"/>
      <c r="QBW85" s="114"/>
      <c r="QBX85" s="114"/>
      <c r="QBY85" s="114"/>
      <c r="QBZ85" s="114"/>
      <c r="QCA85" s="114"/>
      <c r="QCB85" s="114"/>
      <c r="QCC85" s="114"/>
      <c r="QCD85" s="114"/>
      <c r="QCE85" s="114"/>
      <c r="QCF85" s="114"/>
      <c r="QCG85" s="114"/>
      <c r="QCH85" s="114"/>
      <c r="QCI85" s="114"/>
      <c r="QCJ85" s="114"/>
      <c r="QCK85" s="114"/>
      <c r="QCL85" s="114"/>
      <c r="QCM85" s="114"/>
      <c r="QCN85" s="114"/>
      <c r="QCO85" s="114"/>
      <c r="QCP85" s="114"/>
      <c r="QCQ85" s="114"/>
      <c r="QCR85" s="114"/>
      <c r="QCS85" s="114"/>
      <c r="QCT85" s="114"/>
      <c r="QCU85" s="114"/>
      <c r="QCV85" s="114"/>
      <c r="QCW85" s="114"/>
      <c r="QCX85" s="114"/>
      <c r="QCY85" s="114"/>
      <c r="QCZ85" s="114"/>
      <c r="QDA85" s="114"/>
      <c r="QDB85" s="114"/>
      <c r="QDC85" s="114"/>
      <c r="QDD85" s="114"/>
      <c r="QDE85" s="114"/>
      <c r="QDF85" s="114"/>
      <c r="QDG85" s="114"/>
      <c r="QDH85" s="114"/>
      <c r="QDI85" s="114"/>
      <c r="QDJ85" s="114"/>
      <c r="QDK85" s="114"/>
      <c r="QDL85" s="114"/>
      <c r="QDM85" s="114"/>
      <c r="QDN85" s="114"/>
      <c r="QDO85" s="114"/>
      <c r="QDP85" s="114"/>
      <c r="QDQ85" s="114"/>
      <c r="QDR85" s="114"/>
      <c r="QDS85" s="114"/>
      <c r="QDT85" s="114"/>
      <c r="QDU85" s="114"/>
      <c r="QDV85" s="114"/>
      <c r="QDW85" s="114"/>
      <c r="QDX85" s="114"/>
      <c r="QDY85" s="114"/>
      <c r="QDZ85" s="114"/>
      <c r="QEA85" s="114"/>
      <c r="QEB85" s="114"/>
      <c r="QEC85" s="114"/>
      <c r="QED85" s="114"/>
      <c r="QEE85" s="114"/>
      <c r="QEF85" s="114"/>
      <c r="QEG85" s="114"/>
      <c r="QEH85" s="114"/>
      <c r="QEI85" s="114"/>
      <c r="QEJ85" s="114"/>
      <c r="QEK85" s="114"/>
      <c r="QEL85" s="114"/>
      <c r="QEM85" s="114"/>
      <c r="QEN85" s="114"/>
      <c r="QEO85" s="114"/>
      <c r="QEP85" s="114"/>
      <c r="QEQ85" s="114"/>
      <c r="QER85" s="114"/>
      <c r="QES85" s="114"/>
      <c r="QET85" s="114"/>
      <c r="QEU85" s="114"/>
      <c r="QEV85" s="114"/>
      <c r="QEW85" s="114"/>
      <c r="QEX85" s="114"/>
      <c r="QEY85" s="114"/>
      <c r="QEZ85" s="114"/>
      <c r="QFA85" s="114"/>
      <c r="QFB85" s="114"/>
      <c r="QFC85" s="114"/>
      <c r="QFD85" s="114"/>
      <c r="QFE85" s="114"/>
      <c r="QFF85" s="114"/>
      <c r="QFG85" s="114"/>
      <c r="QFH85" s="114"/>
      <c r="QFI85" s="114"/>
      <c r="QFJ85" s="114"/>
      <c r="QFK85" s="114"/>
      <c r="QFL85" s="114"/>
      <c r="QFM85" s="114"/>
      <c r="QFN85" s="114"/>
      <c r="QFO85" s="114"/>
      <c r="QFP85" s="114"/>
      <c r="QFQ85" s="114"/>
      <c r="QFR85" s="114"/>
      <c r="QFS85" s="114"/>
      <c r="QFT85" s="114"/>
      <c r="QFU85" s="114"/>
      <c r="QFV85" s="114"/>
      <c r="QFW85" s="114"/>
      <c r="QFX85" s="114"/>
      <c r="QFY85" s="114"/>
      <c r="QFZ85" s="114"/>
      <c r="QGA85" s="114"/>
      <c r="QGB85" s="114"/>
      <c r="QGC85" s="114"/>
      <c r="QGD85" s="114"/>
      <c r="QGE85" s="114"/>
      <c r="QGF85" s="114"/>
      <c r="QGG85" s="114"/>
      <c r="QGH85" s="114"/>
      <c r="QGI85" s="114"/>
      <c r="QGJ85" s="114"/>
      <c r="QGK85" s="114"/>
      <c r="QGL85" s="114"/>
      <c r="QGM85" s="114"/>
      <c r="QGN85" s="114"/>
      <c r="QGO85" s="114"/>
      <c r="QGP85" s="114"/>
      <c r="QGQ85" s="114"/>
      <c r="QGR85" s="114"/>
      <c r="QGS85" s="114"/>
      <c r="QGT85" s="114"/>
      <c r="QGU85" s="114"/>
      <c r="QGV85" s="114"/>
      <c r="QGW85" s="114"/>
      <c r="QGX85" s="114"/>
      <c r="QGY85" s="114"/>
      <c r="QGZ85" s="114"/>
      <c r="QHA85" s="114"/>
      <c r="QHB85" s="114"/>
      <c r="QHC85" s="114"/>
      <c r="QHD85" s="114"/>
      <c r="QHE85" s="114"/>
      <c r="QHF85" s="114"/>
      <c r="QHG85" s="114"/>
      <c r="QHH85" s="114"/>
      <c r="QHI85" s="114"/>
      <c r="QHJ85" s="114"/>
      <c r="QHK85" s="114"/>
      <c r="QHL85" s="114"/>
      <c r="QHM85" s="114"/>
      <c r="QHN85" s="114"/>
      <c r="QHO85" s="114"/>
      <c r="QHP85" s="114"/>
      <c r="QHQ85" s="114"/>
      <c r="QHR85" s="114"/>
      <c r="QHS85" s="114"/>
      <c r="QHT85" s="114"/>
      <c r="QHU85" s="114"/>
      <c r="QHV85" s="114"/>
      <c r="QHW85" s="114"/>
      <c r="QHX85" s="114"/>
      <c r="QHY85" s="114"/>
      <c r="QHZ85" s="114"/>
      <c r="QIA85" s="114"/>
      <c r="QIB85" s="114"/>
      <c r="QIC85" s="114"/>
      <c r="QID85" s="114"/>
      <c r="QIE85" s="114"/>
      <c r="QIF85" s="114"/>
      <c r="QIG85" s="114"/>
      <c r="QIH85" s="114"/>
      <c r="QII85" s="114"/>
      <c r="QIJ85" s="114"/>
      <c r="QIK85" s="114"/>
      <c r="QIL85" s="114"/>
      <c r="QIM85" s="114"/>
      <c r="QIN85" s="114"/>
      <c r="QIO85" s="114"/>
      <c r="QIP85" s="114"/>
      <c r="QIQ85" s="114"/>
      <c r="QIR85" s="114"/>
      <c r="QIS85" s="114"/>
      <c r="QIT85" s="114"/>
      <c r="QIU85" s="114"/>
      <c r="QIV85" s="114"/>
      <c r="QIW85" s="114"/>
      <c r="QIX85" s="114"/>
      <c r="QIY85" s="114"/>
      <c r="QIZ85" s="114"/>
      <c r="QJA85" s="114"/>
      <c r="QJB85" s="114"/>
      <c r="QJC85" s="114"/>
      <c r="QJD85" s="114"/>
      <c r="QJE85" s="114"/>
      <c r="QJF85" s="114"/>
      <c r="QJG85" s="114"/>
      <c r="QJH85" s="114"/>
      <c r="QJI85" s="114"/>
      <c r="QJJ85" s="114"/>
      <c r="QJK85" s="114"/>
      <c r="QJL85" s="114"/>
      <c r="QJM85" s="114"/>
      <c r="QJN85" s="114"/>
      <c r="QJO85" s="114"/>
      <c r="QJP85" s="114"/>
      <c r="QJQ85" s="114"/>
      <c r="QJR85" s="114"/>
      <c r="QJS85" s="114"/>
      <c r="QJT85" s="114"/>
      <c r="QJU85" s="114"/>
      <c r="QJV85" s="114"/>
      <c r="QJW85" s="114"/>
      <c r="QJX85" s="114"/>
      <c r="QJY85" s="114"/>
      <c r="QJZ85" s="114"/>
      <c r="QKA85" s="114"/>
      <c r="QKB85" s="114"/>
      <c r="QKC85" s="114"/>
      <c r="QKD85" s="114"/>
      <c r="QKE85" s="114"/>
      <c r="QKF85" s="114"/>
      <c r="QKG85" s="114"/>
      <c r="QKH85" s="114"/>
      <c r="QKI85" s="114"/>
      <c r="QKJ85" s="114"/>
      <c r="QKK85" s="114"/>
      <c r="QKL85" s="114"/>
      <c r="QKM85" s="114"/>
      <c r="QKN85" s="114"/>
      <c r="QKO85" s="114"/>
      <c r="QKP85" s="114"/>
      <c r="QKQ85" s="114"/>
      <c r="QKR85" s="114"/>
      <c r="QKS85" s="114"/>
      <c r="QKT85" s="114"/>
      <c r="QKU85" s="114"/>
      <c r="QKV85" s="114"/>
      <c r="QKW85" s="114"/>
      <c r="QKX85" s="114"/>
      <c r="QKY85" s="114"/>
      <c r="QKZ85" s="114"/>
      <c r="QLA85" s="114"/>
      <c r="QLB85" s="114"/>
      <c r="QLC85" s="114"/>
      <c r="QLD85" s="114"/>
      <c r="QLE85" s="114"/>
      <c r="QLF85" s="114"/>
      <c r="QLG85" s="114"/>
      <c r="QLH85" s="114"/>
      <c r="QLI85" s="114"/>
      <c r="QLJ85" s="114"/>
      <c r="QLK85" s="114"/>
      <c r="QLL85" s="114"/>
      <c r="QLM85" s="114"/>
      <c r="QLN85" s="114"/>
      <c r="QLO85" s="114"/>
      <c r="QLP85" s="114"/>
      <c r="QLQ85" s="114"/>
      <c r="QLR85" s="114"/>
      <c r="QLS85" s="114"/>
      <c r="QLT85" s="114"/>
      <c r="QLU85" s="114"/>
      <c r="QLV85" s="114"/>
      <c r="QLW85" s="114"/>
      <c r="QLX85" s="114"/>
      <c r="QLY85" s="114"/>
      <c r="QLZ85" s="114"/>
      <c r="QMA85" s="114"/>
      <c r="QMB85" s="114"/>
      <c r="QMC85" s="114"/>
      <c r="QMD85" s="114"/>
      <c r="QME85" s="114"/>
      <c r="QMF85" s="114"/>
      <c r="QMG85" s="114"/>
      <c r="QMH85" s="114"/>
      <c r="QMI85" s="114"/>
      <c r="QMJ85" s="114"/>
      <c r="QMK85" s="114"/>
      <c r="QML85" s="114"/>
      <c r="QMM85" s="114"/>
      <c r="QMN85" s="114"/>
      <c r="QMO85" s="114"/>
      <c r="QMP85" s="114"/>
      <c r="QMQ85" s="114"/>
      <c r="QMR85" s="114"/>
      <c r="QMS85" s="114"/>
      <c r="QMT85" s="114"/>
      <c r="QMU85" s="114"/>
      <c r="QMV85" s="114"/>
      <c r="QMW85" s="114"/>
      <c r="QMX85" s="114"/>
      <c r="QMY85" s="114"/>
      <c r="QMZ85" s="114"/>
      <c r="QNA85" s="114"/>
      <c r="QNB85" s="114"/>
      <c r="QNC85" s="114"/>
      <c r="QND85" s="114"/>
      <c r="QNE85" s="114"/>
      <c r="QNF85" s="114"/>
      <c r="QNG85" s="114"/>
      <c r="QNH85" s="114"/>
      <c r="QNI85" s="114"/>
      <c r="QNJ85" s="114"/>
      <c r="QNK85" s="114"/>
      <c r="QNL85" s="114"/>
      <c r="QNM85" s="114"/>
      <c r="QNN85" s="114"/>
      <c r="QNO85" s="114"/>
      <c r="QNP85" s="114"/>
      <c r="QNQ85" s="114"/>
      <c r="QNR85" s="114"/>
      <c r="QNS85" s="114"/>
      <c r="QNT85" s="114"/>
      <c r="QNU85" s="114"/>
      <c r="QNV85" s="114"/>
      <c r="QNW85" s="114"/>
      <c r="QNX85" s="114"/>
      <c r="QNY85" s="114"/>
      <c r="QNZ85" s="114"/>
      <c r="QOA85" s="114"/>
      <c r="QOB85" s="114"/>
      <c r="QOC85" s="114"/>
      <c r="QOD85" s="114"/>
      <c r="QOE85" s="114"/>
      <c r="QOF85" s="114"/>
      <c r="QOG85" s="114"/>
      <c r="QOH85" s="114"/>
      <c r="QOI85" s="114"/>
      <c r="QOJ85" s="114"/>
      <c r="QOK85" s="114"/>
      <c r="QOL85" s="114"/>
      <c r="QOM85" s="114"/>
      <c r="QON85" s="114"/>
      <c r="QOO85" s="114"/>
      <c r="QOP85" s="114"/>
      <c r="QOQ85" s="114"/>
      <c r="QOR85" s="114"/>
      <c r="QOS85" s="114"/>
      <c r="QOT85" s="114"/>
      <c r="QOU85" s="114"/>
      <c r="QOV85" s="114"/>
      <c r="QOW85" s="114"/>
      <c r="QOX85" s="114"/>
      <c r="QOY85" s="114"/>
      <c r="QOZ85" s="114"/>
      <c r="QPA85" s="114"/>
      <c r="QPB85" s="114"/>
      <c r="QPC85" s="114"/>
      <c r="QPD85" s="114"/>
      <c r="QPE85" s="114"/>
      <c r="QPF85" s="114"/>
      <c r="QPG85" s="114"/>
      <c r="QPH85" s="114"/>
      <c r="QPI85" s="114"/>
      <c r="QPJ85" s="114"/>
      <c r="QPK85" s="114"/>
      <c r="QPL85" s="114"/>
      <c r="QPM85" s="114"/>
      <c r="QPN85" s="114"/>
      <c r="QPO85" s="114"/>
      <c r="QPP85" s="114"/>
      <c r="QPQ85" s="114"/>
      <c r="QPR85" s="114"/>
      <c r="QPS85" s="114"/>
      <c r="QPT85" s="114"/>
      <c r="QPU85" s="114"/>
      <c r="QPV85" s="114"/>
      <c r="QPW85" s="114"/>
      <c r="QPX85" s="114"/>
      <c r="QPY85" s="114"/>
      <c r="QPZ85" s="114"/>
      <c r="QQA85" s="114"/>
      <c r="QQB85" s="114"/>
      <c r="QQC85" s="114"/>
      <c r="QQD85" s="114"/>
      <c r="QQE85" s="114"/>
      <c r="QQF85" s="114"/>
      <c r="QQG85" s="114"/>
      <c r="QQH85" s="114"/>
      <c r="QQI85" s="114"/>
      <c r="QQJ85" s="114"/>
      <c r="QQK85" s="114"/>
      <c r="QQL85" s="114"/>
      <c r="QQM85" s="114"/>
      <c r="QQN85" s="114"/>
      <c r="QQO85" s="114"/>
      <c r="QQP85" s="114"/>
      <c r="QQQ85" s="114"/>
      <c r="QQR85" s="114"/>
      <c r="QQS85" s="114"/>
      <c r="QQT85" s="114"/>
      <c r="QQU85" s="114"/>
      <c r="QQV85" s="114"/>
      <c r="QQW85" s="114"/>
      <c r="QQX85" s="114"/>
      <c r="QQY85" s="114"/>
      <c r="QQZ85" s="114"/>
      <c r="QRA85" s="114"/>
      <c r="QRB85" s="114"/>
      <c r="QRC85" s="114"/>
      <c r="QRD85" s="114"/>
      <c r="QRE85" s="114"/>
      <c r="QRF85" s="114"/>
      <c r="QRG85" s="114"/>
      <c r="QRH85" s="114"/>
      <c r="QRI85" s="114"/>
      <c r="QRJ85" s="114"/>
      <c r="QRK85" s="114"/>
      <c r="QRL85" s="114"/>
      <c r="QRM85" s="114"/>
      <c r="QRN85" s="114"/>
      <c r="QRO85" s="114"/>
      <c r="QRP85" s="114"/>
      <c r="QRQ85" s="114"/>
      <c r="QRR85" s="114"/>
      <c r="QRS85" s="114"/>
      <c r="QRT85" s="114"/>
      <c r="QRU85" s="114"/>
      <c r="QRV85" s="114"/>
      <c r="QRW85" s="114"/>
      <c r="QRX85" s="114"/>
      <c r="QRY85" s="114"/>
      <c r="QRZ85" s="114"/>
      <c r="QSA85" s="114"/>
      <c r="QSB85" s="114"/>
      <c r="QSC85" s="114"/>
      <c r="QSD85" s="114"/>
      <c r="QSE85" s="114"/>
      <c r="QSF85" s="114"/>
      <c r="QSG85" s="114"/>
      <c r="QSH85" s="114"/>
      <c r="QSI85" s="114"/>
      <c r="QSJ85" s="114"/>
      <c r="QSK85" s="114"/>
      <c r="QSL85" s="114"/>
      <c r="QSM85" s="114"/>
      <c r="QSN85" s="114"/>
      <c r="QSO85" s="114"/>
      <c r="QSP85" s="114"/>
      <c r="QSQ85" s="114"/>
      <c r="QSR85" s="114"/>
      <c r="QSS85" s="114"/>
      <c r="QST85" s="114"/>
      <c r="QSU85" s="114"/>
      <c r="QSV85" s="114"/>
      <c r="QSW85" s="114"/>
      <c r="QSX85" s="114"/>
      <c r="QSY85" s="114"/>
      <c r="QSZ85" s="114"/>
      <c r="QTA85" s="114"/>
      <c r="QTB85" s="114"/>
      <c r="QTC85" s="114"/>
      <c r="QTD85" s="114"/>
      <c r="QTE85" s="114"/>
      <c r="QTF85" s="114"/>
      <c r="QTG85" s="114"/>
      <c r="QTH85" s="114"/>
      <c r="QTI85" s="114"/>
      <c r="QTJ85" s="114"/>
      <c r="QTK85" s="114"/>
      <c r="QTL85" s="114"/>
      <c r="QTM85" s="114"/>
      <c r="QTN85" s="114"/>
      <c r="QTO85" s="114"/>
      <c r="QTP85" s="114"/>
      <c r="QTQ85" s="114"/>
      <c r="QTR85" s="114"/>
      <c r="QTS85" s="114"/>
      <c r="QTT85" s="114"/>
      <c r="QTU85" s="114"/>
      <c r="QTV85" s="114"/>
      <c r="QTW85" s="114"/>
      <c r="QTX85" s="114"/>
      <c r="QTY85" s="114"/>
      <c r="QTZ85" s="114"/>
      <c r="QUA85" s="114"/>
      <c r="QUB85" s="114"/>
      <c r="QUC85" s="114"/>
      <c r="QUD85" s="114"/>
      <c r="QUE85" s="114"/>
      <c r="QUF85" s="114"/>
      <c r="QUG85" s="114"/>
      <c r="QUH85" s="114"/>
      <c r="QUI85" s="114"/>
      <c r="QUJ85" s="114"/>
      <c r="QUK85" s="114"/>
      <c r="QUL85" s="114"/>
      <c r="QUM85" s="114"/>
      <c r="QUN85" s="114"/>
      <c r="QUO85" s="114"/>
      <c r="QUP85" s="114"/>
      <c r="QUQ85" s="114"/>
      <c r="QUR85" s="114"/>
      <c r="QUS85" s="114"/>
      <c r="QUT85" s="114"/>
      <c r="QUU85" s="114"/>
      <c r="QUV85" s="114"/>
      <c r="QUW85" s="114"/>
      <c r="QUX85" s="114"/>
      <c r="QUY85" s="114"/>
      <c r="QUZ85" s="114"/>
      <c r="QVA85" s="114"/>
      <c r="QVB85" s="114"/>
      <c r="QVC85" s="114"/>
      <c r="QVD85" s="114"/>
      <c r="QVE85" s="114"/>
      <c r="QVF85" s="114"/>
      <c r="QVG85" s="114"/>
      <c r="QVH85" s="114"/>
      <c r="QVI85" s="114"/>
      <c r="QVJ85" s="114"/>
      <c r="QVK85" s="114"/>
      <c r="QVL85" s="114"/>
      <c r="QVM85" s="114"/>
      <c r="QVN85" s="114"/>
      <c r="QVO85" s="114"/>
      <c r="QVP85" s="114"/>
      <c r="QVQ85" s="114"/>
      <c r="QVR85" s="114"/>
      <c r="QVS85" s="114"/>
      <c r="QVT85" s="114"/>
      <c r="QVU85" s="114"/>
      <c r="QVV85" s="114"/>
      <c r="QVW85" s="114"/>
      <c r="QVX85" s="114"/>
      <c r="QVY85" s="114"/>
      <c r="QVZ85" s="114"/>
      <c r="QWA85" s="114"/>
      <c r="QWB85" s="114"/>
      <c r="QWC85" s="114"/>
      <c r="QWD85" s="114"/>
      <c r="QWE85" s="114"/>
      <c r="QWF85" s="114"/>
      <c r="QWG85" s="114"/>
      <c r="QWH85" s="114"/>
      <c r="QWI85" s="114"/>
      <c r="QWJ85" s="114"/>
      <c r="QWK85" s="114"/>
      <c r="QWL85" s="114"/>
      <c r="QWM85" s="114"/>
      <c r="QWN85" s="114"/>
      <c r="QWO85" s="114"/>
      <c r="QWP85" s="114"/>
      <c r="QWQ85" s="114"/>
      <c r="QWR85" s="114"/>
      <c r="QWS85" s="114"/>
      <c r="QWT85" s="114"/>
      <c r="QWU85" s="114"/>
      <c r="QWV85" s="114"/>
      <c r="QWW85" s="114"/>
      <c r="QWX85" s="114"/>
      <c r="QWY85" s="114"/>
      <c r="QWZ85" s="114"/>
      <c r="QXA85" s="114"/>
      <c r="QXB85" s="114"/>
      <c r="QXC85" s="114"/>
      <c r="QXD85" s="114"/>
      <c r="QXE85" s="114"/>
      <c r="QXF85" s="114"/>
      <c r="QXG85" s="114"/>
      <c r="QXH85" s="114"/>
      <c r="QXI85" s="114"/>
      <c r="QXJ85" s="114"/>
      <c r="QXK85" s="114"/>
      <c r="QXL85" s="114"/>
      <c r="QXM85" s="114"/>
      <c r="QXN85" s="114"/>
      <c r="QXO85" s="114"/>
      <c r="QXP85" s="114"/>
      <c r="QXQ85" s="114"/>
      <c r="QXR85" s="114"/>
      <c r="QXS85" s="114"/>
      <c r="QXT85" s="114"/>
      <c r="QXU85" s="114"/>
      <c r="QXV85" s="114"/>
      <c r="QXW85" s="114"/>
      <c r="QXX85" s="114"/>
      <c r="QXY85" s="114"/>
      <c r="QXZ85" s="114"/>
      <c r="QYA85" s="114"/>
      <c r="QYB85" s="114"/>
      <c r="QYC85" s="114"/>
      <c r="QYD85" s="114"/>
      <c r="QYE85" s="114"/>
      <c r="QYF85" s="114"/>
      <c r="QYG85" s="114"/>
      <c r="QYH85" s="114"/>
      <c r="QYI85" s="114"/>
      <c r="QYJ85" s="114"/>
      <c r="QYK85" s="114"/>
      <c r="QYL85" s="114"/>
      <c r="QYM85" s="114"/>
      <c r="QYN85" s="114"/>
      <c r="QYO85" s="114"/>
      <c r="QYP85" s="114"/>
      <c r="QYQ85" s="114"/>
      <c r="QYR85" s="114"/>
      <c r="QYS85" s="114"/>
      <c r="QYT85" s="114"/>
      <c r="QYU85" s="114"/>
      <c r="QYV85" s="114"/>
      <c r="QYW85" s="114"/>
      <c r="QYX85" s="114"/>
      <c r="QYY85" s="114"/>
      <c r="QYZ85" s="114"/>
      <c r="QZA85" s="114"/>
      <c r="QZB85" s="114"/>
      <c r="QZC85" s="114"/>
      <c r="QZD85" s="114"/>
      <c r="QZE85" s="114"/>
      <c r="QZF85" s="114"/>
      <c r="QZG85" s="114"/>
      <c r="QZH85" s="114"/>
      <c r="QZI85" s="114"/>
      <c r="QZJ85" s="114"/>
      <c r="QZK85" s="114"/>
      <c r="QZL85" s="114"/>
      <c r="QZM85" s="114"/>
      <c r="QZN85" s="114"/>
      <c r="QZO85" s="114"/>
      <c r="QZP85" s="114"/>
      <c r="QZQ85" s="114"/>
      <c r="QZR85" s="114"/>
      <c r="QZS85" s="114"/>
      <c r="QZT85" s="114"/>
      <c r="QZU85" s="114"/>
      <c r="QZV85" s="114"/>
      <c r="QZW85" s="114"/>
      <c r="QZX85" s="114"/>
      <c r="QZY85" s="114"/>
      <c r="QZZ85" s="114"/>
      <c r="RAA85" s="114"/>
      <c r="RAB85" s="114"/>
      <c r="RAC85" s="114"/>
      <c r="RAD85" s="114"/>
      <c r="RAE85" s="114"/>
      <c r="RAF85" s="114"/>
      <c r="RAG85" s="114"/>
      <c r="RAH85" s="114"/>
      <c r="RAI85" s="114"/>
      <c r="RAJ85" s="114"/>
      <c r="RAK85" s="114"/>
      <c r="RAL85" s="114"/>
      <c r="RAM85" s="114"/>
      <c r="RAN85" s="114"/>
      <c r="RAO85" s="114"/>
      <c r="RAP85" s="114"/>
      <c r="RAQ85" s="114"/>
      <c r="RAR85" s="114"/>
      <c r="RAS85" s="114"/>
      <c r="RAT85" s="114"/>
      <c r="RAU85" s="114"/>
      <c r="RAV85" s="114"/>
      <c r="RAW85" s="114"/>
      <c r="RAX85" s="114"/>
      <c r="RAY85" s="114"/>
      <c r="RAZ85" s="114"/>
      <c r="RBA85" s="114"/>
      <c r="RBB85" s="114"/>
      <c r="RBC85" s="114"/>
      <c r="RBD85" s="114"/>
      <c r="RBE85" s="114"/>
      <c r="RBF85" s="114"/>
      <c r="RBG85" s="114"/>
      <c r="RBH85" s="114"/>
      <c r="RBI85" s="114"/>
      <c r="RBJ85" s="114"/>
      <c r="RBK85" s="114"/>
      <c r="RBL85" s="114"/>
      <c r="RBM85" s="114"/>
      <c r="RBN85" s="114"/>
      <c r="RBO85" s="114"/>
      <c r="RBP85" s="114"/>
      <c r="RBQ85" s="114"/>
      <c r="RBR85" s="114"/>
      <c r="RBS85" s="114"/>
      <c r="RBT85" s="114"/>
      <c r="RBU85" s="114"/>
      <c r="RBV85" s="114"/>
      <c r="RBW85" s="114"/>
      <c r="RBX85" s="114"/>
      <c r="RBY85" s="114"/>
      <c r="RBZ85" s="114"/>
      <c r="RCA85" s="114"/>
      <c r="RCB85" s="114"/>
      <c r="RCC85" s="114"/>
      <c r="RCD85" s="114"/>
      <c r="RCE85" s="114"/>
      <c r="RCF85" s="114"/>
      <c r="RCG85" s="114"/>
      <c r="RCH85" s="114"/>
      <c r="RCI85" s="114"/>
      <c r="RCJ85" s="114"/>
      <c r="RCK85" s="114"/>
      <c r="RCL85" s="114"/>
      <c r="RCM85" s="114"/>
      <c r="RCN85" s="114"/>
      <c r="RCO85" s="114"/>
      <c r="RCP85" s="114"/>
      <c r="RCQ85" s="114"/>
      <c r="RCR85" s="114"/>
      <c r="RCS85" s="114"/>
      <c r="RCT85" s="114"/>
      <c r="RCU85" s="114"/>
      <c r="RCV85" s="114"/>
      <c r="RCW85" s="114"/>
      <c r="RCX85" s="114"/>
      <c r="RCY85" s="114"/>
      <c r="RCZ85" s="114"/>
      <c r="RDA85" s="114"/>
      <c r="RDB85" s="114"/>
      <c r="RDC85" s="114"/>
      <c r="RDD85" s="114"/>
      <c r="RDE85" s="114"/>
      <c r="RDF85" s="114"/>
      <c r="RDG85" s="114"/>
      <c r="RDH85" s="114"/>
      <c r="RDI85" s="114"/>
      <c r="RDJ85" s="114"/>
      <c r="RDK85" s="114"/>
      <c r="RDL85" s="114"/>
      <c r="RDM85" s="114"/>
      <c r="RDN85" s="114"/>
      <c r="RDO85" s="114"/>
      <c r="RDP85" s="114"/>
      <c r="RDQ85" s="114"/>
      <c r="RDR85" s="114"/>
      <c r="RDS85" s="114"/>
      <c r="RDT85" s="114"/>
      <c r="RDU85" s="114"/>
      <c r="RDV85" s="114"/>
      <c r="RDW85" s="114"/>
      <c r="RDX85" s="114"/>
      <c r="RDY85" s="114"/>
      <c r="RDZ85" s="114"/>
      <c r="REA85" s="114"/>
      <c r="REB85" s="114"/>
      <c r="REC85" s="114"/>
      <c r="RED85" s="114"/>
      <c r="REE85" s="114"/>
      <c r="REF85" s="114"/>
      <c r="REG85" s="114"/>
      <c r="REH85" s="114"/>
      <c r="REI85" s="114"/>
      <c r="REJ85" s="114"/>
      <c r="REK85" s="114"/>
      <c r="REL85" s="114"/>
      <c r="REM85" s="114"/>
      <c r="REN85" s="114"/>
      <c r="REO85" s="114"/>
      <c r="REP85" s="114"/>
      <c r="REQ85" s="114"/>
      <c r="RER85" s="114"/>
      <c r="RES85" s="114"/>
      <c r="RET85" s="114"/>
      <c r="REU85" s="114"/>
      <c r="REV85" s="114"/>
      <c r="REW85" s="114"/>
      <c r="REX85" s="114"/>
      <c r="REY85" s="114"/>
      <c r="REZ85" s="114"/>
      <c r="RFA85" s="114"/>
      <c r="RFB85" s="114"/>
      <c r="RFC85" s="114"/>
      <c r="RFD85" s="114"/>
      <c r="RFE85" s="114"/>
      <c r="RFF85" s="114"/>
      <c r="RFG85" s="114"/>
      <c r="RFH85" s="114"/>
      <c r="RFI85" s="114"/>
      <c r="RFJ85" s="114"/>
      <c r="RFK85" s="114"/>
      <c r="RFL85" s="114"/>
      <c r="RFM85" s="114"/>
      <c r="RFN85" s="114"/>
      <c r="RFO85" s="114"/>
      <c r="RFP85" s="114"/>
      <c r="RFQ85" s="114"/>
      <c r="RFR85" s="114"/>
      <c r="RFS85" s="114"/>
      <c r="RFT85" s="114"/>
      <c r="RFU85" s="114"/>
      <c r="RFV85" s="114"/>
      <c r="RFW85" s="114"/>
      <c r="RFX85" s="114"/>
      <c r="RFY85" s="114"/>
      <c r="RFZ85" s="114"/>
      <c r="RGA85" s="114"/>
      <c r="RGB85" s="114"/>
      <c r="RGC85" s="114"/>
      <c r="RGD85" s="114"/>
      <c r="RGE85" s="114"/>
      <c r="RGF85" s="114"/>
      <c r="RGG85" s="114"/>
      <c r="RGH85" s="114"/>
      <c r="RGI85" s="114"/>
      <c r="RGJ85" s="114"/>
      <c r="RGK85" s="114"/>
      <c r="RGL85" s="114"/>
      <c r="RGM85" s="114"/>
      <c r="RGN85" s="114"/>
      <c r="RGO85" s="114"/>
      <c r="RGP85" s="114"/>
      <c r="RGQ85" s="114"/>
      <c r="RGR85" s="114"/>
      <c r="RGS85" s="114"/>
      <c r="RGT85" s="114"/>
      <c r="RGU85" s="114"/>
      <c r="RGV85" s="114"/>
      <c r="RGW85" s="114"/>
      <c r="RGX85" s="114"/>
      <c r="RGY85" s="114"/>
      <c r="RGZ85" s="114"/>
      <c r="RHA85" s="114"/>
      <c r="RHB85" s="114"/>
      <c r="RHC85" s="114"/>
      <c r="RHD85" s="114"/>
      <c r="RHE85" s="114"/>
      <c r="RHF85" s="114"/>
      <c r="RHG85" s="114"/>
      <c r="RHH85" s="114"/>
      <c r="RHI85" s="114"/>
      <c r="RHJ85" s="114"/>
      <c r="RHK85" s="114"/>
      <c r="RHL85" s="114"/>
      <c r="RHM85" s="114"/>
      <c r="RHN85" s="114"/>
      <c r="RHO85" s="114"/>
      <c r="RHP85" s="114"/>
      <c r="RHQ85" s="114"/>
      <c r="RHR85" s="114"/>
      <c r="RHS85" s="114"/>
      <c r="RHT85" s="114"/>
      <c r="RHU85" s="114"/>
      <c r="RHV85" s="114"/>
      <c r="RHW85" s="114"/>
      <c r="RHX85" s="114"/>
      <c r="RHY85" s="114"/>
      <c r="RHZ85" s="114"/>
      <c r="RIA85" s="114"/>
      <c r="RIB85" s="114"/>
      <c r="RIC85" s="114"/>
      <c r="RID85" s="114"/>
      <c r="RIE85" s="114"/>
      <c r="RIF85" s="114"/>
      <c r="RIG85" s="114"/>
      <c r="RIH85" s="114"/>
      <c r="RII85" s="114"/>
      <c r="RIJ85" s="114"/>
      <c r="RIK85" s="114"/>
      <c r="RIL85" s="114"/>
      <c r="RIM85" s="114"/>
      <c r="RIN85" s="114"/>
      <c r="RIO85" s="114"/>
      <c r="RIP85" s="114"/>
      <c r="RIQ85" s="114"/>
      <c r="RIR85" s="114"/>
      <c r="RIS85" s="114"/>
      <c r="RIT85" s="114"/>
      <c r="RIU85" s="114"/>
      <c r="RIV85" s="114"/>
      <c r="RIW85" s="114"/>
      <c r="RIX85" s="114"/>
      <c r="RIY85" s="114"/>
      <c r="RIZ85" s="114"/>
      <c r="RJA85" s="114"/>
      <c r="RJB85" s="114"/>
      <c r="RJC85" s="114"/>
      <c r="RJD85" s="114"/>
      <c r="RJE85" s="114"/>
      <c r="RJF85" s="114"/>
      <c r="RJG85" s="114"/>
      <c r="RJH85" s="114"/>
      <c r="RJI85" s="114"/>
      <c r="RJJ85" s="114"/>
      <c r="RJK85" s="114"/>
      <c r="RJL85" s="114"/>
      <c r="RJM85" s="114"/>
      <c r="RJN85" s="114"/>
      <c r="RJO85" s="114"/>
      <c r="RJP85" s="114"/>
      <c r="RJQ85" s="114"/>
      <c r="RJR85" s="114"/>
      <c r="RJS85" s="114"/>
      <c r="RJT85" s="114"/>
      <c r="RJU85" s="114"/>
      <c r="RJV85" s="114"/>
      <c r="RJW85" s="114"/>
      <c r="RJX85" s="114"/>
      <c r="RJY85" s="114"/>
      <c r="RJZ85" s="114"/>
      <c r="RKA85" s="114"/>
      <c r="RKB85" s="114"/>
      <c r="RKC85" s="114"/>
      <c r="RKD85" s="114"/>
      <c r="RKE85" s="114"/>
      <c r="RKF85" s="114"/>
      <c r="RKG85" s="114"/>
      <c r="RKH85" s="114"/>
      <c r="RKI85" s="114"/>
      <c r="RKJ85" s="114"/>
      <c r="RKK85" s="114"/>
      <c r="RKL85" s="114"/>
      <c r="RKM85" s="114"/>
      <c r="RKN85" s="114"/>
      <c r="RKO85" s="114"/>
      <c r="RKP85" s="114"/>
      <c r="RKQ85" s="114"/>
      <c r="RKR85" s="114"/>
      <c r="RKS85" s="114"/>
      <c r="RKT85" s="114"/>
      <c r="RKU85" s="114"/>
      <c r="RKV85" s="114"/>
      <c r="RKW85" s="114"/>
      <c r="RKX85" s="114"/>
      <c r="RKY85" s="114"/>
      <c r="RKZ85" s="114"/>
      <c r="RLA85" s="114"/>
      <c r="RLB85" s="114"/>
      <c r="RLC85" s="114"/>
      <c r="RLD85" s="114"/>
      <c r="RLE85" s="114"/>
      <c r="RLF85" s="114"/>
      <c r="RLG85" s="114"/>
      <c r="RLH85" s="114"/>
      <c r="RLI85" s="114"/>
      <c r="RLJ85" s="114"/>
      <c r="RLK85" s="114"/>
      <c r="RLL85" s="114"/>
      <c r="RLM85" s="114"/>
      <c r="RLN85" s="114"/>
      <c r="RLO85" s="114"/>
      <c r="RLP85" s="114"/>
      <c r="RLQ85" s="114"/>
      <c r="RLR85" s="114"/>
      <c r="RLS85" s="114"/>
      <c r="RLT85" s="114"/>
      <c r="RLU85" s="114"/>
      <c r="RLV85" s="114"/>
      <c r="RLW85" s="114"/>
      <c r="RLX85" s="114"/>
      <c r="RLY85" s="114"/>
      <c r="RLZ85" s="114"/>
      <c r="RMA85" s="114"/>
      <c r="RMB85" s="114"/>
      <c r="RMC85" s="114"/>
      <c r="RMD85" s="114"/>
      <c r="RME85" s="114"/>
      <c r="RMF85" s="114"/>
      <c r="RMG85" s="114"/>
      <c r="RMH85" s="114"/>
      <c r="RMI85" s="114"/>
      <c r="RMJ85" s="114"/>
      <c r="RMK85" s="114"/>
      <c r="RML85" s="114"/>
      <c r="RMM85" s="114"/>
      <c r="RMN85" s="114"/>
      <c r="RMO85" s="114"/>
      <c r="RMP85" s="114"/>
      <c r="RMQ85" s="114"/>
      <c r="RMR85" s="114"/>
      <c r="RMS85" s="114"/>
      <c r="RMT85" s="114"/>
      <c r="RMU85" s="114"/>
      <c r="RMV85" s="114"/>
      <c r="RMW85" s="114"/>
      <c r="RMX85" s="114"/>
      <c r="RMY85" s="114"/>
      <c r="RMZ85" s="114"/>
      <c r="RNA85" s="114"/>
      <c r="RNB85" s="114"/>
      <c r="RNC85" s="114"/>
      <c r="RND85" s="114"/>
      <c r="RNE85" s="114"/>
      <c r="RNF85" s="114"/>
      <c r="RNG85" s="114"/>
      <c r="RNH85" s="114"/>
      <c r="RNI85" s="114"/>
      <c r="RNJ85" s="114"/>
      <c r="RNK85" s="114"/>
      <c r="RNL85" s="114"/>
      <c r="RNM85" s="114"/>
      <c r="RNN85" s="114"/>
      <c r="RNO85" s="114"/>
      <c r="RNP85" s="114"/>
      <c r="RNQ85" s="114"/>
      <c r="RNR85" s="114"/>
      <c r="RNS85" s="114"/>
      <c r="RNT85" s="114"/>
      <c r="RNU85" s="114"/>
      <c r="RNV85" s="114"/>
      <c r="RNW85" s="114"/>
      <c r="RNX85" s="114"/>
      <c r="RNY85" s="114"/>
      <c r="RNZ85" s="114"/>
      <c r="ROA85" s="114"/>
      <c r="ROB85" s="114"/>
      <c r="ROC85" s="114"/>
      <c r="ROD85" s="114"/>
      <c r="ROE85" s="114"/>
      <c r="ROF85" s="114"/>
      <c r="ROG85" s="114"/>
      <c r="ROH85" s="114"/>
      <c r="ROI85" s="114"/>
      <c r="ROJ85" s="114"/>
      <c r="ROK85" s="114"/>
      <c r="ROL85" s="114"/>
      <c r="ROM85" s="114"/>
      <c r="RON85" s="114"/>
      <c r="ROO85" s="114"/>
      <c r="ROP85" s="114"/>
      <c r="ROQ85" s="114"/>
      <c r="ROR85" s="114"/>
      <c r="ROS85" s="114"/>
      <c r="ROT85" s="114"/>
      <c r="ROU85" s="114"/>
      <c r="ROV85" s="114"/>
      <c r="ROW85" s="114"/>
      <c r="ROX85" s="114"/>
      <c r="ROY85" s="114"/>
      <c r="ROZ85" s="114"/>
      <c r="RPA85" s="114"/>
      <c r="RPB85" s="114"/>
      <c r="RPC85" s="114"/>
      <c r="RPD85" s="114"/>
      <c r="RPE85" s="114"/>
      <c r="RPF85" s="114"/>
      <c r="RPG85" s="114"/>
      <c r="RPH85" s="114"/>
      <c r="RPI85" s="114"/>
      <c r="RPJ85" s="114"/>
      <c r="RPK85" s="114"/>
      <c r="RPL85" s="114"/>
      <c r="RPM85" s="114"/>
      <c r="RPN85" s="114"/>
      <c r="RPO85" s="114"/>
      <c r="RPP85" s="114"/>
      <c r="RPQ85" s="114"/>
      <c r="RPR85" s="114"/>
      <c r="RPS85" s="114"/>
      <c r="RPT85" s="114"/>
      <c r="RPU85" s="114"/>
      <c r="RPV85" s="114"/>
      <c r="RPW85" s="114"/>
      <c r="RPX85" s="114"/>
      <c r="RPY85" s="114"/>
      <c r="RPZ85" s="114"/>
      <c r="RQA85" s="114"/>
      <c r="RQB85" s="114"/>
      <c r="RQC85" s="114"/>
      <c r="RQD85" s="114"/>
      <c r="RQE85" s="114"/>
      <c r="RQF85" s="114"/>
      <c r="RQG85" s="114"/>
      <c r="RQH85" s="114"/>
      <c r="RQI85" s="114"/>
      <c r="RQJ85" s="114"/>
      <c r="RQK85" s="114"/>
      <c r="RQL85" s="114"/>
      <c r="RQM85" s="114"/>
      <c r="RQN85" s="114"/>
      <c r="RQO85" s="114"/>
      <c r="RQP85" s="114"/>
      <c r="RQQ85" s="114"/>
      <c r="RQR85" s="114"/>
      <c r="RQS85" s="114"/>
      <c r="RQT85" s="114"/>
      <c r="RQU85" s="114"/>
      <c r="RQV85" s="114"/>
      <c r="RQW85" s="114"/>
      <c r="RQX85" s="114"/>
      <c r="RQY85" s="114"/>
      <c r="RQZ85" s="114"/>
      <c r="RRA85" s="114"/>
      <c r="RRB85" s="114"/>
      <c r="RRC85" s="114"/>
      <c r="RRD85" s="114"/>
      <c r="RRE85" s="114"/>
      <c r="RRF85" s="114"/>
      <c r="RRG85" s="114"/>
      <c r="RRH85" s="114"/>
      <c r="RRI85" s="114"/>
      <c r="RRJ85" s="114"/>
      <c r="RRK85" s="114"/>
      <c r="RRL85" s="114"/>
      <c r="RRM85" s="114"/>
      <c r="RRN85" s="114"/>
      <c r="RRO85" s="114"/>
      <c r="RRP85" s="114"/>
      <c r="RRQ85" s="114"/>
      <c r="RRR85" s="114"/>
      <c r="RRS85" s="114"/>
      <c r="RRT85" s="114"/>
      <c r="RRU85" s="114"/>
      <c r="RRV85" s="114"/>
      <c r="RRW85" s="114"/>
      <c r="RRX85" s="114"/>
      <c r="RRY85" s="114"/>
      <c r="RRZ85" s="114"/>
      <c r="RSA85" s="114"/>
      <c r="RSB85" s="114"/>
      <c r="RSC85" s="114"/>
      <c r="RSD85" s="114"/>
      <c r="RSE85" s="114"/>
      <c r="RSF85" s="114"/>
      <c r="RSG85" s="114"/>
      <c r="RSH85" s="114"/>
      <c r="RSI85" s="114"/>
      <c r="RSJ85" s="114"/>
      <c r="RSK85" s="114"/>
      <c r="RSL85" s="114"/>
      <c r="RSM85" s="114"/>
      <c r="RSN85" s="114"/>
      <c r="RSO85" s="114"/>
      <c r="RSP85" s="114"/>
      <c r="RSQ85" s="114"/>
      <c r="RSR85" s="114"/>
      <c r="RSS85" s="114"/>
      <c r="RST85" s="114"/>
      <c r="RSU85" s="114"/>
      <c r="RSV85" s="114"/>
      <c r="RSW85" s="114"/>
      <c r="RSX85" s="114"/>
      <c r="RSY85" s="114"/>
      <c r="RSZ85" s="114"/>
      <c r="RTA85" s="114"/>
      <c r="RTB85" s="114"/>
      <c r="RTC85" s="114"/>
      <c r="RTD85" s="114"/>
      <c r="RTE85" s="114"/>
      <c r="RTF85" s="114"/>
      <c r="RTG85" s="114"/>
      <c r="RTH85" s="114"/>
      <c r="RTI85" s="114"/>
      <c r="RTJ85" s="114"/>
      <c r="RTK85" s="114"/>
      <c r="RTL85" s="114"/>
      <c r="RTM85" s="114"/>
      <c r="RTN85" s="114"/>
      <c r="RTO85" s="114"/>
      <c r="RTP85" s="114"/>
      <c r="RTQ85" s="114"/>
      <c r="RTR85" s="114"/>
      <c r="RTS85" s="114"/>
      <c r="RTT85" s="114"/>
      <c r="RTU85" s="114"/>
      <c r="RTV85" s="114"/>
      <c r="RTW85" s="114"/>
      <c r="RTX85" s="114"/>
      <c r="RTY85" s="114"/>
      <c r="RTZ85" s="114"/>
      <c r="RUA85" s="114"/>
      <c r="RUB85" s="114"/>
      <c r="RUC85" s="114"/>
      <c r="RUD85" s="114"/>
      <c r="RUE85" s="114"/>
      <c r="RUF85" s="114"/>
      <c r="RUG85" s="114"/>
      <c r="RUH85" s="114"/>
      <c r="RUI85" s="114"/>
      <c r="RUJ85" s="114"/>
      <c r="RUK85" s="114"/>
      <c r="RUL85" s="114"/>
      <c r="RUM85" s="114"/>
      <c r="RUN85" s="114"/>
      <c r="RUO85" s="114"/>
      <c r="RUP85" s="114"/>
      <c r="RUQ85" s="114"/>
      <c r="RUR85" s="114"/>
      <c r="RUS85" s="114"/>
      <c r="RUT85" s="114"/>
      <c r="RUU85" s="114"/>
      <c r="RUV85" s="114"/>
      <c r="RUW85" s="114"/>
      <c r="RUX85" s="114"/>
      <c r="RUY85" s="114"/>
      <c r="RUZ85" s="114"/>
      <c r="RVA85" s="114"/>
      <c r="RVB85" s="114"/>
      <c r="RVC85" s="114"/>
      <c r="RVD85" s="114"/>
      <c r="RVE85" s="114"/>
      <c r="RVF85" s="114"/>
      <c r="RVG85" s="114"/>
      <c r="RVH85" s="114"/>
      <c r="RVI85" s="114"/>
      <c r="RVJ85" s="114"/>
      <c r="RVK85" s="114"/>
      <c r="RVL85" s="114"/>
      <c r="RVM85" s="114"/>
      <c r="RVN85" s="114"/>
      <c r="RVO85" s="114"/>
      <c r="RVP85" s="114"/>
      <c r="RVQ85" s="114"/>
      <c r="RVR85" s="114"/>
      <c r="RVS85" s="114"/>
      <c r="RVT85" s="114"/>
      <c r="RVU85" s="114"/>
      <c r="RVV85" s="114"/>
      <c r="RVW85" s="114"/>
      <c r="RVX85" s="114"/>
      <c r="RVY85" s="114"/>
      <c r="RVZ85" s="114"/>
      <c r="RWA85" s="114"/>
      <c r="RWB85" s="114"/>
      <c r="RWC85" s="114"/>
      <c r="RWD85" s="114"/>
      <c r="RWE85" s="114"/>
      <c r="RWF85" s="114"/>
      <c r="RWG85" s="114"/>
      <c r="RWH85" s="114"/>
      <c r="RWI85" s="114"/>
      <c r="RWJ85" s="114"/>
      <c r="RWK85" s="114"/>
      <c r="RWL85" s="114"/>
      <c r="RWM85" s="114"/>
      <c r="RWN85" s="114"/>
      <c r="RWO85" s="114"/>
      <c r="RWP85" s="114"/>
      <c r="RWQ85" s="114"/>
      <c r="RWR85" s="114"/>
      <c r="RWS85" s="114"/>
      <c r="RWT85" s="114"/>
      <c r="RWU85" s="114"/>
      <c r="RWV85" s="114"/>
      <c r="RWW85" s="114"/>
      <c r="RWX85" s="114"/>
      <c r="RWY85" s="114"/>
      <c r="RWZ85" s="114"/>
      <c r="RXA85" s="114"/>
      <c r="RXB85" s="114"/>
      <c r="RXC85" s="114"/>
      <c r="RXD85" s="114"/>
      <c r="RXE85" s="114"/>
      <c r="RXF85" s="114"/>
      <c r="RXG85" s="114"/>
      <c r="RXH85" s="114"/>
      <c r="RXI85" s="114"/>
      <c r="RXJ85" s="114"/>
      <c r="RXK85" s="114"/>
      <c r="RXL85" s="114"/>
      <c r="RXM85" s="114"/>
      <c r="RXN85" s="114"/>
      <c r="RXO85" s="114"/>
      <c r="RXP85" s="114"/>
      <c r="RXQ85" s="114"/>
      <c r="RXR85" s="114"/>
      <c r="RXS85" s="114"/>
      <c r="RXT85" s="114"/>
      <c r="RXU85" s="114"/>
      <c r="RXV85" s="114"/>
      <c r="RXW85" s="114"/>
      <c r="RXX85" s="114"/>
      <c r="RXY85" s="114"/>
      <c r="RXZ85" s="114"/>
      <c r="RYA85" s="114"/>
      <c r="RYB85" s="114"/>
      <c r="RYC85" s="114"/>
      <c r="RYD85" s="114"/>
      <c r="RYE85" s="114"/>
      <c r="RYF85" s="114"/>
      <c r="RYG85" s="114"/>
      <c r="RYH85" s="114"/>
      <c r="RYI85" s="114"/>
      <c r="RYJ85" s="114"/>
      <c r="RYK85" s="114"/>
      <c r="RYL85" s="114"/>
      <c r="RYM85" s="114"/>
      <c r="RYN85" s="114"/>
      <c r="RYO85" s="114"/>
      <c r="RYP85" s="114"/>
      <c r="RYQ85" s="114"/>
      <c r="RYR85" s="114"/>
      <c r="RYS85" s="114"/>
      <c r="RYT85" s="114"/>
      <c r="RYU85" s="114"/>
      <c r="RYV85" s="114"/>
      <c r="RYW85" s="114"/>
      <c r="RYX85" s="114"/>
      <c r="RYY85" s="114"/>
      <c r="RYZ85" s="114"/>
      <c r="RZA85" s="114"/>
      <c r="RZB85" s="114"/>
      <c r="RZC85" s="114"/>
      <c r="RZD85" s="114"/>
      <c r="RZE85" s="114"/>
      <c r="RZF85" s="114"/>
      <c r="RZG85" s="114"/>
      <c r="RZH85" s="114"/>
      <c r="RZI85" s="114"/>
      <c r="RZJ85" s="114"/>
      <c r="RZK85" s="114"/>
      <c r="RZL85" s="114"/>
      <c r="RZM85" s="114"/>
      <c r="RZN85" s="114"/>
      <c r="RZO85" s="114"/>
      <c r="RZP85" s="114"/>
      <c r="RZQ85" s="114"/>
      <c r="RZR85" s="114"/>
      <c r="RZS85" s="114"/>
      <c r="RZT85" s="114"/>
      <c r="RZU85" s="114"/>
      <c r="RZV85" s="114"/>
      <c r="RZW85" s="114"/>
      <c r="RZX85" s="114"/>
      <c r="RZY85" s="114"/>
      <c r="RZZ85" s="114"/>
      <c r="SAA85" s="114"/>
      <c r="SAB85" s="114"/>
      <c r="SAC85" s="114"/>
      <c r="SAD85" s="114"/>
      <c r="SAE85" s="114"/>
      <c r="SAF85" s="114"/>
      <c r="SAG85" s="114"/>
      <c r="SAH85" s="114"/>
      <c r="SAI85" s="114"/>
      <c r="SAJ85" s="114"/>
      <c r="SAK85" s="114"/>
      <c r="SAL85" s="114"/>
      <c r="SAM85" s="114"/>
      <c r="SAN85" s="114"/>
      <c r="SAO85" s="114"/>
      <c r="SAP85" s="114"/>
      <c r="SAQ85" s="114"/>
      <c r="SAR85" s="114"/>
      <c r="SAS85" s="114"/>
      <c r="SAT85" s="114"/>
      <c r="SAU85" s="114"/>
      <c r="SAV85" s="114"/>
      <c r="SAW85" s="114"/>
      <c r="SAX85" s="114"/>
      <c r="SAY85" s="114"/>
      <c r="SAZ85" s="114"/>
      <c r="SBA85" s="114"/>
      <c r="SBB85" s="114"/>
      <c r="SBC85" s="114"/>
      <c r="SBD85" s="114"/>
      <c r="SBE85" s="114"/>
      <c r="SBF85" s="114"/>
      <c r="SBG85" s="114"/>
      <c r="SBH85" s="114"/>
      <c r="SBI85" s="114"/>
      <c r="SBJ85" s="114"/>
      <c r="SBK85" s="114"/>
      <c r="SBL85" s="114"/>
      <c r="SBM85" s="114"/>
      <c r="SBN85" s="114"/>
      <c r="SBO85" s="114"/>
      <c r="SBP85" s="114"/>
      <c r="SBQ85" s="114"/>
      <c r="SBR85" s="114"/>
      <c r="SBS85" s="114"/>
      <c r="SBT85" s="114"/>
      <c r="SBU85" s="114"/>
      <c r="SBV85" s="114"/>
      <c r="SBW85" s="114"/>
      <c r="SBX85" s="114"/>
      <c r="SBY85" s="114"/>
      <c r="SBZ85" s="114"/>
      <c r="SCA85" s="114"/>
      <c r="SCB85" s="114"/>
      <c r="SCC85" s="114"/>
      <c r="SCD85" s="114"/>
      <c r="SCE85" s="114"/>
      <c r="SCF85" s="114"/>
      <c r="SCG85" s="114"/>
      <c r="SCH85" s="114"/>
      <c r="SCI85" s="114"/>
      <c r="SCJ85" s="114"/>
      <c r="SCK85" s="114"/>
      <c r="SCL85" s="114"/>
      <c r="SCM85" s="114"/>
      <c r="SCN85" s="114"/>
      <c r="SCO85" s="114"/>
      <c r="SCP85" s="114"/>
      <c r="SCQ85" s="114"/>
      <c r="SCR85" s="114"/>
      <c r="SCS85" s="114"/>
      <c r="SCT85" s="114"/>
      <c r="SCU85" s="114"/>
      <c r="SCV85" s="114"/>
      <c r="SCW85" s="114"/>
      <c r="SCX85" s="114"/>
      <c r="SCY85" s="114"/>
      <c r="SCZ85" s="114"/>
      <c r="SDA85" s="114"/>
      <c r="SDB85" s="114"/>
      <c r="SDC85" s="114"/>
      <c r="SDD85" s="114"/>
      <c r="SDE85" s="114"/>
      <c r="SDF85" s="114"/>
      <c r="SDG85" s="114"/>
      <c r="SDH85" s="114"/>
      <c r="SDI85" s="114"/>
      <c r="SDJ85" s="114"/>
      <c r="SDK85" s="114"/>
      <c r="SDL85" s="114"/>
      <c r="SDM85" s="114"/>
      <c r="SDN85" s="114"/>
      <c r="SDO85" s="114"/>
      <c r="SDP85" s="114"/>
      <c r="SDQ85" s="114"/>
      <c r="SDR85" s="114"/>
      <c r="SDS85" s="114"/>
      <c r="SDT85" s="114"/>
      <c r="SDU85" s="114"/>
      <c r="SDV85" s="114"/>
      <c r="SDW85" s="114"/>
      <c r="SDX85" s="114"/>
      <c r="SDY85" s="114"/>
      <c r="SDZ85" s="114"/>
      <c r="SEA85" s="114"/>
      <c r="SEB85" s="114"/>
      <c r="SEC85" s="114"/>
      <c r="SED85" s="114"/>
      <c r="SEE85" s="114"/>
      <c r="SEF85" s="114"/>
      <c r="SEG85" s="114"/>
      <c r="SEH85" s="114"/>
      <c r="SEI85" s="114"/>
      <c r="SEJ85" s="114"/>
      <c r="SEK85" s="114"/>
      <c r="SEL85" s="114"/>
      <c r="SEM85" s="114"/>
      <c r="SEN85" s="114"/>
      <c r="SEO85" s="114"/>
      <c r="SEP85" s="114"/>
      <c r="SEQ85" s="114"/>
      <c r="SER85" s="114"/>
      <c r="SES85" s="114"/>
      <c r="SET85" s="114"/>
      <c r="SEU85" s="114"/>
      <c r="SEV85" s="114"/>
      <c r="SEW85" s="114"/>
      <c r="SEX85" s="114"/>
      <c r="SEY85" s="114"/>
      <c r="SEZ85" s="114"/>
      <c r="SFA85" s="114"/>
      <c r="SFB85" s="114"/>
      <c r="SFC85" s="114"/>
      <c r="SFD85" s="114"/>
      <c r="SFE85" s="114"/>
      <c r="SFF85" s="114"/>
      <c r="SFG85" s="114"/>
      <c r="SFH85" s="114"/>
      <c r="SFI85" s="114"/>
      <c r="SFJ85" s="114"/>
      <c r="SFK85" s="114"/>
      <c r="SFL85" s="114"/>
      <c r="SFM85" s="114"/>
      <c r="SFN85" s="114"/>
      <c r="SFO85" s="114"/>
      <c r="SFP85" s="114"/>
      <c r="SFQ85" s="114"/>
      <c r="SFR85" s="114"/>
      <c r="SFS85" s="114"/>
      <c r="SFT85" s="114"/>
      <c r="SFU85" s="114"/>
      <c r="SFV85" s="114"/>
      <c r="SFW85" s="114"/>
      <c r="SFX85" s="114"/>
      <c r="SFY85" s="114"/>
      <c r="SFZ85" s="114"/>
      <c r="SGA85" s="114"/>
      <c r="SGB85" s="114"/>
      <c r="SGC85" s="114"/>
      <c r="SGD85" s="114"/>
      <c r="SGE85" s="114"/>
      <c r="SGF85" s="114"/>
      <c r="SGG85" s="114"/>
      <c r="SGH85" s="114"/>
      <c r="SGI85" s="114"/>
      <c r="SGJ85" s="114"/>
      <c r="SGK85" s="114"/>
      <c r="SGL85" s="114"/>
      <c r="SGM85" s="114"/>
      <c r="SGN85" s="114"/>
      <c r="SGO85" s="114"/>
      <c r="SGP85" s="114"/>
      <c r="SGQ85" s="114"/>
      <c r="SGR85" s="114"/>
      <c r="SGS85" s="114"/>
      <c r="SGT85" s="114"/>
      <c r="SGU85" s="114"/>
      <c r="SGV85" s="114"/>
      <c r="SGW85" s="114"/>
      <c r="SGX85" s="114"/>
      <c r="SGY85" s="114"/>
      <c r="SGZ85" s="114"/>
      <c r="SHA85" s="114"/>
      <c r="SHB85" s="114"/>
      <c r="SHC85" s="114"/>
      <c r="SHD85" s="114"/>
      <c r="SHE85" s="114"/>
      <c r="SHF85" s="114"/>
      <c r="SHG85" s="114"/>
      <c r="SHH85" s="114"/>
      <c r="SHI85" s="114"/>
      <c r="SHJ85" s="114"/>
      <c r="SHK85" s="114"/>
      <c r="SHL85" s="114"/>
      <c r="SHM85" s="114"/>
      <c r="SHN85" s="114"/>
      <c r="SHO85" s="114"/>
      <c r="SHP85" s="114"/>
      <c r="SHQ85" s="114"/>
      <c r="SHR85" s="114"/>
      <c r="SHS85" s="114"/>
      <c r="SHT85" s="114"/>
      <c r="SHU85" s="114"/>
      <c r="SHV85" s="114"/>
      <c r="SHW85" s="114"/>
      <c r="SHX85" s="114"/>
      <c r="SHY85" s="114"/>
      <c r="SHZ85" s="114"/>
      <c r="SIA85" s="114"/>
      <c r="SIB85" s="114"/>
      <c r="SIC85" s="114"/>
      <c r="SID85" s="114"/>
      <c r="SIE85" s="114"/>
      <c r="SIF85" s="114"/>
      <c r="SIG85" s="114"/>
      <c r="SIH85" s="114"/>
      <c r="SII85" s="114"/>
      <c r="SIJ85" s="114"/>
      <c r="SIK85" s="114"/>
      <c r="SIL85" s="114"/>
      <c r="SIM85" s="114"/>
      <c r="SIN85" s="114"/>
      <c r="SIO85" s="114"/>
      <c r="SIP85" s="114"/>
      <c r="SIQ85" s="114"/>
      <c r="SIR85" s="114"/>
      <c r="SIS85" s="114"/>
      <c r="SIT85" s="114"/>
      <c r="SIU85" s="114"/>
      <c r="SIV85" s="114"/>
      <c r="SIW85" s="114"/>
      <c r="SIX85" s="114"/>
      <c r="SIY85" s="114"/>
      <c r="SIZ85" s="114"/>
      <c r="SJA85" s="114"/>
      <c r="SJB85" s="114"/>
      <c r="SJC85" s="114"/>
      <c r="SJD85" s="114"/>
      <c r="SJE85" s="114"/>
      <c r="SJF85" s="114"/>
      <c r="SJG85" s="114"/>
      <c r="SJH85" s="114"/>
      <c r="SJI85" s="114"/>
      <c r="SJJ85" s="114"/>
      <c r="SJK85" s="114"/>
      <c r="SJL85" s="114"/>
      <c r="SJM85" s="114"/>
      <c r="SJN85" s="114"/>
      <c r="SJO85" s="114"/>
      <c r="SJP85" s="114"/>
      <c r="SJQ85" s="114"/>
      <c r="SJR85" s="114"/>
      <c r="SJS85" s="114"/>
      <c r="SJT85" s="114"/>
      <c r="SJU85" s="114"/>
      <c r="SJV85" s="114"/>
      <c r="SJW85" s="114"/>
      <c r="SJX85" s="114"/>
      <c r="SJY85" s="114"/>
      <c r="SJZ85" s="114"/>
      <c r="SKA85" s="114"/>
      <c r="SKB85" s="114"/>
      <c r="SKC85" s="114"/>
      <c r="SKD85" s="114"/>
      <c r="SKE85" s="114"/>
      <c r="SKF85" s="114"/>
      <c r="SKG85" s="114"/>
      <c r="SKH85" s="114"/>
      <c r="SKI85" s="114"/>
      <c r="SKJ85" s="114"/>
      <c r="SKK85" s="114"/>
      <c r="SKL85" s="114"/>
      <c r="SKM85" s="114"/>
      <c r="SKN85" s="114"/>
      <c r="SKO85" s="114"/>
      <c r="SKP85" s="114"/>
      <c r="SKQ85" s="114"/>
      <c r="SKR85" s="114"/>
      <c r="SKS85" s="114"/>
      <c r="SKT85" s="114"/>
      <c r="SKU85" s="114"/>
      <c r="SKV85" s="114"/>
      <c r="SKW85" s="114"/>
      <c r="SKX85" s="114"/>
      <c r="SKY85" s="114"/>
      <c r="SKZ85" s="114"/>
      <c r="SLA85" s="114"/>
      <c r="SLB85" s="114"/>
      <c r="SLC85" s="114"/>
      <c r="SLD85" s="114"/>
      <c r="SLE85" s="114"/>
      <c r="SLF85" s="114"/>
      <c r="SLG85" s="114"/>
      <c r="SLH85" s="114"/>
      <c r="SLI85" s="114"/>
      <c r="SLJ85" s="114"/>
      <c r="SLK85" s="114"/>
      <c r="SLL85" s="114"/>
      <c r="SLM85" s="114"/>
      <c r="SLN85" s="114"/>
      <c r="SLO85" s="114"/>
      <c r="SLP85" s="114"/>
      <c r="SLQ85" s="114"/>
      <c r="SLR85" s="114"/>
      <c r="SLS85" s="114"/>
      <c r="SLT85" s="114"/>
      <c r="SLU85" s="114"/>
      <c r="SLV85" s="114"/>
      <c r="SLW85" s="114"/>
      <c r="SLX85" s="114"/>
      <c r="SLY85" s="114"/>
      <c r="SLZ85" s="114"/>
      <c r="SMA85" s="114"/>
      <c r="SMB85" s="114"/>
      <c r="SMC85" s="114"/>
      <c r="SMD85" s="114"/>
      <c r="SME85" s="114"/>
      <c r="SMF85" s="114"/>
      <c r="SMG85" s="114"/>
      <c r="SMH85" s="114"/>
      <c r="SMI85" s="114"/>
      <c r="SMJ85" s="114"/>
      <c r="SMK85" s="114"/>
      <c r="SML85" s="114"/>
      <c r="SMM85" s="114"/>
      <c r="SMN85" s="114"/>
      <c r="SMO85" s="114"/>
      <c r="SMP85" s="114"/>
      <c r="SMQ85" s="114"/>
      <c r="SMR85" s="114"/>
      <c r="SMS85" s="114"/>
      <c r="SMT85" s="114"/>
      <c r="SMU85" s="114"/>
      <c r="SMV85" s="114"/>
      <c r="SMW85" s="114"/>
      <c r="SMX85" s="114"/>
      <c r="SMY85" s="114"/>
      <c r="SMZ85" s="114"/>
      <c r="SNA85" s="114"/>
      <c r="SNB85" s="114"/>
      <c r="SNC85" s="114"/>
      <c r="SND85" s="114"/>
      <c r="SNE85" s="114"/>
      <c r="SNF85" s="114"/>
      <c r="SNG85" s="114"/>
      <c r="SNH85" s="114"/>
      <c r="SNI85" s="114"/>
      <c r="SNJ85" s="114"/>
      <c r="SNK85" s="114"/>
      <c r="SNL85" s="114"/>
      <c r="SNM85" s="114"/>
      <c r="SNN85" s="114"/>
      <c r="SNO85" s="114"/>
      <c r="SNP85" s="114"/>
      <c r="SNQ85" s="114"/>
      <c r="SNR85" s="114"/>
      <c r="SNS85" s="114"/>
      <c r="SNT85" s="114"/>
      <c r="SNU85" s="114"/>
      <c r="SNV85" s="114"/>
      <c r="SNW85" s="114"/>
      <c r="SNX85" s="114"/>
      <c r="SNY85" s="114"/>
      <c r="SNZ85" s="114"/>
      <c r="SOA85" s="114"/>
      <c r="SOB85" s="114"/>
      <c r="SOC85" s="114"/>
      <c r="SOD85" s="114"/>
      <c r="SOE85" s="114"/>
      <c r="SOF85" s="114"/>
      <c r="SOG85" s="114"/>
      <c r="SOH85" s="114"/>
      <c r="SOI85" s="114"/>
      <c r="SOJ85" s="114"/>
      <c r="SOK85" s="114"/>
      <c r="SOL85" s="114"/>
      <c r="SOM85" s="114"/>
      <c r="SON85" s="114"/>
      <c r="SOO85" s="114"/>
      <c r="SOP85" s="114"/>
      <c r="SOQ85" s="114"/>
      <c r="SOR85" s="114"/>
      <c r="SOS85" s="114"/>
      <c r="SOT85" s="114"/>
      <c r="SOU85" s="114"/>
      <c r="SOV85" s="114"/>
      <c r="SOW85" s="114"/>
      <c r="SOX85" s="114"/>
      <c r="SOY85" s="114"/>
      <c r="SOZ85" s="114"/>
      <c r="SPA85" s="114"/>
      <c r="SPB85" s="114"/>
      <c r="SPC85" s="114"/>
      <c r="SPD85" s="114"/>
      <c r="SPE85" s="114"/>
      <c r="SPF85" s="114"/>
      <c r="SPG85" s="114"/>
      <c r="SPH85" s="114"/>
      <c r="SPI85" s="114"/>
      <c r="SPJ85" s="114"/>
      <c r="SPK85" s="114"/>
      <c r="SPL85" s="114"/>
      <c r="SPM85" s="114"/>
      <c r="SPN85" s="114"/>
      <c r="SPO85" s="114"/>
      <c r="SPP85" s="114"/>
      <c r="SPQ85" s="114"/>
      <c r="SPR85" s="114"/>
      <c r="SPS85" s="114"/>
      <c r="SPT85" s="114"/>
      <c r="SPU85" s="114"/>
      <c r="SPV85" s="114"/>
      <c r="SPW85" s="114"/>
      <c r="SPX85" s="114"/>
      <c r="SPY85" s="114"/>
      <c r="SPZ85" s="114"/>
      <c r="SQA85" s="114"/>
      <c r="SQB85" s="114"/>
      <c r="SQC85" s="114"/>
      <c r="SQD85" s="114"/>
      <c r="SQE85" s="114"/>
      <c r="SQF85" s="114"/>
      <c r="SQG85" s="114"/>
      <c r="SQH85" s="114"/>
      <c r="SQI85" s="114"/>
      <c r="SQJ85" s="114"/>
      <c r="SQK85" s="114"/>
      <c r="SQL85" s="114"/>
      <c r="SQM85" s="114"/>
      <c r="SQN85" s="114"/>
      <c r="SQO85" s="114"/>
      <c r="SQP85" s="114"/>
      <c r="SQQ85" s="114"/>
      <c r="SQR85" s="114"/>
      <c r="SQS85" s="114"/>
      <c r="SQT85" s="114"/>
      <c r="SQU85" s="114"/>
      <c r="SQV85" s="114"/>
      <c r="SQW85" s="114"/>
      <c r="SQX85" s="114"/>
      <c r="SQY85" s="114"/>
      <c r="SQZ85" s="114"/>
      <c r="SRA85" s="114"/>
      <c r="SRB85" s="114"/>
      <c r="SRC85" s="114"/>
      <c r="SRD85" s="114"/>
      <c r="SRE85" s="114"/>
      <c r="SRF85" s="114"/>
      <c r="SRG85" s="114"/>
      <c r="SRH85" s="114"/>
      <c r="SRI85" s="114"/>
      <c r="SRJ85" s="114"/>
      <c r="SRK85" s="114"/>
      <c r="SRL85" s="114"/>
      <c r="SRM85" s="114"/>
      <c r="SRN85" s="114"/>
      <c r="SRO85" s="114"/>
      <c r="SRP85" s="114"/>
      <c r="SRQ85" s="114"/>
      <c r="SRR85" s="114"/>
      <c r="SRS85" s="114"/>
      <c r="SRT85" s="114"/>
      <c r="SRU85" s="114"/>
      <c r="SRV85" s="114"/>
      <c r="SRW85" s="114"/>
      <c r="SRX85" s="114"/>
      <c r="SRY85" s="114"/>
      <c r="SRZ85" s="114"/>
      <c r="SSA85" s="114"/>
      <c r="SSB85" s="114"/>
      <c r="SSC85" s="114"/>
      <c r="SSD85" s="114"/>
      <c r="SSE85" s="114"/>
      <c r="SSF85" s="114"/>
      <c r="SSG85" s="114"/>
      <c r="SSH85" s="114"/>
      <c r="SSI85" s="114"/>
      <c r="SSJ85" s="114"/>
      <c r="SSK85" s="114"/>
      <c r="SSL85" s="114"/>
      <c r="SSM85" s="114"/>
      <c r="SSN85" s="114"/>
      <c r="SSO85" s="114"/>
      <c r="SSP85" s="114"/>
      <c r="SSQ85" s="114"/>
      <c r="SSR85" s="114"/>
      <c r="SSS85" s="114"/>
      <c r="SST85" s="114"/>
      <c r="SSU85" s="114"/>
      <c r="SSV85" s="114"/>
      <c r="SSW85" s="114"/>
      <c r="SSX85" s="114"/>
      <c r="SSY85" s="114"/>
      <c r="SSZ85" s="114"/>
      <c r="STA85" s="114"/>
      <c r="STB85" s="114"/>
      <c r="STC85" s="114"/>
      <c r="STD85" s="114"/>
      <c r="STE85" s="114"/>
      <c r="STF85" s="114"/>
      <c r="STG85" s="114"/>
      <c r="STH85" s="114"/>
      <c r="STI85" s="114"/>
      <c r="STJ85" s="114"/>
      <c r="STK85" s="114"/>
      <c r="STL85" s="114"/>
      <c r="STM85" s="114"/>
      <c r="STN85" s="114"/>
      <c r="STO85" s="114"/>
      <c r="STP85" s="114"/>
      <c r="STQ85" s="114"/>
      <c r="STR85" s="114"/>
      <c r="STS85" s="114"/>
      <c r="STT85" s="114"/>
      <c r="STU85" s="114"/>
      <c r="STV85" s="114"/>
      <c r="STW85" s="114"/>
      <c r="STX85" s="114"/>
      <c r="STY85" s="114"/>
      <c r="STZ85" s="114"/>
      <c r="SUA85" s="114"/>
      <c r="SUB85" s="114"/>
      <c r="SUC85" s="114"/>
      <c r="SUD85" s="114"/>
      <c r="SUE85" s="114"/>
      <c r="SUF85" s="114"/>
      <c r="SUG85" s="114"/>
      <c r="SUH85" s="114"/>
      <c r="SUI85" s="114"/>
      <c r="SUJ85" s="114"/>
      <c r="SUK85" s="114"/>
      <c r="SUL85" s="114"/>
      <c r="SUM85" s="114"/>
      <c r="SUN85" s="114"/>
      <c r="SUO85" s="114"/>
      <c r="SUP85" s="114"/>
      <c r="SUQ85" s="114"/>
      <c r="SUR85" s="114"/>
      <c r="SUS85" s="114"/>
      <c r="SUT85" s="114"/>
      <c r="SUU85" s="114"/>
      <c r="SUV85" s="114"/>
      <c r="SUW85" s="114"/>
      <c r="SUX85" s="114"/>
      <c r="SUY85" s="114"/>
      <c r="SUZ85" s="114"/>
      <c r="SVA85" s="114"/>
      <c r="SVB85" s="114"/>
      <c r="SVC85" s="114"/>
      <c r="SVD85" s="114"/>
      <c r="SVE85" s="114"/>
      <c r="SVF85" s="114"/>
      <c r="SVG85" s="114"/>
      <c r="SVH85" s="114"/>
      <c r="SVI85" s="114"/>
      <c r="SVJ85" s="114"/>
      <c r="SVK85" s="114"/>
      <c r="SVL85" s="114"/>
      <c r="SVM85" s="114"/>
      <c r="SVN85" s="114"/>
      <c r="SVO85" s="114"/>
      <c r="SVP85" s="114"/>
      <c r="SVQ85" s="114"/>
      <c r="SVR85" s="114"/>
      <c r="SVS85" s="114"/>
      <c r="SVT85" s="114"/>
      <c r="SVU85" s="114"/>
      <c r="SVV85" s="114"/>
      <c r="SVW85" s="114"/>
      <c r="SVX85" s="114"/>
      <c r="SVY85" s="114"/>
      <c r="SVZ85" s="114"/>
      <c r="SWA85" s="114"/>
      <c r="SWB85" s="114"/>
      <c r="SWC85" s="114"/>
      <c r="SWD85" s="114"/>
      <c r="SWE85" s="114"/>
      <c r="SWF85" s="114"/>
      <c r="SWG85" s="114"/>
      <c r="SWH85" s="114"/>
      <c r="SWI85" s="114"/>
      <c r="SWJ85" s="114"/>
      <c r="SWK85" s="114"/>
      <c r="SWL85" s="114"/>
      <c r="SWM85" s="114"/>
      <c r="SWN85" s="114"/>
      <c r="SWO85" s="114"/>
      <c r="SWP85" s="114"/>
      <c r="SWQ85" s="114"/>
      <c r="SWR85" s="114"/>
      <c r="SWS85" s="114"/>
      <c r="SWT85" s="114"/>
      <c r="SWU85" s="114"/>
      <c r="SWV85" s="114"/>
      <c r="SWW85" s="114"/>
      <c r="SWX85" s="114"/>
      <c r="SWY85" s="114"/>
      <c r="SWZ85" s="114"/>
      <c r="SXA85" s="114"/>
      <c r="SXB85" s="114"/>
      <c r="SXC85" s="114"/>
      <c r="SXD85" s="114"/>
      <c r="SXE85" s="114"/>
      <c r="SXF85" s="114"/>
      <c r="SXG85" s="114"/>
      <c r="SXH85" s="114"/>
      <c r="SXI85" s="114"/>
      <c r="SXJ85" s="114"/>
      <c r="SXK85" s="114"/>
      <c r="SXL85" s="114"/>
      <c r="SXM85" s="114"/>
      <c r="SXN85" s="114"/>
      <c r="SXO85" s="114"/>
      <c r="SXP85" s="114"/>
      <c r="SXQ85" s="114"/>
      <c r="SXR85" s="114"/>
      <c r="SXS85" s="114"/>
      <c r="SXT85" s="114"/>
      <c r="SXU85" s="114"/>
      <c r="SXV85" s="114"/>
      <c r="SXW85" s="114"/>
      <c r="SXX85" s="114"/>
      <c r="SXY85" s="114"/>
      <c r="SXZ85" s="114"/>
      <c r="SYA85" s="114"/>
      <c r="SYB85" s="114"/>
      <c r="SYC85" s="114"/>
      <c r="SYD85" s="114"/>
      <c r="SYE85" s="114"/>
      <c r="SYF85" s="114"/>
      <c r="SYG85" s="114"/>
      <c r="SYH85" s="114"/>
      <c r="SYI85" s="114"/>
      <c r="SYJ85" s="114"/>
      <c r="SYK85" s="114"/>
      <c r="SYL85" s="114"/>
      <c r="SYM85" s="114"/>
      <c r="SYN85" s="114"/>
      <c r="SYO85" s="114"/>
      <c r="SYP85" s="114"/>
      <c r="SYQ85" s="114"/>
      <c r="SYR85" s="114"/>
      <c r="SYS85" s="114"/>
      <c r="SYT85" s="114"/>
      <c r="SYU85" s="114"/>
      <c r="SYV85" s="114"/>
      <c r="SYW85" s="114"/>
      <c r="SYX85" s="114"/>
      <c r="SYY85" s="114"/>
      <c r="SYZ85" s="114"/>
      <c r="SZA85" s="114"/>
      <c r="SZB85" s="114"/>
      <c r="SZC85" s="114"/>
      <c r="SZD85" s="114"/>
      <c r="SZE85" s="114"/>
      <c r="SZF85" s="114"/>
      <c r="SZG85" s="114"/>
      <c r="SZH85" s="114"/>
      <c r="SZI85" s="114"/>
      <c r="SZJ85" s="114"/>
      <c r="SZK85" s="114"/>
      <c r="SZL85" s="114"/>
      <c r="SZM85" s="114"/>
      <c r="SZN85" s="114"/>
      <c r="SZO85" s="114"/>
      <c r="SZP85" s="114"/>
      <c r="SZQ85" s="114"/>
      <c r="SZR85" s="114"/>
      <c r="SZS85" s="114"/>
      <c r="SZT85" s="114"/>
      <c r="SZU85" s="114"/>
      <c r="SZV85" s="114"/>
      <c r="SZW85" s="114"/>
      <c r="SZX85" s="114"/>
      <c r="SZY85" s="114"/>
      <c r="SZZ85" s="114"/>
      <c r="TAA85" s="114"/>
      <c r="TAB85" s="114"/>
      <c r="TAC85" s="114"/>
      <c r="TAD85" s="114"/>
      <c r="TAE85" s="114"/>
      <c r="TAF85" s="114"/>
      <c r="TAG85" s="114"/>
      <c r="TAH85" s="114"/>
      <c r="TAI85" s="114"/>
      <c r="TAJ85" s="114"/>
      <c r="TAK85" s="114"/>
      <c r="TAL85" s="114"/>
      <c r="TAM85" s="114"/>
      <c r="TAN85" s="114"/>
      <c r="TAO85" s="114"/>
      <c r="TAP85" s="114"/>
      <c r="TAQ85" s="114"/>
      <c r="TAR85" s="114"/>
      <c r="TAS85" s="114"/>
      <c r="TAT85" s="114"/>
      <c r="TAU85" s="114"/>
      <c r="TAV85" s="114"/>
      <c r="TAW85" s="114"/>
      <c r="TAX85" s="114"/>
      <c r="TAY85" s="114"/>
      <c r="TAZ85" s="114"/>
      <c r="TBA85" s="114"/>
      <c r="TBB85" s="114"/>
      <c r="TBC85" s="114"/>
      <c r="TBD85" s="114"/>
      <c r="TBE85" s="114"/>
      <c r="TBF85" s="114"/>
      <c r="TBG85" s="114"/>
      <c r="TBH85" s="114"/>
      <c r="TBI85" s="114"/>
      <c r="TBJ85" s="114"/>
      <c r="TBK85" s="114"/>
      <c r="TBL85" s="114"/>
      <c r="TBM85" s="114"/>
      <c r="TBN85" s="114"/>
      <c r="TBO85" s="114"/>
      <c r="TBP85" s="114"/>
      <c r="TBQ85" s="114"/>
      <c r="TBR85" s="114"/>
      <c r="TBS85" s="114"/>
      <c r="TBT85" s="114"/>
      <c r="TBU85" s="114"/>
      <c r="TBV85" s="114"/>
      <c r="TBW85" s="114"/>
      <c r="TBX85" s="114"/>
      <c r="TBY85" s="114"/>
      <c r="TBZ85" s="114"/>
      <c r="TCA85" s="114"/>
      <c r="TCB85" s="114"/>
      <c r="TCC85" s="114"/>
      <c r="TCD85" s="114"/>
      <c r="TCE85" s="114"/>
      <c r="TCF85" s="114"/>
      <c r="TCG85" s="114"/>
      <c r="TCH85" s="114"/>
      <c r="TCI85" s="114"/>
      <c r="TCJ85" s="114"/>
      <c r="TCK85" s="114"/>
      <c r="TCL85" s="114"/>
      <c r="TCM85" s="114"/>
      <c r="TCN85" s="114"/>
      <c r="TCO85" s="114"/>
      <c r="TCP85" s="114"/>
      <c r="TCQ85" s="114"/>
      <c r="TCR85" s="114"/>
      <c r="TCS85" s="114"/>
      <c r="TCT85" s="114"/>
      <c r="TCU85" s="114"/>
      <c r="TCV85" s="114"/>
      <c r="TCW85" s="114"/>
      <c r="TCX85" s="114"/>
      <c r="TCY85" s="114"/>
      <c r="TCZ85" s="114"/>
      <c r="TDA85" s="114"/>
      <c r="TDB85" s="114"/>
      <c r="TDC85" s="114"/>
      <c r="TDD85" s="114"/>
      <c r="TDE85" s="114"/>
      <c r="TDF85" s="114"/>
      <c r="TDG85" s="114"/>
      <c r="TDH85" s="114"/>
      <c r="TDI85" s="114"/>
      <c r="TDJ85" s="114"/>
      <c r="TDK85" s="114"/>
      <c r="TDL85" s="114"/>
      <c r="TDM85" s="114"/>
      <c r="TDN85" s="114"/>
      <c r="TDO85" s="114"/>
      <c r="TDP85" s="114"/>
      <c r="TDQ85" s="114"/>
      <c r="TDR85" s="114"/>
      <c r="TDS85" s="114"/>
      <c r="TDT85" s="114"/>
      <c r="TDU85" s="114"/>
      <c r="TDV85" s="114"/>
      <c r="TDW85" s="114"/>
      <c r="TDX85" s="114"/>
      <c r="TDY85" s="114"/>
      <c r="TDZ85" s="114"/>
      <c r="TEA85" s="114"/>
      <c r="TEB85" s="114"/>
      <c r="TEC85" s="114"/>
      <c r="TED85" s="114"/>
      <c r="TEE85" s="114"/>
      <c r="TEF85" s="114"/>
      <c r="TEG85" s="114"/>
      <c r="TEH85" s="114"/>
      <c r="TEI85" s="114"/>
      <c r="TEJ85" s="114"/>
      <c r="TEK85" s="114"/>
      <c r="TEL85" s="114"/>
      <c r="TEM85" s="114"/>
      <c r="TEN85" s="114"/>
      <c r="TEO85" s="114"/>
      <c r="TEP85" s="114"/>
      <c r="TEQ85" s="114"/>
      <c r="TER85" s="114"/>
      <c r="TES85" s="114"/>
      <c r="TET85" s="114"/>
      <c r="TEU85" s="114"/>
      <c r="TEV85" s="114"/>
      <c r="TEW85" s="114"/>
      <c r="TEX85" s="114"/>
      <c r="TEY85" s="114"/>
      <c r="TEZ85" s="114"/>
      <c r="TFA85" s="114"/>
      <c r="TFB85" s="114"/>
      <c r="TFC85" s="114"/>
      <c r="TFD85" s="114"/>
      <c r="TFE85" s="114"/>
      <c r="TFF85" s="114"/>
      <c r="TFG85" s="114"/>
      <c r="TFH85" s="114"/>
      <c r="TFI85" s="114"/>
      <c r="TFJ85" s="114"/>
      <c r="TFK85" s="114"/>
      <c r="TFL85" s="114"/>
      <c r="TFM85" s="114"/>
      <c r="TFN85" s="114"/>
      <c r="TFO85" s="114"/>
      <c r="TFP85" s="114"/>
      <c r="TFQ85" s="114"/>
      <c r="TFR85" s="114"/>
      <c r="TFS85" s="114"/>
      <c r="TFT85" s="114"/>
      <c r="TFU85" s="114"/>
      <c r="TFV85" s="114"/>
      <c r="TFW85" s="114"/>
      <c r="TFX85" s="114"/>
      <c r="TFY85" s="114"/>
      <c r="TFZ85" s="114"/>
      <c r="TGA85" s="114"/>
      <c r="TGB85" s="114"/>
      <c r="TGC85" s="114"/>
      <c r="TGD85" s="114"/>
      <c r="TGE85" s="114"/>
      <c r="TGF85" s="114"/>
      <c r="TGG85" s="114"/>
      <c r="TGH85" s="114"/>
      <c r="TGI85" s="114"/>
      <c r="TGJ85" s="114"/>
      <c r="TGK85" s="114"/>
      <c r="TGL85" s="114"/>
      <c r="TGM85" s="114"/>
      <c r="TGN85" s="114"/>
      <c r="TGO85" s="114"/>
      <c r="TGP85" s="114"/>
      <c r="TGQ85" s="114"/>
      <c r="TGR85" s="114"/>
      <c r="TGS85" s="114"/>
      <c r="TGT85" s="114"/>
      <c r="TGU85" s="114"/>
      <c r="TGV85" s="114"/>
      <c r="TGW85" s="114"/>
      <c r="TGX85" s="114"/>
      <c r="TGY85" s="114"/>
      <c r="TGZ85" s="114"/>
      <c r="THA85" s="114"/>
      <c r="THB85" s="114"/>
      <c r="THC85" s="114"/>
      <c r="THD85" s="114"/>
      <c r="THE85" s="114"/>
      <c r="THF85" s="114"/>
      <c r="THG85" s="114"/>
      <c r="THH85" s="114"/>
      <c r="THI85" s="114"/>
      <c r="THJ85" s="114"/>
      <c r="THK85" s="114"/>
      <c r="THL85" s="114"/>
      <c r="THM85" s="114"/>
      <c r="THN85" s="114"/>
      <c r="THO85" s="114"/>
      <c r="THP85" s="114"/>
      <c r="THQ85" s="114"/>
      <c r="THR85" s="114"/>
      <c r="THS85" s="114"/>
      <c r="THT85" s="114"/>
      <c r="THU85" s="114"/>
      <c r="THV85" s="114"/>
      <c r="THW85" s="114"/>
      <c r="THX85" s="114"/>
      <c r="THY85" s="114"/>
      <c r="THZ85" s="114"/>
      <c r="TIA85" s="114"/>
      <c r="TIB85" s="114"/>
      <c r="TIC85" s="114"/>
      <c r="TID85" s="114"/>
      <c r="TIE85" s="114"/>
      <c r="TIF85" s="114"/>
      <c r="TIG85" s="114"/>
      <c r="TIH85" s="114"/>
      <c r="TII85" s="114"/>
      <c r="TIJ85" s="114"/>
      <c r="TIK85" s="114"/>
      <c r="TIL85" s="114"/>
      <c r="TIM85" s="114"/>
      <c r="TIN85" s="114"/>
      <c r="TIO85" s="114"/>
      <c r="TIP85" s="114"/>
      <c r="TIQ85" s="114"/>
      <c r="TIR85" s="114"/>
      <c r="TIS85" s="114"/>
      <c r="TIT85" s="114"/>
      <c r="TIU85" s="114"/>
      <c r="TIV85" s="114"/>
      <c r="TIW85" s="114"/>
      <c r="TIX85" s="114"/>
      <c r="TIY85" s="114"/>
      <c r="TIZ85" s="114"/>
      <c r="TJA85" s="114"/>
      <c r="TJB85" s="114"/>
      <c r="TJC85" s="114"/>
      <c r="TJD85" s="114"/>
      <c r="TJE85" s="114"/>
      <c r="TJF85" s="114"/>
      <c r="TJG85" s="114"/>
      <c r="TJH85" s="114"/>
      <c r="TJI85" s="114"/>
      <c r="TJJ85" s="114"/>
      <c r="TJK85" s="114"/>
      <c r="TJL85" s="114"/>
      <c r="TJM85" s="114"/>
      <c r="TJN85" s="114"/>
      <c r="TJO85" s="114"/>
      <c r="TJP85" s="114"/>
      <c r="TJQ85" s="114"/>
      <c r="TJR85" s="114"/>
      <c r="TJS85" s="114"/>
      <c r="TJT85" s="114"/>
      <c r="TJU85" s="114"/>
      <c r="TJV85" s="114"/>
      <c r="TJW85" s="114"/>
      <c r="TJX85" s="114"/>
      <c r="TJY85" s="114"/>
      <c r="TJZ85" s="114"/>
      <c r="TKA85" s="114"/>
      <c r="TKB85" s="114"/>
      <c r="TKC85" s="114"/>
      <c r="TKD85" s="114"/>
      <c r="TKE85" s="114"/>
      <c r="TKF85" s="114"/>
      <c r="TKG85" s="114"/>
      <c r="TKH85" s="114"/>
      <c r="TKI85" s="114"/>
      <c r="TKJ85" s="114"/>
      <c r="TKK85" s="114"/>
      <c r="TKL85" s="114"/>
      <c r="TKM85" s="114"/>
      <c r="TKN85" s="114"/>
      <c r="TKO85" s="114"/>
      <c r="TKP85" s="114"/>
      <c r="TKQ85" s="114"/>
      <c r="TKR85" s="114"/>
      <c r="TKS85" s="114"/>
      <c r="TKT85" s="114"/>
      <c r="TKU85" s="114"/>
      <c r="TKV85" s="114"/>
      <c r="TKW85" s="114"/>
      <c r="TKX85" s="114"/>
      <c r="TKY85" s="114"/>
      <c r="TKZ85" s="114"/>
      <c r="TLA85" s="114"/>
      <c r="TLB85" s="114"/>
      <c r="TLC85" s="114"/>
      <c r="TLD85" s="114"/>
      <c r="TLE85" s="114"/>
      <c r="TLF85" s="114"/>
      <c r="TLG85" s="114"/>
      <c r="TLH85" s="114"/>
      <c r="TLI85" s="114"/>
      <c r="TLJ85" s="114"/>
      <c r="TLK85" s="114"/>
      <c r="TLL85" s="114"/>
      <c r="TLM85" s="114"/>
      <c r="TLN85" s="114"/>
      <c r="TLO85" s="114"/>
      <c r="TLP85" s="114"/>
      <c r="TLQ85" s="114"/>
      <c r="TLR85" s="114"/>
      <c r="TLS85" s="114"/>
      <c r="TLT85" s="114"/>
      <c r="TLU85" s="114"/>
      <c r="TLV85" s="114"/>
      <c r="TLW85" s="114"/>
      <c r="TLX85" s="114"/>
      <c r="TLY85" s="114"/>
      <c r="TLZ85" s="114"/>
      <c r="TMA85" s="114"/>
      <c r="TMB85" s="114"/>
      <c r="TMC85" s="114"/>
      <c r="TMD85" s="114"/>
      <c r="TME85" s="114"/>
      <c r="TMF85" s="114"/>
      <c r="TMG85" s="114"/>
      <c r="TMH85" s="114"/>
      <c r="TMI85" s="114"/>
      <c r="TMJ85" s="114"/>
      <c r="TMK85" s="114"/>
      <c r="TML85" s="114"/>
      <c r="TMM85" s="114"/>
      <c r="TMN85" s="114"/>
      <c r="TMO85" s="114"/>
      <c r="TMP85" s="114"/>
      <c r="TMQ85" s="114"/>
      <c r="TMR85" s="114"/>
      <c r="TMS85" s="114"/>
      <c r="TMT85" s="114"/>
      <c r="TMU85" s="114"/>
      <c r="TMV85" s="114"/>
      <c r="TMW85" s="114"/>
      <c r="TMX85" s="114"/>
      <c r="TMY85" s="114"/>
      <c r="TMZ85" s="114"/>
      <c r="TNA85" s="114"/>
      <c r="TNB85" s="114"/>
      <c r="TNC85" s="114"/>
      <c r="TND85" s="114"/>
      <c r="TNE85" s="114"/>
      <c r="TNF85" s="114"/>
      <c r="TNG85" s="114"/>
      <c r="TNH85" s="114"/>
      <c r="TNI85" s="114"/>
      <c r="TNJ85" s="114"/>
      <c r="TNK85" s="114"/>
      <c r="TNL85" s="114"/>
      <c r="TNM85" s="114"/>
      <c r="TNN85" s="114"/>
      <c r="TNO85" s="114"/>
      <c r="TNP85" s="114"/>
      <c r="TNQ85" s="114"/>
      <c r="TNR85" s="114"/>
      <c r="TNS85" s="114"/>
      <c r="TNT85" s="114"/>
      <c r="TNU85" s="114"/>
      <c r="TNV85" s="114"/>
      <c r="TNW85" s="114"/>
      <c r="TNX85" s="114"/>
      <c r="TNY85" s="114"/>
      <c r="TNZ85" s="114"/>
      <c r="TOA85" s="114"/>
      <c r="TOB85" s="114"/>
      <c r="TOC85" s="114"/>
      <c r="TOD85" s="114"/>
      <c r="TOE85" s="114"/>
      <c r="TOF85" s="114"/>
      <c r="TOG85" s="114"/>
      <c r="TOH85" s="114"/>
      <c r="TOI85" s="114"/>
      <c r="TOJ85" s="114"/>
      <c r="TOK85" s="114"/>
      <c r="TOL85" s="114"/>
      <c r="TOM85" s="114"/>
      <c r="TON85" s="114"/>
      <c r="TOO85" s="114"/>
      <c r="TOP85" s="114"/>
      <c r="TOQ85" s="114"/>
      <c r="TOR85" s="114"/>
      <c r="TOS85" s="114"/>
      <c r="TOT85" s="114"/>
      <c r="TOU85" s="114"/>
      <c r="TOV85" s="114"/>
      <c r="TOW85" s="114"/>
      <c r="TOX85" s="114"/>
      <c r="TOY85" s="114"/>
      <c r="TOZ85" s="114"/>
      <c r="TPA85" s="114"/>
      <c r="TPB85" s="114"/>
      <c r="TPC85" s="114"/>
      <c r="TPD85" s="114"/>
      <c r="TPE85" s="114"/>
      <c r="TPF85" s="114"/>
      <c r="TPG85" s="114"/>
      <c r="TPH85" s="114"/>
      <c r="TPI85" s="114"/>
      <c r="TPJ85" s="114"/>
      <c r="TPK85" s="114"/>
      <c r="TPL85" s="114"/>
      <c r="TPM85" s="114"/>
      <c r="TPN85" s="114"/>
      <c r="TPO85" s="114"/>
      <c r="TPP85" s="114"/>
      <c r="TPQ85" s="114"/>
      <c r="TPR85" s="114"/>
      <c r="TPS85" s="114"/>
      <c r="TPT85" s="114"/>
      <c r="TPU85" s="114"/>
      <c r="TPV85" s="114"/>
      <c r="TPW85" s="114"/>
      <c r="TPX85" s="114"/>
      <c r="TPY85" s="114"/>
      <c r="TPZ85" s="114"/>
      <c r="TQA85" s="114"/>
      <c r="TQB85" s="114"/>
      <c r="TQC85" s="114"/>
      <c r="TQD85" s="114"/>
      <c r="TQE85" s="114"/>
      <c r="TQF85" s="114"/>
      <c r="TQG85" s="114"/>
      <c r="TQH85" s="114"/>
      <c r="TQI85" s="114"/>
      <c r="TQJ85" s="114"/>
      <c r="TQK85" s="114"/>
      <c r="TQL85" s="114"/>
      <c r="TQM85" s="114"/>
      <c r="TQN85" s="114"/>
      <c r="TQO85" s="114"/>
      <c r="TQP85" s="114"/>
      <c r="TQQ85" s="114"/>
      <c r="TQR85" s="114"/>
      <c r="TQS85" s="114"/>
      <c r="TQT85" s="114"/>
      <c r="TQU85" s="114"/>
      <c r="TQV85" s="114"/>
      <c r="TQW85" s="114"/>
      <c r="TQX85" s="114"/>
      <c r="TQY85" s="114"/>
      <c r="TQZ85" s="114"/>
      <c r="TRA85" s="114"/>
      <c r="TRB85" s="114"/>
      <c r="TRC85" s="114"/>
      <c r="TRD85" s="114"/>
      <c r="TRE85" s="114"/>
      <c r="TRF85" s="114"/>
      <c r="TRG85" s="114"/>
      <c r="TRH85" s="114"/>
      <c r="TRI85" s="114"/>
      <c r="TRJ85" s="114"/>
      <c r="TRK85" s="114"/>
      <c r="TRL85" s="114"/>
      <c r="TRM85" s="114"/>
      <c r="TRN85" s="114"/>
      <c r="TRO85" s="114"/>
      <c r="TRP85" s="114"/>
      <c r="TRQ85" s="114"/>
      <c r="TRR85" s="114"/>
      <c r="TRS85" s="114"/>
      <c r="TRT85" s="114"/>
      <c r="TRU85" s="114"/>
      <c r="TRV85" s="114"/>
      <c r="TRW85" s="114"/>
      <c r="TRX85" s="114"/>
      <c r="TRY85" s="114"/>
      <c r="TRZ85" s="114"/>
      <c r="TSA85" s="114"/>
      <c r="TSB85" s="114"/>
      <c r="TSC85" s="114"/>
      <c r="TSD85" s="114"/>
      <c r="TSE85" s="114"/>
      <c r="TSF85" s="114"/>
      <c r="TSG85" s="114"/>
      <c r="TSH85" s="114"/>
      <c r="TSI85" s="114"/>
      <c r="TSJ85" s="114"/>
      <c r="TSK85" s="114"/>
      <c r="TSL85" s="114"/>
      <c r="TSM85" s="114"/>
      <c r="TSN85" s="114"/>
      <c r="TSO85" s="114"/>
      <c r="TSP85" s="114"/>
      <c r="TSQ85" s="114"/>
      <c r="TSR85" s="114"/>
      <c r="TSS85" s="114"/>
      <c r="TST85" s="114"/>
      <c r="TSU85" s="114"/>
      <c r="TSV85" s="114"/>
      <c r="TSW85" s="114"/>
      <c r="TSX85" s="114"/>
      <c r="TSY85" s="114"/>
      <c r="TSZ85" s="114"/>
      <c r="TTA85" s="114"/>
      <c r="TTB85" s="114"/>
      <c r="TTC85" s="114"/>
      <c r="TTD85" s="114"/>
      <c r="TTE85" s="114"/>
      <c r="TTF85" s="114"/>
      <c r="TTG85" s="114"/>
      <c r="TTH85" s="114"/>
      <c r="TTI85" s="114"/>
      <c r="TTJ85" s="114"/>
      <c r="TTK85" s="114"/>
      <c r="TTL85" s="114"/>
      <c r="TTM85" s="114"/>
      <c r="TTN85" s="114"/>
      <c r="TTO85" s="114"/>
      <c r="TTP85" s="114"/>
      <c r="TTQ85" s="114"/>
      <c r="TTR85" s="114"/>
      <c r="TTS85" s="114"/>
      <c r="TTT85" s="114"/>
      <c r="TTU85" s="114"/>
      <c r="TTV85" s="114"/>
      <c r="TTW85" s="114"/>
      <c r="TTX85" s="114"/>
      <c r="TTY85" s="114"/>
      <c r="TTZ85" s="114"/>
      <c r="TUA85" s="114"/>
      <c r="TUB85" s="114"/>
      <c r="TUC85" s="114"/>
      <c r="TUD85" s="114"/>
      <c r="TUE85" s="114"/>
      <c r="TUF85" s="114"/>
      <c r="TUG85" s="114"/>
      <c r="TUH85" s="114"/>
      <c r="TUI85" s="114"/>
      <c r="TUJ85" s="114"/>
      <c r="TUK85" s="114"/>
      <c r="TUL85" s="114"/>
      <c r="TUM85" s="114"/>
      <c r="TUN85" s="114"/>
      <c r="TUO85" s="114"/>
      <c r="TUP85" s="114"/>
      <c r="TUQ85" s="114"/>
      <c r="TUR85" s="114"/>
      <c r="TUS85" s="114"/>
      <c r="TUT85" s="114"/>
      <c r="TUU85" s="114"/>
      <c r="TUV85" s="114"/>
      <c r="TUW85" s="114"/>
      <c r="TUX85" s="114"/>
      <c r="TUY85" s="114"/>
      <c r="TUZ85" s="114"/>
      <c r="TVA85" s="114"/>
      <c r="TVB85" s="114"/>
      <c r="TVC85" s="114"/>
      <c r="TVD85" s="114"/>
      <c r="TVE85" s="114"/>
      <c r="TVF85" s="114"/>
      <c r="TVG85" s="114"/>
      <c r="TVH85" s="114"/>
      <c r="TVI85" s="114"/>
      <c r="TVJ85" s="114"/>
      <c r="TVK85" s="114"/>
      <c r="TVL85" s="114"/>
      <c r="TVM85" s="114"/>
      <c r="TVN85" s="114"/>
      <c r="TVO85" s="114"/>
      <c r="TVP85" s="114"/>
      <c r="TVQ85" s="114"/>
      <c r="TVR85" s="114"/>
      <c r="TVS85" s="114"/>
      <c r="TVT85" s="114"/>
      <c r="TVU85" s="114"/>
      <c r="TVV85" s="114"/>
      <c r="TVW85" s="114"/>
      <c r="TVX85" s="114"/>
      <c r="TVY85" s="114"/>
      <c r="TVZ85" s="114"/>
      <c r="TWA85" s="114"/>
      <c r="TWB85" s="114"/>
      <c r="TWC85" s="114"/>
      <c r="TWD85" s="114"/>
      <c r="TWE85" s="114"/>
      <c r="TWF85" s="114"/>
      <c r="TWG85" s="114"/>
      <c r="TWH85" s="114"/>
      <c r="TWI85" s="114"/>
      <c r="TWJ85" s="114"/>
      <c r="TWK85" s="114"/>
      <c r="TWL85" s="114"/>
      <c r="TWM85" s="114"/>
      <c r="TWN85" s="114"/>
      <c r="TWO85" s="114"/>
      <c r="TWP85" s="114"/>
      <c r="TWQ85" s="114"/>
      <c r="TWR85" s="114"/>
      <c r="TWS85" s="114"/>
      <c r="TWT85" s="114"/>
      <c r="TWU85" s="114"/>
      <c r="TWV85" s="114"/>
      <c r="TWW85" s="114"/>
      <c r="TWX85" s="114"/>
      <c r="TWY85" s="114"/>
      <c r="TWZ85" s="114"/>
      <c r="TXA85" s="114"/>
      <c r="TXB85" s="114"/>
      <c r="TXC85" s="114"/>
      <c r="TXD85" s="114"/>
      <c r="TXE85" s="114"/>
      <c r="TXF85" s="114"/>
      <c r="TXG85" s="114"/>
      <c r="TXH85" s="114"/>
      <c r="TXI85" s="114"/>
      <c r="TXJ85" s="114"/>
      <c r="TXK85" s="114"/>
      <c r="TXL85" s="114"/>
      <c r="TXM85" s="114"/>
      <c r="TXN85" s="114"/>
      <c r="TXO85" s="114"/>
      <c r="TXP85" s="114"/>
      <c r="TXQ85" s="114"/>
      <c r="TXR85" s="114"/>
      <c r="TXS85" s="114"/>
      <c r="TXT85" s="114"/>
      <c r="TXU85" s="114"/>
      <c r="TXV85" s="114"/>
      <c r="TXW85" s="114"/>
      <c r="TXX85" s="114"/>
      <c r="TXY85" s="114"/>
      <c r="TXZ85" s="114"/>
      <c r="TYA85" s="114"/>
      <c r="TYB85" s="114"/>
      <c r="TYC85" s="114"/>
      <c r="TYD85" s="114"/>
      <c r="TYE85" s="114"/>
      <c r="TYF85" s="114"/>
      <c r="TYG85" s="114"/>
      <c r="TYH85" s="114"/>
      <c r="TYI85" s="114"/>
      <c r="TYJ85" s="114"/>
      <c r="TYK85" s="114"/>
      <c r="TYL85" s="114"/>
      <c r="TYM85" s="114"/>
      <c r="TYN85" s="114"/>
      <c r="TYO85" s="114"/>
      <c r="TYP85" s="114"/>
      <c r="TYQ85" s="114"/>
      <c r="TYR85" s="114"/>
      <c r="TYS85" s="114"/>
      <c r="TYT85" s="114"/>
      <c r="TYU85" s="114"/>
      <c r="TYV85" s="114"/>
      <c r="TYW85" s="114"/>
      <c r="TYX85" s="114"/>
      <c r="TYY85" s="114"/>
      <c r="TYZ85" s="114"/>
      <c r="TZA85" s="114"/>
      <c r="TZB85" s="114"/>
      <c r="TZC85" s="114"/>
      <c r="TZD85" s="114"/>
      <c r="TZE85" s="114"/>
      <c r="TZF85" s="114"/>
      <c r="TZG85" s="114"/>
      <c r="TZH85" s="114"/>
      <c r="TZI85" s="114"/>
      <c r="TZJ85" s="114"/>
      <c r="TZK85" s="114"/>
      <c r="TZL85" s="114"/>
      <c r="TZM85" s="114"/>
      <c r="TZN85" s="114"/>
      <c r="TZO85" s="114"/>
      <c r="TZP85" s="114"/>
      <c r="TZQ85" s="114"/>
      <c r="TZR85" s="114"/>
      <c r="TZS85" s="114"/>
      <c r="TZT85" s="114"/>
      <c r="TZU85" s="114"/>
      <c r="TZV85" s="114"/>
      <c r="TZW85" s="114"/>
      <c r="TZX85" s="114"/>
      <c r="TZY85" s="114"/>
      <c r="TZZ85" s="114"/>
      <c r="UAA85" s="114"/>
      <c r="UAB85" s="114"/>
      <c r="UAC85" s="114"/>
      <c r="UAD85" s="114"/>
      <c r="UAE85" s="114"/>
      <c r="UAF85" s="114"/>
      <c r="UAG85" s="114"/>
      <c r="UAH85" s="114"/>
      <c r="UAI85" s="114"/>
      <c r="UAJ85" s="114"/>
      <c r="UAK85" s="114"/>
      <c r="UAL85" s="114"/>
      <c r="UAM85" s="114"/>
      <c r="UAN85" s="114"/>
      <c r="UAO85" s="114"/>
      <c r="UAP85" s="114"/>
      <c r="UAQ85" s="114"/>
      <c r="UAR85" s="114"/>
      <c r="UAS85" s="114"/>
      <c r="UAT85" s="114"/>
      <c r="UAU85" s="114"/>
      <c r="UAV85" s="114"/>
      <c r="UAW85" s="114"/>
      <c r="UAX85" s="114"/>
      <c r="UAY85" s="114"/>
      <c r="UAZ85" s="114"/>
      <c r="UBA85" s="114"/>
      <c r="UBB85" s="114"/>
      <c r="UBC85" s="114"/>
      <c r="UBD85" s="114"/>
      <c r="UBE85" s="114"/>
      <c r="UBF85" s="114"/>
      <c r="UBG85" s="114"/>
      <c r="UBH85" s="114"/>
      <c r="UBI85" s="114"/>
      <c r="UBJ85" s="114"/>
      <c r="UBK85" s="114"/>
      <c r="UBL85" s="114"/>
      <c r="UBM85" s="114"/>
      <c r="UBN85" s="114"/>
      <c r="UBO85" s="114"/>
      <c r="UBP85" s="114"/>
      <c r="UBQ85" s="114"/>
      <c r="UBR85" s="114"/>
      <c r="UBS85" s="114"/>
      <c r="UBT85" s="114"/>
      <c r="UBU85" s="114"/>
      <c r="UBV85" s="114"/>
      <c r="UBW85" s="114"/>
      <c r="UBX85" s="114"/>
      <c r="UBY85" s="114"/>
      <c r="UBZ85" s="114"/>
      <c r="UCA85" s="114"/>
      <c r="UCB85" s="114"/>
      <c r="UCC85" s="114"/>
      <c r="UCD85" s="114"/>
      <c r="UCE85" s="114"/>
      <c r="UCF85" s="114"/>
      <c r="UCG85" s="114"/>
      <c r="UCH85" s="114"/>
      <c r="UCI85" s="114"/>
      <c r="UCJ85" s="114"/>
      <c r="UCK85" s="114"/>
      <c r="UCL85" s="114"/>
      <c r="UCM85" s="114"/>
      <c r="UCN85" s="114"/>
      <c r="UCO85" s="114"/>
      <c r="UCP85" s="114"/>
      <c r="UCQ85" s="114"/>
      <c r="UCR85" s="114"/>
      <c r="UCS85" s="114"/>
      <c r="UCT85" s="114"/>
      <c r="UCU85" s="114"/>
      <c r="UCV85" s="114"/>
      <c r="UCW85" s="114"/>
      <c r="UCX85" s="114"/>
      <c r="UCY85" s="114"/>
      <c r="UCZ85" s="114"/>
      <c r="UDA85" s="114"/>
      <c r="UDB85" s="114"/>
      <c r="UDC85" s="114"/>
      <c r="UDD85" s="114"/>
      <c r="UDE85" s="114"/>
      <c r="UDF85" s="114"/>
      <c r="UDG85" s="114"/>
      <c r="UDH85" s="114"/>
      <c r="UDI85" s="114"/>
      <c r="UDJ85" s="114"/>
      <c r="UDK85" s="114"/>
      <c r="UDL85" s="114"/>
      <c r="UDM85" s="114"/>
      <c r="UDN85" s="114"/>
      <c r="UDO85" s="114"/>
      <c r="UDP85" s="114"/>
      <c r="UDQ85" s="114"/>
      <c r="UDR85" s="114"/>
      <c r="UDS85" s="114"/>
      <c r="UDT85" s="114"/>
      <c r="UDU85" s="114"/>
      <c r="UDV85" s="114"/>
      <c r="UDW85" s="114"/>
      <c r="UDX85" s="114"/>
      <c r="UDY85" s="114"/>
      <c r="UDZ85" s="114"/>
      <c r="UEA85" s="114"/>
      <c r="UEB85" s="114"/>
      <c r="UEC85" s="114"/>
      <c r="UED85" s="114"/>
      <c r="UEE85" s="114"/>
      <c r="UEF85" s="114"/>
      <c r="UEG85" s="114"/>
      <c r="UEH85" s="114"/>
      <c r="UEI85" s="114"/>
      <c r="UEJ85" s="114"/>
      <c r="UEK85" s="114"/>
      <c r="UEL85" s="114"/>
      <c r="UEM85" s="114"/>
      <c r="UEN85" s="114"/>
      <c r="UEO85" s="114"/>
      <c r="UEP85" s="114"/>
      <c r="UEQ85" s="114"/>
      <c r="UER85" s="114"/>
      <c r="UES85" s="114"/>
      <c r="UET85" s="114"/>
      <c r="UEU85" s="114"/>
      <c r="UEV85" s="114"/>
      <c r="UEW85" s="114"/>
      <c r="UEX85" s="114"/>
      <c r="UEY85" s="114"/>
      <c r="UEZ85" s="114"/>
      <c r="UFA85" s="114"/>
      <c r="UFB85" s="114"/>
      <c r="UFC85" s="114"/>
      <c r="UFD85" s="114"/>
      <c r="UFE85" s="114"/>
      <c r="UFF85" s="114"/>
      <c r="UFG85" s="114"/>
      <c r="UFH85" s="114"/>
      <c r="UFI85" s="114"/>
      <c r="UFJ85" s="114"/>
      <c r="UFK85" s="114"/>
      <c r="UFL85" s="114"/>
      <c r="UFM85" s="114"/>
      <c r="UFN85" s="114"/>
      <c r="UFO85" s="114"/>
      <c r="UFP85" s="114"/>
      <c r="UFQ85" s="114"/>
      <c r="UFR85" s="114"/>
      <c r="UFS85" s="114"/>
      <c r="UFT85" s="114"/>
      <c r="UFU85" s="114"/>
      <c r="UFV85" s="114"/>
      <c r="UFW85" s="114"/>
      <c r="UFX85" s="114"/>
      <c r="UFY85" s="114"/>
      <c r="UFZ85" s="114"/>
      <c r="UGA85" s="114"/>
      <c r="UGB85" s="114"/>
      <c r="UGC85" s="114"/>
      <c r="UGD85" s="114"/>
      <c r="UGE85" s="114"/>
      <c r="UGF85" s="114"/>
      <c r="UGG85" s="114"/>
      <c r="UGH85" s="114"/>
      <c r="UGI85" s="114"/>
      <c r="UGJ85" s="114"/>
      <c r="UGK85" s="114"/>
      <c r="UGL85" s="114"/>
      <c r="UGM85" s="114"/>
      <c r="UGN85" s="114"/>
      <c r="UGO85" s="114"/>
      <c r="UGP85" s="114"/>
      <c r="UGQ85" s="114"/>
      <c r="UGR85" s="114"/>
      <c r="UGS85" s="114"/>
      <c r="UGT85" s="114"/>
      <c r="UGU85" s="114"/>
      <c r="UGV85" s="114"/>
      <c r="UGW85" s="114"/>
      <c r="UGX85" s="114"/>
      <c r="UGY85" s="114"/>
      <c r="UGZ85" s="114"/>
      <c r="UHA85" s="114"/>
      <c r="UHB85" s="114"/>
      <c r="UHC85" s="114"/>
      <c r="UHD85" s="114"/>
      <c r="UHE85" s="114"/>
      <c r="UHF85" s="114"/>
      <c r="UHG85" s="114"/>
      <c r="UHH85" s="114"/>
      <c r="UHI85" s="114"/>
      <c r="UHJ85" s="114"/>
      <c r="UHK85" s="114"/>
      <c r="UHL85" s="114"/>
      <c r="UHM85" s="114"/>
      <c r="UHN85" s="114"/>
      <c r="UHO85" s="114"/>
      <c r="UHP85" s="114"/>
      <c r="UHQ85" s="114"/>
      <c r="UHR85" s="114"/>
      <c r="UHS85" s="114"/>
      <c r="UHT85" s="114"/>
      <c r="UHU85" s="114"/>
      <c r="UHV85" s="114"/>
      <c r="UHW85" s="114"/>
      <c r="UHX85" s="114"/>
      <c r="UHY85" s="114"/>
      <c r="UHZ85" s="114"/>
      <c r="UIA85" s="114"/>
      <c r="UIB85" s="114"/>
      <c r="UIC85" s="114"/>
      <c r="UID85" s="114"/>
      <c r="UIE85" s="114"/>
      <c r="UIF85" s="114"/>
      <c r="UIG85" s="114"/>
      <c r="UIH85" s="114"/>
      <c r="UII85" s="114"/>
      <c r="UIJ85" s="114"/>
      <c r="UIK85" s="114"/>
      <c r="UIL85" s="114"/>
      <c r="UIM85" s="114"/>
      <c r="UIN85" s="114"/>
      <c r="UIO85" s="114"/>
      <c r="UIP85" s="114"/>
      <c r="UIQ85" s="114"/>
      <c r="UIR85" s="114"/>
      <c r="UIS85" s="114"/>
      <c r="UIT85" s="114"/>
      <c r="UIU85" s="114"/>
      <c r="UIV85" s="114"/>
      <c r="UIW85" s="114"/>
      <c r="UIX85" s="114"/>
      <c r="UIY85" s="114"/>
      <c r="UIZ85" s="114"/>
      <c r="UJA85" s="114"/>
      <c r="UJB85" s="114"/>
      <c r="UJC85" s="114"/>
      <c r="UJD85" s="114"/>
      <c r="UJE85" s="114"/>
      <c r="UJF85" s="114"/>
      <c r="UJG85" s="114"/>
      <c r="UJH85" s="114"/>
      <c r="UJI85" s="114"/>
      <c r="UJJ85" s="114"/>
      <c r="UJK85" s="114"/>
      <c r="UJL85" s="114"/>
      <c r="UJM85" s="114"/>
      <c r="UJN85" s="114"/>
      <c r="UJO85" s="114"/>
      <c r="UJP85" s="114"/>
      <c r="UJQ85" s="114"/>
      <c r="UJR85" s="114"/>
      <c r="UJS85" s="114"/>
      <c r="UJT85" s="114"/>
      <c r="UJU85" s="114"/>
      <c r="UJV85" s="114"/>
      <c r="UJW85" s="114"/>
      <c r="UJX85" s="114"/>
      <c r="UJY85" s="114"/>
      <c r="UJZ85" s="114"/>
      <c r="UKA85" s="114"/>
      <c r="UKB85" s="114"/>
      <c r="UKC85" s="114"/>
      <c r="UKD85" s="114"/>
      <c r="UKE85" s="114"/>
      <c r="UKF85" s="114"/>
      <c r="UKG85" s="114"/>
      <c r="UKH85" s="114"/>
      <c r="UKI85" s="114"/>
      <c r="UKJ85" s="114"/>
      <c r="UKK85" s="114"/>
      <c r="UKL85" s="114"/>
      <c r="UKM85" s="114"/>
      <c r="UKN85" s="114"/>
      <c r="UKO85" s="114"/>
      <c r="UKP85" s="114"/>
      <c r="UKQ85" s="114"/>
      <c r="UKR85" s="114"/>
      <c r="UKS85" s="114"/>
      <c r="UKT85" s="114"/>
      <c r="UKU85" s="114"/>
      <c r="UKV85" s="114"/>
      <c r="UKW85" s="114"/>
      <c r="UKX85" s="114"/>
      <c r="UKY85" s="114"/>
      <c r="UKZ85" s="114"/>
      <c r="ULA85" s="114"/>
      <c r="ULB85" s="114"/>
      <c r="ULC85" s="114"/>
      <c r="ULD85" s="114"/>
      <c r="ULE85" s="114"/>
      <c r="ULF85" s="114"/>
      <c r="ULG85" s="114"/>
      <c r="ULH85" s="114"/>
      <c r="ULI85" s="114"/>
      <c r="ULJ85" s="114"/>
      <c r="ULK85" s="114"/>
      <c r="ULL85" s="114"/>
      <c r="ULM85" s="114"/>
      <c r="ULN85" s="114"/>
      <c r="ULO85" s="114"/>
      <c r="ULP85" s="114"/>
      <c r="ULQ85" s="114"/>
      <c r="ULR85" s="114"/>
      <c r="ULS85" s="114"/>
      <c r="ULT85" s="114"/>
      <c r="ULU85" s="114"/>
      <c r="ULV85" s="114"/>
      <c r="ULW85" s="114"/>
      <c r="ULX85" s="114"/>
      <c r="ULY85" s="114"/>
      <c r="ULZ85" s="114"/>
      <c r="UMA85" s="114"/>
      <c r="UMB85" s="114"/>
      <c r="UMC85" s="114"/>
      <c r="UMD85" s="114"/>
      <c r="UME85" s="114"/>
      <c r="UMF85" s="114"/>
      <c r="UMG85" s="114"/>
      <c r="UMH85" s="114"/>
      <c r="UMI85" s="114"/>
      <c r="UMJ85" s="114"/>
      <c r="UMK85" s="114"/>
      <c r="UML85" s="114"/>
      <c r="UMM85" s="114"/>
      <c r="UMN85" s="114"/>
      <c r="UMO85" s="114"/>
      <c r="UMP85" s="114"/>
      <c r="UMQ85" s="114"/>
      <c r="UMR85" s="114"/>
      <c r="UMS85" s="114"/>
      <c r="UMT85" s="114"/>
      <c r="UMU85" s="114"/>
      <c r="UMV85" s="114"/>
      <c r="UMW85" s="114"/>
      <c r="UMX85" s="114"/>
      <c r="UMY85" s="114"/>
      <c r="UMZ85" s="114"/>
      <c r="UNA85" s="114"/>
      <c r="UNB85" s="114"/>
      <c r="UNC85" s="114"/>
      <c r="UND85" s="114"/>
      <c r="UNE85" s="114"/>
      <c r="UNF85" s="114"/>
      <c r="UNG85" s="114"/>
      <c r="UNH85" s="114"/>
      <c r="UNI85" s="114"/>
      <c r="UNJ85" s="114"/>
      <c r="UNK85" s="114"/>
      <c r="UNL85" s="114"/>
      <c r="UNM85" s="114"/>
      <c r="UNN85" s="114"/>
      <c r="UNO85" s="114"/>
      <c r="UNP85" s="114"/>
      <c r="UNQ85" s="114"/>
      <c r="UNR85" s="114"/>
      <c r="UNS85" s="114"/>
      <c r="UNT85" s="114"/>
      <c r="UNU85" s="114"/>
      <c r="UNV85" s="114"/>
      <c r="UNW85" s="114"/>
      <c r="UNX85" s="114"/>
      <c r="UNY85" s="114"/>
      <c r="UNZ85" s="114"/>
      <c r="UOA85" s="114"/>
      <c r="UOB85" s="114"/>
      <c r="UOC85" s="114"/>
      <c r="UOD85" s="114"/>
      <c r="UOE85" s="114"/>
      <c r="UOF85" s="114"/>
      <c r="UOG85" s="114"/>
      <c r="UOH85" s="114"/>
      <c r="UOI85" s="114"/>
      <c r="UOJ85" s="114"/>
      <c r="UOK85" s="114"/>
      <c r="UOL85" s="114"/>
      <c r="UOM85" s="114"/>
      <c r="UON85" s="114"/>
      <c r="UOO85" s="114"/>
      <c r="UOP85" s="114"/>
      <c r="UOQ85" s="114"/>
      <c r="UOR85" s="114"/>
      <c r="UOS85" s="114"/>
      <c r="UOT85" s="114"/>
      <c r="UOU85" s="114"/>
      <c r="UOV85" s="114"/>
      <c r="UOW85" s="114"/>
      <c r="UOX85" s="114"/>
      <c r="UOY85" s="114"/>
      <c r="UOZ85" s="114"/>
      <c r="UPA85" s="114"/>
      <c r="UPB85" s="114"/>
      <c r="UPC85" s="114"/>
      <c r="UPD85" s="114"/>
      <c r="UPE85" s="114"/>
      <c r="UPF85" s="114"/>
      <c r="UPG85" s="114"/>
      <c r="UPH85" s="114"/>
      <c r="UPI85" s="114"/>
      <c r="UPJ85" s="114"/>
      <c r="UPK85" s="114"/>
      <c r="UPL85" s="114"/>
      <c r="UPM85" s="114"/>
      <c r="UPN85" s="114"/>
      <c r="UPO85" s="114"/>
      <c r="UPP85" s="114"/>
      <c r="UPQ85" s="114"/>
      <c r="UPR85" s="114"/>
      <c r="UPS85" s="114"/>
      <c r="UPT85" s="114"/>
      <c r="UPU85" s="114"/>
      <c r="UPV85" s="114"/>
      <c r="UPW85" s="114"/>
      <c r="UPX85" s="114"/>
      <c r="UPY85" s="114"/>
      <c r="UPZ85" s="114"/>
      <c r="UQA85" s="114"/>
      <c r="UQB85" s="114"/>
      <c r="UQC85" s="114"/>
      <c r="UQD85" s="114"/>
      <c r="UQE85" s="114"/>
      <c r="UQF85" s="114"/>
      <c r="UQG85" s="114"/>
      <c r="UQH85" s="114"/>
      <c r="UQI85" s="114"/>
      <c r="UQJ85" s="114"/>
      <c r="UQK85" s="114"/>
      <c r="UQL85" s="114"/>
      <c r="UQM85" s="114"/>
      <c r="UQN85" s="114"/>
      <c r="UQO85" s="114"/>
      <c r="UQP85" s="114"/>
      <c r="UQQ85" s="114"/>
      <c r="UQR85" s="114"/>
      <c r="UQS85" s="114"/>
      <c r="UQT85" s="114"/>
      <c r="UQU85" s="114"/>
      <c r="UQV85" s="114"/>
      <c r="UQW85" s="114"/>
      <c r="UQX85" s="114"/>
      <c r="UQY85" s="114"/>
      <c r="UQZ85" s="114"/>
      <c r="URA85" s="114"/>
      <c r="URB85" s="114"/>
      <c r="URC85" s="114"/>
      <c r="URD85" s="114"/>
      <c r="URE85" s="114"/>
      <c r="URF85" s="114"/>
      <c r="URG85" s="114"/>
      <c r="URH85" s="114"/>
      <c r="URI85" s="114"/>
      <c r="URJ85" s="114"/>
      <c r="URK85" s="114"/>
      <c r="URL85" s="114"/>
      <c r="URM85" s="114"/>
      <c r="URN85" s="114"/>
      <c r="URO85" s="114"/>
      <c r="URP85" s="114"/>
      <c r="URQ85" s="114"/>
      <c r="URR85" s="114"/>
      <c r="URS85" s="114"/>
      <c r="URT85" s="114"/>
      <c r="URU85" s="114"/>
      <c r="URV85" s="114"/>
      <c r="URW85" s="114"/>
      <c r="URX85" s="114"/>
      <c r="URY85" s="114"/>
      <c r="URZ85" s="114"/>
      <c r="USA85" s="114"/>
      <c r="USB85" s="114"/>
      <c r="USC85" s="114"/>
      <c r="USD85" s="114"/>
      <c r="USE85" s="114"/>
      <c r="USF85" s="114"/>
      <c r="USG85" s="114"/>
      <c r="USH85" s="114"/>
      <c r="USI85" s="114"/>
      <c r="USJ85" s="114"/>
      <c r="USK85" s="114"/>
      <c r="USL85" s="114"/>
      <c r="USM85" s="114"/>
      <c r="USN85" s="114"/>
      <c r="USO85" s="114"/>
      <c r="USP85" s="114"/>
      <c r="USQ85" s="114"/>
      <c r="USR85" s="114"/>
      <c r="USS85" s="114"/>
      <c r="UST85" s="114"/>
      <c r="USU85" s="114"/>
      <c r="USV85" s="114"/>
      <c r="USW85" s="114"/>
      <c r="USX85" s="114"/>
      <c r="USY85" s="114"/>
      <c r="USZ85" s="114"/>
      <c r="UTA85" s="114"/>
      <c r="UTB85" s="114"/>
      <c r="UTC85" s="114"/>
      <c r="UTD85" s="114"/>
      <c r="UTE85" s="114"/>
      <c r="UTF85" s="114"/>
      <c r="UTG85" s="114"/>
      <c r="UTH85" s="114"/>
      <c r="UTI85" s="114"/>
      <c r="UTJ85" s="114"/>
      <c r="UTK85" s="114"/>
      <c r="UTL85" s="114"/>
      <c r="UTM85" s="114"/>
      <c r="UTN85" s="114"/>
      <c r="UTO85" s="114"/>
      <c r="UTP85" s="114"/>
      <c r="UTQ85" s="114"/>
      <c r="UTR85" s="114"/>
      <c r="UTS85" s="114"/>
      <c r="UTT85" s="114"/>
      <c r="UTU85" s="114"/>
      <c r="UTV85" s="114"/>
      <c r="UTW85" s="114"/>
      <c r="UTX85" s="114"/>
      <c r="UTY85" s="114"/>
      <c r="UTZ85" s="114"/>
      <c r="UUA85" s="114"/>
      <c r="UUB85" s="114"/>
      <c r="UUC85" s="114"/>
      <c r="UUD85" s="114"/>
      <c r="UUE85" s="114"/>
      <c r="UUF85" s="114"/>
      <c r="UUG85" s="114"/>
      <c r="UUH85" s="114"/>
      <c r="UUI85" s="114"/>
      <c r="UUJ85" s="114"/>
      <c r="UUK85" s="114"/>
      <c r="UUL85" s="114"/>
      <c r="UUM85" s="114"/>
      <c r="UUN85" s="114"/>
      <c r="UUO85" s="114"/>
      <c r="UUP85" s="114"/>
      <c r="UUQ85" s="114"/>
      <c r="UUR85" s="114"/>
      <c r="UUS85" s="114"/>
      <c r="UUT85" s="114"/>
      <c r="UUU85" s="114"/>
      <c r="UUV85" s="114"/>
      <c r="UUW85" s="114"/>
      <c r="UUX85" s="114"/>
      <c r="UUY85" s="114"/>
      <c r="UUZ85" s="114"/>
      <c r="UVA85" s="114"/>
      <c r="UVB85" s="114"/>
      <c r="UVC85" s="114"/>
      <c r="UVD85" s="114"/>
      <c r="UVE85" s="114"/>
      <c r="UVF85" s="114"/>
      <c r="UVG85" s="114"/>
      <c r="UVH85" s="114"/>
      <c r="UVI85" s="114"/>
      <c r="UVJ85" s="114"/>
      <c r="UVK85" s="114"/>
      <c r="UVL85" s="114"/>
      <c r="UVM85" s="114"/>
      <c r="UVN85" s="114"/>
      <c r="UVO85" s="114"/>
      <c r="UVP85" s="114"/>
      <c r="UVQ85" s="114"/>
      <c r="UVR85" s="114"/>
      <c r="UVS85" s="114"/>
      <c r="UVT85" s="114"/>
      <c r="UVU85" s="114"/>
      <c r="UVV85" s="114"/>
      <c r="UVW85" s="114"/>
      <c r="UVX85" s="114"/>
      <c r="UVY85" s="114"/>
      <c r="UVZ85" s="114"/>
      <c r="UWA85" s="114"/>
      <c r="UWB85" s="114"/>
      <c r="UWC85" s="114"/>
      <c r="UWD85" s="114"/>
      <c r="UWE85" s="114"/>
      <c r="UWF85" s="114"/>
      <c r="UWG85" s="114"/>
      <c r="UWH85" s="114"/>
      <c r="UWI85" s="114"/>
      <c r="UWJ85" s="114"/>
      <c r="UWK85" s="114"/>
      <c r="UWL85" s="114"/>
      <c r="UWM85" s="114"/>
      <c r="UWN85" s="114"/>
      <c r="UWO85" s="114"/>
      <c r="UWP85" s="114"/>
      <c r="UWQ85" s="114"/>
      <c r="UWR85" s="114"/>
      <c r="UWS85" s="114"/>
      <c r="UWT85" s="114"/>
      <c r="UWU85" s="114"/>
      <c r="UWV85" s="114"/>
      <c r="UWW85" s="114"/>
      <c r="UWX85" s="114"/>
      <c r="UWY85" s="114"/>
      <c r="UWZ85" s="114"/>
      <c r="UXA85" s="114"/>
      <c r="UXB85" s="114"/>
      <c r="UXC85" s="114"/>
      <c r="UXD85" s="114"/>
      <c r="UXE85" s="114"/>
      <c r="UXF85" s="114"/>
      <c r="UXG85" s="114"/>
      <c r="UXH85" s="114"/>
      <c r="UXI85" s="114"/>
      <c r="UXJ85" s="114"/>
      <c r="UXK85" s="114"/>
      <c r="UXL85" s="114"/>
      <c r="UXM85" s="114"/>
      <c r="UXN85" s="114"/>
      <c r="UXO85" s="114"/>
      <c r="UXP85" s="114"/>
      <c r="UXQ85" s="114"/>
      <c r="UXR85" s="114"/>
      <c r="UXS85" s="114"/>
      <c r="UXT85" s="114"/>
      <c r="UXU85" s="114"/>
      <c r="UXV85" s="114"/>
      <c r="UXW85" s="114"/>
      <c r="UXX85" s="114"/>
      <c r="UXY85" s="114"/>
      <c r="UXZ85" s="114"/>
      <c r="UYA85" s="114"/>
      <c r="UYB85" s="114"/>
      <c r="UYC85" s="114"/>
      <c r="UYD85" s="114"/>
      <c r="UYE85" s="114"/>
      <c r="UYF85" s="114"/>
      <c r="UYG85" s="114"/>
      <c r="UYH85" s="114"/>
      <c r="UYI85" s="114"/>
      <c r="UYJ85" s="114"/>
      <c r="UYK85" s="114"/>
      <c r="UYL85" s="114"/>
      <c r="UYM85" s="114"/>
      <c r="UYN85" s="114"/>
      <c r="UYO85" s="114"/>
      <c r="UYP85" s="114"/>
      <c r="UYQ85" s="114"/>
      <c r="UYR85" s="114"/>
      <c r="UYS85" s="114"/>
      <c r="UYT85" s="114"/>
      <c r="UYU85" s="114"/>
      <c r="UYV85" s="114"/>
      <c r="UYW85" s="114"/>
      <c r="UYX85" s="114"/>
      <c r="UYY85" s="114"/>
      <c r="UYZ85" s="114"/>
      <c r="UZA85" s="114"/>
      <c r="UZB85" s="114"/>
      <c r="UZC85" s="114"/>
      <c r="UZD85" s="114"/>
      <c r="UZE85" s="114"/>
      <c r="UZF85" s="114"/>
      <c r="UZG85" s="114"/>
      <c r="UZH85" s="114"/>
      <c r="UZI85" s="114"/>
      <c r="UZJ85" s="114"/>
      <c r="UZK85" s="114"/>
      <c r="UZL85" s="114"/>
      <c r="UZM85" s="114"/>
      <c r="UZN85" s="114"/>
      <c r="UZO85" s="114"/>
      <c r="UZP85" s="114"/>
      <c r="UZQ85" s="114"/>
      <c r="UZR85" s="114"/>
      <c r="UZS85" s="114"/>
      <c r="UZT85" s="114"/>
      <c r="UZU85" s="114"/>
      <c r="UZV85" s="114"/>
      <c r="UZW85" s="114"/>
      <c r="UZX85" s="114"/>
      <c r="UZY85" s="114"/>
      <c r="UZZ85" s="114"/>
      <c r="VAA85" s="114"/>
      <c r="VAB85" s="114"/>
      <c r="VAC85" s="114"/>
      <c r="VAD85" s="114"/>
      <c r="VAE85" s="114"/>
      <c r="VAF85" s="114"/>
      <c r="VAG85" s="114"/>
      <c r="VAH85" s="114"/>
      <c r="VAI85" s="114"/>
      <c r="VAJ85" s="114"/>
      <c r="VAK85" s="114"/>
      <c r="VAL85" s="114"/>
      <c r="VAM85" s="114"/>
      <c r="VAN85" s="114"/>
      <c r="VAO85" s="114"/>
      <c r="VAP85" s="114"/>
      <c r="VAQ85" s="114"/>
      <c r="VAR85" s="114"/>
      <c r="VAS85" s="114"/>
      <c r="VAT85" s="114"/>
      <c r="VAU85" s="114"/>
      <c r="VAV85" s="114"/>
      <c r="VAW85" s="114"/>
      <c r="VAX85" s="114"/>
      <c r="VAY85" s="114"/>
      <c r="VAZ85" s="114"/>
      <c r="VBA85" s="114"/>
      <c r="VBB85" s="114"/>
      <c r="VBC85" s="114"/>
      <c r="VBD85" s="114"/>
      <c r="VBE85" s="114"/>
      <c r="VBF85" s="114"/>
      <c r="VBG85" s="114"/>
      <c r="VBH85" s="114"/>
      <c r="VBI85" s="114"/>
      <c r="VBJ85" s="114"/>
      <c r="VBK85" s="114"/>
      <c r="VBL85" s="114"/>
      <c r="VBM85" s="114"/>
      <c r="VBN85" s="114"/>
      <c r="VBO85" s="114"/>
      <c r="VBP85" s="114"/>
      <c r="VBQ85" s="114"/>
      <c r="VBR85" s="114"/>
      <c r="VBS85" s="114"/>
      <c r="VBT85" s="114"/>
      <c r="VBU85" s="114"/>
      <c r="VBV85" s="114"/>
      <c r="VBW85" s="114"/>
      <c r="VBX85" s="114"/>
      <c r="VBY85" s="114"/>
      <c r="VBZ85" s="114"/>
      <c r="VCA85" s="114"/>
      <c r="VCB85" s="114"/>
      <c r="VCC85" s="114"/>
      <c r="VCD85" s="114"/>
      <c r="VCE85" s="114"/>
      <c r="VCF85" s="114"/>
      <c r="VCG85" s="114"/>
      <c r="VCH85" s="114"/>
      <c r="VCI85" s="114"/>
      <c r="VCJ85" s="114"/>
      <c r="VCK85" s="114"/>
      <c r="VCL85" s="114"/>
      <c r="VCM85" s="114"/>
      <c r="VCN85" s="114"/>
      <c r="VCO85" s="114"/>
      <c r="VCP85" s="114"/>
      <c r="VCQ85" s="114"/>
      <c r="VCR85" s="114"/>
      <c r="VCS85" s="114"/>
      <c r="VCT85" s="114"/>
      <c r="VCU85" s="114"/>
      <c r="VCV85" s="114"/>
      <c r="VCW85" s="114"/>
      <c r="VCX85" s="114"/>
      <c r="VCY85" s="114"/>
      <c r="VCZ85" s="114"/>
      <c r="VDA85" s="114"/>
      <c r="VDB85" s="114"/>
      <c r="VDC85" s="114"/>
      <c r="VDD85" s="114"/>
      <c r="VDE85" s="114"/>
      <c r="VDF85" s="114"/>
      <c r="VDG85" s="114"/>
      <c r="VDH85" s="114"/>
      <c r="VDI85" s="114"/>
      <c r="VDJ85" s="114"/>
      <c r="VDK85" s="114"/>
      <c r="VDL85" s="114"/>
      <c r="VDM85" s="114"/>
      <c r="VDN85" s="114"/>
      <c r="VDO85" s="114"/>
      <c r="VDP85" s="114"/>
      <c r="VDQ85" s="114"/>
      <c r="VDR85" s="114"/>
      <c r="VDS85" s="114"/>
      <c r="VDT85" s="114"/>
      <c r="VDU85" s="114"/>
      <c r="VDV85" s="114"/>
      <c r="VDW85" s="114"/>
      <c r="VDX85" s="114"/>
      <c r="VDY85" s="114"/>
      <c r="VDZ85" s="114"/>
      <c r="VEA85" s="114"/>
      <c r="VEB85" s="114"/>
      <c r="VEC85" s="114"/>
      <c r="VED85" s="114"/>
      <c r="VEE85" s="114"/>
      <c r="VEF85" s="114"/>
      <c r="VEG85" s="114"/>
      <c r="VEH85" s="114"/>
      <c r="VEI85" s="114"/>
      <c r="VEJ85" s="114"/>
      <c r="VEK85" s="114"/>
      <c r="VEL85" s="114"/>
      <c r="VEM85" s="114"/>
      <c r="VEN85" s="114"/>
      <c r="VEO85" s="114"/>
      <c r="VEP85" s="114"/>
      <c r="VEQ85" s="114"/>
      <c r="VER85" s="114"/>
      <c r="VES85" s="114"/>
      <c r="VET85" s="114"/>
      <c r="VEU85" s="114"/>
      <c r="VEV85" s="114"/>
      <c r="VEW85" s="114"/>
      <c r="VEX85" s="114"/>
      <c r="VEY85" s="114"/>
      <c r="VEZ85" s="114"/>
      <c r="VFA85" s="114"/>
      <c r="VFB85" s="114"/>
      <c r="VFC85" s="114"/>
      <c r="VFD85" s="114"/>
      <c r="VFE85" s="114"/>
      <c r="VFF85" s="114"/>
      <c r="VFG85" s="114"/>
      <c r="VFH85" s="114"/>
      <c r="VFI85" s="114"/>
      <c r="VFJ85" s="114"/>
      <c r="VFK85" s="114"/>
      <c r="VFL85" s="114"/>
      <c r="VFM85" s="114"/>
      <c r="VFN85" s="114"/>
      <c r="VFO85" s="114"/>
      <c r="VFP85" s="114"/>
      <c r="VFQ85" s="114"/>
      <c r="VFR85" s="114"/>
      <c r="VFS85" s="114"/>
      <c r="VFT85" s="114"/>
      <c r="VFU85" s="114"/>
      <c r="VFV85" s="114"/>
      <c r="VFW85" s="114"/>
      <c r="VFX85" s="114"/>
      <c r="VFY85" s="114"/>
      <c r="VFZ85" s="114"/>
      <c r="VGA85" s="114"/>
      <c r="VGB85" s="114"/>
      <c r="VGC85" s="114"/>
      <c r="VGD85" s="114"/>
      <c r="VGE85" s="114"/>
      <c r="VGF85" s="114"/>
      <c r="VGG85" s="114"/>
      <c r="VGH85" s="114"/>
      <c r="VGI85" s="114"/>
      <c r="VGJ85" s="114"/>
      <c r="VGK85" s="114"/>
      <c r="VGL85" s="114"/>
      <c r="VGM85" s="114"/>
      <c r="VGN85" s="114"/>
      <c r="VGO85" s="114"/>
      <c r="VGP85" s="114"/>
      <c r="VGQ85" s="114"/>
      <c r="VGR85" s="114"/>
      <c r="VGS85" s="114"/>
      <c r="VGT85" s="114"/>
      <c r="VGU85" s="114"/>
      <c r="VGV85" s="114"/>
      <c r="VGW85" s="114"/>
      <c r="VGX85" s="114"/>
      <c r="VGY85" s="114"/>
      <c r="VGZ85" s="114"/>
      <c r="VHA85" s="114"/>
      <c r="VHB85" s="114"/>
      <c r="VHC85" s="114"/>
      <c r="VHD85" s="114"/>
      <c r="VHE85" s="114"/>
      <c r="VHF85" s="114"/>
      <c r="VHG85" s="114"/>
      <c r="VHH85" s="114"/>
      <c r="VHI85" s="114"/>
      <c r="VHJ85" s="114"/>
      <c r="VHK85" s="114"/>
      <c r="VHL85" s="114"/>
      <c r="VHM85" s="114"/>
      <c r="VHN85" s="114"/>
      <c r="VHO85" s="114"/>
      <c r="VHP85" s="114"/>
      <c r="VHQ85" s="114"/>
      <c r="VHR85" s="114"/>
      <c r="VHS85" s="114"/>
      <c r="VHT85" s="114"/>
      <c r="VHU85" s="114"/>
      <c r="VHV85" s="114"/>
      <c r="VHW85" s="114"/>
      <c r="VHX85" s="114"/>
      <c r="VHY85" s="114"/>
      <c r="VHZ85" s="114"/>
      <c r="VIA85" s="114"/>
      <c r="VIB85" s="114"/>
      <c r="VIC85" s="114"/>
      <c r="VID85" s="114"/>
      <c r="VIE85" s="114"/>
      <c r="VIF85" s="114"/>
      <c r="VIG85" s="114"/>
      <c r="VIH85" s="114"/>
      <c r="VII85" s="114"/>
      <c r="VIJ85" s="114"/>
      <c r="VIK85" s="114"/>
      <c r="VIL85" s="114"/>
      <c r="VIM85" s="114"/>
      <c r="VIN85" s="114"/>
      <c r="VIO85" s="114"/>
      <c r="VIP85" s="114"/>
      <c r="VIQ85" s="114"/>
      <c r="VIR85" s="114"/>
      <c r="VIS85" s="114"/>
      <c r="VIT85" s="114"/>
      <c r="VIU85" s="114"/>
      <c r="VIV85" s="114"/>
      <c r="VIW85" s="114"/>
      <c r="VIX85" s="114"/>
      <c r="VIY85" s="114"/>
      <c r="VIZ85" s="114"/>
      <c r="VJA85" s="114"/>
      <c r="VJB85" s="114"/>
      <c r="VJC85" s="114"/>
      <c r="VJD85" s="114"/>
      <c r="VJE85" s="114"/>
      <c r="VJF85" s="114"/>
      <c r="VJG85" s="114"/>
      <c r="VJH85" s="114"/>
      <c r="VJI85" s="114"/>
      <c r="VJJ85" s="114"/>
      <c r="VJK85" s="114"/>
      <c r="VJL85" s="114"/>
      <c r="VJM85" s="114"/>
      <c r="VJN85" s="114"/>
      <c r="VJO85" s="114"/>
      <c r="VJP85" s="114"/>
      <c r="VJQ85" s="114"/>
      <c r="VJR85" s="114"/>
      <c r="VJS85" s="114"/>
      <c r="VJT85" s="114"/>
      <c r="VJU85" s="114"/>
      <c r="VJV85" s="114"/>
      <c r="VJW85" s="114"/>
      <c r="VJX85" s="114"/>
      <c r="VJY85" s="114"/>
      <c r="VJZ85" s="114"/>
      <c r="VKA85" s="114"/>
      <c r="VKB85" s="114"/>
      <c r="VKC85" s="114"/>
      <c r="VKD85" s="114"/>
      <c r="VKE85" s="114"/>
      <c r="VKF85" s="114"/>
      <c r="VKG85" s="114"/>
      <c r="VKH85" s="114"/>
      <c r="VKI85" s="114"/>
      <c r="VKJ85" s="114"/>
      <c r="VKK85" s="114"/>
      <c r="VKL85" s="114"/>
      <c r="VKM85" s="114"/>
      <c r="VKN85" s="114"/>
      <c r="VKO85" s="114"/>
      <c r="VKP85" s="114"/>
      <c r="VKQ85" s="114"/>
      <c r="VKR85" s="114"/>
      <c r="VKS85" s="114"/>
      <c r="VKT85" s="114"/>
      <c r="VKU85" s="114"/>
      <c r="VKV85" s="114"/>
      <c r="VKW85" s="114"/>
      <c r="VKX85" s="114"/>
      <c r="VKY85" s="114"/>
      <c r="VKZ85" s="114"/>
      <c r="VLA85" s="114"/>
      <c r="VLB85" s="114"/>
      <c r="VLC85" s="114"/>
      <c r="VLD85" s="114"/>
      <c r="VLE85" s="114"/>
      <c r="VLF85" s="114"/>
      <c r="VLG85" s="114"/>
      <c r="VLH85" s="114"/>
      <c r="VLI85" s="114"/>
      <c r="VLJ85" s="114"/>
      <c r="VLK85" s="114"/>
      <c r="VLL85" s="114"/>
      <c r="VLM85" s="114"/>
      <c r="VLN85" s="114"/>
      <c r="VLO85" s="114"/>
      <c r="VLP85" s="114"/>
      <c r="VLQ85" s="114"/>
      <c r="VLR85" s="114"/>
      <c r="VLS85" s="114"/>
      <c r="VLT85" s="114"/>
      <c r="VLU85" s="114"/>
      <c r="VLV85" s="114"/>
      <c r="VLW85" s="114"/>
      <c r="VLX85" s="114"/>
      <c r="VLY85" s="114"/>
      <c r="VLZ85" s="114"/>
      <c r="VMA85" s="114"/>
      <c r="VMB85" s="114"/>
      <c r="VMC85" s="114"/>
      <c r="VMD85" s="114"/>
      <c r="VME85" s="114"/>
      <c r="VMF85" s="114"/>
      <c r="VMG85" s="114"/>
      <c r="VMH85" s="114"/>
      <c r="VMI85" s="114"/>
      <c r="VMJ85" s="114"/>
      <c r="VMK85" s="114"/>
      <c r="VML85" s="114"/>
      <c r="VMM85" s="114"/>
      <c r="VMN85" s="114"/>
      <c r="VMO85" s="114"/>
      <c r="VMP85" s="114"/>
      <c r="VMQ85" s="114"/>
      <c r="VMR85" s="114"/>
      <c r="VMS85" s="114"/>
      <c r="VMT85" s="114"/>
      <c r="VMU85" s="114"/>
      <c r="VMV85" s="114"/>
      <c r="VMW85" s="114"/>
      <c r="VMX85" s="114"/>
      <c r="VMY85" s="114"/>
      <c r="VMZ85" s="114"/>
      <c r="VNA85" s="114"/>
      <c r="VNB85" s="114"/>
      <c r="VNC85" s="114"/>
      <c r="VND85" s="114"/>
      <c r="VNE85" s="114"/>
      <c r="VNF85" s="114"/>
      <c r="VNG85" s="114"/>
      <c r="VNH85" s="114"/>
      <c r="VNI85" s="114"/>
      <c r="VNJ85" s="114"/>
      <c r="VNK85" s="114"/>
      <c r="VNL85" s="114"/>
      <c r="VNM85" s="114"/>
      <c r="VNN85" s="114"/>
      <c r="VNO85" s="114"/>
      <c r="VNP85" s="114"/>
      <c r="VNQ85" s="114"/>
      <c r="VNR85" s="114"/>
      <c r="VNS85" s="114"/>
      <c r="VNT85" s="114"/>
      <c r="VNU85" s="114"/>
      <c r="VNV85" s="114"/>
      <c r="VNW85" s="114"/>
      <c r="VNX85" s="114"/>
      <c r="VNY85" s="114"/>
      <c r="VNZ85" s="114"/>
      <c r="VOA85" s="114"/>
      <c r="VOB85" s="114"/>
      <c r="VOC85" s="114"/>
      <c r="VOD85" s="114"/>
      <c r="VOE85" s="114"/>
      <c r="VOF85" s="114"/>
      <c r="VOG85" s="114"/>
      <c r="VOH85" s="114"/>
      <c r="VOI85" s="114"/>
      <c r="VOJ85" s="114"/>
      <c r="VOK85" s="114"/>
      <c r="VOL85" s="114"/>
      <c r="VOM85" s="114"/>
      <c r="VON85" s="114"/>
      <c r="VOO85" s="114"/>
      <c r="VOP85" s="114"/>
      <c r="VOQ85" s="114"/>
      <c r="VOR85" s="114"/>
      <c r="VOS85" s="114"/>
      <c r="VOT85" s="114"/>
      <c r="VOU85" s="114"/>
      <c r="VOV85" s="114"/>
      <c r="VOW85" s="114"/>
      <c r="VOX85" s="114"/>
      <c r="VOY85" s="114"/>
      <c r="VOZ85" s="114"/>
      <c r="VPA85" s="114"/>
      <c r="VPB85" s="114"/>
      <c r="VPC85" s="114"/>
      <c r="VPD85" s="114"/>
      <c r="VPE85" s="114"/>
      <c r="VPF85" s="114"/>
      <c r="VPG85" s="114"/>
      <c r="VPH85" s="114"/>
      <c r="VPI85" s="114"/>
      <c r="VPJ85" s="114"/>
      <c r="VPK85" s="114"/>
      <c r="VPL85" s="114"/>
      <c r="VPM85" s="114"/>
      <c r="VPN85" s="114"/>
      <c r="VPO85" s="114"/>
      <c r="VPP85" s="114"/>
      <c r="VPQ85" s="114"/>
      <c r="VPR85" s="114"/>
      <c r="VPS85" s="114"/>
      <c r="VPT85" s="114"/>
      <c r="VPU85" s="114"/>
      <c r="VPV85" s="114"/>
      <c r="VPW85" s="114"/>
      <c r="VPX85" s="114"/>
      <c r="VPY85" s="114"/>
      <c r="VPZ85" s="114"/>
      <c r="VQA85" s="114"/>
      <c r="VQB85" s="114"/>
      <c r="VQC85" s="114"/>
      <c r="VQD85" s="114"/>
      <c r="VQE85" s="114"/>
      <c r="VQF85" s="114"/>
      <c r="VQG85" s="114"/>
      <c r="VQH85" s="114"/>
      <c r="VQI85" s="114"/>
      <c r="VQJ85" s="114"/>
      <c r="VQK85" s="114"/>
      <c r="VQL85" s="114"/>
      <c r="VQM85" s="114"/>
      <c r="VQN85" s="114"/>
      <c r="VQO85" s="114"/>
      <c r="VQP85" s="114"/>
      <c r="VQQ85" s="114"/>
      <c r="VQR85" s="114"/>
      <c r="VQS85" s="114"/>
      <c r="VQT85" s="114"/>
      <c r="VQU85" s="114"/>
      <c r="VQV85" s="114"/>
      <c r="VQW85" s="114"/>
      <c r="VQX85" s="114"/>
      <c r="VQY85" s="114"/>
      <c r="VQZ85" s="114"/>
      <c r="VRA85" s="114"/>
      <c r="VRB85" s="114"/>
      <c r="VRC85" s="114"/>
      <c r="VRD85" s="114"/>
      <c r="VRE85" s="114"/>
      <c r="VRF85" s="114"/>
      <c r="VRG85" s="114"/>
      <c r="VRH85" s="114"/>
      <c r="VRI85" s="114"/>
      <c r="VRJ85" s="114"/>
      <c r="VRK85" s="114"/>
      <c r="VRL85" s="114"/>
      <c r="VRM85" s="114"/>
      <c r="VRN85" s="114"/>
      <c r="VRO85" s="114"/>
      <c r="VRP85" s="114"/>
      <c r="VRQ85" s="114"/>
      <c r="VRR85" s="114"/>
      <c r="VRS85" s="114"/>
      <c r="VRT85" s="114"/>
      <c r="VRU85" s="114"/>
      <c r="VRV85" s="114"/>
      <c r="VRW85" s="114"/>
      <c r="VRX85" s="114"/>
      <c r="VRY85" s="114"/>
      <c r="VRZ85" s="114"/>
      <c r="VSA85" s="114"/>
      <c r="VSB85" s="114"/>
      <c r="VSC85" s="114"/>
      <c r="VSD85" s="114"/>
      <c r="VSE85" s="114"/>
      <c r="VSF85" s="114"/>
      <c r="VSG85" s="114"/>
      <c r="VSH85" s="114"/>
      <c r="VSI85" s="114"/>
      <c r="VSJ85" s="114"/>
      <c r="VSK85" s="114"/>
      <c r="VSL85" s="114"/>
      <c r="VSM85" s="114"/>
      <c r="VSN85" s="114"/>
      <c r="VSO85" s="114"/>
      <c r="VSP85" s="114"/>
      <c r="VSQ85" s="114"/>
      <c r="VSR85" s="114"/>
      <c r="VSS85" s="114"/>
      <c r="VST85" s="114"/>
      <c r="VSU85" s="114"/>
      <c r="VSV85" s="114"/>
      <c r="VSW85" s="114"/>
      <c r="VSX85" s="114"/>
      <c r="VSY85" s="114"/>
      <c r="VSZ85" s="114"/>
      <c r="VTA85" s="114"/>
      <c r="VTB85" s="114"/>
      <c r="VTC85" s="114"/>
      <c r="VTD85" s="114"/>
      <c r="VTE85" s="114"/>
      <c r="VTF85" s="114"/>
      <c r="VTG85" s="114"/>
      <c r="VTH85" s="114"/>
      <c r="VTI85" s="114"/>
      <c r="VTJ85" s="114"/>
      <c r="VTK85" s="114"/>
      <c r="VTL85" s="114"/>
      <c r="VTM85" s="114"/>
      <c r="VTN85" s="114"/>
      <c r="VTO85" s="114"/>
      <c r="VTP85" s="114"/>
      <c r="VTQ85" s="114"/>
      <c r="VTR85" s="114"/>
      <c r="VTS85" s="114"/>
      <c r="VTT85" s="114"/>
      <c r="VTU85" s="114"/>
      <c r="VTV85" s="114"/>
      <c r="VTW85" s="114"/>
      <c r="VTX85" s="114"/>
      <c r="VTY85" s="114"/>
      <c r="VTZ85" s="114"/>
      <c r="VUA85" s="114"/>
      <c r="VUB85" s="114"/>
      <c r="VUC85" s="114"/>
      <c r="VUD85" s="114"/>
      <c r="VUE85" s="114"/>
      <c r="VUF85" s="114"/>
      <c r="VUG85" s="114"/>
      <c r="VUH85" s="114"/>
      <c r="VUI85" s="114"/>
      <c r="VUJ85" s="114"/>
      <c r="VUK85" s="114"/>
      <c r="VUL85" s="114"/>
      <c r="VUM85" s="114"/>
      <c r="VUN85" s="114"/>
      <c r="VUO85" s="114"/>
      <c r="VUP85" s="114"/>
      <c r="VUQ85" s="114"/>
      <c r="VUR85" s="114"/>
      <c r="VUS85" s="114"/>
      <c r="VUT85" s="114"/>
      <c r="VUU85" s="114"/>
      <c r="VUV85" s="114"/>
      <c r="VUW85" s="114"/>
      <c r="VUX85" s="114"/>
      <c r="VUY85" s="114"/>
      <c r="VUZ85" s="114"/>
      <c r="VVA85" s="114"/>
      <c r="VVB85" s="114"/>
      <c r="VVC85" s="114"/>
      <c r="VVD85" s="114"/>
      <c r="VVE85" s="114"/>
      <c r="VVF85" s="114"/>
      <c r="VVG85" s="114"/>
      <c r="VVH85" s="114"/>
      <c r="VVI85" s="114"/>
      <c r="VVJ85" s="114"/>
      <c r="VVK85" s="114"/>
      <c r="VVL85" s="114"/>
      <c r="VVM85" s="114"/>
      <c r="VVN85" s="114"/>
      <c r="VVO85" s="114"/>
      <c r="VVP85" s="114"/>
      <c r="VVQ85" s="114"/>
      <c r="VVR85" s="114"/>
      <c r="VVS85" s="114"/>
      <c r="VVT85" s="114"/>
      <c r="VVU85" s="114"/>
      <c r="VVV85" s="114"/>
      <c r="VVW85" s="114"/>
      <c r="VVX85" s="114"/>
      <c r="VVY85" s="114"/>
      <c r="VVZ85" s="114"/>
      <c r="VWA85" s="114"/>
      <c r="VWB85" s="114"/>
      <c r="VWC85" s="114"/>
      <c r="VWD85" s="114"/>
      <c r="VWE85" s="114"/>
      <c r="VWF85" s="114"/>
      <c r="VWG85" s="114"/>
      <c r="VWH85" s="114"/>
      <c r="VWI85" s="114"/>
      <c r="VWJ85" s="114"/>
      <c r="VWK85" s="114"/>
      <c r="VWL85" s="114"/>
      <c r="VWM85" s="114"/>
      <c r="VWN85" s="114"/>
      <c r="VWO85" s="114"/>
      <c r="VWP85" s="114"/>
      <c r="VWQ85" s="114"/>
      <c r="VWR85" s="114"/>
      <c r="VWS85" s="114"/>
      <c r="VWT85" s="114"/>
      <c r="VWU85" s="114"/>
      <c r="VWV85" s="114"/>
      <c r="VWW85" s="114"/>
      <c r="VWX85" s="114"/>
      <c r="VWY85" s="114"/>
      <c r="VWZ85" s="114"/>
      <c r="VXA85" s="114"/>
      <c r="VXB85" s="114"/>
      <c r="VXC85" s="114"/>
      <c r="VXD85" s="114"/>
      <c r="VXE85" s="114"/>
      <c r="VXF85" s="114"/>
      <c r="VXG85" s="114"/>
      <c r="VXH85" s="114"/>
      <c r="VXI85" s="114"/>
      <c r="VXJ85" s="114"/>
      <c r="VXK85" s="114"/>
      <c r="VXL85" s="114"/>
      <c r="VXM85" s="114"/>
      <c r="VXN85" s="114"/>
      <c r="VXO85" s="114"/>
      <c r="VXP85" s="114"/>
      <c r="VXQ85" s="114"/>
      <c r="VXR85" s="114"/>
      <c r="VXS85" s="114"/>
      <c r="VXT85" s="114"/>
      <c r="VXU85" s="114"/>
      <c r="VXV85" s="114"/>
      <c r="VXW85" s="114"/>
      <c r="VXX85" s="114"/>
      <c r="VXY85" s="114"/>
      <c r="VXZ85" s="114"/>
      <c r="VYA85" s="114"/>
      <c r="VYB85" s="114"/>
      <c r="VYC85" s="114"/>
      <c r="VYD85" s="114"/>
      <c r="VYE85" s="114"/>
      <c r="VYF85" s="114"/>
      <c r="VYG85" s="114"/>
      <c r="VYH85" s="114"/>
      <c r="VYI85" s="114"/>
      <c r="VYJ85" s="114"/>
      <c r="VYK85" s="114"/>
      <c r="VYL85" s="114"/>
      <c r="VYM85" s="114"/>
      <c r="VYN85" s="114"/>
      <c r="VYO85" s="114"/>
      <c r="VYP85" s="114"/>
      <c r="VYQ85" s="114"/>
      <c r="VYR85" s="114"/>
      <c r="VYS85" s="114"/>
      <c r="VYT85" s="114"/>
      <c r="VYU85" s="114"/>
      <c r="VYV85" s="114"/>
      <c r="VYW85" s="114"/>
      <c r="VYX85" s="114"/>
      <c r="VYY85" s="114"/>
      <c r="VYZ85" s="114"/>
      <c r="VZA85" s="114"/>
      <c r="VZB85" s="114"/>
      <c r="VZC85" s="114"/>
      <c r="VZD85" s="114"/>
      <c r="VZE85" s="114"/>
      <c r="VZF85" s="114"/>
      <c r="VZG85" s="114"/>
      <c r="VZH85" s="114"/>
      <c r="VZI85" s="114"/>
      <c r="VZJ85" s="114"/>
      <c r="VZK85" s="114"/>
      <c r="VZL85" s="114"/>
      <c r="VZM85" s="114"/>
      <c r="VZN85" s="114"/>
      <c r="VZO85" s="114"/>
      <c r="VZP85" s="114"/>
      <c r="VZQ85" s="114"/>
      <c r="VZR85" s="114"/>
      <c r="VZS85" s="114"/>
      <c r="VZT85" s="114"/>
      <c r="VZU85" s="114"/>
      <c r="VZV85" s="114"/>
      <c r="VZW85" s="114"/>
      <c r="VZX85" s="114"/>
      <c r="VZY85" s="114"/>
      <c r="VZZ85" s="114"/>
      <c r="WAA85" s="114"/>
      <c r="WAB85" s="114"/>
      <c r="WAC85" s="114"/>
      <c r="WAD85" s="114"/>
      <c r="WAE85" s="114"/>
      <c r="WAF85" s="114"/>
      <c r="WAG85" s="114"/>
      <c r="WAH85" s="114"/>
      <c r="WAI85" s="114"/>
      <c r="WAJ85" s="114"/>
      <c r="WAK85" s="114"/>
      <c r="WAL85" s="114"/>
      <c r="WAM85" s="114"/>
      <c r="WAN85" s="114"/>
      <c r="WAO85" s="114"/>
      <c r="WAP85" s="114"/>
      <c r="WAQ85" s="114"/>
      <c r="WAR85" s="114"/>
      <c r="WAS85" s="114"/>
      <c r="WAT85" s="114"/>
      <c r="WAU85" s="114"/>
      <c r="WAV85" s="114"/>
      <c r="WAW85" s="114"/>
      <c r="WAX85" s="114"/>
      <c r="WAY85" s="114"/>
      <c r="WAZ85" s="114"/>
      <c r="WBA85" s="114"/>
      <c r="WBB85" s="114"/>
      <c r="WBC85" s="114"/>
      <c r="WBD85" s="114"/>
      <c r="WBE85" s="114"/>
      <c r="WBF85" s="114"/>
      <c r="WBG85" s="114"/>
      <c r="WBH85" s="114"/>
      <c r="WBI85" s="114"/>
      <c r="WBJ85" s="114"/>
      <c r="WBK85" s="114"/>
      <c r="WBL85" s="114"/>
      <c r="WBM85" s="114"/>
      <c r="WBN85" s="114"/>
      <c r="WBO85" s="114"/>
      <c r="WBP85" s="114"/>
      <c r="WBQ85" s="114"/>
      <c r="WBR85" s="114"/>
      <c r="WBS85" s="114"/>
      <c r="WBT85" s="114"/>
      <c r="WBU85" s="114"/>
      <c r="WBV85" s="114"/>
      <c r="WBW85" s="114"/>
      <c r="WBX85" s="114"/>
      <c r="WBY85" s="114"/>
      <c r="WBZ85" s="114"/>
      <c r="WCA85" s="114"/>
      <c r="WCB85" s="114"/>
      <c r="WCC85" s="114"/>
      <c r="WCD85" s="114"/>
      <c r="WCE85" s="114"/>
      <c r="WCF85" s="114"/>
      <c r="WCG85" s="114"/>
      <c r="WCH85" s="114"/>
      <c r="WCI85" s="114"/>
      <c r="WCJ85" s="114"/>
      <c r="WCK85" s="114"/>
      <c r="WCL85" s="114"/>
      <c r="WCM85" s="114"/>
      <c r="WCN85" s="114"/>
      <c r="WCO85" s="114"/>
      <c r="WCP85" s="114"/>
      <c r="WCQ85" s="114"/>
      <c r="WCR85" s="114"/>
      <c r="WCS85" s="114"/>
      <c r="WCT85" s="114"/>
      <c r="WCU85" s="114"/>
      <c r="WCV85" s="114"/>
      <c r="WCW85" s="114"/>
      <c r="WCX85" s="114"/>
      <c r="WCY85" s="114"/>
      <c r="WCZ85" s="114"/>
      <c r="WDA85" s="114"/>
      <c r="WDB85" s="114"/>
      <c r="WDC85" s="114"/>
      <c r="WDD85" s="114"/>
      <c r="WDE85" s="114"/>
      <c r="WDF85" s="114"/>
      <c r="WDG85" s="114"/>
      <c r="WDH85" s="114"/>
      <c r="WDI85" s="114"/>
      <c r="WDJ85" s="114"/>
      <c r="WDK85" s="114"/>
      <c r="WDL85" s="114"/>
      <c r="WDM85" s="114"/>
      <c r="WDN85" s="114"/>
      <c r="WDO85" s="114"/>
      <c r="WDP85" s="114"/>
      <c r="WDQ85" s="114"/>
      <c r="WDR85" s="114"/>
      <c r="WDS85" s="114"/>
      <c r="WDT85" s="114"/>
      <c r="WDU85" s="114"/>
      <c r="WDV85" s="114"/>
      <c r="WDW85" s="114"/>
      <c r="WDX85" s="114"/>
      <c r="WDY85" s="114"/>
      <c r="WDZ85" s="114"/>
      <c r="WEA85" s="114"/>
      <c r="WEB85" s="114"/>
      <c r="WEC85" s="114"/>
      <c r="WED85" s="114"/>
      <c r="WEE85" s="114"/>
      <c r="WEF85" s="114"/>
      <c r="WEG85" s="114"/>
      <c r="WEH85" s="114"/>
      <c r="WEI85" s="114"/>
      <c r="WEJ85" s="114"/>
      <c r="WEK85" s="114"/>
      <c r="WEL85" s="114"/>
      <c r="WEM85" s="114"/>
      <c r="WEN85" s="114"/>
      <c r="WEO85" s="114"/>
      <c r="WEP85" s="114"/>
      <c r="WEQ85" s="114"/>
      <c r="WER85" s="114"/>
      <c r="WES85" s="114"/>
      <c r="WET85" s="114"/>
      <c r="WEU85" s="114"/>
      <c r="WEV85" s="114"/>
      <c r="WEW85" s="114"/>
      <c r="WEX85" s="114"/>
      <c r="WEY85" s="114"/>
      <c r="WEZ85" s="114"/>
      <c r="WFA85" s="114"/>
      <c r="WFB85" s="114"/>
      <c r="WFC85" s="114"/>
      <c r="WFD85" s="114"/>
      <c r="WFE85" s="114"/>
      <c r="WFF85" s="114"/>
      <c r="WFG85" s="114"/>
      <c r="WFH85" s="114"/>
      <c r="WFI85" s="114"/>
      <c r="WFJ85" s="114"/>
      <c r="WFK85" s="114"/>
      <c r="WFL85" s="114"/>
      <c r="WFM85" s="114"/>
      <c r="WFN85" s="114"/>
      <c r="WFO85" s="114"/>
      <c r="WFP85" s="114"/>
      <c r="WFQ85" s="114"/>
      <c r="WFR85" s="114"/>
      <c r="WFS85" s="114"/>
      <c r="WFT85" s="114"/>
      <c r="WFU85" s="114"/>
      <c r="WFV85" s="114"/>
      <c r="WFW85" s="114"/>
      <c r="WFX85" s="114"/>
      <c r="WFY85" s="114"/>
      <c r="WFZ85" s="114"/>
      <c r="WGA85" s="114"/>
      <c r="WGB85" s="114"/>
      <c r="WGC85" s="114"/>
      <c r="WGD85" s="114"/>
      <c r="WGE85" s="114"/>
      <c r="WGF85" s="114"/>
      <c r="WGG85" s="114"/>
      <c r="WGH85" s="114"/>
      <c r="WGI85" s="114"/>
      <c r="WGJ85" s="114"/>
      <c r="WGK85" s="114"/>
      <c r="WGL85" s="114"/>
      <c r="WGM85" s="114"/>
      <c r="WGN85" s="114"/>
      <c r="WGO85" s="114"/>
      <c r="WGP85" s="114"/>
      <c r="WGQ85" s="114"/>
      <c r="WGR85" s="114"/>
      <c r="WGS85" s="114"/>
      <c r="WGT85" s="114"/>
      <c r="WGU85" s="114"/>
      <c r="WGV85" s="114"/>
      <c r="WGW85" s="114"/>
      <c r="WGX85" s="114"/>
      <c r="WGY85" s="114"/>
      <c r="WGZ85" s="114"/>
      <c r="WHA85" s="114"/>
      <c r="WHB85" s="114"/>
      <c r="WHC85" s="114"/>
      <c r="WHD85" s="114"/>
      <c r="WHE85" s="114"/>
      <c r="WHF85" s="114"/>
      <c r="WHG85" s="114"/>
      <c r="WHH85" s="114"/>
      <c r="WHI85" s="114"/>
      <c r="WHJ85" s="114"/>
      <c r="WHK85" s="114"/>
      <c r="WHL85" s="114"/>
      <c r="WHM85" s="114"/>
      <c r="WHN85" s="114"/>
      <c r="WHO85" s="114"/>
      <c r="WHP85" s="114"/>
      <c r="WHQ85" s="114"/>
      <c r="WHR85" s="114"/>
      <c r="WHS85" s="114"/>
      <c r="WHT85" s="114"/>
      <c r="WHU85" s="114"/>
      <c r="WHV85" s="114"/>
      <c r="WHW85" s="114"/>
      <c r="WHX85" s="114"/>
      <c r="WHY85" s="114"/>
      <c r="WHZ85" s="114"/>
      <c r="WIA85" s="114"/>
      <c r="WIB85" s="114"/>
      <c r="WIC85" s="114"/>
      <c r="WID85" s="114"/>
      <c r="WIE85" s="114"/>
      <c r="WIF85" s="114"/>
      <c r="WIG85" s="114"/>
      <c r="WIH85" s="114"/>
      <c r="WII85" s="114"/>
      <c r="WIJ85" s="114"/>
      <c r="WIK85" s="114"/>
      <c r="WIL85" s="114"/>
      <c r="WIM85" s="114"/>
      <c r="WIN85" s="114"/>
      <c r="WIO85" s="114"/>
      <c r="WIP85" s="114"/>
      <c r="WIQ85" s="114"/>
      <c r="WIR85" s="114"/>
      <c r="WIS85" s="114"/>
      <c r="WIT85" s="114"/>
      <c r="WIU85" s="114"/>
      <c r="WIV85" s="114"/>
      <c r="WIW85" s="114"/>
      <c r="WIX85" s="114"/>
      <c r="WIY85" s="114"/>
      <c r="WIZ85" s="114"/>
      <c r="WJA85" s="114"/>
      <c r="WJB85" s="114"/>
      <c r="WJC85" s="114"/>
      <c r="WJD85" s="114"/>
      <c r="WJE85" s="114"/>
      <c r="WJF85" s="114"/>
      <c r="WJG85" s="114"/>
      <c r="WJH85" s="114"/>
      <c r="WJI85" s="114"/>
      <c r="WJJ85" s="114"/>
      <c r="WJK85" s="114"/>
      <c r="WJL85" s="114"/>
      <c r="WJM85" s="114"/>
      <c r="WJN85" s="114"/>
      <c r="WJO85" s="114"/>
      <c r="WJP85" s="114"/>
      <c r="WJQ85" s="114"/>
      <c r="WJR85" s="114"/>
      <c r="WJS85" s="114"/>
      <c r="WJT85" s="114"/>
      <c r="WJU85" s="114"/>
      <c r="WJV85" s="114"/>
      <c r="WJW85" s="114"/>
      <c r="WJX85" s="114"/>
      <c r="WJY85" s="114"/>
      <c r="WJZ85" s="114"/>
      <c r="WKA85" s="114"/>
      <c r="WKB85" s="114"/>
      <c r="WKC85" s="114"/>
      <c r="WKD85" s="114"/>
      <c r="WKE85" s="114"/>
      <c r="WKF85" s="114"/>
      <c r="WKG85" s="114"/>
      <c r="WKH85" s="114"/>
      <c r="WKI85" s="114"/>
      <c r="WKJ85" s="114"/>
      <c r="WKK85" s="114"/>
      <c r="WKL85" s="114"/>
      <c r="WKM85" s="114"/>
      <c r="WKN85" s="114"/>
      <c r="WKO85" s="114"/>
      <c r="WKP85" s="114"/>
      <c r="WKQ85" s="114"/>
      <c r="WKR85" s="114"/>
      <c r="WKS85" s="114"/>
      <c r="WKT85" s="114"/>
      <c r="WKU85" s="114"/>
      <c r="WKV85" s="114"/>
      <c r="WKW85" s="114"/>
      <c r="WKX85" s="114"/>
      <c r="WKY85" s="114"/>
      <c r="WKZ85" s="114"/>
      <c r="WLA85" s="114"/>
      <c r="WLB85" s="114"/>
      <c r="WLC85" s="114"/>
      <c r="WLD85" s="114"/>
      <c r="WLE85" s="114"/>
      <c r="WLF85" s="114"/>
      <c r="WLG85" s="114"/>
      <c r="WLH85" s="114"/>
      <c r="WLI85" s="114"/>
      <c r="WLJ85" s="114"/>
      <c r="WLK85" s="114"/>
      <c r="WLL85" s="114"/>
      <c r="WLM85" s="114"/>
      <c r="WLN85" s="114"/>
      <c r="WLO85" s="114"/>
      <c r="WLP85" s="114"/>
      <c r="WLQ85" s="114"/>
      <c r="WLR85" s="114"/>
      <c r="WLS85" s="114"/>
      <c r="WLT85" s="114"/>
      <c r="WLU85" s="114"/>
      <c r="WLV85" s="114"/>
      <c r="WLW85" s="114"/>
      <c r="WLX85" s="114"/>
      <c r="WLY85" s="114"/>
      <c r="WLZ85" s="114"/>
      <c r="WMA85" s="114"/>
      <c r="WMB85" s="114"/>
      <c r="WMC85" s="114"/>
      <c r="WMD85" s="114"/>
      <c r="WME85" s="114"/>
      <c r="WMF85" s="114"/>
      <c r="WMG85" s="114"/>
      <c r="WMH85" s="114"/>
      <c r="WMI85" s="114"/>
      <c r="WMJ85" s="114"/>
      <c r="WMK85" s="114"/>
      <c r="WML85" s="114"/>
      <c r="WMM85" s="114"/>
      <c r="WMN85" s="114"/>
      <c r="WMO85" s="114"/>
      <c r="WMP85" s="114"/>
      <c r="WMQ85" s="114"/>
      <c r="WMR85" s="114"/>
      <c r="WMS85" s="114"/>
      <c r="WMT85" s="114"/>
      <c r="WMU85" s="114"/>
      <c r="WMV85" s="114"/>
      <c r="WMW85" s="114"/>
      <c r="WMX85" s="114"/>
      <c r="WMY85" s="114"/>
      <c r="WMZ85" s="114"/>
      <c r="WNA85" s="114"/>
      <c r="WNB85" s="114"/>
      <c r="WNC85" s="114"/>
      <c r="WND85" s="114"/>
      <c r="WNE85" s="114"/>
      <c r="WNF85" s="114"/>
      <c r="WNG85" s="114"/>
      <c r="WNH85" s="114"/>
      <c r="WNI85" s="114"/>
      <c r="WNJ85" s="114"/>
      <c r="WNK85" s="114"/>
      <c r="WNL85" s="114"/>
      <c r="WNM85" s="114"/>
      <c r="WNN85" s="114"/>
      <c r="WNO85" s="114"/>
      <c r="WNP85" s="114"/>
      <c r="WNQ85" s="114"/>
      <c r="WNR85" s="114"/>
      <c r="WNS85" s="114"/>
      <c r="WNT85" s="114"/>
      <c r="WNU85" s="114"/>
      <c r="WNV85" s="114"/>
      <c r="WNW85" s="114"/>
      <c r="WNX85" s="114"/>
      <c r="WNY85" s="114"/>
      <c r="WNZ85" s="114"/>
      <c r="WOA85" s="114"/>
      <c r="WOB85" s="114"/>
      <c r="WOC85" s="114"/>
      <c r="WOD85" s="114"/>
      <c r="WOE85" s="114"/>
      <c r="WOF85" s="114"/>
      <c r="WOG85" s="114"/>
      <c r="WOH85" s="114"/>
      <c r="WOI85" s="114"/>
      <c r="WOJ85" s="114"/>
      <c r="WOK85" s="114"/>
      <c r="WOL85" s="114"/>
      <c r="WOM85" s="114"/>
      <c r="WON85" s="114"/>
      <c r="WOO85" s="114"/>
      <c r="WOP85" s="114"/>
      <c r="WOQ85" s="114"/>
      <c r="WOR85" s="114"/>
      <c r="WOS85" s="114"/>
      <c r="WOT85" s="114"/>
      <c r="WOU85" s="114"/>
      <c r="WOV85" s="114"/>
      <c r="WOW85" s="114"/>
      <c r="WOX85" s="114"/>
      <c r="WOY85" s="114"/>
      <c r="WOZ85" s="114"/>
      <c r="WPA85" s="114"/>
      <c r="WPB85" s="114"/>
      <c r="WPC85" s="114"/>
      <c r="WPD85" s="114"/>
      <c r="WPE85" s="114"/>
      <c r="WPF85" s="114"/>
      <c r="WPG85" s="114"/>
      <c r="WPH85" s="114"/>
      <c r="WPI85" s="114"/>
      <c r="WPJ85" s="114"/>
      <c r="WPK85" s="114"/>
      <c r="WPL85" s="114"/>
      <c r="WPM85" s="114"/>
      <c r="WPN85" s="114"/>
      <c r="WPO85" s="114"/>
      <c r="WPP85" s="114"/>
      <c r="WPQ85" s="114"/>
      <c r="WPR85" s="114"/>
      <c r="WPS85" s="114"/>
      <c r="WPT85" s="114"/>
      <c r="WPU85" s="114"/>
      <c r="WPV85" s="114"/>
      <c r="WPW85" s="114"/>
      <c r="WPX85" s="114"/>
      <c r="WPY85" s="114"/>
      <c r="WPZ85" s="114"/>
      <c r="WQA85" s="114"/>
      <c r="WQB85" s="114"/>
      <c r="WQC85" s="114"/>
      <c r="WQD85" s="114"/>
      <c r="WQE85" s="114"/>
      <c r="WQF85" s="114"/>
      <c r="WQG85" s="114"/>
      <c r="WQH85" s="114"/>
      <c r="WQI85" s="114"/>
      <c r="WQJ85" s="114"/>
      <c r="WQK85" s="114"/>
      <c r="WQL85" s="114"/>
      <c r="WQM85" s="114"/>
      <c r="WQN85" s="114"/>
      <c r="WQO85" s="114"/>
      <c r="WQP85" s="114"/>
      <c r="WQQ85" s="114"/>
      <c r="WQR85" s="114"/>
      <c r="WQS85" s="114"/>
      <c r="WQT85" s="114"/>
      <c r="WQU85" s="114"/>
      <c r="WQV85" s="114"/>
      <c r="WQW85" s="114"/>
      <c r="WQX85" s="114"/>
      <c r="WQY85" s="114"/>
      <c r="WQZ85" s="114"/>
      <c r="WRA85" s="114"/>
      <c r="WRB85" s="114"/>
      <c r="WRC85" s="114"/>
      <c r="WRD85" s="114"/>
      <c r="WRE85" s="114"/>
      <c r="WRF85" s="114"/>
      <c r="WRG85" s="114"/>
      <c r="WRH85" s="114"/>
      <c r="WRI85" s="114"/>
      <c r="WRJ85" s="114"/>
      <c r="WRK85" s="114"/>
      <c r="WRL85" s="114"/>
      <c r="WRM85" s="114"/>
      <c r="WRN85" s="114"/>
      <c r="WRO85" s="114"/>
      <c r="WRP85" s="114"/>
      <c r="WRQ85" s="114"/>
      <c r="WRR85" s="114"/>
      <c r="WRS85" s="114"/>
      <c r="WRT85" s="114"/>
      <c r="WRU85" s="114"/>
      <c r="WRV85" s="114"/>
      <c r="WRW85" s="114"/>
      <c r="WRX85" s="114"/>
      <c r="WRY85" s="114"/>
      <c r="WRZ85" s="114"/>
      <c r="WSA85" s="114"/>
      <c r="WSB85" s="114"/>
      <c r="WSC85" s="114"/>
      <c r="WSD85" s="114"/>
      <c r="WSE85" s="114"/>
      <c r="WSF85" s="114"/>
      <c r="WSG85" s="114"/>
      <c r="WSH85" s="114"/>
      <c r="WSI85" s="114"/>
      <c r="WSJ85" s="114"/>
      <c r="WSK85" s="114"/>
      <c r="WSL85" s="114"/>
      <c r="WSM85" s="114"/>
      <c r="WSN85" s="114"/>
      <c r="WSO85" s="114"/>
      <c r="WSP85" s="114"/>
      <c r="WSQ85" s="114"/>
      <c r="WSR85" s="114"/>
      <c r="WSS85" s="114"/>
      <c r="WST85" s="114"/>
      <c r="WSU85" s="114"/>
      <c r="WSV85" s="114"/>
      <c r="WSW85" s="114"/>
      <c r="WSX85" s="114"/>
      <c r="WSY85" s="114"/>
      <c r="WSZ85" s="114"/>
      <c r="WTA85" s="114"/>
      <c r="WTB85" s="114"/>
      <c r="WTC85" s="114"/>
      <c r="WTD85" s="114"/>
      <c r="WTE85" s="114"/>
      <c r="WTF85" s="114"/>
      <c r="WTG85" s="114"/>
      <c r="WTH85" s="114"/>
      <c r="WTI85" s="114"/>
      <c r="WTJ85" s="114"/>
      <c r="WTK85" s="114"/>
      <c r="WTL85" s="114"/>
      <c r="WTM85" s="114"/>
      <c r="WTN85" s="114"/>
      <c r="WTO85" s="114"/>
      <c r="WTP85" s="114"/>
      <c r="WTQ85" s="114"/>
      <c r="WTR85" s="114"/>
      <c r="WTS85" s="114"/>
      <c r="WTT85" s="114"/>
      <c r="WTU85" s="114"/>
      <c r="WTV85" s="114"/>
      <c r="WTW85" s="114"/>
      <c r="WTX85" s="114"/>
      <c r="WTY85" s="114"/>
      <c r="WTZ85" s="114"/>
      <c r="WUA85" s="114"/>
      <c r="WUB85" s="114"/>
      <c r="WUC85" s="114"/>
      <c r="WUD85" s="114"/>
      <c r="WUE85" s="114"/>
      <c r="WUF85" s="114"/>
      <c r="WUG85" s="114"/>
      <c r="WUH85" s="114"/>
      <c r="WUI85" s="114"/>
      <c r="WUJ85" s="114"/>
      <c r="WUK85" s="114"/>
      <c r="WUL85" s="114"/>
      <c r="WUM85" s="114"/>
      <c r="WUN85" s="114"/>
      <c r="WUO85" s="114"/>
      <c r="WUP85" s="114"/>
      <c r="WUQ85" s="114"/>
      <c r="WUR85" s="114"/>
      <c r="WUS85" s="114"/>
      <c r="WUT85" s="114"/>
      <c r="WUU85" s="114"/>
      <c r="WUV85" s="114"/>
      <c r="WUW85" s="114"/>
      <c r="WUX85" s="114"/>
      <c r="WUY85" s="114"/>
      <c r="WUZ85" s="114"/>
      <c r="WVA85" s="114"/>
      <c r="WVB85" s="114"/>
      <c r="WVC85" s="114"/>
      <c r="WVD85" s="114"/>
      <c r="WVE85" s="114"/>
      <c r="WVF85" s="114"/>
      <c r="WVG85" s="114"/>
      <c r="WVH85" s="114"/>
      <c r="WVI85" s="114"/>
      <c r="WVJ85" s="114"/>
      <c r="WVK85" s="114"/>
      <c r="WVL85" s="114"/>
      <c r="WVM85" s="114"/>
      <c r="WVN85" s="114"/>
      <c r="WVO85" s="114"/>
      <c r="WVP85" s="114"/>
      <c r="WVQ85" s="114"/>
      <c r="WVR85" s="114"/>
      <c r="WVS85" s="114"/>
      <c r="WVT85" s="114"/>
      <c r="WVU85" s="114"/>
      <c r="WVV85" s="114"/>
      <c r="WVW85" s="114"/>
      <c r="WVX85" s="114"/>
      <c r="WVY85" s="114"/>
      <c r="WVZ85" s="114"/>
      <c r="WWA85" s="114"/>
      <c r="WWB85" s="114"/>
      <c r="WWC85" s="114"/>
      <c r="WWD85" s="114"/>
      <c r="WWE85" s="114"/>
      <c r="WWF85" s="114"/>
      <c r="WWG85" s="114"/>
      <c r="WWH85" s="114"/>
      <c r="WWI85" s="114"/>
      <c r="WWJ85" s="114"/>
      <c r="WWK85" s="114"/>
      <c r="WWL85" s="114"/>
      <c r="WWM85" s="114"/>
      <c r="WWN85" s="114"/>
      <c r="WWO85" s="114"/>
      <c r="WWP85" s="114"/>
      <c r="WWQ85" s="114"/>
      <c r="WWR85" s="114"/>
      <c r="WWS85" s="114"/>
      <c r="WWT85" s="114"/>
      <c r="WWU85" s="114"/>
      <c r="WWV85" s="114"/>
      <c r="WWW85" s="114"/>
      <c r="WWX85" s="114"/>
      <c r="WWY85" s="114"/>
      <c r="WWZ85" s="114"/>
      <c r="WXA85" s="114"/>
      <c r="WXB85" s="114"/>
      <c r="WXC85" s="114"/>
      <c r="WXD85" s="114"/>
      <c r="WXE85" s="114"/>
      <c r="WXF85" s="114"/>
      <c r="WXG85" s="114"/>
      <c r="WXH85" s="114"/>
      <c r="WXI85" s="114"/>
      <c r="WXJ85" s="114"/>
      <c r="WXK85" s="114"/>
      <c r="WXL85" s="114"/>
      <c r="WXM85" s="114"/>
      <c r="WXN85" s="114"/>
      <c r="WXO85" s="114"/>
      <c r="WXP85" s="114"/>
      <c r="WXQ85" s="114"/>
      <c r="WXR85" s="114"/>
      <c r="WXS85" s="114"/>
      <c r="WXT85" s="114"/>
      <c r="WXU85" s="114"/>
      <c r="WXV85" s="114"/>
      <c r="WXW85" s="114"/>
      <c r="WXX85" s="114"/>
      <c r="WXY85" s="114"/>
      <c r="WXZ85" s="114"/>
      <c r="WYA85" s="114"/>
      <c r="WYB85" s="114"/>
      <c r="WYC85" s="114"/>
      <c r="WYD85" s="114"/>
      <c r="WYE85" s="114"/>
      <c r="WYF85" s="114"/>
      <c r="WYG85" s="114"/>
      <c r="WYH85" s="114"/>
      <c r="WYI85" s="114"/>
      <c r="WYJ85" s="114"/>
      <c r="WYK85" s="114"/>
      <c r="WYL85" s="114"/>
      <c r="WYM85" s="114"/>
      <c r="WYN85" s="114"/>
      <c r="WYO85" s="114"/>
      <c r="WYP85" s="114"/>
      <c r="WYQ85" s="114"/>
      <c r="WYR85" s="114"/>
      <c r="WYS85" s="114"/>
      <c r="WYT85" s="114"/>
      <c r="WYU85" s="114"/>
      <c r="WYV85" s="114"/>
      <c r="WYW85" s="114"/>
      <c r="WYX85" s="114"/>
      <c r="WYY85" s="114"/>
      <c r="WYZ85" s="114"/>
      <c r="WZA85" s="114"/>
      <c r="WZB85" s="114"/>
      <c r="WZC85" s="114"/>
      <c r="WZD85" s="114"/>
      <c r="WZE85" s="114"/>
      <c r="WZF85" s="114"/>
      <c r="WZG85" s="114"/>
      <c r="WZH85" s="114"/>
      <c r="WZI85" s="114"/>
      <c r="WZJ85" s="114"/>
      <c r="WZK85" s="114"/>
      <c r="WZL85" s="114"/>
      <c r="WZM85" s="114"/>
      <c r="WZN85" s="114"/>
      <c r="WZO85" s="114"/>
      <c r="WZP85" s="114"/>
      <c r="WZQ85" s="114"/>
      <c r="WZR85" s="114"/>
      <c r="WZS85" s="114"/>
      <c r="WZT85" s="114"/>
      <c r="WZU85" s="114"/>
      <c r="WZV85" s="114"/>
      <c r="WZW85" s="114"/>
      <c r="WZX85" s="114"/>
      <c r="WZY85" s="114"/>
      <c r="WZZ85" s="114"/>
      <c r="XAA85" s="114"/>
      <c r="XAB85" s="114"/>
      <c r="XAC85" s="114"/>
      <c r="XAD85" s="114"/>
      <c r="XAE85" s="114"/>
      <c r="XAF85" s="114"/>
      <c r="XAG85" s="114"/>
      <c r="XAH85" s="114"/>
      <c r="XAI85" s="114"/>
      <c r="XAJ85" s="114"/>
      <c r="XAK85" s="114"/>
      <c r="XAL85" s="114"/>
      <c r="XAM85" s="114"/>
      <c r="XAN85" s="114"/>
      <c r="XAO85" s="114"/>
      <c r="XAP85" s="114"/>
      <c r="XAQ85" s="114"/>
      <c r="XAR85" s="114"/>
      <c r="XAS85" s="114"/>
      <c r="XAT85" s="114"/>
      <c r="XAU85" s="114"/>
      <c r="XAV85" s="114"/>
      <c r="XAW85" s="114"/>
      <c r="XAX85" s="114"/>
      <c r="XAY85" s="114"/>
      <c r="XAZ85" s="114"/>
      <c r="XBA85" s="114"/>
      <c r="XBB85" s="114"/>
      <c r="XBC85" s="114"/>
      <c r="XBD85" s="114"/>
      <c r="XBE85" s="114"/>
      <c r="XBF85" s="114"/>
      <c r="XBG85" s="114"/>
      <c r="XBH85" s="114"/>
      <c r="XBI85" s="114"/>
      <c r="XBJ85" s="114"/>
      <c r="XBK85" s="114"/>
      <c r="XBL85" s="114"/>
      <c r="XBM85" s="114"/>
      <c r="XBN85" s="114"/>
      <c r="XBO85" s="114"/>
      <c r="XBP85" s="114"/>
      <c r="XBQ85" s="114"/>
      <c r="XBR85" s="114"/>
      <c r="XBS85" s="114"/>
      <c r="XBT85" s="114"/>
      <c r="XBU85" s="114"/>
      <c r="XBV85" s="114"/>
      <c r="XBW85" s="114"/>
      <c r="XBX85" s="114"/>
      <c r="XBY85" s="114"/>
      <c r="XBZ85" s="114"/>
      <c r="XCA85" s="114"/>
      <c r="XCB85" s="114"/>
      <c r="XCC85" s="114"/>
      <c r="XCD85" s="114"/>
      <c r="XCE85" s="114"/>
      <c r="XCF85" s="114"/>
      <c r="XCG85" s="114"/>
      <c r="XCH85" s="114"/>
      <c r="XCI85" s="114"/>
      <c r="XCJ85" s="114"/>
      <c r="XCK85" s="114"/>
      <c r="XCL85" s="114"/>
      <c r="XCM85" s="114"/>
      <c r="XCN85" s="114"/>
      <c r="XCO85" s="114"/>
      <c r="XCP85" s="114"/>
      <c r="XCQ85" s="114"/>
      <c r="XCR85" s="114"/>
      <c r="XCS85" s="114"/>
      <c r="XCT85" s="114"/>
      <c r="XCU85" s="114"/>
      <c r="XCV85" s="114"/>
      <c r="XCW85" s="114"/>
      <c r="XCX85" s="114"/>
      <c r="XCY85" s="114"/>
      <c r="XCZ85" s="114"/>
      <c r="XDA85" s="114"/>
      <c r="XDB85" s="114"/>
      <c r="XDC85" s="114"/>
      <c r="XDD85" s="114"/>
      <c r="XDE85" s="114"/>
      <c r="XDF85" s="114"/>
      <c r="XDG85" s="114"/>
      <c r="XDH85" s="114"/>
      <c r="XDI85" s="114"/>
      <c r="XDJ85" s="114"/>
      <c r="XDK85" s="114"/>
      <c r="XDL85" s="114"/>
      <c r="XDM85" s="114"/>
      <c r="XDN85" s="114"/>
      <c r="XDO85" s="114"/>
      <c r="XDP85" s="114"/>
      <c r="XDQ85" s="114"/>
      <c r="XDR85" s="114"/>
      <c r="XDS85" s="114"/>
      <c r="XDT85" s="114"/>
      <c r="XDU85" s="114"/>
      <c r="XDV85" s="114"/>
      <c r="XDW85" s="114"/>
      <c r="XDX85" s="114"/>
      <c r="XDY85" s="114"/>
      <c r="XDZ85" s="114"/>
      <c r="XEA85" s="114"/>
      <c r="XEB85" s="114"/>
      <c r="XEC85" s="114"/>
      <c r="XED85" s="114"/>
      <c r="XEE85" s="114"/>
      <c r="XEF85" s="114"/>
      <c r="XEG85" s="114"/>
      <c r="XEH85" s="114"/>
      <c r="XEI85" s="114"/>
      <c r="XEJ85" s="114"/>
      <c r="XEK85" s="114"/>
      <c r="XEL85" s="114"/>
      <c r="XEM85" s="114"/>
      <c r="XEN85" s="114"/>
      <c r="XEO85" s="114"/>
      <c r="XEP85" s="114"/>
      <c r="XEQ85" s="114"/>
      <c r="XER85" s="114"/>
      <c r="XES85" s="114"/>
      <c r="XET85" s="114"/>
      <c r="XEU85" s="114"/>
      <c r="XEV85" s="114"/>
      <c r="XEW85" s="114"/>
      <c r="XEX85" s="114"/>
      <c r="XEY85" s="114"/>
      <c r="XEZ85" s="114"/>
      <c r="XFA85" s="114"/>
      <c r="XFB85" s="114"/>
      <c r="XFC85" s="114"/>
      <c r="XFD85" s="114"/>
    </row>
    <row r="86" spans="1:16384">
      <c r="B86" s="42"/>
    </row>
    <row r="87" spans="1:16384">
      <c r="A87" s="114" t="s">
        <v>137</v>
      </c>
    </row>
    <row r="88" spans="1:16384">
      <c r="A88" s="114" t="s">
        <v>202</v>
      </c>
      <c r="I88" s="120"/>
    </row>
    <row r="89" spans="1:16384">
      <c r="A89" s="113" t="s">
        <v>203</v>
      </c>
    </row>
    <row r="90" spans="1:16384">
      <c r="A90" s="114" t="s">
        <v>204</v>
      </c>
    </row>
    <row r="91" spans="1:16384">
      <c r="K91" s="120"/>
    </row>
    <row r="92" spans="1:16384">
      <c r="A92" s="114" t="s">
        <v>138</v>
      </c>
      <c r="K92" s="120"/>
    </row>
    <row r="93" spans="1:16384">
      <c r="A93" s="123" t="s">
        <v>225</v>
      </c>
    </row>
    <row r="94" spans="1:16384">
      <c r="A94" s="114" t="s">
        <v>139</v>
      </c>
    </row>
    <row r="95" spans="1:16384">
      <c r="A95" s="114" t="s">
        <v>145</v>
      </c>
      <c r="B95" s="106"/>
    </row>
    <row r="96" spans="1:16384">
      <c r="A96" s="123" t="s">
        <v>235</v>
      </c>
      <c r="B96" s="105"/>
    </row>
    <row r="97" spans="1:5">
      <c r="B97" s="105"/>
    </row>
    <row r="98" spans="1:5">
      <c r="A98" s="123" t="s">
        <v>236</v>
      </c>
      <c r="B98" s="105"/>
    </row>
    <row r="99" spans="1:5">
      <c r="B99" s="105"/>
    </row>
    <row r="100" spans="1:5">
      <c r="B100" s="105"/>
    </row>
    <row r="101" spans="1:5">
      <c r="A101" s="112" t="s">
        <v>228</v>
      </c>
      <c r="E101" s="42"/>
    </row>
    <row r="102" spans="1:5">
      <c r="A102" s="113" t="s">
        <v>112</v>
      </c>
    </row>
    <row r="103" spans="1:5">
      <c r="A103" s="113"/>
    </row>
    <row r="104" spans="1:5">
      <c r="A104" s="127" t="s">
        <v>247</v>
      </c>
    </row>
    <row r="105" spans="1:5">
      <c r="A105" s="123" t="s">
        <v>237</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06"/>
  <sheetViews>
    <sheetView tabSelected="1" workbookViewId="0">
      <selection activeCell="A2" sqref="A2"/>
    </sheetView>
  </sheetViews>
  <sheetFormatPr defaultColWidth="8.85546875" defaultRowHeight="12.75"/>
  <cols>
    <col min="2" max="21" width="9.42578125" bestFit="1" customWidth="1"/>
  </cols>
  <sheetData>
    <row r="1" spans="1:70" ht="15.75">
      <c r="A1" s="2" t="s">
        <v>0</v>
      </c>
      <c r="B1" s="23"/>
    </row>
    <row r="3" spans="1:70">
      <c r="B3" s="23">
        <v>9.8900000000000002E-2</v>
      </c>
      <c r="C3" s="23">
        <v>0.43819999999999998</v>
      </c>
      <c r="D3" s="23">
        <v>0.29330000000000001</v>
      </c>
      <c r="E3" s="23">
        <v>0.77539999999999998</v>
      </c>
      <c r="F3" s="23">
        <v>0.76049999999999995</v>
      </c>
      <c r="G3" s="23">
        <v>0.38679999999999998</v>
      </c>
      <c r="H3" s="23">
        <v>0.4365</v>
      </c>
      <c r="I3" s="23">
        <v>0.85219999999999996</v>
      </c>
      <c r="J3" s="23">
        <v>0.37640000000000001</v>
      </c>
      <c r="K3" s="23">
        <v>2.3E-3</v>
      </c>
      <c r="L3" s="23">
        <v>0.68300000000000005</v>
      </c>
      <c r="M3" s="23">
        <v>0.90239999999999998</v>
      </c>
      <c r="N3" s="23">
        <v>9.8699999999999996E-2</v>
      </c>
      <c r="O3" s="23">
        <v>0.1474</v>
      </c>
      <c r="P3" s="23">
        <v>0.43540000000000001</v>
      </c>
      <c r="Q3" s="23">
        <v>0.628</v>
      </c>
      <c r="R3" s="23">
        <v>0.90849999999999997</v>
      </c>
      <c r="S3" s="23">
        <v>4.4299999999999999E-2</v>
      </c>
      <c r="T3" s="23">
        <v>0.2944</v>
      </c>
      <c r="U3" s="23">
        <v>0.85360000000000003</v>
      </c>
      <c r="V3" s="1"/>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row>
    <row r="4" spans="1:70">
      <c r="B4" s="23">
        <v>0.54800000000000004</v>
      </c>
      <c r="C4" s="23">
        <v>0.87319999999999998</v>
      </c>
      <c r="D4" s="23">
        <v>0.80649999999999999</v>
      </c>
      <c r="E4" s="23">
        <v>0.7248</v>
      </c>
      <c r="F4" s="23">
        <v>0.77190000000000003</v>
      </c>
      <c r="G4" s="23">
        <v>0.42959999999999998</v>
      </c>
      <c r="H4" s="23">
        <v>0.95889999999999997</v>
      </c>
      <c r="I4" s="23">
        <v>0.2399</v>
      </c>
      <c r="J4" s="23">
        <v>0.59219999999999995</v>
      </c>
      <c r="K4" s="23">
        <v>0.58169999999999999</v>
      </c>
      <c r="L4" s="23">
        <v>0.48959999999999998</v>
      </c>
      <c r="M4" s="23">
        <v>0.5403</v>
      </c>
      <c r="N4" s="23">
        <v>0.40910000000000002</v>
      </c>
      <c r="O4" s="23">
        <v>0.81440000000000001</v>
      </c>
      <c r="P4" s="23">
        <v>0.75800000000000001</v>
      </c>
      <c r="Q4" s="23">
        <v>0.82589999999999997</v>
      </c>
      <c r="R4" s="23">
        <v>0.14680000000000001</v>
      </c>
      <c r="S4" s="23">
        <v>0.76490000000000002</v>
      </c>
      <c r="T4" s="23">
        <v>0.99790000000000001</v>
      </c>
      <c r="U4" s="23">
        <v>0.56499999999999995</v>
      </c>
      <c r="V4" s="1"/>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row>
    <row r="5" spans="1:70">
      <c r="B5" s="23">
        <v>0.31950000000000001</v>
      </c>
      <c r="C5" s="23">
        <v>5.3999999999999999E-2</v>
      </c>
      <c r="D5" s="23">
        <v>0.33779999999999999</v>
      </c>
      <c r="E5" s="23">
        <v>0.30180000000000001</v>
      </c>
      <c r="F5" s="23">
        <v>0.61009999999999998</v>
      </c>
      <c r="G5" s="23">
        <v>0.4622</v>
      </c>
      <c r="H5" s="23">
        <v>0.45610000000000001</v>
      </c>
      <c r="I5" s="23">
        <v>0.8861</v>
      </c>
      <c r="J5" s="23">
        <v>0.28220000000000001</v>
      </c>
      <c r="K5" s="23">
        <v>0.73270000000000002</v>
      </c>
      <c r="L5" s="23">
        <v>0.58409999999999995</v>
      </c>
      <c r="M5" s="23">
        <v>0.66220000000000001</v>
      </c>
      <c r="N5" s="23">
        <v>0.63290000000000002</v>
      </c>
      <c r="O5" s="23">
        <v>0.27139999999999997</v>
      </c>
      <c r="P5" s="23">
        <v>0.3901</v>
      </c>
      <c r="Q5" s="23">
        <v>0.14380000000000001</v>
      </c>
      <c r="R5" s="23">
        <v>0.26790000000000003</v>
      </c>
      <c r="S5" s="23">
        <v>0.27600000000000002</v>
      </c>
      <c r="T5" s="23">
        <v>0.28100000000000003</v>
      </c>
      <c r="U5" s="23">
        <v>0.13439999999999999</v>
      </c>
      <c r="V5" s="1"/>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row>
    <row r="6" spans="1:70">
      <c r="B6" s="23">
        <v>0.75629999999999997</v>
      </c>
      <c r="C6" s="23">
        <v>0.91779999999999995</v>
      </c>
      <c r="D6" s="23">
        <v>0.91410000000000002</v>
      </c>
      <c r="E6" s="23">
        <v>0.3911</v>
      </c>
      <c r="F6" s="23">
        <v>0.67679999999999996</v>
      </c>
      <c r="G6" s="23">
        <v>0.93810000000000004</v>
      </c>
      <c r="H6" s="23">
        <v>9.9699999999999997E-2</v>
      </c>
      <c r="I6" s="23">
        <v>0.71909999999999996</v>
      </c>
      <c r="J6" s="23">
        <v>0.33229999999999998</v>
      </c>
      <c r="K6" s="23">
        <v>0.31440000000000001</v>
      </c>
      <c r="L6" s="23">
        <v>0.40279999999999999</v>
      </c>
      <c r="M6" s="23">
        <v>0.95669999999999999</v>
      </c>
      <c r="N6" s="23">
        <v>0.94569999999999999</v>
      </c>
      <c r="O6" s="23">
        <v>0.45789999999999997</v>
      </c>
      <c r="P6" s="23">
        <v>0.66210000000000002</v>
      </c>
      <c r="Q6" s="23">
        <v>0.52710000000000001</v>
      </c>
      <c r="R6" s="23">
        <v>0.27660000000000001</v>
      </c>
      <c r="S6" s="23">
        <v>0.66710000000000003</v>
      </c>
      <c r="T6" s="23">
        <v>0.40760000000000002</v>
      </c>
      <c r="U6" s="23">
        <v>0.6976</v>
      </c>
      <c r="V6" s="1"/>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row>
    <row r="7" spans="1:70">
      <c r="B7" s="23">
        <v>0.97470000000000001</v>
      </c>
      <c r="C7" s="23">
        <v>0.79630000000000001</v>
      </c>
      <c r="D7" s="23">
        <v>0.21759999999999999</v>
      </c>
      <c r="E7" s="23">
        <v>0.93189999999999995</v>
      </c>
      <c r="F7" s="23">
        <v>0.68669999999999998</v>
      </c>
      <c r="G7" s="23">
        <v>0.83350000000000002</v>
      </c>
      <c r="H7" s="23">
        <v>0.88790000000000002</v>
      </c>
      <c r="I7" s="23">
        <v>0.51619999999999999</v>
      </c>
      <c r="J7" s="23">
        <v>0.55530000000000002</v>
      </c>
      <c r="K7" s="23">
        <v>0.6452</v>
      </c>
      <c r="L7" s="23">
        <v>0.13350000000000001</v>
      </c>
      <c r="M7" s="23">
        <v>0.5746</v>
      </c>
      <c r="N7" s="23">
        <v>0.67290000000000005</v>
      </c>
      <c r="O7" s="23">
        <v>1.1299999999999999E-2</v>
      </c>
      <c r="P7" s="23">
        <v>0.25569999999999998</v>
      </c>
      <c r="Q7" s="23">
        <v>0.1226</v>
      </c>
      <c r="R7" s="23">
        <v>0.3155</v>
      </c>
      <c r="S7" s="23">
        <v>0.64780000000000004</v>
      </c>
      <c r="T7" s="23">
        <v>0.39739999999999998</v>
      </c>
      <c r="U7" s="23">
        <v>0.69040000000000001</v>
      </c>
      <c r="V7" s="1"/>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row>
    <row r="8" spans="1:70">
      <c r="B8" s="23">
        <v>0.26040000000000002</v>
      </c>
      <c r="C8" s="23">
        <v>0.97409999999999997</v>
      </c>
      <c r="D8" s="23">
        <v>0.95730000000000004</v>
      </c>
      <c r="E8" s="23">
        <v>0.31840000000000002</v>
      </c>
      <c r="F8" s="23">
        <v>0.48609999999999998</v>
      </c>
      <c r="G8" s="23">
        <v>0.1993</v>
      </c>
      <c r="H8" s="23">
        <v>0.34210000000000002</v>
      </c>
      <c r="I8" s="23">
        <v>0.41539999999999999</v>
      </c>
      <c r="J8" s="23">
        <v>0.89680000000000004</v>
      </c>
      <c r="K8" s="23">
        <v>0.70269999999999999</v>
      </c>
      <c r="L8" s="23">
        <v>0.18970000000000001</v>
      </c>
      <c r="M8" s="23">
        <v>0.82369999999999999</v>
      </c>
      <c r="N8" s="23">
        <v>2.23E-2</v>
      </c>
      <c r="O8" s="23">
        <v>0.50729999999999997</v>
      </c>
      <c r="P8" s="23">
        <v>0.1406</v>
      </c>
      <c r="Q8" s="23">
        <v>0.89990000000000003</v>
      </c>
      <c r="R8" s="23">
        <v>3.9699999999999999E-2</v>
      </c>
      <c r="S8" s="23">
        <v>0.15590000000000001</v>
      </c>
      <c r="T8" s="23">
        <v>0.1216</v>
      </c>
      <c r="U8" s="23">
        <v>0.93469999999999998</v>
      </c>
      <c r="V8" s="1"/>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row>
    <row r="9" spans="1:70">
      <c r="B9" s="23">
        <v>0.48320000000000002</v>
      </c>
      <c r="C9" s="23">
        <v>0.73950000000000005</v>
      </c>
      <c r="D9" s="23">
        <v>0.58879999999999999</v>
      </c>
      <c r="E9" s="23">
        <v>0.77310000000000001</v>
      </c>
      <c r="F9" s="23">
        <v>0.95230000000000004</v>
      </c>
      <c r="G9" s="23">
        <v>2.7000000000000001E-3</v>
      </c>
      <c r="H9" s="23">
        <v>0.39500000000000002</v>
      </c>
      <c r="I9" s="23">
        <v>0.65439999999999998</v>
      </c>
      <c r="J9" s="23">
        <v>0.33029999999999998</v>
      </c>
      <c r="K9" s="23">
        <v>0.1109</v>
      </c>
      <c r="L9" s="23">
        <v>0.42280000000000001</v>
      </c>
      <c r="M9" s="23">
        <v>0.66200000000000003</v>
      </c>
      <c r="N9" s="23">
        <v>0.79669999999999996</v>
      </c>
      <c r="O9" s="23">
        <v>0.65659999999999996</v>
      </c>
      <c r="P9" s="23">
        <v>0.86350000000000005</v>
      </c>
      <c r="Q9" s="23">
        <v>0.67110000000000003</v>
      </c>
      <c r="R9" s="23">
        <v>0.38490000000000002</v>
      </c>
      <c r="S9" s="23">
        <v>0.67490000000000006</v>
      </c>
      <c r="T9" s="23">
        <v>0.77359999999999995</v>
      </c>
      <c r="U9" s="23">
        <v>3.6299999999999999E-2</v>
      </c>
      <c r="V9" s="1"/>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row>
    <row r="10" spans="1:70">
      <c r="B10" s="23">
        <v>0.77300000000000002</v>
      </c>
      <c r="C10" s="23">
        <v>5.0999999999999997E-2</v>
      </c>
      <c r="D10" s="23">
        <v>0.51900000000000002</v>
      </c>
      <c r="E10" s="23">
        <v>0.47339999999999999</v>
      </c>
      <c r="F10" s="23">
        <v>0.4461</v>
      </c>
      <c r="G10" s="23">
        <v>0.94530000000000003</v>
      </c>
      <c r="H10" s="23">
        <v>0.57779999999999998</v>
      </c>
      <c r="I10" s="23">
        <v>0.40920000000000001</v>
      </c>
      <c r="J10" s="23">
        <v>0.69840000000000002</v>
      </c>
      <c r="K10" s="23">
        <v>0.1108</v>
      </c>
      <c r="L10" s="23">
        <v>0.24529999999999999</v>
      </c>
      <c r="M10" s="23">
        <v>0.3478</v>
      </c>
      <c r="N10" s="23">
        <v>0.52669999999999995</v>
      </c>
      <c r="O10" s="23">
        <v>0.34250000000000003</v>
      </c>
      <c r="P10" s="23">
        <v>0.29239999999999999</v>
      </c>
      <c r="Q10" s="23">
        <v>0.85660000000000003</v>
      </c>
      <c r="R10" s="23">
        <v>0.84499999999999997</v>
      </c>
      <c r="S10" s="23">
        <v>0.77439999999999998</v>
      </c>
      <c r="T10" s="23">
        <v>0.3619</v>
      </c>
      <c r="U10" s="23">
        <v>0.1381</v>
      </c>
      <c r="V10" s="1"/>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row>
    <row r="11" spans="1:70">
      <c r="B11" s="23">
        <v>0.70420000000000005</v>
      </c>
      <c r="C11" s="23">
        <v>0.74419999999999997</v>
      </c>
      <c r="D11" s="23">
        <v>0.89239999999999997</v>
      </c>
      <c r="E11" s="23">
        <v>0.83660000000000001</v>
      </c>
      <c r="F11" s="23">
        <v>0.23799999999999999</v>
      </c>
      <c r="G11" s="23">
        <v>0.30399999999999999</v>
      </c>
      <c r="H11" s="23">
        <v>0.27050000000000002</v>
      </c>
      <c r="I11" s="23">
        <v>0.35199999999999998</v>
      </c>
      <c r="J11" s="23">
        <v>0.51539999999999997</v>
      </c>
      <c r="K11" s="23">
        <v>0.63470000000000004</v>
      </c>
      <c r="L11" s="23">
        <v>0.73450000000000004</v>
      </c>
      <c r="M11" s="23">
        <v>0.75549999999999995</v>
      </c>
      <c r="N11" s="23">
        <v>0.68020000000000003</v>
      </c>
      <c r="O11" s="23">
        <v>0.20580000000000001</v>
      </c>
      <c r="P11" s="23">
        <v>0.1145</v>
      </c>
      <c r="Q11" s="23">
        <v>0.12740000000000001</v>
      </c>
      <c r="R11" s="23">
        <v>0.47720000000000001</v>
      </c>
      <c r="S11" s="23">
        <v>0.97370000000000001</v>
      </c>
      <c r="T11" s="23">
        <v>0.69930000000000003</v>
      </c>
      <c r="U11" s="23">
        <v>0.63639999999999997</v>
      </c>
      <c r="V11" s="1"/>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row>
    <row r="12" spans="1:70">
      <c r="B12" s="23">
        <v>0.39269999999999999</v>
      </c>
      <c r="C12" s="23">
        <v>1.6000000000000001E-3</v>
      </c>
      <c r="D12" s="23">
        <v>0.67220000000000002</v>
      </c>
      <c r="E12" s="23">
        <v>0.37790000000000001</v>
      </c>
      <c r="F12" s="23">
        <v>0.26290000000000002</v>
      </c>
      <c r="G12" s="23">
        <v>0.92569999999999997</v>
      </c>
      <c r="H12" s="23">
        <v>0.84540000000000004</v>
      </c>
      <c r="I12" s="23">
        <v>0.54079999999999995</v>
      </c>
      <c r="J12" s="23">
        <v>0.83440000000000003</v>
      </c>
      <c r="K12" s="23">
        <v>0.3725</v>
      </c>
      <c r="L12" s="23">
        <v>0.18490000000000001</v>
      </c>
      <c r="M12" s="23">
        <v>0.874</v>
      </c>
      <c r="N12" s="23">
        <v>0.53749999999999998</v>
      </c>
      <c r="O12" s="23">
        <v>0.42280000000000001</v>
      </c>
      <c r="P12" s="23">
        <v>0.63570000000000004</v>
      </c>
      <c r="Q12" s="23">
        <v>0.1308</v>
      </c>
      <c r="R12" s="23">
        <v>0.83540000000000003</v>
      </c>
      <c r="S12" s="23">
        <v>0.71330000000000005</v>
      </c>
      <c r="T12" s="23">
        <v>0.60060000000000002</v>
      </c>
      <c r="U12" s="23">
        <v>4.9799999999999997E-2</v>
      </c>
      <c r="V12" s="1"/>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row>
    <row r="13" spans="1:70">
      <c r="B13" s="23">
        <v>0.39650000000000002</v>
      </c>
      <c r="C13" s="23">
        <v>0.63500000000000001</v>
      </c>
      <c r="D13" s="23">
        <v>0.37869999999999998</v>
      </c>
      <c r="E13" s="23">
        <v>0.58679999999999999</v>
      </c>
      <c r="F13" s="23">
        <v>0.73640000000000005</v>
      </c>
      <c r="G13" s="23">
        <v>0.63249999999999995</v>
      </c>
      <c r="H13" s="23">
        <v>0.86419999999999997</v>
      </c>
      <c r="I13" s="23">
        <v>0.36720000000000003</v>
      </c>
      <c r="J13" s="23">
        <v>0.94279999999999997</v>
      </c>
      <c r="K13" s="23">
        <v>0.13150000000000001</v>
      </c>
      <c r="L13" s="23">
        <v>0.47189999999999999</v>
      </c>
      <c r="M13" s="23">
        <v>0.87180000000000002</v>
      </c>
      <c r="N13" s="23">
        <v>0.98009999999999997</v>
      </c>
      <c r="O13" s="23">
        <v>0.37540000000000001</v>
      </c>
      <c r="P13" s="23">
        <v>0.73499999999999999</v>
      </c>
      <c r="Q13" s="23">
        <v>0.96609999999999996</v>
      </c>
      <c r="R13" s="23">
        <v>0.62150000000000005</v>
      </c>
      <c r="S13" s="23">
        <v>0.18110000000000001</v>
      </c>
      <c r="T13" s="23">
        <v>0.92420000000000002</v>
      </c>
      <c r="U13" s="23">
        <v>0.74209999999999998</v>
      </c>
      <c r="V13" s="1"/>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row>
    <row r="14" spans="1:70">
      <c r="B14" s="23">
        <v>0.39989999999999998</v>
      </c>
      <c r="C14" s="23">
        <v>0.6573</v>
      </c>
      <c r="D14" s="23">
        <v>0.32719999999999999</v>
      </c>
      <c r="E14" s="23">
        <v>0.3785</v>
      </c>
      <c r="F14" s="23">
        <v>0.29260000000000003</v>
      </c>
      <c r="G14" s="23">
        <v>0.71689999999999998</v>
      </c>
      <c r="H14" s="23">
        <v>0.34689999999999999</v>
      </c>
      <c r="I14" s="23">
        <v>0.54239999999999999</v>
      </c>
      <c r="J14" s="23">
        <v>0.75409999999999999</v>
      </c>
      <c r="K14" s="23">
        <v>0.68049999999999999</v>
      </c>
      <c r="L14" s="23">
        <v>0.84289999999999998</v>
      </c>
      <c r="M14" s="23">
        <v>0.81820000000000004</v>
      </c>
      <c r="N14" s="23">
        <v>0.80279999999999996</v>
      </c>
      <c r="O14" s="23">
        <v>0.4325</v>
      </c>
      <c r="P14" s="23">
        <v>0.87549999999999994</v>
      </c>
      <c r="Q14" s="23">
        <v>0.60640000000000005</v>
      </c>
      <c r="R14" s="23">
        <v>8.7599999999999997E-2</v>
      </c>
      <c r="S14" s="23">
        <v>0.1341</v>
      </c>
      <c r="T14" s="23">
        <v>0.3695</v>
      </c>
      <c r="U14" s="23">
        <v>6.0199999999999997E-2</v>
      </c>
      <c r="V14" s="1"/>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row>
    <row r="15" spans="1:70">
      <c r="B15" s="23">
        <v>0.75970000000000004</v>
      </c>
      <c r="C15" s="23">
        <v>0.19189999999999999</v>
      </c>
      <c r="D15" s="23">
        <v>0.58030000000000004</v>
      </c>
      <c r="E15" s="23">
        <v>0.53459999999999996</v>
      </c>
      <c r="F15" s="23">
        <v>0.89929999999999999</v>
      </c>
      <c r="G15" s="23">
        <v>0.72750000000000004</v>
      </c>
      <c r="H15" s="23">
        <v>0.23300000000000001</v>
      </c>
      <c r="I15" s="23">
        <v>0.81159999999999999</v>
      </c>
      <c r="J15" s="23">
        <v>0.23300000000000001</v>
      </c>
      <c r="K15" s="23">
        <v>0.1244</v>
      </c>
      <c r="L15" s="23">
        <v>0.84</v>
      </c>
      <c r="M15" s="23">
        <v>0.90739999999999998</v>
      </c>
      <c r="N15" s="23">
        <v>0.98070000000000002</v>
      </c>
      <c r="O15" s="23">
        <v>0.93510000000000004</v>
      </c>
      <c r="P15" s="23">
        <v>0.76380000000000003</v>
      </c>
      <c r="Q15" s="23">
        <v>7.4099999999999999E-2</v>
      </c>
      <c r="R15" s="23">
        <v>0.438</v>
      </c>
      <c r="S15" s="23">
        <v>0.80630000000000002</v>
      </c>
      <c r="T15" s="23">
        <v>0.11550000000000001</v>
      </c>
      <c r="U15" s="23">
        <v>0.17399999999999999</v>
      </c>
      <c r="V15" s="1"/>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row>
    <row r="16" spans="1:70">
      <c r="B16" s="23">
        <v>0.26219999999999999</v>
      </c>
      <c r="C16" s="23">
        <v>0.46050000000000002</v>
      </c>
      <c r="D16" s="23">
        <v>0.75990000000000002</v>
      </c>
      <c r="E16" s="23">
        <v>8.3999999999999995E-3</v>
      </c>
      <c r="F16" s="23">
        <v>0.73119999999999996</v>
      </c>
      <c r="G16" s="23">
        <v>0.72740000000000005</v>
      </c>
      <c r="H16" s="23">
        <v>0.90890000000000004</v>
      </c>
      <c r="I16" s="23">
        <v>0.26350000000000001</v>
      </c>
      <c r="J16" s="23">
        <v>0.79020000000000001</v>
      </c>
      <c r="K16" s="23">
        <v>0.42949999999999999</v>
      </c>
      <c r="L16" s="23">
        <v>0.32719999999999999</v>
      </c>
      <c r="M16" s="23">
        <v>0.97850000000000004</v>
      </c>
      <c r="N16" s="23">
        <v>0.40589999999999998</v>
      </c>
      <c r="O16" s="23">
        <v>0.50519999999999998</v>
      </c>
      <c r="P16" s="23">
        <v>0.27760000000000001</v>
      </c>
      <c r="Q16" s="23">
        <v>0.3553</v>
      </c>
      <c r="R16" s="23">
        <v>0.2369</v>
      </c>
      <c r="S16" s="23">
        <v>0.44169999999999998</v>
      </c>
      <c r="T16" s="23">
        <v>0.2021</v>
      </c>
      <c r="U16" s="23">
        <v>0.1026</v>
      </c>
      <c r="V16" s="1"/>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row>
    <row r="17" spans="2:70">
      <c r="B17" s="23">
        <v>0.24129999999999999</v>
      </c>
      <c r="C17" s="23">
        <v>0.83450000000000002</v>
      </c>
      <c r="D17" s="23">
        <v>0.8851</v>
      </c>
      <c r="E17" s="23">
        <v>6.0999999999999999E-2</v>
      </c>
      <c r="F17" s="23">
        <v>0.99719999999999998</v>
      </c>
      <c r="G17" s="23">
        <v>0.52290000000000003</v>
      </c>
      <c r="H17" s="23">
        <v>0.97850000000000004</v>
      </c>
      <c r="I17" s="23">
        <v>0.12720000000000001</v>
      </c>
      <c r="J17" s="23">
        <v>0.87790000000000001</v>
      </c>
      <c r="K17" s="23">
        <v>0.43330000000000002</v>
      </c>
      <c r="L17" s="23">
        <v>0.28789999999999999</v>
      </c>
      <c r="M17" s="23">
        <v>0.43709999999999999</v>
      </c>
      <c r="N17" s="23">
        <v>0.65629999999999999</v>
      </c>
      <c r="O17" s="23">
        <v>0.498</v>
      </c>
      <c r="P17" s="23">
        <v>0.44500000000000001</v>
      </c>
      <c r="Q17" s="23">
        <v>0.22389999999999999</v>
      </c>
      <c r="R17" s="23">
        <v>0.624</v>
      </c>
      <c r="S17" s="23">
        <v>0.81569999999999998</v>
      </c>
      <c r="T17" s="23">
        <v>0.43380000000000002</v>
      </c>
      <c r="U17" s="23">
        <v>0.78090000000000004</v>
      </c>
      <c r="V17" s="1"/>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row>
    <row r="18" spans="2:70">
      <c r="B18" s="23">
        <v>0.31540000000000001</v>
      </c>
      <c r="C18" s="23">
        <v>0.49759999999999999</v>
      </c>
      <c r="D18" s="23">
        <v>0.48080000000000001</v>
      </c>
      <c r="E18" s="23">
        <v>2.4899999999999999E-2</v>
      </c>
      <c r="F18" s="23">
        <v>0.57140000000000002</v>
      </c>
      <c r="G18" s="23">
        <v>0.54890000000000005</v>
      </c>
      <c r="H18" s="23">
        <v>0.17219999999999999</v>
      </c>
      <c r="I18" s="23">
        <v>0.19239999999999999</v>
      </c>
      <c r="J18" s="23">
        <v>0.76149999999999995</v>
      </c>
      <c r="K18" s="23">
        <v>0.33660000000000001</v>
      </c>
      <c r="L18" s="23">
        <v>0.71499999999999997</v>
      </c>
      <c r="M18" s="23">
        <v>0.96189999999999998</v>
      </c>
      <c r="N18" s="23">
        <v>6.7799999999999999E-2</v>
      </c>
      <c r="O18" s="23">
        <v>5.0099999999999999E-2</v>
      </c>
      <c r="P18" s="23">
        <v>0.19320000000000001</v>
      </c>
      <c r="Q18" s="23">
        <v>0.1585</v>
      </c>
      <c r="R18" s="23">
        <v>0.16250000000000001</v>
      </c>
      <c r="S18" s="23">
        <v>0.14230000000000001</v>
      </c>
      <c r="T18" s="23">
        <v>0.60240000000000005</v>
      </c>
      <c r="U18" s="23">
        <v>0.62519999999999998</v>
      </c>
      <c r="V18" s="1"/>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row>
    <row r="19" spans="2:70">
      <c r="B19" s="23">
        <v>0.93189999999999995</v>
      </c>
      <c r="C19" s="23">
        <v>0.25800000000000001</v>
      </c>
      <c r="D19" s="23">
        <v>0.56389999999999996</v>
      </c>
      <c r="E19" s="23">
        <v>0.42620000000000002</v>
      </c>
      <c r="F19" s="23">
        <v>3.2199999999999999E-2</v>
      </c>
      <c r="G19" s="23">
        <v>0.77470000000000006</v>
      </c>
      <c r="H19" s="23">
        <v>0.61060000000000003</v>
      </c>
      <c r="I19" s="23">
        <v>0.1399</v>
      </c>
      <c r="J19" s="23">
        <v>0.17749999999999999</v>
      </c>
      <c r="K19" s="23">
        <v>0.69</v>
      </c>
      <c r="L19" s="23">
        <v>0.6179</v>
      </c>
      <c r="M19" s="23">
        <v>0.19470000000000001</v>
      </c>
      <c r="N19" s="23">
        <v>4.8899999999999999E-2</v>
      </c>
      <c r="O19" s="23">
        <v>0.62350000000000005</v>
      </c>
      <c r="P19" s="23">
        <v>0.1124</v>
      </c>
      <c r="Q19" s="23">
        <v>0.62439999999999996</v>
      </c>
      <c r="R19" s="23">
        <v>2.3300000000000001E-2</v>
      </c>
      <c r="S19" s="23">
        <v>0.48930000000000001</v>
      </c>
      <c r="T19" s="23">
        <v>0.57989999999999997</v>
      </c>
      <c r="U19" s="23">
        <v>0.2326</v>
      </c>
      <c r="V19" s="1"/>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row>
    <row r="20" spans="2:70">
      <c r="B20" s="23">
        <v>0.1016</v>
      </c>
      <c r="C20" s="23">
        <v>0.77949999999999997</v>
      </c>
      <c r="D20" s="23">
        <v>0.44479999999999997</v>
      </c>
      <c r="E20" s="23">
        <v>0.40660000000000002</v>
      </c>
      <c r="F20" s="23">
        <v>0.24199999999999999</v>
      </c>
      <c r="G20" s="23">
        <v>8.5099999999999995E-2</v>
      </c>
      <c r="H20" s="23">
        <v>0.82250000000000001</v>
      </c>
      <c r="I20" s="23">
        <v>0.50690000000000002</v>
      </c>
      <c r="J20" s="23">
        <v>0.30309999999999998</v>
      </c>
      <c r="K20" s="23">
        <v>0.87839999999999996</v>
      </c>
      <c r="L20" s="23">
        <v>0.60609999999999997</v>
      </c>
      <c r="M20" s="23">
        <v>0.84240000000000004</v>
      </c>
      <c r="N20" s="23">
        <v>1.72E-2</v>
      </c>
      <c r="O20" s="23">
        <v>0.13930000000000001</v>
      </c>
      <c r="P20" s="23">
        <v>0.94310000000000005</v>
      </c>
      <c r="Q20" s="23">
        <v>2.0400000000000001E-2</v>
      </c>
      <c r="R20" s="23">
        <v>0.374</v>
      </c>
      <c r="S20" s="23">
        <v>0.13289999999999999</v>
      </c>
      <c r="T20" s="23">
        <v>0.1072</v>
      </c>
      <c r="U20" s="23">
        <v>0.45600000000000002</v>
      </c>
      <c r="V20" s="1"/>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row>
    <row r="21" spans="2:70">
      <c r="B21" s="23">
        <v>0.22020000000000001</v>
      </c>
      <c r="C21" s="23">
        <v>0.68379999999999996</v>
      </c>
      <c r="D21" s="23">
        <v>0.68130000000000002</v>
      </c>
      <c r="E21" s="23">
        <v>0.76970000000000005</v>
      </c>
      <c r="F21" s="23">
        <v>0.80159999999999998</v>
      </c>
      <c r="G21" s="23">
        <v>0.49359999999999998</v>
      </c>
      <c r="H21" s="23">
        <v>0.29709999999999998</v>
      </c>
      <c r="I21" s="23">
        <v>0.65720000000000001</v>
      </c>
      <c r="J21" s="23">
        <v>0.66930000000000001</v>
      </c>
      <c r="K21" s="23">
        <v>0.73429999999999995</v>
      </c>
      <c r="L21" s="23">
        <v>0.98199999999999998</v>
      </c>
      <c r="M21" s="23">
        <v>0.88959999999999995</v>
      </c>
      <c r="N21" s="23">
        <v>0.98750000000000004</v>
      </c>
      <c r="O21" s="23">
        <v>0.84799999999999998</v>
      </c>
      <c r="P21" s="23">
        <v>0.66700000000000004</v>
      </c>
      <c r="Q21" s="23">
        <v>0.44180000000000003</v>
      </c>
      <c r="R21" s="23">
        <v>0.50049999999999994</v>
      </c>
      <c r="S21" s="23">
        <v>8.72E-2</v>
      </c>
      <c r="T21" s="23">
        <v>0.1231</v>
      </c>
      <c r="U21" s="23">
        <v>0.56010000000000004</v>
      </c>
      <c r="V21" s="1"/>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row>
    <row r="22" spans="2:70">
      <c r="B22" s="23">
        <v>0.53849999999999998</v>
      </c>
      <c r="C22" s="23">
        <v>0.72840000000000005</v>
      </c>
      <c r="D22" s="23">
        <v>0.32650000000000001</v>
      </c>
      <c r="E22" s="23">
        <v>0.61550000000000005</v>
      </c>
      <c r="F22" s="23">
        <v>3.3599999999999998E-2</v>
      </c>
      <c r="G22" s="23">
        <v>5.8099999999999999E-2</v>
      </c>
      <c r="H22" s="23">
        <v>0.2646</v>
      </c>
      <c r="I22" s="23">
        <v>0.25729999999999997</v>
      </c>
      <c r="J22" s="23">
        <v>0.1517</v>
      </c>
      <c r="K22" s="23">
        <v>0.47220000000000001</v>
      </c>
      <c r="L22" s="23">
        <v>0.58809999999999996</v>
      </c>
      <c r="M22" s="23">
        <v>0.8821</v>
      </c>
      <c r="N22" s="23">
        <v>0.19359999999999999</v>
      </c>
      <c r="O22" s="23">
        <v>0.21990000000000001</v>
      </c>
      <c r="P22" s="23">
        <v>0.22</v>
      </c>
      <c r="Q22" s="23">
        <v>0.51639999999999997</v>
      </c>
      <c r="R22" s="23">
        <v>0.3216</v>
      </c>
      <c r="S22" s="23">
        <v>8.9999999999999998E-4</v>
      </c>
      <c r="T22" s="23">
        <v>0.58740000000000003</v>
      </c>
      <c r="U22" s="23">
        <v>0.14149999999999999</v>
      </c>
      <c r="V22" s="1"/>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row>
    <row r="23" spans="2:70">
      <c r="B23" s="23">
        <v>0.97409999999999997</v>
      </c>
      <c r="C23" s="23">
        <v>0.13969999999999999</v>
      </c>
      <c r="D23" s="23">
        <v>0.37119999999999997</v>
      </c>
      <c r="E23" s="23">
        <v>0.20899999999999999</v>
      </c>
      <c r="F23" s="23">
        <v>0.69479999999999997</v>
      </c>
      <c r="G23" s="23">
        <v>0.91349999999999998</v>
      </c>
      <c r="H23" s="23">
        <v>5.9700000000000003E-2</v>
      </c>
      <c r="I23" s="23">
        <v>0.45669999999999999</v>
      </c>
      <c r="J23" s="23">
        <v>0.8831</v>
      </c>
      <c r="K23" s="23">
        <v>0.44390000000000002</v>
      </c>
      <c r="L23" s="23">
        <v>0.40539999999999998</v>
      </c>
      <c r="M23" s="23">
        <v>0.84079999999999999</v>
      </c>
      <c r="N23" s="23">
        <v>3.5799999999999998E-2</v>
      </c>
      <c r="O23" s="23">
        <v>0.45390000000000003</v>
      </c>
      <c r="P23" s="23">
        <v>0.69550000000000001</v>
      </c>
      <c r="Q23" s="23">
        <v>3.27E-2</v>
      </c>
      <c r="R23" s="23">
        <v>0.156</v>
      </c>
      <c r="S23" s="23">
        <v>0.90059999999999996</v>
      </c>
      <c r="T23" s="23">
        <v>0.32379999999999998</v>
      </c>
      <c r="U23" s="23">
        <v>9.6699999999999994E-2</v>
      </c>
      <c r="V23" s="1"/>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row>
    <row r="24" spans="2:70">
      <c r="B24" s="23">
        <v>0.96679999999999999</v>
      </c>
      <c r="C24" s="23">
        <v>0.78539999999999999</v>
      </c>
      <c r="D24" s="23">
        <v>0.89500000000000002</v>
      </c>
      <c r="E24" s="23">
        <v>0.96399999999999997</v>
      </c>
      <c r="F24" s="23">
        <v>0.60389999999999999</v>
      </c>
      <c r="G24" s="23">
        <v>0.66400000000000003</v>
      </c>
      <c r="H24" s="23">
        <v>0.12939999999999999</v>
      </c>
      <c r="I24" s="23">
        <v>0.73299999999999998</v>
      </c>
      <c r="J24" s="23">
        <v>0.53539999999999999</v>
      </c>
      <c r="K24" s="23">
        <v>0.19639999999999999</v>
      </c>
      <c r="L24" s="23">
        <v>0.50449999999999995</v>
      </c>
      <c r="M24" s="23">
        <v>4.2599999999999999E-2</v>
      </c>
      <c r="N24" s="23">
        <v>0.87729999999999997</v>
      </c>
      <c r="O24" s="23">
        <v>0.43680000000000002</v>
      </c>
      <c r="P24" s="23">
        <v>0.21440000000000001</v>
      </c>
      <c r="Q24" s="23">
        <v>0.53069999999999995</v>
      </c>
      <c r="R24" s="23">
        <v>0.82040000000000002</v>
      </c>
      <c r="S24" s="23">
        <v>0.4582</v>
      </c>
      <c r="T24" s="23">
        <v>0.20480000000000001</v>
      </c>
      <c r="U24" s="23">
        <v>0.91259999999999997</v>
      </c>
      <c r="V24" s="1"/>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row>
    <row r="25" spans="2:70">
      <c r="B25" s="23">
        <v>0.2641</v>
      </c>
      <c r="C25" s="23">
        <v>0.52249999999999996</v>
      </c>
      <c r="D25" s="23">
        <v>0.61880000000000002</v>
      </c>
      <c r="E25" s="23">
        <v>1.11E-2</v>
      </c>
      <c r="F25" s="23">
        <v>0.26769999999999999</v>
      </c>
      <c r="G25" s="23">
        <v>0.49349999999999999</v>
      </c>
      <c r="H25" s="23">
        <v>0.52749999999999997</v>
      </c>
      <c r="I25" s="23">
        <v>0.38550000000000001</v>
      </c>
      <c r="J25" s="23">
        <v>0.49</v>
      </c>
      <c r="K25" s="23">
        <v>0.3362</v>
      </c>
      <c r="L25" s="23">
        <v>0.94740000000000002</v>
      </c>
      <c r="M25" s="23">
        <v>0.85389999999999999</v>
      </c>
      <c r="N25" s="23">
        <v>0.61909999999999998</v>
      </c>
      <c r="O25" s="23">
        <v>0.1183</v>
      </c>
      <c r="P25" s="23">
        <v>0.71650000000000003</v>
      </c>
      <c r="Q25" s="23">
        <v>8.1600000000000006E-2</v>
      </c>
      <c r="R25" s="23">
        <v>0.38679999999999998</v>
      </c>
      <c r="S25" s="23">
        <v>0.31480000000000002</v>
      </c>
      <c r="T25" s="23">
        <v>0.3271</v>
      </c>
      <c r="U25" s="23">
        <v>0.44790000000000002</v>
      </c>
      <c r="V25" s="1"/>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row>
    <row r="26" spans="2:70">
      <c r="B26" s="23">
        <v>4.9299999999999997E-2</v>
      </c>
      <c r="C26" s="23">
        <v>0.19939999999999999</v>
      </c>
      <c r="D26" s="23">
        <v>0.44209999999999999</v>
      </c>
      <c r="E26" s="23">
        <v>0.62119999999999997</v>
      </c>
      <c r="F26" s="23">
        <v>0.2616</v>
      </c>
      <c r="G26" s="23">
        <v>0.34760000000000002</v>
      </c>
      <c r="H26" s="23">
        <v>0.6885</v>
      </c>
      <c r="I26" s="23">
        <v>0.95079999999999998</v>
      </c>
      <c r="J26" s="23">
        <v>0.77370000000000005</v>
      </c>
      <c r="K26" s="23">
        <v>0.89039999999999997</v>
      </c>
      <c r="L26" s="23">
        <v>0.72829999999999995</v>
      </c>
      <c r="M26" s="23">
        <v>0.436</v>
      </c>
      <c r="N26" s="23">
        <v>0.86990000000000001</v>
      </c>
      <c r="O26" s="23">
        <v>0.86629999999999996</v>
      </c>
      <c r="P26" s="23">
        <v>0.29099999999999998</v>
      </c>
      <c r="Q26" s="23">
        <v>0.80620000000000003</v>
      </c>
      <c r="R26" s="23">
        <v>0.77270000000000005</v>
      </c>
      <c r="S26" s="23">
        <v>0.30449999999999999</v>
      </c>
      <c r="T26" s="23">
        <v>0.54600000000000004</v>
      </c>
      <c r="U26" s="23">
        <v>0.87839999999999996</v>
      </c>
      <c r="V26" s="1"/>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2:70">
      <c r="B27" s="23">
        <v>0.77629999999999999</v>
      </c>
      <c r="C27" s="23">
        <v>0.36749999999999999</v>
      </c>
      <c r="D27" s="23">
        <v>0.3669</v>
      </c>
      <c r="E27" s="23">
        <v>0.63929999999999998</v>
      </c>
      <c r="F27" s="23">
        <v>0.62860000000000005</v>
      </c>
      <c r="G27" s="23">
        <v>0.30780000000000002</v>
      </c>
      <c r="H27" s="23">
        <v>0.1585</v>
      </c>
      <c r="I27" s="23">
        <v>0.69479999999999997</v>
      </c>
      <c r="J27" s="23">
        <v>0.43569999999999998</v>
      </c>
      <c r="K27" s="23">
        <v>0.17199999999999999</v>
      </c>
      <c r="L27" s="23">
        <v>0.99950000000000006</v>
      </c>
      <c r="M27" s="23">
        <v>0.33019999999999999</v>
      </c>
      <c r="N27" s="23">
        <v>0.82450000000000001</v>
      </c>
      <c r="O27" s="23">
        <v>0.77439999999999998</v>
      </c>
      <c r="P27" s="23">
        <v>0.49209999999999998</v>
      </c>
      <c r="Q27" s="23">
        <v>0.86170000000000002</v>
      </c>
      <c r="R27" s="23">
        <v>0.83340000000000003</v>
      </c>
      <c r="S27" s="23">
        <v>0.70509999999999995</v>
      </c>
      <c r="T27" s="23">
        <v>0.30459999999999998</v>
      </c>
      <c r="U27" s="23">
        <v>0.95199999999999996</v>
      </c>
      <c r="V27" s="1"/>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row>
    <row r="28" spans="2:70">
      <c r="B28" s="23">
        <v>0.98350000000000004</v>
      </c>
      <c r="C28" s="23">
        <v>0.55169999999999997</v>
      </c>
      <c r="D28" s="23">
        <v>0.87239999999999995</v>
      </c>
      <c r="E28" s="23">
        <v>0.5141</v>
      </c>
      <c r="F28" s="23">
        <v>0.21</v>
      </c>
      <c r="G28" s="23">
        <v>0.37919999999999998</v>
      </c>
      <c r="H28" s="23">
        <v>0.95760000000000001</v>
      </c>
      <c r="I28" s="23">
        <v>0.73309999999999997</v>
      </c>
      <c r="J28" s="23">
        <v>0.32990000000000003</v>
      </c>
      <c r="K28" s="23">
        <v>0.97799999999999998</v>
      </c>
      <c r="L28" s="23">
        <v>0.58399999999999996</v>
      </c>
      <c r="M28" s="23">
        <v>0.65939999999999999</v>
      </c>
      <c r="N28" s="23">
        <v>0.65939999999999999</v>
      </c>
      <c r="O28" s="23">
        <v>8.5699999999999998E-2</v>
      </c>
      <c r="P28" s="23">
        <v>0.77270000000000005</v>
      </c>
      <c r="Q28" s="23">
        <v>0.97340000000000004</v>
      </c>
      <c r="R28" s="23">
        <v>0.37690000000000001</v>
      </c>
      <c r="S28" s="23">
        <v>0.51400000000000001</v>
      </c>
      <c r="T28" s="23">
        <v>0.65690000000000004</v>
      </c>
      <c r="U28" s="23">
        <v>0.66349999999999998</v>
      </c>
      <c r="V28" s="1"/>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row>
    <row r="29" spans="2:70">
      <c r="B29" s="23">
        <v>0.55320000000000003</v>
      </c>
      <c r="C29" s="23">
        <v>0.72599999999999998</v>
      </c>
      <c r="D29" s="23">
        <v>9.5999999999999992E-3</v>
      </c>
      <c r="E29" s="23">
        <v>0.21299999999999999</v>
      </c>
      <c r="F29" s="23">
        <v>0.95179999999999998</v>
      </c>
      <c r="G29" s="23">
        <v>0.51759999999999995</v>
      </c>
      <c r="H29" s="23">
        <v>0.71550000000000002</v>
      </c>
      <c r="I29" s="23">
        <v>1.23E-2</v>
      </c>
      <c r="J29" s="23">
        <v>0.37609999999999999</v>
      </c>
      <c r="K29" s="23">
        <v>7.7899999999999997E-2</v>
      </c>
      <c r="L29" s="23">
        <v>0.88980000000000004</v>
      </c>
      <c r="M29" s="23">
        <v>0.64870000000000005</v>
      </c>
      <c r="N29" s="23">
        <v>6.6500000000000004E-2</v>
      </c>
      <c r="O29" s="23">
        <v>0.71740000000000004</v>
      </c>
      <c r="P29" s="23">
        <v>0.12180000000000001</v>
      </c>
      <c r="Q29" s="23">
        <v>8.72E-2</v>
      </c>
      <c r="R29" s="23">
        <v>0.96250000000000002</v>
      </c>
      <c r="S29" s="23">
        <v>0.20649999999999999</v>
      </c>
      <c r="T29" s="23">
        <v>0.46529999999999999</v>
      </c>
      <c r="U29" s="23">
        <v>0.68759999999999999</v>
      </c>
      <c r="V29" s="1"/>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row>
    <row r="30" spans="2:70">
      <c r="B30" s="23">
        <v>0.69120000000000004</v>
      </c>
      <c r="C30" s="23">
        <v>0.63800000000000001</v>
      </c>
      <c r="D30" s="23">
        <v>0.45850000000000002</v>
      </c>
      <c r="E30" s="23">
        <v>0.32129999999999997</v>
      </c>
      <c r="F30" s="23">
        <v>0.73270000000000002</v>
      </c>
      <c r="G30" s="23">
        <v>0.97570000000000001</v>
      </c>
      <c r="H30" s="23">
        <v>8.7999999999999995E-2</v>
      </c>
      <c r="I30" s="23">
        <v>0.14990000000000001</v>
      </c>
      <c r="J30" s="23">
        <v>0.94450000000000001</v>
      </c>
      <c r="K30" s="23">
        <v>0.62109999999999999</v>
      </c>
      <c r="L30" s="23">
        <v>0.96060000000000001</v>
      </c>
      <c r="M30" s="23">
        <v>0.90049999999999997</v>
      </c>
      <c r="N30" s="23">
        <v>0.4163</v>
      </c>
      <c r="O30" s="23">
        <v>0.20039999999999999</v>
      </c>
      <c r="P30" s="23">
        <v>5.1700000000000003E-2</v>
      </c>
      <c r="Q30" s="23">
        <v>0.75900000000000001</v>
      </c>
      <c r="R30" s="23">
        <v>0.95030000000000003</v>
      </c>
      <c r="S30" s="23">
        <v>0.48449999999999999</v>
      </c>
      <c r="T30" s="23">
        <v>0.26079999999999998</v>
      </c>
      <c r="U30" s="23">
        <v>0.37209999999999999</v>
      </c>
      <c r="V30" s="1"/>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2:70">
      <c r="B31" s="23">
        <v>0.50370000000000004</v>
      </c>
      <c r="C31" s="23">
        <v>0.1724</v>
      </c>
      <c r="D31" s="23">
        <v>0.34520000000000001</v>
      </c>
      <c r="E31" s="23">
        <v>1.35E-2</v>
      </c>
      <c r="F31" s="23">
        <v>0.9375</v>
      </c>
      <c r="G31" s="23">
        <v>0.68149999999999999</v>
      </c>
      <c r="H31" s="23">
        <v>0.18909999999999999</v>
      </c>
      <c r="I31" s="23">
        <v>0.3085</v>
      </c>
      <c r="J31" s="23">
        <v>0.36670000000000003</v>
      </c>
      <c r="K31" s="23">
        <v>7.8799999999999995E-2</v>
      </c>
      <c r="L31" s="23">
        <v>2.46E-2</v>
      </c>
      <c r="M31" s="23">
        <v>0.71750000000000003</v>
      </c>
      <c r="N31" s="23">
        <v>0.5968</v>
      </c>
      <c r="O31" s="23">
        <v>0.93669999999999998</v>
      </c>
      <c r="P31" s="23">
        <v>0.61860000000000004</v>
      </c>
      <c r="Q31" s="23">
        <v>0.66020000000000001</v>
      </c>
      <c r="R31" s="23">
        <v>0.16470000000000001</v>
      </c>
      <c r="S31" s="23">
        <v>0.11990000000000001</v>
      </c>
      <c r="T31" s="23">
        <v>0.23169999999999999</v>
      </c>
      <c r="U31" s="23">
        <v>7.2599999999999998E-2</v>
      </c>
      <c r="V31" s="1"/>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row>
    <row r="32" spans="2:70">
      <c r="B32" s="23">
        <v>0.4894</v>
      </c>
      <c r="C32" s="23">
        <v>1.7500000000000002E-2</v>
      </c>
      <c r="D32" s="23">
        <v>0.53949999999999998</v>
      </c>
      <c r="E32" s="23">
        <v>9.3600000000000003E-2</v>
      </c>
      <c r="F32" s="23">
        <v>0.4395</v>
      </c>
      <c r="G32" s="23">
        <v>0.3543</v>
      </c>
      <c r="H32" s="23">
        <v>0.41860000000000003</v>
      </c>
      <c r="I32" s="23">
        <v>0.76300000000000001</v>
      </c>
      <c r="J32" s="23">
        <v>0.32790000000000002</v>
      </c>
      <c r="K32" s="23">
        <v>0.65620000000000001</v>
      </c>
      <c r="L32" s="23">
        <v>0.2089</v>
      </c>
      <c r="M32" s="23">
        <v>0.77990000000000004</v>
      </c>
      <c r="N32" s="23">
        <v>0.996</v>
      </c>
      <c r="O32" s="23">
        <v>0.49940000000000001</v>
      </c>
      <c r="P32" s="23">
        <v>0.54530000000000001</v>
      </c>
      <c r="Q32" s="23">
        <v>0.4335</v>
      </c>
      <c r="R32" s="23">
        <v>0.1343</v>
      </c>
      <c r="S32" s="23">
        <v>0.88480000000000003</v>
      </c>
      <c r="T32" s="23">
        <v>0.37830000000000003</v>
      </c>
      <c r="U32" s="23">
        <v>0.69330000000000003</v>
      </c>
      <c r="V32" s="1"/>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row>
    <row r="33" spans="2:70">
      <c r="B33" s="23">
        <v>0.44740000000000002</v>
      </c>
      <c r="C33" s="23">
        <v>0.185</v>
      </c>
      <c r="D33" s="23">
        <v>0.11990000000000001</v>
      </c>
      <c r="E33" s="23">
        <v>0.7329</v>
      </c>
      <c r="F33" s="23">
        <v>0.65300000000000002</v>
      </c>
      <c r="G33" s="23">
        <v>0.24060000000000001</v>
      </c>
      <c r="H33" s="23">
        <v>0.53039999999999998</v>
      </c>
      <c r="I33" s="23">
        <v>0.1467</v>
      </c>
      <c r="J33" s="23">
        <v>0.30220000000000002</v>
      </c>
      <c r="K33" s="23">
        <v>0.49049999999999999</v>
      </c>
      <c r="L33" s="23">
        <v>0.86960000000000004</v>
      </c>
      <c r="M33" s="23">
        <v>8.8200000000000001E-2</v>
      </c>
      <c r="N33" s="23">
        <v>0.58460000000000001</v>
      </c>
      <c r="O33" s="23">
        <v>0.40670000000000001</v>
      </c>
      <c r="P33" s="23">
        <v>0.54169999999999996</v>
      </c>
      <c r="Q33" s="23">
        <v>0.54530000000000001</v>
      </c>
      <c r="R33" s="23">
        <v>0.2031</v>
      </c>
      <c r="S33" s="23">
        <v>0.96909999999999996</v>
      </c>
      <c r="T33" s="23">
        <v>0.34039999999999998</v>
      </c>
      <c r="U33" s="23">
        <v>0.70909999999999995</v>
      </c>
      <c r="V33" s="1"/>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row>
    <row r="34" spans="2:70">
      <c r="B34" s="23">
        <v>0.6482</v>
      </c>
      <c r="C34" s="23">
        <v>0.92320000000000002</v>
      </c>
      <c r="D34" s="23">
        <v>5.4600000000000003E-2</v>
      </c>
      <c r="E34" s="23">
        <v>0.54469999999999996</v>
      </c>
      <c r="F34" s="23">
        <v>0.83850000000000002</v>
      </c>
      <c r="G34" s="23">
        <v>0.75349999999999995</v>
      </c>
      <c r="H34" s="23">
        <v>0.90400000000000003</v>
      </c>
      <c r="I34" s="23">
        <v>0.86450000000000005</v>
      </c>
      <c r="J34" s="23">
        <v>0.40550000000000003</v>
      </c>
      <c r="K34" s="23">
        <v>0.48949999999999999</v>
      </c>
      <c r="L34" s="23">
        <v>0.70709999999999995</v>
      </c>
      <c r="M34" s="23">
        <v>0.08</v>
      </c>
      <c r="N34" s="23">
        <v>8.3699999999999997E-2</v>
      </c>
      <c r="O34" s="23">
        <v>0.1835</v>
      </c>
      <c r="P34" s="23">
        <v>0.42149999999999999</v>
      </c>
      <c r="Q34" s="23">
        <v>0.76370000000000005</v>
      </c>
      <c r="R34" s="23">
        <v>0.94130000000000003</v>
      </c>
      <c r="S34" s="23">
        <v>0.1051</v>
      </c>
      <c r="T34" s="23">
        <v>0.98950000000000005</v>
      </c>
      <c r="U34" s="23">
        <v>0.76300000000000001</v>
      </c>
      <c r="V34" s="1"/>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row>
    <row r="35" spans="2:70">
      <c r="B35" s="23">
        <v>0.60980000000000001</v>
      </c>
      <c r="C35" s="23">
        <v>0.54910000000000003</v>
      </c>
      <c r="D35" s="23">
        <v>7.4999999999999997E-3</v>
      </c>
      <c r="E35" s="23">
        <v>0.20069999999999999</v>
      </c>
      <c r="F35" s="23">
        <v>0.16189999999999999</v>
      </c>
      <c r="G35" s="23">
        <v>0.14660000000000001</v>
      </c>
      <c r="H35" s="23">
        <v>0.997</v>
      </c>
      <c r="I35" s="23">
        <v>0.96120000000000005</v>
      </c>
      <c r="J35" s="23">
        <v>0.96630000000000005</v>
      </c>
      <c r="K35" s="23">
        <v>0.27439999999999998</v>
      </c>
      <c r="L35" s="23">
        <v>0.99829999999999997</v>
      </c>
      <c r="M35" s="23">
        <v>0.51339999999999997</v>
      </c>
      <c r="N35" s="23">
        <v>0.12659999999999999</v>
      </c>
      <c r="O35" s="23">
        <v>3.3300000000000003E-2</v>
      </c>
      <c r="P35" s="23">
        <v>0.5675</v>
      </c>
      <c r="Q35" s="23">
        <v>0.94630000000000003</v>
      </c>
      <c r="R35" s="23">
        <v>0.79649999999999999</v>
      </c>
      <c r="S35" s="23">
        <v>0.67859999999999998</v>
      </c>
      <c r="T35" s="23">
        <v>0.12959999999999999</v>
      </c>
      <c r="U35" s="23">
        <v>0.49440000000000001</v>
      </c>
      <c r="V35" s="1"/>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row>
    <row r="36" spans="2:70">
      <c r="B36" s="23">
        <v>0.44350000000000001</v>
      </c>
      <c r="C36" s="23">
        <v>0.79220000000000002</v>
      </c>
      <c r="D36" s="23">
        <v>0.52580000000000005</v>
      </c>
      <c r="E36" s="23">
        <v>0.92789999999999995</v>
      </c>
      <c r="F36" s="23">
        <v>0.34760000000000002</v>
      </c>
      <c r="G36" s="23">
        <v>0.1618</v>
      </c>
      <c r="H36" s="23">
        <v>0.1593</v>
      </c>
      <c r="I36" s="23">
        <v>0.44990000000000002</v>
      </c>
      <c r="J36" s="23">
        <v>0.77690000000000003</v>
      </c>
      <c r="K36" s="23">
        <v>6.1800000000000001E-2</v>
      </c>
      <c r="L36" s="23">
        <v>0.61219999999999997</v>
      </c>
      <c r="M36" s="23">
        <v>0.35610000000000003</v>
      </c>
      <c r="N36" s="23">
        <v>1.26E-2</v>
      </c>
      <c r="O36" s="23">
        <v>0.8629</v>
      </c>
      <c r="P36" s="23">
        <v>1.3100000000000001E-2</v>
      </c>
      <c r="Q36" s="23">
        <v>0.44800000000000001</v>
      </c>
      <c r="R36" s="23">
        <v>4.3999999999999997E-2</v>
      </c>
      <c r="S36" s="23">
        <v>0.62870000000000004</v>
      </c>
      <c r="T36" s="23">
        <v>0.89749999999999996</v>
      </c>
      <c r="U36" s="23">
        <v>0.25979999999999998</v>
      </c>
      <c r="V36" s="1"/>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row>
    <row r="37" spans="2:70">
      <c r="B37" s="23">
        <v>0.4773</v>
      </c>
      <c r="C37" s="23">
        <v>0.93189999999999995</v>
      </c>
      <c r="D37" s="23">
        <v>0.87649999999999995</v>
      </c>
      <c r="E37" s="23">
        <v>0.30159999999999998</v>
      </c>
      <c r="F37" s="23">
        <v>0.432</v>
      </c>
      <c r="G37" s="23">
        <v>0.63529999999999998</v>
      </c>
      <c r="H37" s="23">
        <v>0.72760000000000002</v>
      </c>
      <c r="I37" s="23">
        <v>0.29730000000000001</v>
      </c>
      <c r="J37" s="23">
        <v>1.29E-2</v>
      </c>
      <c r="K37" s="23">
        <v>0.59450000000000003</v>
      </c>
      <c r="L37" s="23">
        <v>0.5706</v>
      </c>
      <c r="M37" s="23">
        <v>0.86240000000000006</v>
      </c>
      <c r="N37" s="23">
        <v>0.63049999999999995</v>
      </c>
      <c r="O37" s="23">
        <v>0.4884</v>
      </c>
      <c r="P37" s="23">
        <v>0.76280000000000003</v>
      </c>
      <c r="Q37" s="23">
        <v>0.89470000000000005</v>
      </c>
      <c r="R37" s="23">
        <v>0.41410000000000002</v>
      </c>
      <c r="S37" s="23">
        <v>8.1600000000000006E-2</v>
      </c>
      <c r="T37" s="23">
        <v>0.40179999999999999</v>
      </c>
      <c r="U37" s="23">
        <v>0.88129999999999997</v>
      </c>
      <c r="V37" s="1"/>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row>
    <row r="38" spans="2:70">
      <c r="B38" s="23">
        <v>0.62680000000000002</v>
      </c>
      <c r="C38" s="23">
        <v>0.36170000000000002</v>
      </c>
      <c r="D38" s="23">
        <v>0.2225</v>
      </c>
      <c r="E38" s="23">
        <v>0.32529999999999998</v>
      </c>
      <c r="F38" s="23">
        <v>0.55130000000000001</v>
      </c>
      <c r="G38" s="23">
        <v>0.60009999999999997</v>
      </c>
      <c r="H38" s="23">
        <v>0.52839999999999998</v>
      </c>
      <c r="I38" s="23">
        <v>0.93589999999999995</v>
      </c>
      <c r="J38" s="23">
        <v>0.46539999999999998</v>
      </c>
      <c r="K38" s="23">
        <v>0.83350000000000002</v>
      </c>
      <c r="L38" s="23">
        <v>0.63460000000000005</v>
      </c>
      <c r="M38" s="23">
        <v>0.61709999999999998</v>
      </c>
      <c r="N38" s="23">
        <v>6.4699999999999994E-2</v>
      </c>
      <c r="O38" s="23">
        <v>0.39340000000000003</v>
      </c>
      <c r="P38" s="23">
        <v>5.91E-2</v>
      </c>
      <c r="Q38" s="23">
        <v>0.24540000000000001</v>
      </c>
      <c r="R38" s="23">
        <v>0.50590000000000002</v>
      </c>
      <c r="S38" s="23">
        <v>0.41439999999999999</v>
      </c>
      <c r="T38" s="23">
        <v>0.49759999999999999</v>
      </c>
      <c r="U38" s="23">
        <v>0.8367</v>
      </c>
      <c r="V38" s="1"/>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row>
    <row r="39" spans="2:70">
      <c r="B39" s="23">
        <v>0.82979999999999998</v>
      </c>
      <c r="C39" s="23">
        <v>0.2833</v>
      </c>
      <c r="D39" s="23">
        <v>0.9214</v>
      </c>
      <c r="E39" s="23">
        <v>0.44769999999999999</v>
      </c>
      <c r="F39" s="23">
        <v>0.26740000000000003</v>
      </c>
      <c r="G39" s="23">
        <v>0.81469999999999998</v>
      </c>
      <c r="H39" s="23">
        <v>0.93859999999999999</v>
      </c>
      <c r="I39" s="23">
        <v>0.29139999999999999</v>
      </c>
      <c r="J39" s="23">
        <v>0.62660000000000005</v>
      </c>
      <c r="K39" s="23">
        <v>0.9133</v>
      </c>
      <c r="L39" s="23">
        <v>9.0200000000000002E-2</v>
      </c>
      <c r="M39" s="23">
        <v>0.3785</v>
      </c>
      <c r="N39" s="23">
        <v>0.69650000000000001</v>
      </c>
      <c r="O39" s="23">
        <v>0.79769999999999996</v>
      </c>
      <c r="P39" s="23">
        <v>0.63029999999999997</v>
      </c>
      <c r="Q39" s="23">
        <v>0.60860000000000003</v>
      </c>
      <c r="R39" s="23">
        <v>0.92730000000000001</v>
      </c>
      <c r="S39" s="23">
        <v>0.18160000000000001</v>
      </c>
      <c r="T39" s="23">
        <v>0.26119999999999999</v>
      </c>
      <c r="U39" s="23">
        <v>0.38850000000000001</v>
      </c>
      <c r="V39" s="1"/>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row>
    <row r="40" spans="2:70">
      <c r="B40" s="23">
        <v>0.97870000000000001</v>
      </c>
      <c r="C40" s="23">
        <v>0.3831</v>
      </c>
      <c r="D40" s="23">
        <v>0.31659999999999999</v>
      </c>
      <c r="E40" s="23">
        <v>0.26590000000000003</v>
      </c>
      <c r="F40" s="23">
        <v>0.31909999999999999</v>
      </c>
      <c r="G40" s="23">
        <v>0.55510000000000004</v>
      </c>
      <c r="H40" s="23">
        <v>0.78449999999999998</v>
      </c>
      <c r="I40" s="23">
        <v>0.16639999999999999</v>
      </c>
      <c r="J40" s="23">
        <v>0.43969999999999998</v>
      </c>
      <c r="K40" s="23">
        <v>0.86399999999999999</v>
      </c>
      <c r="L40" s="23">
        <v>0.71020000000000005</v>
      </c>
      <c r="M40" s="23">
        <v>0.88149999999999995</v>
      </c>
      <c r="N40" s="23">
        <v>0.57989999999999997</v>
      </c>
      <c r="O40" s="23">
        <v>0.2346</v>
      </c>
      <c r="P40" s="23">
        <v>0.32690000000000002</v>
      </c>
      <c r="Q40" s="23">
        <v>0.67589999999999995</v>
      </c>
      <c r="R40" s="23">
        <v>0.1216</v>
      </c>
      <c r="S40" s="23">
        <v>0.53169999999999995</v>
      </c>
      <c r="T40" s="23">
        <v>0.66920000000000002</v>
      </c>
      <c r="U40" s="23">
        <v>0.93220000000000003</v>
      </c>
      <c r="V40" s="1"/>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row>
    <row r="41" spans="2:70">
      <c r="B41" s="23">
        <v>0.2928</v>
      </c>
      <c r="C41" s="23">
        <v>0.98540000000000005</v>
      </c>
      <c r="D41" s="23">
        <v>0.42109999999999997</v>
      </c>
      <c r="E41" s="23">
        <v>0.93130000000000002</v>
      </c>
      <c r="F41" s="23">
        <v>0.64580000000000004</v>
      </c>
      <c r="G41" s="23">
        <v>0.94989999999999997</v>
      </c>
      <c r="H41" s="23">
        <v>0.27439999999999998</v>
      </c>
      <c r="I41" s="23">
        <v>0.39679999999999999</v>
      </c>
      <c r="J41" s="23">
        <v>0.97770000000000001</v>
      </c>
      <c r="K41" s="23">
        <v>0.71519999999999995</v>
      </c>
      <c r="L41" s="23">
        <v>0.26500000000000001</v>
      </c>
      <c r="M41" s="23">
        <v>0.49790000000000001</v>
      </c>
      <c r="N41" s="23">
        <v>0.1188</v>
      </c>
      <c r="O41" s="23">
        <v>3.1399999999999997E-2</v>
      </c>
      <c r="P41" s="23">
        <v>0.5625</v>
      </c>
      <c r="Q41" s="23">
        <v>1.6899999999999998E-2</v>
      </c>
      <c r="R41" s="23">
        <v>0.83379999999999999</v>
      </c>
      <c r="S41" s="23">
        <v>0.95420000000000005</v>
      </c>
      <c r="T41" s="23">
        <v>0.86160000000000003</v>
      </c>
      <c r="U41" s="23">
        <v>7.2900000000000006E-2</v>
      </c>
      <c r="V41" s="1"/>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row>
    <row r="42" spans="2:70">
      <c r="B42" s="23">
        <v>5.1900000000000002E-2</v>
      </c>
      <c r="C42" s="23">
        <v>0.77600000000000002</v>
      </c>
      <c r="D42" s="23">
        <v>0.4889</v>
      </c>
      <c r="E42" s="23">
        <v>0.46089999999999998</v>
      </c>
      <c r="F42" s="23">
        <v>0.69489999999999996</v>
      </c>
      <c r="G42" s="23">
        <v>0.32700000000000001</v>
      </c>
      <c r="H42" s="23">
        <v>0.18190000000000001</v>
      </c>
      <c r="I42" s="23">
        <v>0.88149999999999995</v>
      </c>
      <c r="J42" s="23">
        <v>2.75E-2</v>
      </c>
      <c r="K42" s="23">
        <v>2.0400000000000001E-2</v>
      </c>
      <c r="L42" s="23">
        <v>0.1832</v>
      </c>
      <c r="M42" s="23">
        <v>0.1648</v>
      </c>
      <c r="N42" s="23">
        <v>0.44519999999999998</v>
      </c>
      <c r="O42" s="23">
        <v>0.1051</v>
      </c>
      <c r="P42" s="23">
        <v>0.51359999999999995</v>
      </c>
      <c r="Q42" s="23">
        <v>0.46910000000000002</v>
      </c>
      <c r="R42" s="23">
        <v>0.79059999999999997</v>
      </c>
      <c r="S42" s="23">
        <v>0.2427</v>
      </c>
      <c r="T42" s="23">
        <v>0.90720000000000001</v>
      </c>
      <c r="U42" s="23">
        <v>0.77390000000000003</v>
      </c>
      <c r="V42" s="1"/>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row>
    <row r="43" spans="2:70">
      <c r="B43" s="23">
        <v>0.76619999999999999</v>
      </c>
      <c r="C43" s="23">
        <v>0.53380000000000005</v>
      </c>
      <c r="D43" s="23">
        <v>0.42049999999999998</v>
      </c>
      <c r="E43" s="23">
        <v>0.78949999999999998</v>
      </c>
      <c r="F43" s="23">
        <v>0.1239</v>
      </c>
      <c r="G43" s="23">
        <v>3.73E-2</v>
      </c>
      <c r="H43" s="23">
        <v>0.2268</v>
      </c>
      <c r="I43" s="23">
        <v>0.96450000000000002</v>
      </c>
      <c r="J43" s="23">
        <v>0.749</v>
      </c>
      <c r="K43" s="23">
        <v>0.82840000000000003</v>
      </c>
      <c r="L43" s="23">
        <v>0.1857</v>
      </c>
      <c r="M43" s="23">
        <v>0.20710000000000001</v>
      </c>
      <c r="N43" s="23">
        <v>0.49869999999999998</v>
      </c>
      <c r="O43" s="23">
        <v>0.1507</v>
      </c>
      <c r="P43" s="23">
        <v>0.2762</v>
      </c>
      <c r="Q43" s="23">
        <v>0.85980000000000001</v>
      </c>
      <c r="R43" s="23">
        <v>0.88839999999999997</v>
      </c>
      <c r="S43" s="23">
        <v>0.1168</v>
      </c>
      <c r="T43" s="23">
        <v>0.74650000000000005</v>
      </c>
      <c r="U43" s="23">
        <v>0.77349999999999997</v>
      </c>
      <c r="V43" s="1"/>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row>
    <row r="44" spans="2:70">
      <c r="B44" s="23">
        <v>0.23680000000000001</v>
      </c>
      <c r="C44" s="23">
        <v>0.79720000000000002</v>
      </c>
      <c r="D44" s="23">
        <v>0.14580000000000001</v>
      </c>
      <c r="E44" s="23">
        <v>0.44850000000000001</v>
      </c>
      <c r="F44" s="23">
        <v>0.37559999999999999</v>
      </c>
      <c r="G44" s="23">
        <v>0.74150000000000005</v>
      </c>
      <c r="H44" s="23">
        <v>0.3916</v>
      </c>
      <c r="I44" s="23">
        <v>0.40400000000000003</v>
      </c>
      <c r="J44" s="23">
        <v>0.14480000000000001</v>
      </c>
      <c r="K44" s="23">
        <v>0.317</v>
      </c>
      <c r="L44" s="23">
        <v>0.96709999999999996</v>
      </c>
      <c r="M44" s="23">
        <v>0.104</v>
      </c>
      <c r="N44" s="23">
        <v>1.9E-3</v>
      </c>
      <c r="O44" s="23">
        <v>0.1797</v>
      </c>
      <c r="P44" s="23">
        <v>0.30809999999999998</v>
      </c>
      <c r="Q44" s="23">
        <v>5.2400000000000002E-2</v>
      </c>
      <c r="R44" s="23">
        <v>0.3821</v>
      </c>
      <c r="S44" s="23">
        <v>0.72360000000000002</v>
      </c>
      <c r="T44" s="23">
        <v>0.26169999999999999</v>
      </c>
      <c r="U44" s="23">
        <v>0.51119999999999999</v>
      </c>
      <c r="V44" s="1"/>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row>
    <row r="45" spans="2:70">
      <c r="B45" s="23">
        <v>0.33460000000000001</v>
      </c>
      <c r="C45" s="23">
        <v>0.1774</v>
      </c>
      <c r="D45" s="23">
        <v>0.29409999999999997</v>
      </c>
      <c r="E45" s="23">
        <v>0.32790000000000002</v>
      </c>
      <c r="F45" s="23">
        <v>3.49E-2</v>
      </c>
      <c r="G45" s="23">
        <v>0.71220000000000006</v>
      </c>
      <c r="H45" s="23">
        <v>0.52300000000000002</v>
      </c>
      <c r="I45" s="23">
        <v>0.8266</v>
      </c>
      <c r="J45" s="23">
        <v>0.59399999999999997</v>
      </c>
      <c r="K45" s="23">
        <v>0.38200000000000001</v>
      </c>
      <c r="L45" s="23">
        <v>0.6794</v>
      </c>
      <c r="M45" s="23">
        <v>0.7258</v>
      </c>
      <c r="N45" s="23">
        <v>0.58309999999999995</v>
      </c>
      <c r="O45" s="23">
        <v>0.87790000000000001</v>
      </c>
      <c r="P45" s="23">
        <v>0.3387</v>
      </c>
      <c r="Q45" s="23">
        <v>0.32250000000000001</v>
      </c>
      <c r="R45" s="23">
        <v>0.4985</v>
      </c>
      <c r="S45" s="23">
        <v>0.46939999999999998</v>
      </c>
      <c r="T45" s="23">
        <v>0.57820000000000005</v>
      </c>
      <c r="U45" s="23">
        <v>0.46300000000000002</v>
      </c>
      <c r="V45" s="1"/>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row>
    <row r="46" spans="2:70">
      <c r="B46" s="23">
        <v>0.33660000000000001</v>
      </c>
      <c r="C46" s="23">
        <v>0.13780000000000001</v>
      </c>
      <c r="D46" s="23">
        <v>0.44929999999999998</v>
      </c>
      <c r="E46" s="23">
        <v>0.81310000000000004</v>
      </c>
      <c r="F46" s="23">
        <v>0.15809999999999999</v>
      </c>
      <c r="G46" s="23">
        <v>0.60289999999999999</v>
      </c>
      <c r="H46" s="23">
        <v>0.90949999999999998</v>
      </c>
      <c r="I46" s="23">
        <v>5.3100000000000001E-2</v>
      </c>
      <c r="J46" s="23">
        <v>0.38700000000000001</v>
      </c>
      <c r="K46" s="23">
        <v>0.75839999999999996</v>
      </c>
      <c r="L46" s="23">
        <v>0.57210000000000005</v>
      </c>
      <c r="M46" s="23">
        <v>0.75019999999999998</v>
      </c>
      <c r="N46" s="23">
        <v>0.29289999999999999</v>
      </c>
      <c r="O46" s="23">
        <v>0.95950000000000002</v>
      </c>
      <c r="P46" s="23">
        <v>2.87E-2</v>
      </c>
      <c r="Q46" s="23">
        <v>0.91169999999999995</v>
      </c>
      <c r="R46" s="23">
        <v>0.15989999999999999</v>
      </c>
      <c r="S46" s="23">
        <v>0.37340000000000001</v>
      </c>
      <c r="T46" s="23">
        <v>0.96089999999999998</v>
      </c>
      <c r="U46" s="23">
        <v>8.1000000000000003E-2</v>
      </c>
      <c r="V46" s="1"/>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row>
    <row r="47" spans="2:70">
      <c r="B47" s="23">
        <v>0.82769999999999999</v>
      </c>
      <c r="C47" s="23">
        <v>0.16880000000000001</v>
      </c>
      <c r="D47" s="23">
        <v>0.69159999999999999</v>
      </c>
      <c r="E47" s="23">
        <v>0.28420000000000001</v>
      </c>
      <c r="F47" s="23">
        <v>0.8246</v>
      </c>
      <c r="G47" s="23">
        <v>0.82850000000000001</v>
      </c>
      <c r="H47" s="23">
        <v>1.4E-2</v>
      </c>
      <c r="I47" s="23">
        <v>0.64670000000000005</v>
      </c>
      <c r="J47" s="23">
        <v>0.3931</v>
      </c>
      <c r="K47" s="23">
        <v>0.53249999999999997</v>
      </c>
      <c r="L47" s="23">
        <v>0.58609999999999995</v>
      </c>
      <c r="M47" s="23">
        <v>0.92159999999999997</v>
      </c>
      <c r="N47" s="23">
        <v>0.1104</v>
      </c>
      <c r="O47" s="23">
        <v>0.1331</v>
      </c>
      <c r="P47" s="23">
        <v>0.60419999999999996</v>
      </c>
      <c r="Q47" s="23">
        <v>0.51419999999999999</v>
      </c>
      <c r="R47" s="23">
        <v>0.57240000000000002</v>
      </c>
      <c r="S47" s="23">
        <v>9.2499999999999999E-2</v>
      </c>
      <c r="T47" s="23">
        <v>0.30330000000000001</v>
      </c>
      <c r="U47" s="23">
        <v>0.95860000000000001</v>
      </c>
      <c r="V47" s="1"/>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row>
    <row r="48" spans="2:70">
      <c r="B48" s="23">
        <v>0.85489999999999999</v>
      </c>
      <c r="C48" s="23">
        <v>0.67300000000000004</v>
      </c>
      <c r="D48" s="23">
        <v>0.8125</v>
      </c>
      <c r="E48" s="23">
        <v>0.70520000000000005</v>
      </c>
      <c r="F48" s="23">
        <v>0.60709999999999997</v>
      </c>
      <c r="G48" s="23">
        <v>0.4536</v>
      </c>
      <c r="H48" s="23">
        <v>0.74380000000000002</v>
      </c>
      <c r="I48" s="23">
        <v>0.21079999999999999</v>
      </c>
      <c r="J48" s="23">
        <v>0.16300000000000001</v>
      </c>
      <c r="K48" s="23">
        <v>0.6694</v>
      </c>
      <c r="L48" s="23">
        <v>0.79720000000000002</v>
      </c>
      <c r="M48" s="23">
        <v>3.1600000000000003E-2</v>
      </c>
      <c r="N48" s="23">
        <v>0.57279999999999998</v>
      </c>
      <c r="O48" s="23">
        <v>0.33550000000000002</v>
      </c>
      <c r="P48" s="23">
        <v>0.67569999999999997</v>
      </c>
      <c r="Q48" s="23">
        <v>0.80110000000000003</v>
      </c>
      <c r="R48" s="23">
        <v>0.51570000000000005</v>
      </c>
      <c r="S48" s="23">
        <v>0.70579999999999998</v>
      </c>
      <c r="T48" s="23">
        <v>0.72109999999999996</v>
      </c>
      <c r="U48" s="23">
        <v>0.64259999999999995</v>
      </c>
      <c r="V48" s="1"/>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row>
    <row r="49" spans="2:70">
      <c r="B49" s="23">
        <v>0.26090000000000002</v>
      </c>
      <c r="C49" s="23">
        <v>0.84670000000000001</v>
      </c>
      <c r="D49" s="23">
        <v>0.17749999999999999</v>
      </c>
      <c r="E49" s="23">
        <v>0.8679</v>
      </c>
      <c r="F49" s="23">
        <v>0.6069</v>
      </c>
      <c r="G49" s="23">
        <v>0.69810000000000005</v>
      </c>
      <c r="H49" s="23">
        <v>0.76649999999999996</v>
      </c>
      <c r="I49" s="23">
        <v>0.38950000000000001</v>
      </c>
      <c r="J49" s="23">
        <v>0.71860000000000002</v>
      </c>
      <c r="K49" s="23">
        <v>0.23400000000000001</v>
      </c>
      <c r="L49" s="23">
        <v>0.97440000000000004</v>
      </c>
      <c r="M49" s="23">
        <v>0.50319999999999998</v>
      </c>
      <c r="N49" s="23">
        <v>0.97270000000000001</v>
      </c>
      <c r="O49" s="23">
        <v>0.33329999999999999</v>
      </c>
      <c r="P49" s="23">
        <v>0.86409999999999998</v>
      </c>
      <c r="Q49" s="23">
        <v>0.14779999999999999</v>
      </c>
      <c r="R49" s="23">
        <v>0.69220000000000004</v>
      </c>
      <c r="S49" s="23">
        <v>5.3999999999999999E-2</v>
      </c>
      <c r="T49" s="23">
        <v>0.66069999999999995</v>
      </c>
      <c r="U49" s="23">
        <v>0.1201</v>
      </c>
      <c r="V49" s="1"/>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row>
    <row r="50" spans="2:70">
      <c r="B50" s="23">
        <v>0.54169999999999996</v>
      </c>
      <c r="C50" s="23">
        <v>0.17330000000000001</v>
      </c>
      <c r="D50" s="23">
        <v>0.98040000000000005</v>
      </c>
      <c r="E50" s="23">
        <v>0.64229999999999998</v>
      </c>
      <c r="F50" s="23">
        <v>0.752</v>
      </c>
      <c r="G50" s="23">
        <v>0.79510000000000003</v>
      </c>
      <c r="H50" s="23">
        <v>0.23530000000000001</v>
      </c>
      <c r="I50" s="23">
        <v>0.2828</v>
      </c>
      <c r="J50" s="23">
        <v>0.76119999999999999</v>
      </c>
      <c r="K50" s="23">
        <v>0.2009</v>
      </c>
      <c r="L50" s="23">
        <v>5.0599999999999999E-2</v>
      </c>
      <c r="M50" s="23">
        <v>0.15970000000000001</v>
      </c>
      <c r="N50" s="23">
        <v>0.93200000000000005</v>
      </c>
      <c r="O50" s="23">
        <v>0.2039</v>
      </c>
      <c r="P50" s="23">
        <v>0.81499999999999995</v>
      </c>
      <c r="Q50" s="23">
        <v>0.8165</v>
      </c>
      <c r="R50" s="23">
        <v>0.81159999999999999</v>
      </c>
      <c r="S50" s="23">
        <v>0.52939999999999998</v>
      </c>
      <c r="T50" s="23">
        <v>0.64529999999999998</v>
      </c>
      <c r="U50" s="23">
        <v>5.5999999999999999E-3</v>
      </c>
      <c r="V50" s="1"/>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row>
    <row r="51" spans="2:70">
      <c r="B51" s="23">
        <v>0.58720000000000006</v>
      </c>
      <c r="C51" s="23">
        <v>0.20660000000000001</v>
      </c>
      <c r="D51" s="23">
        <v>0.19739999999999999</v>
      </c>
      <c r="E51" s="23">
        <v>0.93830000000000002</v>
      </c>
      <c r="F51" s="23">
        <v>4.5600000000000002E-2</v>
      </c>
      <c r="G51" s="23">
        <v>0.33489999999999998</v>
      </c>
      <c r="H51" s="23">
        <v>0.86009999999999998</v>
      </c>
      <c r="I51" s="23">
        <v>0.43159999999999998</v>
      </c>
      <c r="J51" s="23">
        <v>0.90129999999999999</v>
      </c>
      <c r="K51" s="23">
        <v>7.1900000000000006E-2</v>
      </c>
      <c r="L51" s="23">
        <v>0.75970000000000004</v>
      </c>
      <c r="M51" s="23">
        <v>4.8999999999999998E-3</v>
      </c>
      <c r="N51" s="23">
        <v>0.73150000000000004</v>
      </c>
      <c r="O51" s="23">
        <v>0.75129999999999997</v>
      </c>
      <c r="P51" s="23">
        <v>0.91969999999999996</v>
      </c>
      <c r="Q51" s="23">
        <v>0.26869999999999999</v>
      </c>
      <c r="R51" s="23">
        <v>0.65949999999999998</v>
      </c>
      <c r="S51" s="23">
        <v>0.42580000000000001</v>
      </c>
      <c r="T51" s="23">
        <v>0.59560000000000002</v>
      </c>
      <c r="U51" s="23">
        <v>0.93489999999999995</v>
      </c>
      <c r="V51" s="1"/>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2:70">
      <c r="B52" s="23">
        <v>0.87949999999999995</v>
      </c>
      <c r="C52" s="23">
        <v>8.2000000000000007E-3</v>
      </c>
      <c r="D52" s="23">
        <v>0.78169999999999995</v>
      </c>
      <c r="E52" s="23">
        <v>0.98170000000000002</v>
      </c>
      <c r="F52" s="23">
        <v>0.60970000000000002</v>
      </c>
      <c r="G52" s="23">
        <v>4.9200000000000001E-2</v>
      </c>
      <c r="H52" s="23">
        <v>0.51300000000000001</v>
      </c>
      <c r="I52" s="23">
        <v>0.48499999999999999</v>
      </c>
      <c r="J52" s="23">
        <v>0.47670000000000001</v>
      </c>
      <c r="K52" s="23">
        <v>0.66710000000000003</v>
      </c>
      <c r="L52" s="23">
        <v>0.65059999999999996</v>
      </c>
      <c r="M52" s="23">
        <v>0.96250000000000002</v>
      </c>
      <c r="N52" s="23">
        <v>0.21029999999999999</v>
      </c>
      <c r="O52" s="23">
        <v>0.31979999999999997</v>
      </c>
      <c r="P52" s="23">
        <v>1.44E-2</v>
      </c>
      <c r="Q52" s="23">
        <v>5.7000000000000002E-3</v>
      </c>
      <c r="R52" s="23">
        <v>0.33789999999999998</v>
      </c>
      <c r="S52" s="23">
        <v>0.36549999999999999</v>
      </c>
      <c r="T52" s="23">
        <v>0.8145</v>
      </c>
      <c r="U52" s="23">
        <v>0.70940000000000003</v>
      </c>
      <c r="V52" s="1"/>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row>
    <row r="53" spans="2:70">
      <c r="B53" s="23">
        <v>0.83</v>
      </c>
      <c r="C53" s="23">
        <v>0.35489999999999999</v>
      </c>
      <c r="D53" s="23">
        <v>0.85909999999999997</v>
      </c>
      <c r="E53" s="23">
        <v>0.80100000000000005</v>
      </c>
      <c r="F53" s="23">
        <v>0.66539999999999999</v>
      </c>
      <c r="G53" s="23">
        <v>3.6299999999999999E-2</v>
      </c>
      <c r="H53" s="23">
        <v>0.74109999999999998</v>
      </c>
      <c r="I53" s="23">
        <v>0.87980000000000003</v>
      </c>
      <c r="J53" s="23">
        <v>0.85870000000000002</v>
      </c>
      <c r="K53" s="23">
        <v>0.61250000000000004</v>
      </c>
      <c r="L53" s="23">
        <v>0.45150000000000001</v>
      </c>
      <c r="M53" s="23">
        <v>0.50219999999999998</v>
      </c>
      <c r="N53" s="23">
        <v>0.81110000000000004</v>
      </c>
      <c r="O53" s="23">
        <v>0.624</v>
      </c>
      <c r="P53" s="23">
        <v>0.55469999999999997</v>
      </c>
      <c r="Q53" s="23">
        <v>0.47820000000000001</v>
      </c>
      <c r="R53" s="23">
        <v>0.97899999999999998</v>
      </c>
      <c r="S53" s="23">
        <v>0.19159999999999999</v>
      </c>
      <c r="T53" s="23">
        <v>0.17680000000000001</v>
      </c>
      <c r="U53" s="23">
        <v>0.34739999999999999</v>
      </c>
      <c r="V53" s="1"/>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row>
    <row r="54" spans="2:70">
      <c r="B54" s="23">
        <v>0.33860000000000001</v>
      </c>
      <c r="C54" s="23">
        <v>0.7389</v>
      </c>
      <c r="D54" s="23">
        <v>0.71240000000000003</v>
      </c>
      <c r="E54" s="23">
        <v>0.40139999999999998</v>
      </c>
      <c r="F54" s="23">
        <v>0.72489999999999999</v>
      </c>
      <c r="G54" s="23">
        <v>0.66520000000000001</v>
      </c>
      <c r="H54" s="23">
        <v>0.81440000000000001</v>
      </c>
      <c r="I54" s="23">
        <v>0.21759999999999999</v>
      </c>
      <c r="J54" s="23">
        <v>0.79720000000000002</v>
      </c>
      <c r="K54" s="23">
        <v>0.50829999999999997</v>
      </c>
      <c r="L54" s="23">
        <v>0.1686</v>
      </c>
      <c r="M54" s="23">
        <v>0.91759999999999997</v>
      </c>
      <c r="N54" s="23">
        <v>0.84950000000000003</v>
      </c>
      <c r="O54" s="23">
        <v>0.75270000000000004</v>
      </c>
      <c r="P54" s="23">
        <v>0.45129999999999998</v>
      </c>
      <c r="Q54" s="23">
        <v>0.52280000000000004</v>
      </c>
      <c r="R54" s="23">
        <v>0.37319999999999998</v>
      </c>
      <c r="S54" s="23">
        <v>0.82210000000000005</v>
      </c>
      <c r="T54" s="23">
        <v>0.62490000000000001</v>
      </c>
      <c r="U54" s="23">
        <v>0.78849999999999998</v>
      </c>
      <c r="V54" s="1"/>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row>
    <row r="55" spans="2:70">
      <c r="B55" s="23">
        <v>0.42830000000000001</v>
      </c>
      <c r="C55" s="23">
        <v>0.85609999999999997</v>
      </c>
      <c r="D55" s="23">
        <v>0.25230000000000002</v>
      </c>
      <c r="E55" s="23">
        <v>0.1754</v>
      </c>
      <c r="F55" s="23">
        <v>0.76339999999999997</v>
      </c>
      <c r="G55" s="23">
        <v>0.77239999999999998</v>
      </c>
      <c r="H55" s="23">
        <v>0.56089999999999995</v>
      </c>
      <c r="I55" s="23">
        <v>0.75839999999999996</v>
      </c>
      <c r="J55" s="23">
        <v>0.12889999999999999</v>
      </c>
      <c r="K55" s="23">
        <v>8.2900000000000001E-2</v>
      </c>
      <c r="L55" s="23">
        <v>0.51080000000000003</v>
      </c>
      <c r="M55" s="23">
        <v>0.96209999999999996</v>
      </c>
      <c r="N55" s="23">
        <v>0.81020000000000003</v>
      </c>
      <c r="O55" s="23">
        <v>0.93640000000000001</v>
      </c>
      <c r="P55" s="23">
        <v>0.73270000000000002</v>
      </c>
      <c r="Q55" s="23">
        <v>0.28949999999999998</v>
      </c>
      <c r="R55" s="23">
        <v>6.4399999999999999E-2</v>
      </c>
      <c r="S55" s="23">
        <v>0.99019999999999997</v>
      </c>
      <c r="T55" s="23">
        <v>0.1694</v>
      </c>
      <c r="U55" s="23">
        <v>0.91579999999999995</v>
      </c>
      <c r="V55" s="1"/>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row>
    <row r="56" spans="2:70">
      <c r="B56" s="23">
        <v>7.0900000000000005E-2</v>
      </c>
      <c r="C56" s="23">
        <v>0.42380000000000001</v>
      </c>
      <c r="D56" s="23">
        <v>0.62529999999999997</v>
      </c>
      <c r="E56" s="23">
        <v>0.17449999999999999</v>
      </c>
      <c r="F56" s="23">
        <v>0.11</v>
      </c>
      <c r="G56" s="23">
        <v>0.1232</v>
      </c>
      <c r="H56" s="23">
        <v>0.39429999999999998</v>
      </c>
      <c r="I56" s="23">
        <v>0.39190000000000003</v>
      </c>
      <c r="J56" s="23">
        <v>0.22450000000000001</v>
      </c>
      <c r="K56" s="23">
        <v>0.80110000000000003</v>
      </c>
      <c r="L56" s="23">
        <v>0.16589999999999999</v>
      </c>
      <c r="M56" s="23">
        <v>0.97409999999999997</v>
      </c>
      <c r="N56" s="23">
        <v>0.57709999999999995</v>
      </c>
      <c r="O56" s="23">
        <v>0.1409</v>
      </c>
      <c r="P56" s="23">
        <v>0.09</v>
      </c>
      <c r="Q56" s="23">
        <v>5.79E-2</v>
      </c>
      <c r="R56" s="23">
        <v>0.29099999999999998</v>
      </c>
      <c r="S56" s="23">
        <v>3.4700000000000002E-2</v>
      </c>
      <c r="T56" s="23">
        <v>0.73</v>
      </c>
      <c r="U56" s="23">
        <v>6.5299999999999997E-2</v>
      </c>
      <c r="V56" s="1"/>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row>
    <row r="57" spans="2:70">
      <c r="B57" s="23">
        <v>0.99260000000000004</v>
      </c>
      <c r="C57" s="23">
        <v>0.7127</v>
      </c>
      <c r="D57" s="23">
        <v>0.3286</v>
      </c>
      <c r="E57" s="23">
        <v>0.83679999999999999</v>
      </c>
      <c r="F57" s="23">
        <v>2.0400000000000001E-2</v>
      </c>
      <c r="G57" s="23">
        <v>0.78480000000000005</v>
      </c>
      <c r="H57" s="23">
        <v>0.38529999999999998</v>
      </c>
      <c r="I57" s="23">
        <v>0.97430000000000005</v>
      </c>
      <c r="J57" s="23">
        <v>0.1037</v>
      </c>
      <c r="K57" s="23">
        <v>0.1118</v>
      </c>
      <c r="L57" s="23">
        <v>0.4375</v>
      </c>
      <c r="M57" s="23">
        <v>0.22040000000000001</v>
      </c>
      <c r="N57" s="23">
        <v>0.63990000000000002</v>
      </c>
      <c r="O57" s="23">
        <v>0.71109999999999995</v>
      </c>
      <c r="P57" s="23">
        <v>0.82989999999999997</v>
      </c>
      <c r="Q57" s="23">
        <v>0.1169</v>
      </c>
      <c r="R57" s="23">
        <v>2.9600000000000001E-2</v>
      </c>
      <c r="S57" s="23">
        <v>0.22409999999999999</v>
      </c>
      <c r="T57" s="23">
        <v>0.72750000000000004</v>
      </c>
      <c r="U57" s="23">
        <v>0.27160000000000001</v>
      </c>
      <c r="V57" s="1"/>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row>
    <row r="58" spans="2:70">
      <c r="B58" s="23">
        <v>0.74019999999999997</v>
      </c>
      <c r="C58" s="23">
        <v>0.39419999999999999</v>
      </c>
      <c r="D58" s="23">
        <v>0.99939999999999996</v>
      </c>
      <c r="E58" s="23">
        <v>2.7000000000000001E-3</v>
      </c>
      <c r="F58" s="23">
        <v>0.13969999999999999</v>
      </c>
      <c r="G58" s="23">
        <v>0.18740000000000001</v>
      </c>
      <c r="H58" s="23">
        <v>0.50690000000000002</v>
      </c>
      <c r="I58" s="23">
        <v>0.53769999999999996</v>
      </c>
      <c r="J58" s="23">
        <v>0.2021</v>
      </c>
      <c r="K58" s="23">
        <v>0.70240000000000002</v>
      </c>
      <c r="L58" s="23">
        <v>0.88119999999999998</v>
      </c>
      <c r="M58" s="23">
        <v>0.72499999999999998</v>
      </c>
      <c r="N58" s="23">
        <v>0.5383</v>
      </c>
      <c r="O58" s="23">
        <v>0.14380000000000001</v>
      </c>
      <c r="P58" s="23">
        <v>0.72440000000000004</v>
      </c>
      <c r="Q58" s="23">
        <v>6.9599999999999995E-2</v>
      </c>
      <c r="R58" s="23">
        <v>0.56610000000000005</v>
      </c>
      <c r="S58" s="23">
        <v>0.88900000000000001</v>
      </c>
      <c r="T58" s="23">
        <v>0.34970000000000001</v>
      </c>
      <c r="U58" s="23">
        <v>0.4617</v>
      </c>
      <c r="V58" s="1"/>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row>
    <row r="59" spans="2:70">
      <c r="B59" s="23">
        <v>0.75619999999999998</v>
      </c>
      <c r="C59" s="23">
        <v>0.25209999999999999</v>
      </c>
      <c r="D59" s="23">
        <v>0.57440000000000002</v>
      </c>
      <c r="E59" s="23">
        <v>0.96230000000000004</v>
      </c>
      <c r="F59" s="23">
        <v>0.25979999999999998</v>
      </c>
      <c r="G59" s="23">
        <v>0.85419999999999996</v>
      </c>
      <c r="H59" s="23">
        <v>0.70850000000000002</v>
      </c>
      <c r="I59" s="23">
        <v>0.3644</v>
      </c>
      <c r="J59" s="23">
        <v>0.16220000000000001</v>
      </c>
      <c r="K59" s="23">
        <v>0.67449999999999999</v>
      </c>
      <c r="L59" s="23">
        <v>0.248</v>
      </c>
      <c r="M59" s="23">
        <v>0.2271</v>
      </c>
      <c r="N59" s="23">
        <v>0.43509999999999999</v>
      </c>
      <c r="O59" s="23">
        <v>6.7299999999999999E-2</v>
      </c>
      <c r="P59" s="23">
        <v>0.37040000000000001</v>
      </c>
      <c r="Q59" s="23">
        <v>0.16300000000000001</v>
      </c>
      <c r="R59" s="23">
        <v>0.1484</v>
      </c>
      <c r="S59" s="23">
        <v>0.28589999999999999</v>
      </c>
      <c r="T59" s="23">
        <v>8.6800000000000002E-2</v>
      </c>
      <c r="U59" s="23">
        <v>0.87509999999999999</v>
      </c>
      <c r="V59" s="1"/>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row>
    <row r="60" spans="2:70">
      <c r="B60" s="23">
        <v>0.3105</v>
      </c>
      <c r="C60" s="23">
        <v>0.88929999999999998</v>
      </c>
      <c r="D60" s="23">
        <v>0.95899999999999996</v>
      </c>
      <c r="E60" s="23">
        <v>0.39639999999999997</v>
      </c>
      <c r="F60" s="23">
        <v>0.72289999999999999</v>
      </c>
      <c r="G60" s="23">
        <v>0.25969999999999999</v>
      </c>
      <c r="H60" s="23">
        <v>0.7671</v>
      </c>
      <c r="I60" s="23">
        <v>4.7899999999999998E-2</v>
      </c>
      <c r="J60" s="23">
        <v>0.76100000000000001</v>
      </c>
      <c r="K60" s="23">
        <v>0.60040000000000004</v>
      </c>
      <c r="L60" s="23">
        <v>0.57569999999999999</v>
      </c>
      <c r="M60" s="23">
        <v>0.81499999999999995</v>
      </c>
      <c r="N60" s="23">
        <v>0.10879999999999999</v>
      </c>
      <c r="O60" s="23">
        <v>0.16539999999999999</v>
      </c>
      <c r="P60" s="23">
        <v>0.14119999999999999</v>
      </c>
      <c r="Q60" s="23">
        <v>0.18740000000000001</v>
      </c>
      <c r="R60" s="23">
        <v>0.27260000000000001</v>
      </c>
      <c r="S60" s="23">
        <v>0.60319999999999996</v>
      </c>
      <c r="T60" s="23">
        <v>0.3664</v>
      </c>
      <c r="U60" s="23">
        <v>0.82440000000000002</v>
      </c>
      <c r="V60" s="1"/>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row>
    <row r="61" spans="2:70">
      <c r="B61" s="23">
        <v>0.23200000000000001</v>
      </c>
      <c r="C61" s="23">
        <v>0.15440000000000001</v>
      </c>
      <c r="D61" s="23">
        <v>0.20860000000000001</v>
      </c>
      <c r="E61" s="23">
        <v>0.19239999999999999</v>
      </c>
      <c r="F61" s="23">
        <v>0.70269999999999999</v>
      </c>
      <c r="G61" s="23">
        <v>7.3700000000000002E-2</v>
      </c>
      <c r="H61" s="23">
        <v>0.64959999999999996</v>
      </c>
      <c r="I61" s="23">
        <v>0.96519999999999995</v>
      </c>
      <c r="J61" s="23">
        <v>0.41820000000000002</v>
      </c>
      <c r="K61" s="23">
        <v>0.20599999999999999</v>
      </c>
      <c r="L61" s="23">
        <v>0.88549999999999995</v>
      </c>
      <c r="M61" s="23">
        <v>0.5736</v>
      </c>
      <c r="N61" s="23">
        <v>0.4632</v>
      </c>
      <c r="O61" s="23">
        <v>0.28310000000000002</v>
      </c>
      <c r="P61" s="23">
        <v>0.67420000000000002</v>
      </c>
      <c r="Q61" s="23">
        <v>0.74880000000000002</v>
      </c>
      <c r="R61" s="23">
        <v>2.29E-2</v>
      </c>
      <c r="S61" s="23">
        <v>0.94030000000000002</v>
      </c>
      <c r="T61" s="23">
        <v>0.1071</v>
      </c>
      <c r="U61" s="23">
        <v>0.66869999999999996</v>
      </c>
      <c r="V61" s="1"/>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row>
    <row r="62" spans="2:70">
      <c r="B62" s="23">
        <v>0.91710000000000003</v>
      </c>
      <c r="C62" s="23">
        <v>0.18559999999999999</v>
      </c>
      <c r="D62" s="23">
        <v>0.29389999999999999</v>
      </c>
      <c r="E62" s="23">
        <v>0.72509999999999997</v>
      </c>
      <c r="F62" s="23">
        <v>0.59719999999999995</v>
      </c>
      <c r="G62" s="23">
        <v>0.628</v>
      </c>
      <c r="H62" s="23">
        <v>0.67879999999999996</v>
      </c>
      <c r="I62" s="23">
        <v>0.67659999999999998</v>
      </c>
      <c r="J62" s="23">
        <v>0.87460000000000004</v>
      </c>
      <c r="K62" s="23">
        <v>0.77580000000000005</v>
      </c>
      <c r="L62" s="23">
        <v>0.53010000000000002</v>
      </c>
      <c r="M62" s="23">
        <v>0.33090000000000003</v>
      </c>
      <c r="N62" s="23">
        <v>0.2089</v>
      </c>
      <c r="O62" s="23">
        <v>0.85150000000000003</v>
      </c>
      <c r="P62" s="23">
        <v>0.18410000000000001</v>
      </c>
      <c r="Q62" s="23">
        <v>3.3399999999999999E-2</v>
      </c>
      <c r="R62" s="23">
        <v>0.81440000000000001</v>
      </c>
      <c r="S62" s="23">
        <v>0.57709999999999995</v>
      </c>
      <c r="T62" s="23">
        <v>0.30380000000000001</v>
      </c>
      <c r="U62" s="23">
        <v>0.2893</v>
      </c>
      <c r="V62" s="1"/>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row>
    <row r="63" spans="2:70">
      <c r="B63" s="23">
        <v>0.91600000000000004</v>
      </c>
      <c r="C63" s="23">
        <v>0.63629999999999998</v>
      </c>
      <c r="D63" s="23">
        <v>0.17910000000000001</v>
      </c>
      <c r="E63" s="23">
        <v>0.95860000000000001</v>
      </c>
      <c r="F63" s="23">
        <v>0.38340000000000002</v>
      </c>
      <c r="G63" s="23">
        <v>0.3337</v>
      </c>
      <c r="H63" s="23">
        <v>0.63270000000000004</v>
      </c>
      <c r="I63" s="23">
        <v>0.78680000000000005</v>
      </c>
      <c r="J63" s="23">
        <v>5.4899999999999997E-2</v>
      </c>
      <c r="K63" s="23">
        <v>0.26679999999999998</v>
      </c>
      <c r="L63" s="23">
        <v>0.1295</v>
      </c>
      <c r="M63" s="23">
        <v>0.99839999999999995</v>
      </c>
      <c r="N63" s="23">
        <v>0.88780000000000003</v>
      </c>
      <c r="O63" s="23">
        <v>0.59630000000000005</v>
      </c>
      <c r="P63" s="23">
        <v>0.2009</v>
      </c>
      <c r="Q63" s="23">
        <v>0.99580000000000002</v>
      </c>
      <c r="R63" s="23">
        <v>0.89700000000000002</v>
      </c>
      <c r="S63" s="23">
        <v>0.66339999999999999</v>
      </c>
      <c r="T63" s="23">
        <v>0.60829999999999995</v>
      </c>
      <c r="U63" s="23">
        <v>0.76270000000000004</v>
      </c>
      <c r="V63" s="1"/>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row>
    <row r="64" spans="2:70">
      <c r="B64" s="23">
        <v>0.38350000000000001</v>
      </c>
      <c r="C64" s="23">
        <v>0.6361</v>
      </c>
      <c r="D64" s="23">
        <v>0.77310000000000001</v>
      </c>
      <c r="E64" s="23">
        <v>0.50670000000000004</v>
      </c>
      <c r="F64" s="23">
        <v>0.49080000000000001</v>
      </c>
      <c r="G64" s="23">
        <v>0.44540000000000002</v>
      </c>
      <c r="H64" s="23">
        <v>0.44969999999999999</v>
      </c>
      <c r="I64" s="23">
        <v>0.38669999999999999</v>
      </c>
      <c r="J64" s="23">
        <v>0.28510000000000002</v>
      </c>
      <c r="K64" s="23">
        <v>0.45960000000000001</v>
      </c>
      <c r="L64" s="23">
        <v>0.78549999999999998</v>
      </c>
      <c r="M64" s="23">
        <v>0.93740000000000001</v>
      </c>
      <c r="N64" s="23">
        <v>0.63019999999999998</v>
      </c>
      <c r="O64" s="23">
        <v>0.1125</v>
      </c>
      <c r="P64" s="23">
        <v>0.54379999999999995</v>
      </c>
      <c r="Q64" s="23">
        <v>0.89100000000000001</v>
      </c>
      <c r="R64" s="23">
        <v>0.4481</v>
      </c>
      <c r="S64" s="23">
        <v>0.81779999999999997</v>
      </c>
      <c r="T64" s="23">
        <v>0.20580000000000001</v>
      </c>
      <c r="U64" s="23">
        <v>0.27150000000000002</v>
      </c>
      <c r="V64" s="1"/>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row>
    <row r="65" spans="2:70">
      <c r="B65" s="23">
        <v>0.93969999999999998</v>
      </c>
      <c r="C65" s="23">
        <v>0.18909999999999999</v>
      </c>
      <c r="D65" s="23">
        <v>0.72319999999999995</v>
      </c>
      <c r="E65" s="23">
        <v>0.2351</v>
      </c>
      <c r="F65" s="23">
        <v>0.64190000000000003</v>
      </c>
      <c r="G65" s="23">
        <v>0.70960000000000001</v>
      </c>
      <c r="H65" s="23">
        <v>0.28849999999999998</v>
      </c>
      <c r="I65" s="23">
        <v>0.73029999999999995</v>
      </c>
      <c r="J65" s="23">
        <v>5.0999999999999997E-2</v>
      </c>
      <c r="K65" s="23">
        <v>0.9708</v>
      </c>
      <c r="L65" s="23">
        <v>0.17899999999999999</v>
      </c>
      <c r="M65" s="23">
        <v>0.77990000000000004</v>
      </c>
      <c r="N65" s="23">
        <v>0.77470000000000006</v>
      </c>
      <c r="O65" s="23">
        <v>0.25690000000000002</v>
      </c>
      <c r="P65" s="23">
        <v>0.64439999999999997</v>
      </c>
      <c r="Q65" s="23">
        <v>0.56559999999999999</v>
      </c>
      <c r="R65" s="23">
        <v>0.83579999999999999</v>
      </c>
      <c r="S65" s="23">
        <v>0.85009999999999997</v>
      </c>
      <c r="T65" s="23">
        <v>0.42</v>
      </c>
      <c r="U65" s="23">
        <v>0.84250000000000003</v>
      </c>
      <c r="V65" s="1"/>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row>
    <row r="66" spans="2:70">
      <c r="B66" s="23">
        <v>0.66959999999999997</v>
      </c>
      <c r="C66" s="23">
        <v>7.9000000000000001E-2</v>
      </c>
      <c r="D66" s="23">
        <v>0.2903</v>
      </c>
      <c r="E66" s="23">
        <v>0.53369999999999995</v>
      </c>
      <c r="F66" s="23">
        <v>0.51249999999999996</v>
      </c>
      <c r="G66" s="23">
        <v>0.69199999999999995</v>
      </c>
      <c r="H66" s="23">
        <v>0.76629999999999998</v>
      </c>
      <c r="I66" s="23">
        <v>0.3649</v>
      </c>
      <c r="J66" s="23">
        <v>0.66169999999999995</v>
      </c>
      <c r="K66" s="23">
        <v>0.69620000000000004</v>
      </c>
      <c r="L66" s="23">
        <v>0.7016</v>
      </c>
      <c r="M66" s="23">
        <v>0.46879999999999999</v>
      </c>
      <c r="N66" s="23">
        <v>0.58079999999999998</v>
      </c>
      <c r="O66" s="23">
        <v>0.30359999999999998</v>
      </c>
      <c r="P66" s="23">
        <v>0.47599999999999998</v>
      </c>
      <c r="Q66" s="23">
        <v>0.67779999999999996</v>
      </c>
      <c r="R66" s="23">
        <v>0.43659999999999999</v>
      </c>
      <c r="S66" s="23">
        <v>0.43759999999999999</v>
      </c>
      <c r="T66" s="23">
        <v>0.25580000000000003</v>
      </c>
      <c r="U66" s="23">
        <v>0.45550000000000002</v>
      </c>
      <c r="V66" s="1"/>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row>
    <row r="67" spans="2:70">
      <c r="B67" s="23">
        <v>0.62660000000000005</v>
      </c>
      <c r="C67" s="23">
        <v>0.26550000000000001</v>
      </c>
      <c r="D67" s="23">
        <v>0.19159999999999999</v>
      </c>
      <c r="E67" s="23">
        <v>0.34870000000000001</v>
      </c>
      <c r="F67" s="23">
        <v>0.69750000000000001</v>
      </c>
      <c r="G67" s="23">
        <v>0.39600000000000002</v>
      </c>
      <c r="H67" s="23">
        <v>0.13039999999999999</v>
      </c>
      <c r="I67" s="23">
        <v>0.62870000000000004</v>
      </c>
      <c r="J67" s="23">
        <v>0.42620000000000002</v>
      </c>
      <c r="K67" s="23">
        <v>0.5091</v>
      </c>
      <c r="L67" s="23">
        <v>0.36759999999999998</v>
      </c>
      <c r="M67" s="23">
        <v>0.35210000000000002</v>
      </c>
      <c r="N67" s="23">
        <v>0.37290000000000001</v>
      </c>
      <c r="O67" s="23">
        <v>0.53610000000000002</v>
      </c>
      <c r="P67" s="23">
        <v>0.41510000000000002</v>
      </c>
      <c r="Q67" s="23">
        <v>0.40820000000000001</v>
      </c>
      <c r="R67" s="23">
        <v>0.87460000000000004</v>
      </c>
      <c r="S67" s="23">
        <v>0.73080000000000001</v>
      </c>
      <c r="T67" s="23">
        <v>0.52610000000000001</v>
      </c>
      <c r="U67" s="23">
        <v>0.85</v>
      </c>
      <c r="V67" s="1"/>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row>
    <row r="68" spans="2:70">
      <c r="B68" s="23">
        <v>0.26250000000000001</v>
      </c>
      <c r="C68" s="23">
        <v>0.36009999999999998</v>
      </c>
      <c r="D68" s="23">
        <v>0.624</v>
      </c>
      <c r="E68" s="23">
        <v>0.84309999999999996</v>
      </c>
      <c r="F68" s="23">
        <v>0.14710000000000001</v>
      </c>
      <c r="G68" s="23">
        <v>0.1822</v>
      </c>
      <c r="H68" s="23">
        <v>0.96189999999999998</v>
      </c>
      <c r="I68" s="23">
        <v>0.81340000000000001</v>
      </c>
      <c r="J68" s="23">
        <v>0.5454</v>
      </c>
      <c r="K68" s="23">
        <v>0.80330000000000001</v>
      </c>
      <c r="L68" s="23">
        <v>2.0400000000000001E-2</v>
      </c>
      <c r="M68" s="23">
        <v>0.77149999999999996</v>
      </c>
      <c r="N68" s="23">
        <v>0.1118</v>
      </c>
      <c r="O68" s="23">
        <v>0.17</v>
      </c>
      <c r="P68" s="23">
        <v>0.43680000000000002</v>
      </c>
      <c r="Q68" s="23">
        <v>0.51200000000000001</v>
      </c>
      <c r="R68" s="23">
        <v>0.51100000000000001</v>
      </c>
      <c r="S68" s="23">
        <v>0.99990000000000001</v>
      </c>
      <c r="T68" s="23">
        <v>0.87680000000000002</v>
      </c>
      <c r="U68" s="23">
        <v>0.27339999999999998</v>
      </c>
      <c r="V68" s="1"/>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row>
    <row r="69" spans="2:70">
      <c r="B69" s="23">
        <v>0.41539999999999999</v>
      </c>
      <c r="C69" s="23">
        <v>1.8499999999999999E-2</v>
      </c>
      <c r="D69" s="23">
        <v>0.04</v>
      </c>
      <c r="E69" s="23">
        <v>0.18970000000000001</v>
      </c>
      <c r="F69" s="23">
        <v>0.15790000000000001</v>
      </c>
      <c r="G69" s="23">
        <v>0.57010000000000005</v>
      </c>
      <c r="H69" s="23">
        <v>0.83350000000000002</v>
      </c>
      <c r="I69" s="23">
        <v>0.53939999999999999</v>
      </c>
      <c r="J69" s="23">
        <v>0.47</v>
      </c>
      <c r="K69" s="23">
        <v>0.72399999999999998</v>
      </c>
      <c r="L69" s="23">
        <v>0.65980000000000005</v>
      </c>
      <c r="M69" s="23">
        <v>5.6300000000000003E-2</v>
      </c>
      <c r="N69" s="23">
        <v>1.9699999999999999E-2</v>
      </c>
      <c r="O69" s="23">
        <v>0.84940000000000004</v>
      </c>
      <c r="P69" s="23">
        <v>1.7999999999999999E-2</v>
      </c>
      <c r="Q69" s="23">
        <v>0.72850000000000004</v>
      </c>
      <c r="R69" s="23">
        <v>0.68179999999999996</v>
      </c>
      <c r="S69" s="23">
        <v>0.7984</v>
      </c>
      <c r="T69" s="23">
        <v>0.26100000000000001</v>
      </c>
      <c r="U69" s="23">
        <v>0.85909999999999997</v>
      </c>
      <c r="V69" s="1"/>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row>
    <row r="70" spans="2:70">
      <c r="B70" s="23">
        <v>0.26129999999999998</v>
      </c>
      <c r="C70" s="23">
        <v>0.52869999999999995</v>
      </c>
      <c r="D70" s="23">
        <v>0.66669999999999996</v>
      </c>
      <c r="E70" s="23">
        <v>7.0999999999999994E-2</v>
      </c>
      <c r="F70" s="23">
        <v>0.1166</v>
      </c>
      <c r="G70" s="23">
        <v>0.18709999999999999</v>
      </c>
      <c r="H70" s="23">
        <v>0.29120000000000001</v>
      </c>
      <c r="I70" s="23">
        <v>7.8200000000000006E-2</v>
      </c>
      <c r="J70" s="23">
        <v>0.4168</v>
      </c>
      <c r="K70" s="23">
        <v>0.88790000000000002</v>
      </c>
      <c r="L70" s="23">
        <v>6.5699999999999995E-2</v>
      </c>
      <c r="M70" s="23">
        <v>0.81620000000000004</v>
      </c>
      <c r="N70" s="23">
        <v>0.77090000000000003</v>
      </c>
      <c r="O70" s="23">
        <v>0.93440000000000001</v>
      </c>
      <c r="P70" s="23">
        <v>0.33739999999999998</v>
      </c>
      <c r="Q70" s="23">
        <v>0.34560000000000002</v>
      </c>
      <c r="R70" s="23">
        <v>0.70409999999999995</v>
      </c>
      <c r="S70" s="23">
        <v>0.76829999999999998</v>
      </c>
      <c r="T70" s="23">
        <v>0.42470000000000002</v>
      </c>
      <c r="U70" s="23">
        <v>0.41349999999999998</v>
      </c>
      <c r="V70" s="1"/>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row>
    <row r="71" spans="2:70">
      <c r="B71" s="23">
        <v>0.47149999999999997</v>
      </c>
      <c r="C71" s="23">
        <v>0.44840000000000002</v>
      </c>
      <c r="D71" s="23">
        <v>0.34589999999999999</v>
      </c>
      <c r="E71" s="23">
        <v>7.5300000000000006E-2</v>
      </c>
      <c r="F71" s="23">
        <v>0.43990000000000001</v>
      </c>
      <c r="G71" s="23">
        <v>0.12570000000000001</v>
      </c>
      <c r="H71" s="23">
        <v>0.40489999999999998</v>
      </c>
      <c r="I71" s="23">
        <v>0.41589999999999999</v>
      </c>
      <c r="J71" s="23">
        <v>0.2477</v>
      </c>
      <c r="K71" s="23">
        <v>0.37380000000000002</v>
      </c>
      <c r="L71" s="23">
        <v>9.9099999999999994E-2</v>
      </c>
      <c r="M71" s="23">
        <v>0.60919999999999996</v>
      </c>
      <c r="N71" s="23">
        <v>0.74399999999999999</v>
      </c>
      <c r="O71" s="23">
        <v>0.62</v>
      </c>
      <c r="P71" s="23">
        <v>6.6199999999999995E-2</v>
      </c>
      <c r="Q71" s="23">
        <v>0.2132</v>
      </c>
      <c r="R71" s="23">
        <v>0.26200000000000001</v>
      </c>
      <c r="S71" s="23">
        <v>9.7699999999999995E-2</v>
      </c>
      <c r="T71" s="23">
        <v>0.56620000000000004</v>
      </c>
      <c r="U71" s="23">
        <v>0.4224</v>
      </c>
      <c r="V71" s="1"/>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row>
    <row r="72" spans="2:70">
      <c r="B72" s="23">
        <v>0.2427</v>
      </c>
      <c r="C72" s="23">
        <v>0.13819999999999999</v>
      </c>
      <c r="D72" s="23">
        <v>0.96589999999999998</v>
      </c>
      <c r="E72" s="23">
        <v>0.26950000000000002</v>
      </c>
      <c r="F72" s="23">
        <v>0.72770000000000001</v>
      </c>
      <c r="G72" s="23">
        <v>0.62849999999999995</v>
      </c>
      <c r="H72" s="23">
        <v>0.85970000000000002</v>
      </c>
      <c r="I72" s="23">
        <v>0.871</v>
      </c>
      <c r="J72" s="23">
        <v>2.24E-2</v>
      </c>
      <c r="K72" s="23">
        <v>0.97950000000000004</v>
      </c>
      <c r="L72" s="23">
        <v>0.86639999999999995</v>
      </c>
      <c r="M72" s="23">
        <v>0.46739999999999998</v>
      </c>
      <c r="N72" s="23">
        <v>0.31369999999999998</v>
      </c>
      <c r="O72" s="23">
        <v>0.29220000000000002</v>
      </c>
      <c r="P72" s="23">
        <v>0.2954</v>
      </c>
      <c r="Q72" s="23">
        <v>0.8841</v>
      </c>
      <c r="R72" s="23">
        <v>0.69350000000000001</v>
      </c>
      <c r="S72" s="23">
        <v>0.49299999999999999</v>
      </c>
      <c r="T72" s="23">
        <v>0.36399999999999999</v>
      </c>
      <c r="U72" s="23">
        <v>0.5484</v>
      </c>
      <c r="V72" s="1"/>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row>
    <row r="73" spans="2:70">
      <c r="B73" s="23">
        <v>0.91239999999999999</v>
      </c>
      <c r="C73" s="23">
        <v>0.22950000000000001</v>
      </c>
      <c r="D73" s="23">
        <v>8.0999999999999996E-3</v>
      </c>
      <c r="E73" s="23">
        <v>0.72950000000000004</v>
      </c>
      <c r="F73" s="23">
        <v>0.83440000000000003</v>
      </c>
      <c r="G73" s="23">
        <v>0.85129999999999995</v>
      </c>
      <c r="H73" s="23">
        <v>0.97770000000000001</v>
      </c>
      <c r="I73" s="23">
        <v>0.23749999999999999</v>
      </c>
      <c r="J73" s="23">
        <v>0.85119999999999996</v>
      </c>
      <c r="K73" s="23">
        <v>0.72940000000000005</v>
      </c>
      <c r="L73" s="23">
        <v>5.5E-2</v>
      </c>
      <c r="M73" s="23">
        <v>0.60199999999999998</v>
      </c>
      <c r="N73" s="23">
        <v>0.53310000000000002</v>
      </c>
      <c r="O73" s="23">
        <v>0.32990000000000003</v>
      </c>
      <c r="P73" s="23">
        <v>0.1217</v>
      </c>
      <c r="Q73" s="23">
        <v>0.3422</v>
      </c>
      <c r="R73" s="23">
        <v>0.31990000000000002</v>
      </c>
      <c r="S73" s="23">
        <v>0.31819999999999998</v>
      </c>
      <c r="T73" s="23">
        <v>0.82499999999999996</v>
      </c>
      <c r="U73" s="23">
        <v>1.41E-2</v>
      </c>
      <c r="V73" s="1"/>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row>
    <row r="74" spans="2:70">
      <c r="B74" s="23">
        <v>0.22559999999999999</v>
      </c>
      <c r="C74" s="23">
        <v>0.68789999999999996</v>
      </c>
      <c r="D74" s="23">
        <v>0.79990000000000006</v>
      </c>
      <c r="E74" s="23">
        <v>7.4200000000000002E-2</v>
      </c>
      <c r="F74" s="23">
        <v>0.93130000000000002</v>
      </c>
      <c r="G74" s="23">
        <v>0.81189999999999996</v>
      </c>
      <c r="H74" s="23">
        <v>0.93459999999999999</v>
      </c>
      <c r="I74" s="23">
        <v>0.50990000000000002</v>
      </c>
      <c r="J74" s="23">
        <v>0.2802</v>
      </c>
      <c r="K74" s="23">
        <v>0.76370000000000005</v>
      </c>
      <c r="L74" s="23">
        <v>0.62390000000000001</v>
      </c>
      <c r="M74" s="23">
        <v>0.74280000000000002</v>
      </c>
      <c r="N74" s="23">
        <v>0.62909999999999999</v>
      </c>
      <c r="O74" s="23">
        <v>0.37119999999999997</v>
      </c>
      <c r="P74" s="23">
        <v>0.52790000000000004</v>
      </c>
      <c r="Q74" s="23">
        <v>0.8881</v>
      </c>
      <c r="R74" s="23">
        <v>0.7762</v>
      </c>
      <c r="S74" s="23">
        <v>0.9829</v>
      </c>
      <c r="T74" s="23">
        <v>0.82099999999999995</v>
      </c>
      <c r="U74" s="23">
        <v>0.29330000000000001</v>
      </c>
      <c r="V74" s="1"/>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row>
    <row r="75" spans="2:70">
      <c r="B75" s="23">
        <v>0.41389999999999999</v>
      </c>
      <c r="C75" s="23">
        <v>0.74480000000000002</v>
      </c>
      <c r="D75" s="23">
        <v>0.85299999999999998</v>
      </c>
      <c r="E75" s="23">
        <v>0.78590000000000004</v>
      </c>
      <c r="F75" s="23">
        <v>0.4909</v>
      </c>
      <c r="G75" s="23">
        <v>0.60199999999999998</v>
      </c>
      <c r="H75" s="23">
        <v>0.36209999999999998</v>
      </c>
      <c r="I75" s="23">
        <v>0.1275</v>
      </c>
      <c r="J75" s="23">
        <v>0.65239999999999998</v>
      </c>
      <c r="K75" s="23">
        <v>0.64580000000000004</v>
      </c>
      <c r="L75" s="23">
        <v>0.69889999999999997</v>
      </c>
      <c r="M75" s="23">
        <v>0.1366</v>
      </c>
      <c r="N75" s="23">
        <v>0.63990000000000002</v>
      </c>
      <c r="O75" s="23">
        <v>0.97570000000000001</v>
      </c>
      <c r="P75" s="23">
        <v>0.3342</v>
      </c>
      <c r="Q75" s="23">
        <v>0.40200000000000002</v>
      </c>
      <c r="R75" s="23">
        <v>0.5081</v>
      </c>
      <c r="S75" s="23">
        <v>3.8699999999999998E-2</v>
      </c>
      <c r="T75" s="23">
        <v>0.33410000000000001</v>
      </c>
      <c r="U75" s="23">
        <v>0.2409</v>
      </c>
      <c r="V75" s="1"/>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row>
    <row r="76" spans="2:70">
      <c r="B76" s="23">
        <v>0.06</v>
      </c>
      <c r="C76" s="23">
        <v>0.66620000000000001</v>
      </c>
      <c r="D76" s="23">
        <v>0.96860000000000002</v>
      </c>
      <c r="E76" s="23">
        <v>0.1646</v>
      </c>
      <c r="F76" s="23">
        <v>0.64529999999999998</v>
      </c>
      <c r="G76" s="23">
        <v>0.56420000000000003</v>
      </c>
      <c r="H76" s="23">
        <v>0.37390000000000001</v>
      </c>
      <c r="I76" s="23">
        <v>0.52810000000000001</v>
      </c>
      <c r="J76" s="23">
        <v>0.2177</v>
      </c>
      <c r="K76" s="23">
        <v>0.7863</v>
      </c>
      <c r="L76" s="23">
        <v>0.48599999999999999</v>
      </c>
      <c r="M76" s="23">
        <v>0.4078</v>
      </c>
      <c r="N76" s="23">
        <v>0.89500000000000002</v>
      </c>
      <c r="O76" s="23">
        <v>0.4279</v>
      </c>
      <c r="P76" s="23">
        <v>0.75339999999999996</v>
      </c>
      <c r="Q76" s="23">
        <v>0.77110000000000001</v>
      </c>
      <c r="R76" s="23">
        <v>0.53700000000000003</v>
      </c>
      <c r="S76" s="23">
        <v>0.42849999999999999</v>
      </c>
      <c r="T76" s="23">
        <v>0.38550000000000001</v>
      </c>
      <c r="U76" s="23">
        <v>0.2021</v>
      </c>
      <c r="V76" s="1"/>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row>
    <row r="77" spans="2:70">
      <c r="B77" s="23">
        <v>0.44240000000000002</v>
      </c>
      <c r="C77" s="23">
        <v>0.63049999999999995</v>
      </c>
      <c r="D77" s="23">
        <v>0.83050000000000002</v>
      </c>
      <c r="E77" s="23">
        <v>1.61E-2</v>
      </c>
      <c r="F77" s="23">
        <v>0.4849</v>
      </c>
      <c r="G77" s="23">
        <v>0.20930000000000001</v>
      </c>
      <c r="H77" s="23">
        <v>0.37369999999999998</v>
      </c>
      <c r="I77" s="23">
        <v>0.1734</v>
      </c>
      <c r="J77" s="23">
        <v>0.81379999999999997</v>
      </c>
      <c r="K77" s="23">
        <v>0.73829999999999996</v>
      </c>
      <c r="L77" s="23">
        <v>0.65739999999999998</v>
      </c>
      <c r="M77" s="23">
        <v>0.88339999999999996</v>
      </c>
      <c r="N77" s="23">
        <v>0.5272</v>
      </c>
      <c r="O77" s="23">
        <v>0.31690000000000002</v>
      </c>
      <c r="P77" s="23">
        <v>0.91390000000000005</v>
      </c>
      <c r="Q77" s="23">
        <v>7.2400000000000006E-2</v>
      </c>
      <c r="R77" s="23">
        <v>0.48970000000000002</v>
      </c>
      <c r="S77" s="23">
        <v>0.15060000000000001</v>
      </c>
      <c r="T77" s="23">
        <v>0.74809999999999999</v>
      </c>
      <c r="U77" s="23">
        <v>0.39660000000000001</v>
      </c>
      <c r="V77" s="1"/>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row>
    <row r="78" spans="2:70">
      <c r="B78" s="23">
        <v>0.86050000000000004</v>
      </c>
      <c r="C78" s="23">
        <v>0.94510000000000005</v>
      </c>
      <c r="D78" s="23">
        <v>0.39329999999999998</v>
      </c>
      <c r="E78" s="23">
        <v>0.74709999999999999</v>
      </c>
      <c r="F78" s="23">
        <v>0.83579999999999999</v>
      </c>
      <c r="G78" s="23">
        <v>0.39510000000000001</v>
      </c>
      <c r="H78" s="23">
        <v>0.1469</v>
      </c>
      <c r="I78" s="23">
        <v>0.22239999999999999</v>
      </c>
      <c r="J78" s="23">
        <v>0.63670000000000004</v>
      </c>
      <c r="K78" s="23">
        <v>0.62990000000000002</v>
      </c>
      <c r="L78" s="23">
        <v>0.1085</v>
      </c>
      <c r="M78" s="23">
        <v>0.93300000000000005</v>
      </c>
      <c r="N78" s="23">
        <v>0.25740000000000002</v>
      </c>
      <c r="O78" s="23">
        <v>0.44</v>
      </c>
      <c r="P78" s="23">
        <v>9.35E-2</v>
      </c>
      <c r="Q78" s="23">
        <v>0.67659999999999998</v>
      </c>
      <c r="R78" s="23">
        <v>0.52200000000000002</v>
      </c>
      <c r="S78" s="23">
        <v>0.3614</v>
      </c>
      <c r="T78" s="23">
        <v>0.90059999999999996</v>
      </c>
      <c r="U78" s="23">
        <v>5.0799999999999998E-2</v>
      </c>
      <c r="V78" s="1"/>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row>
    <row r="79" spans="2:70">
      <c r="B79" s="23">
        <v>0.58179999999999998</v>
      </c>
      <c r="C79" s="23">
        <v>0.2152</v>
      </c>
      <c r="D79" s="23">
        <v>0.35570000000000002</v>
      </c>
      <c r="E79" s="23">
        <v>0.87809999999999999</v>
      </c>
      <c r="F79" s="23">
        <v>0.2999</v>
      </c>
      <c r="G79" s="23">
        <v>3.5299999999999998E-2</v>
      </c>
      <c r="H79" s="23">
        <v>0.31459999999999999</v>
      </c>
      <c r="I79" s="23">
        <v>2.9999999999999997E-4</v>
      </c>
      <c r="J79" s="23">
        <v>8.3900000000000002E-2</v>
      </c>
      <c r="K79" s="23">
        <v>5.7099999999999998E-2</v>
      </c>
      <c r="L79" s="23">
        <v>0.92259999999999998</v>
      </c>
      <c r="M79" s="23">
        <v>0.99209999999999998</v>
      </c>
      <c r="N79" s="23">
        <v>0.12039999999999999</v>
      </c>
      <c r="O79" s="23">
        <v>0.72330000000000005</v>
      </c>
      <c r="P79" s="23">
        <v>0.53400000000000003</v>
      </c>
      <c r="Q79" s="23">
        <v>0.74670000000000003</v>
      </c>
      <c r="R79" s="23">
        <v>0.2462</v>
      </c>
      <c r="S79" s="23">
        <v>0.46750000000000003</v>
      </c>
      <c r="T79" s="23">
        <v>5.62E-2</v>
      </c>
      <c r="U79" s="23">
        <v>0.1077</v>
      </c>
      <c r="V79" s="1"/>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row>
    <row r="80" spans="2:70">
      <c r="B80" s="23">
        <v>0.9123</v>
      </c>
      <c r="C80" s="23">
        <v>0.3508</v>
      </c>
      <c r="D80" s="23">
        <v>0.4556</v>
      </c>
      <c r="E80" s="23">
        <v>5.6000000000000001E-2</v>
      </c>
      <c r="F80" s="23">
        <v>0.55549999999999999</v>
      </c>
      <c r="G80" s="23">
        <v>0.75019999999999998</v>
      </c>
      <c r="H80" s="23">
        <v>0.67659999999999998</v>
      </c>
      <c r="I80" s="23">
        <v>3.5999999999999999E-3</v>
      </c>
      <c r="J80" s="23">
        <v>0.47649999999999998</v>
      </c>
      <c r="K80" s="23">
        <v>0.13039999999999999</v>
      </c>
      <c r="L80" s="23">
        <v>0.46129999999999999</v>
      </c>
      <c r="M80" s="23">
        <v>0.45929999999999999</v>
      </c>
      <c r="N80" s="23">
        <v>8.1199999999999994E-2</v>
      </c>
      <c r="O80" s="23">
        <v>5.33E-2</v>
      </c>
      <c r="P80" s="23">
        <v>0.78910000000000002</v>
      </c>
      <c r="Q80" s="23">
        <v>0.77949999999999997</v>
      </c>
      <c r="R80" s="23">
        <v>3.1800000000000002E-2</v>
      </c>
      <c r="S80" s="23">
        <v>0.72009999999999996</v>
      </c>
      <c r="T80" s="23">
        <v>0.90980000000000005</v>
      </c>
      <c r="U80" s="23">
        <v>4.4900000000000002E-2</v>
      </c>
      <c r="V80" s="1"/>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row>
    <row r="81" spans="2:70">
      <c r="B81" s="23">
        <v>0.4506</v>
      </c>
      <c r="C81" s="23">
        <v>0.61270000000000002</v>
      </c>
      <c r="D81" s="23">
        <v>0.41849999999999998</v>
      </c>
      <c r="E81" s="23">
        <v>0.40670000000000001</v>
      </c>
      <c r="F81" s="23">
        <v>5.5100000000000003E-2</v>
      </c>
      <c r="G81" s="23">
        <v>0.30259999999999998</v>
      </c>
      <c r="H81" s="23">
        <v>0.1125</v>
      </c>
      <c r="I81" s="23">
        <v>0.61880000000000002</v>
      </c>
      <c r="J81" s="23">
        <v>7.4000000000000003E-3</v>
      </c>
      <c r="K81" s="23">
        <v>0.73719999999999997</v>
      </c>
      <c r="L81" s="23">
        <v>0.1996</v>
      </c>
      <c r="M81" s="23">
        <v>0.72609999999999997</v>
      </c>
      <c r="N81" s="23">
        <v>0.8508</v>
      </c>
      <c r="O81" s="23">
        <v>0.42709999999999998</v>
      </c>
      <c r="P81" s="23">
        <v>0.18160000000000001</v>
      </c>
      <c r="Q81" s="23">
        <v>0.30009999999999998</v>
      </c>
      <c r="R81" s="23">
        <v>0.16420000000000001</v>
      </c>
      <c r="S81" s="23">
        <v>0.45710000000000001</v>
      </c>
      <c r="T81" s="23">
        <v>0.2722</v>
      </c>
      <c r="U81" s="23">
        <v>0.81740000000000002</v>
      </c>
      <c r="V81" s="1"/>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row>
    <row r="82" spans="2:70">
      <c r="B82" s="23">
        <v>0.50609999999999999</v>
      </c>
      <c r="C82" s="23">
        <v>0.31640000000000001</v>
      </c>
      <c r="D82" s="23">
        <v>0.98240000000000005</v>
      </c>
      <c r="E82" s="23">
        <v>4.24E-2</v>
      </c>
      <c r="F82" s="23">
        <v>0.48249999999999998</v>
      </c>
      <c r="G82" s="23">
        <v>0.3322</v>
      </c>
      <c r="H82" s="23">
        <v>0.2387</v>
      </c>
      <c r="I82" s="23">
        <v>0.88660000000000005</v>
      </c>
      <c r="J82" s="23">
        <v>0.41949999999999998</v>
      </c>
      <c r="K82" s="23">
        <v>6.4000000000000001E-2</v>
      </c>
      <c r="L82" s="23">
        <v>0.28439999999999999</v>
      </c>
      <c r="M82" s="23">
        <v>0.56599999999999995</v>
      </c>
      <c r="N82" s="23">
        <v>0.94830000000000003</v>
      </c>
      <c r="O82" s="23">
        <v>0.40289999999999998</v>
      </c>
      <c r="P82" s="23">
        <v>0.85619999999999996</v>
      </c>
      <c r="Q82" s="23">
        <v>0.35820000000000002</v>
      </c>
      <c r="R82" s="23">
        <v>0.193</v>
      </c>
      <c r="S82" s="23">
        <v>0.18529999999999999</v>
      </c>
      <c r="T82" s="23">
        <v>0.34660000000000002</v>
      </c>
      <c r="U82" s="23">
        <v>0.74219999999999997</v>
      </c>
      <c r="V82" s="1"/>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row>
    <row r="83" spans="2:70">
      <c r="B83" s="23">
        <v>0.45190000000000002</v>
      </c>
      <c r="C83" s="23">
        <v>0.98899999999999999</v>
      </c>
      <c r="D83" s="23">
        <v>0.43530000000000002</v>
      </c>
      <c r="E83" s="23">
        <v>0.94720000000000004</v>
      </c>
      <c r="F83" s="23">
        <v>0.34449999999999997</v>
      </c>
      <c r="G83" s="23">
        <v>8.0299999999999996E-2</v>
      </c>
      <c r="H83" s="23">
        <v>0.62080000000000002</v>
      </c>
      <c r="I83" s="23">
        <v>0.11070000000000001</v>
      </c>
      <c r="J83" s="23">
        <v>0.98009999999999997</v>
      </c>
      <c r="K83" s="23">
        <v>7.7600000000000002E-2</v>
      </c>
      <c r="L83" s="23">
        <v>0.4173</v>
      </c>
      <c r="M83" s="23">
        <v>0.35170000000000001</v>
      </c>
      <c r="N83" s="23">
        <v>0.45219999999999999</v>
      </c>
      <c r="O83" s="23">
        <v>0.70450000000000002</v>
      </c>
      <c r="P83" s="23">
        <v>0.51439999999999997</v>
      </c>
      <c r="Q83" s="23">
        <v>0.85140000000000005</v>
      </c>
      <c r="R83" s="23">
        <v>5.62E-2</v>
      </c>
      <c r="S83" s="23">
        <v>0.1037</v>
      </c>
      <c r="T83" s="23">
        <v>0.13070000000000001</v>
      </c>
      <c r="U83" s="23">
        <v>0.96389999999999998</v>
      </c>
      <c r="V83" s="1"/>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row>
    <row r="84" spans="2:70">
      <c r="B84" s="23">
        <v>0.85089999999999999</v>
      </c>
      <c r="C84" s="23">
        <v>0.33</v>
      </c>
      <c r="D84" s="23">
        <v>0.76229999999999998</v>
      </c>
      <c r="E84" s="23">
        <v>0.28960000000000002</v>
      </c>
      <c r="F84" s="23">
        <v>0.22189999999999999</v>
      </c>
      <c r="G84" s="23">
        <v>0.35880000000000001</v>
      </c>
      <c r="H84" s="23">
        <v>0.11509999999999999</v>
      </c>
      <c r="I84" s="23">
        <v>0.45829999999999999</v>
      </c>
      <c r="J84" s="23">
        <v>0.19259999999999999</v>
      </c>
      <c r="K84" s="23">
        <v>0.64029999999999998</v>
      </c>
      <c r="L84" s="23">
        <v>0.46110000000000001</v>
      </c>
      <c r="M84" s="23">
        <v>0.21360000000000001</v>
      </c>
      <c r="N84" s="23">
        <v>0.33629999999999999</v>
      </c>
      <c r="O84" s="23">
        <v>0.92989999999999995</v>
      </c>
      <c r="P84" s="23">
        <v>0.58650000000000002</v>
      </c>
      <c r="Q84" s="23">
        <v>0.41499999999999998</v>
      </c>
      <c r="R84" s="23">
        <v>0.3175</v>
      </c>
      <c r="S84" s="23">
        <v>0.47889999999999999</v>
      </c>
      <c r="T84" s="23">
        <v>0.1326</v>
      </c>
      <c r="U84" s="23">
        <v>0.96430000000000005</v>
      </c>
      <c r="V84" s="1"/>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row>
    <row r="85" spans="2:70">
      <c r="B85" s="23">
        <v>0.91020000000000001</v>
      </c>
      <c r="C85" s="23">
        <v>0.22370000000000001</v>
      </c>
      <c r="D85" s="23">
        <v>0.83550000000000002</v>
      </c>
      <c r="E85" s="23">
        <v>0.74839999999999995</v>
      </c>
      <c r="F85" s="23">
        <v>1.54E-2</v>
      </c>
      <c r="G85" s="23">
        <v>0.2356</v>
      </c>
      <c r="H85" s="23">
        <v>0.53849999999999998</v>
      </c>
      <c r="I85" s="23">
        <v>0.31019999999999998</v>
      </c>
      <c r="J85" s="23">
        <v>0.75260000000000005</v>
      </c>
      <c r="K85" s="23">
        <v>0.95030000000000003</v>
      </c>
      <c r="L85" s="23">
        <v>0.73319999999999996</v>
      </c>
      <c r="M85" s="23">
        <v>0.35959999999999998</v>
      </c>
      <c r="N85" s="23">
        <v>0.2752</v>
      </c>
      <c r="O85" s="23">
        <v>0.41880000000000001</v>
      </c>
      <c r="P85" s="23">
        <v>0.51270000000000004</v>
      </c>
      <c r="Q85" s="23">
        <v>0.71050000000000002</v>
      </c>
      <c r="R85" s="23">
        <v>0.67620000000000002</v>
      </c>
      <c r="S85" s="23">
        <v>0.85589999999999999</v>
      </c>
      <c r="T85" s="23">
        <v>0.79749999999999999</v>
      </c>
      <c r="U85" s="23">
        <v>0.59589999999999999</v>
      </c>
      <c r="V85" s="1"/>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row>
    <row r="86" spans="2:70">
      <c r="B86" s="23">
        <v>1.89E-2</v>
      </c>
      <c r="C86" s="23">
        <v>0.78339999999999999</v>
      </c>
      <c r="D86" s="23">
        <v>0.85360000000000003</v>
      </c>
      <c r="E86" s="23">
        <v>0.90029999999999999</v>
      </c>
      <c r="F86" s="23">
        <v>0.30780000000000002</v>
      </c>
      <c r="G86" s="23">
        <v>0.46899999999999997</v>
      </c>
      <c r="H86" s="23">
        <v>0.434</v>
      </c>
      <c r="I86" s="23">
        <v>0.26889999999999997</v>
      </c>
      <c r="J86" s="23">
        <v>0.81200000000000006</v>
      </c>
      <c r="K86" s="23">
        <v>4.8999999999999998E-3</v>
      </c>
      <c r="L86" s="23">
        <v>0.86380000000000001</v>
      </c>
      <c r="M86" s="23">
        <v>0.16139999999999999</v>
      </c>
      <c r="N86" s="23">
        <v>0.73029999999999995</v>
      </c>
      <c r="O86" s="23">
        <v>0.35659999999999997</v>
      </c>
      <c r="P86" s="23">
        <v>4.6699999999999998E-2</v>
      </c>
      <c r="Q86" s="23">
        <v>0.82509999999999994</v>
      </c>
      <c r="R86" s="23">
        <v>0.50439999999999996</v>
      </c>
      <c r="S86" s="23">
        <v>0.4158</v>
      </c>
      <c r="T86" s="23">
        <v>0.92369999999999997</v>
      </c>
      <c r="U86" s="23">
        <v>0.2354</v>
      </c>
      <c r="V86" s="1"/>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row>
    <row r="87" spans="2:70">
      <c r="B87" s="23">
        <v>0.81710000000000005</v>
      </c>
      <c r="C87" s="23">
        <v>0.80430000000000001</v>
      </c>
      <c r="D87" s="23">
        <v>0.43130000000000002</v>
      </c>
      <c r="E87" s="23">
        <v>0.33350000000000002</v>
      </c>
      <c r="F87" s="23">
        <v>0.2908</v>
      </c>
      <c r="G87" s="23">
        <v>0.26229999999999998</v>
      </c>
      <c r="H87" s="23">
        <v>0.72499999999999998</v>
      </c>
      <c r="I87" s="23">
        <v>0.32429999999999998</v>
      </c>
      <c r="J87" s="23">
        <v>0.1018</v>
      </c>
      <c r="K87" s="23">
        <v>0.71260000000000001</v>
      </c>
      <c r="L87" s="23">
        <v>0.60719999999999996</v>
      </c>
      <c r="M87" s="23">
        <v>0.2626</v>
      </c>
      <c r="N87" s="23">
        <v>0.96789999999999998</v>
      </c>
      <c r="O87" s="23">
        <v>0.84299999999999997</v>
      </c>
      <c r="P87" s="23">
        <v>0.39350000000000002</v>
      </c>
      <c r="Q87" s="23">
        <v>0.81859999999999999</v>
      </c>
      <c r="R87" s="23">
        <v>0.1459</v>
      </c>
      <c r="S87" s="23">
        <v>0.23580000000000001</v>
      </c>
      <c r="T87" s="23">
        <v>0.74319999999999997</v>
      </c>
      <c r="U87" s="23">
        <v>0.65139999999999998</v>
      </c>
      <c r="V87" s="1"/>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row>
    <row r="88" spans="2:70">
      <c r="B88" s="23">
        <v>0.77100000000000002</v>
      </c>
      <c r="C88" s="23">
        <v>0.39850000000000002</v>
      </c>
      <c r="D88" s="23">
        <v>0.96870000000000001</v>
      </c>
      <c r="E88" s="23">
        <v>0.99119999999999997</v>
      </c>
      <c r="F88" s="23">
        <v>0.71060000000000001</v>
      </c>
      <c r="G88" s="23">
        <v>0.61660000000000004</v>
      </c>
      <c r="H88" s="23">
        <v>0.79330000000000001</v>
      </c>
      <c r="I88" s="23">
        <v>0.69430000000000003</v>
      </c>
      <c r="J88" s="23">
        <v>0.48620000000000002</v>
      </c>
      <c r="K88" s="23">
        <v>0.34770000000000001</v>
      </c>
      <c r="L88" s="23">
        <v>0.32240000000000002</v>
      </c>
      <c r="M88" s="23">
        <v>0.95109999999999995</v>
      </c>
      <c r="N88" s="23">
        <v>0.90110000000000001</v>
      </c>
      <c r="O88" s="23">
        <v>0.93489999999999995</v>
      </c>
      <c r="P88" s="23">
        <v>0.85029999999999994</v>
      </c>
      <c r="Q88" s="23">
        <v>0.7046</v>
      </c>
      <c r="R88" s="23">
        <v>0.82</v>
      </c>
      <c r="S88" s="23">
        <v>0.58950000000000002</v>
      </c>
      <c r="T88" s="23">
        <v>0.86240000000000006</v>
      </c>
      <c r="U88" s="23">
        <v>0.39340000000000003</v>
      </c>
      <c r="V88" s="1"/>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row>
    <row r="89" spans="2:70">
      <c r="B89" s="23">
        <v>0.58709999999999996</v>
      </c>
      <c r="C89" s="23">
        <v>0.2772</v>
      </c>
      <c r="D89" s="23">
        <v>0.34460000000000002</v>
      </c>
      <c r="E89" s="23">
        <v>0.34389999999999998</v>
      </c>
      <c r="F89" s="23">
        <v>0.54359999999999997</v>
      </c>
      <c r="G89" s="23">
        <v>0.73740000000000006</v>
      </c>
      <c r="H89" s="23">
        <v>0.54769999999999996</v>
      </c>
      <c r="I89" s="23">
        <v>0.50729999999999997</v>
      </c>
      <c r="J89" s="23">
        <v>0.64170000000000005</v>
      </c>
      <c r="K89" s="23">
        <v>0.1096</v>
      </c>
      <c r="L89" s="23">
        <v>0.12139999999999999</v>
      </c>
      <c r="M89" s="23">
        <v>0.4022</v>
      </c>
      <c r="N89" s="23">
        <v>4.87E-2</v>
      </c>
      <c r="O89" s="23">
        <v>0.97650000000000003</v>
      </c>
      <c r="P89" s="23">
        <v>0.93610000000000004</v>
      </c>
      <c r="Q89" s="23">
        <v>0.1011</v>
      </c>
      <c r="R89" s="23">
        <v>0.26600000000000001</v>
      </c>
      <c r="S89" s="23">
        <v>0.60609999999999997</v>
      </c>
      <c r="T89" s="23">
        <v>8.2600000000000007E-2</v>
      </c>
      <c r="U89" s="23">
        <v>1.09E-2</v>
      </c>
      <c r="V89" s="1"/>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row>
    <row r="90" spans="2:70">
      <c r="B90" s="23">
        <v>0.54520000000000002</v>
      </c>
      <c r="C90" s="23">
        <v>0.54900000000000004</v>
      </c>
      <c r="D90" s="23">
        <v>7.1199999999999999E-2</v>
      </c>
      <c r="E90" s="23">
        <v>0.3014</v>
      </c>
      <c r="F90" s="23">
        <v>0.92849999999999999</v>
      </c>
      <c r="G90" s="23">
        <v>0.67059999999999997</v>
      </c>
      <c r="H90" s="23">
        <v>0.85029999999999994</v>
      </c>
      <c r="I90" s="23">
        <v>0.93289999999999995</v>
      </c>
      <c r="J90" s="23">
        <v>0.46210000000000001</v>
      </c>
      <c r="K90" s="23">
        <v>0.9929</v>
      </c>
      <c r="L90" s="23">
        <v>0.24260000000000001</v>
      </c>
      <c r="M90" s="23">
        <v>0.4204</v>
      </c>
      <c r="N90" s="23">
        <v>0.49630000000000002</v>
      </c>
      <c r="O90" s="23">
        <v>0.18559999999999999</v>
      </c>
      <c r="P90" s="23">
        <v>0.74229999999999996</v>
      </c>
      <c r="Q90" s="23">
        <v>3.2899999999999999E-2</v>
      </c>
      <c r="R90" s="23">
        <v>0.20100000000000001</v>
      </c>
      <c r="S90" s="23">
        <v>0.44330000000000003</v>
      </c>
      <c r="T90" s="23">
        <v>4.5699999999999998E-2</v>
      </c>
      <c r="U90" s="23">
        <v>0.18990000000000001</v>
      </c>
      <c r="V90" s="1"/>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row>
    <row r="91" spans="2:70">
      <c r="B91" s="23">
        <v>0.9204</v>
      </c>
      <c r="C91" s="23">
        <v>0.13170000000000001</v>
      </c>
      <c r="D91" s="23">
        <v>0.25180000000000002</v>
      </c>
      <c r="E91" s="23">
        <v>0.93089999999999995</v>
      </c>
      <c r="F91" s="23">
        <v>0.42809999999999998</v>
      </c>
      <c r="G91" s="23">
        <v>0.77529999999999999</v>
      </c>
      <c r="H91" s="23">
        <v>0.87780000000000002</v>
      </c>
      <c r="I91" s="23">
        <v>0.30049999999999999</v>
      </c>
      <c r="J91" s="23">
        <v>0.86529999999999996</v>
      </c>
      <c r="K91" s="23">
        <v>0.53120000000000001</v>
      </c>
      <c r="L91" s="23">
        <v>0.13420000000000001</v>
      </c>
      <c r="M91" s="23">
        <v>0.40110000000000001</v>
      </c>
      <c r="N91" s="23">
        <v>0.2732</v>
      </c>
      <c r="O91" s="23">
        <v>6.08E-2</v>
      </c>
      <c r="P91" s="23">
        <v>0.58699999999999997</v>
      </c>
      <c r="Q91" s="23">
        <v>0.33939999999999998</v>
      </c>
      <c r="R91" s="23">
        <v>0.70250000000000001</v>
      </c>
      <c r="S91" s="23">
        <v>0.16350000000000001</v>
      </c>
      <c r="T91" s="23">
        <v>0.19109999999999999</v>
      </c>
      <c r="U91" s="23">
        <v>7.7799999999999994E-2</v>
      </c>
      <c r="V91" s="1"/>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row>
    <row r="92" spans="2:70">
      <c r="B92" s="23">
        <v>0.25159999999999999</v>
      </c>
      <c r="C92" s="23">
        <v>0.73429999999999995</v>
      </c>
      <c r="D92" s="23">
        <v>0.191</v>
      </c>
      <c r="E92" s="23">
        <v>0.12180000000000001</v>
      </c>
      <c r="F92" s="23">
        <v>0.58250000000000002</v>
      </c>
      <c r="G92" s="23">
        <v>0.13780000000000001</v>
      </c>
      <c r="H92" s="23">
        <v>0.1186</v>
      </c>
      <c r="I92" s="23">
        <v>0.61</v>
      </c>
      <c r="J92" s="23">
        <v>0.92069999999999996</v>
      </c>
      <c r="K92" s="23">
        <v>0.26340000000000002</v>
      </c>
      <c r="L92" s="23">
        <v>0.45450000000000002</v>
      </c>
      <c r="M92" s="23">
        <v>0.18479999999999999</v>
      </c>
      <c r="N92" s="23">
        <v>0.72550000000000003</v>
      </c>
      <c r="O92" s="23">
        <v>0.61470000000000002</v>
      </c>
      <c r="P92" s="23">
        <v>0.92179999999999995</v>
      </c>
      <c r="Q92" s="23">
        <v>0.68710000000000004</v>
      </c>
      <c r="R92" s="23">
        <v>0.22370000000000001</v>
      </c>
      <c r="S92" s="23">
        <v>0.92910000000000004</v>
      </c>
      <c r="T92" s="23">
        <v>0.3569</v>
      </c>
      <c r="U92" s="23">
        <v>0.2394</v>
      </c>
      <c r="V92" s="1"/>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row>
    <row r="93" spans="2:70">
      <c r="B93" s="23">
        <v>0.49959999999999999</v>
      </c>
      <c r="C93" s="23">
        <v>0.1041</v>
      </c>
      <c r="D93" s="23">
        <v>0.62639999999999996</v>
      </c>
      <c r="E93" s="23">
        <v>2.8E-3</v>
      </c>
      <c r="F93" s="23">
        <v>0.63019999999999998</v>
      </c>
      <c r="G93" s="23">
        <v>0.39</v>
      </c>
      <c r="H93" s="23">
        <v>0.21440000000000001</v>
      </c>
      <c r="I93" s="23">
        <v>0.98580000000000001</v>
      </c>
      <c r="J93" s="23">
        <v>0.24349999999999999</v>
      </c>
      <c r="K93" s="23">
        <v>1.1000000000000001E-3</v>
      </c>
      <c r="L93" s="23">
        <v>4.9000000000000002E-2</v>
      </c>
      <c r="M93" s="23">
        <v>0.31019999999999998</v>
      </c>
      <c r="N93" s="23">
        <v>0.78539999999999999</v>
      </c>
      <c r="O93" s="23">
        <v>0.51370000000000005</v>
      </c>
      <c r="P93" s="23">
        <v>0.55069999999999997</v>
      </c>
      <c r="Q93" s="23">
        <v>0.4677</v>
      </c>
      <c r="R93" s="23">
        <v>0.96499999999999997</v>
      </c>
      <c r="S93" s="23">
        <v>0.2485</v>
      </c>
      <c r="T93" s="23">
        <v>0.62929999999999997</v>
      </c>
      <c r="U93" s="23">
        <v>0.34549999999999997</v>
      </c>
      <c r="V93" s="1"/>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row>
    <row r="94" spans="2:70">
      <c r="B94" s="23">
        <v>0.25740000000000002</v>
      </c>
      <c r="C94" s="23">
        <v>0.73219999999999996</v>
      </c>
      <c r="D94" s="23">
        <v>4.3200000000000002E-2</v>
      </c>
      <c r="E94" s="23">
        <v>0.92869999999999997</v>
      </c>
      <c r="F94" s="23">
        <v>0.65190000000000003</v>
      </c>
      <c r="G94" s="23">
        <v>0.25319999999999998</v>
      </c>
      <c r="H94" s="23">
        <v>0.80089999999999995</v>
      </c>
      <c r="I94" s="23">
        <v>0.35730000000000001</v>
      </c>
      <c r="J94" s="23">
        <v>0.38400000000000001</v>
      </c>
      <c r="K94" s="23">
        <v>0.88600000000000001</v>
      </c>
      <c r="L94" s="23">
        <v>0.55359999999999998</v>
      </c>
      <c r="M94" s="23">
        <v>0.59719999999999995</v>
      </c>
      <c r="N94" s="23">
        <v>0.40739999999999998</v>
      </c>
      <c r="O94" s="23">
        <v>0.81710000000000005</v>
      </c>
      <c r="P94" s="23">
        <v>0.13159999999999999</v>
      </c>
      <c r="Q94" s="23">
        <v>0.2127</v>
      </c>
      <c r="R94" s="23">
        <v>0.44750000000000001</v>
      </c>
      <c r="S94" s="23">
        <v>0.99270000000000003</v>
      </c>
      <c r="T94" s="23">
        <v>0.85129999999999995</v>
      </c>
      <c r="U94" s="23">
        <v>9.2600000000000002E-2</v>
      </c>
      <c r="V94" s="1"/>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row>
    <row r="95" spans="2:70">
      <c r="B95" s="23">
        <v>0.45400000000000001</v>
      </c>
      <c r="C95" s="23">
        <v>0.2127</v>
      </c>
      <c r="D95" s="23">
        <v>0.86499999999999999</v>
      </c>
      <c r="E95" s="23">
        <v>0.53039999999999998</v>
      </c>
      <c r="F95" s="23">
        <v>0.93020000000000003</v>
      </c>
      <c r="G95" s="23">
        <v>0.87429999999999997</v>
      </c>
      <c r="H95" s="23">
        <v>0.25380000000000003</v>
      </c>
      <c r="I95" s="23">
        <v>0.71609999999999996</v>
      </c>
      <c r="J95" s="23">
        <v>0.80830000000000002</v>
      </c>
      <c r="K95" s="23">
        <v>0.3221</v>
      </c>
      <c r="L95" s="23">
        <v>0.69620000000000004</v>
      </c>
      <c r="M95" s="23">
        <v>0.4824</v>
      </c>
      <c r="N95" s="23">
        <v>0.69930000000000003</v>
      </c>
      <c r="O95" s="23">
        <v>0.1177</v>
      </c>
      <c r="P95" s="23">
        <v>0.30220000000000002</v>
      </c>
      <c r="Q95" s="23">
        <v>0.52039999999999997</v>
      </c>
      <c r="R95" s="23">
        <v>4.6300000000000001E-2</v>
      </c>
      <c r="S95" s="23">
        <v>0.94110000000000005</v>
      </c>
      <c r="T95" s="23">
        <v>0.34810000000000002</v>
      </c>
      <c r="U95" s="23">
        <v>2.92E-2</v>
      </c>
      <c r="V95" s="1"/>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row>
    <row r="96" spans="2:70">
      <c r="B96" s="23">
        <v>0.32950000000000002</v>
      </c>
      <c r="C96" s="23">
        <v>0.50580000000000003</v>
      </c>
      <c r="D96" s="23">
        <v>0.51060000000000005</v>
      </c>
      <c r="E96" s="23">
        <v>0.54169999999999996</v>
      </c>
      <c r="F96" s="23">
        <v>0.56240000000000001</v>
      </c>
      <c r="G96" s="23">
        <v>0.82140000000000002</v>
      </c>
      <c r="H96" s="23">
        <v>3.0499999999999999E-2</v>
      </c>
      <c r="I96" s="23">
        <v>0.33439999999999998</v>
      </c>
      <c r="J96" s="23">
        <v>0.3866</v>
      </c>
      <c r="K96" s="23">
        <v>0.85060000000000002</v>
      </c>
      <c r="L96" s="23">
        <v>0.7167</v>
      </c>
      <c r="M96" s="23">
        <v>0.56940000000000002</v>
      </c>
      <c r="N96" s="23">
        <v>0.1057</v>
      </c>
      <c r="O96" s="23">
        <v>0.99239999999999995</v>
      </c>
      <c r="P96" s="23">
        <v>0.1396</v>
      </c>
      <c r="Q96" s="23">
        <v>0.4451</v>
      </c>
      <c r="R96" s="23">
        <v>0.21310000000000001</v>
      </c>
      <c r="S96" s="23">
        <v>0.85880000000000001</v>
      </c>
      <c r="T96" s="23">
        <v>0.75570000000000004</v>
      </c>
      <c r="U96" s="23">
        <v>0.49830000000000002</v>
      </c>
      <c r="V96" s="1"/>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row>
    <row r="97" spans="2:70">
      <c r="B97" s="23">
        <v>0.66849999999999998</v>
      </c>
      <c r="C97" s="23">
        <v>0.8679</v>
      </c>
      <c r="D97" s="23">
        <v>0.75800000000000001</v>
      </c>
      <c r="E97" s="23">
        <v>0.47689999999999999</v>
      </c>
      <c r="F97" s="23">
        <v>0.32950000000000002</v>
      </c>
      <c r="G97" s="23">
        <v>8.0000000000000002E-3</v>
      </c>
      <c r="H97" s="23">
        <v>0.54890000000000005</v>
      </c>
      <c r="I97" s="23">
        <v>0.27279999999999999</v>
      </c>
      <c r="J97" s="23">
        <v>0.2102</v>
      </c>
      <c r="K97" s="23">
        <v>0.53369999999999995</v>
      </c>
      <c r="L97" s="23">
        <v>0.50339999999999996</v>
      </c>
      <c r="M97" s="23">
        <v>0.39529999999999998</v>
      </c>
      <c r="N97" s="23">
        <v>0.94669999999999999</v>
      </c>
      <c r="O97" s="23">
        <v>0.95989999999999998</v>
      </c>
      <c r="P97" s="23">
        <v>0.13639999999999999</v>
      </c>
      <c r="Q97" s="23">
        <v>8.8900000000000007E-2</v>
      </c>
      <c r="R97" s="23">
        <v>0.64149999999999996</v>
      </c>
      <c r="S97" s="23">
        <v>0.69420000000000004</v>
      </c>
      <c r="T97" s="23">
        <v>0.84750000000000003</v>
      </c>
      <c r="U97" s="23">
        <v>0.25159999999999999</v>
      </c>
      <c r="V97" s="1"/>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row>
    <row r="98" spans="2:70">
      <c r="B98" s="23">
        <v>0.2049</v>
      </c>
      <c r="C98" s="23">
        <v>7.9500000000000001E-2</v>
      </c>
      <c r="D98" s="23">
        <v>0.1822</v>
      </c>
      <c r="E98" s="23">
        <v>0.2452</v>
      </c>
      <c r="F98" s="23">
        <v>0.27079999999999999</v>
      </c>
      <c r="G98" s="23">
        <v>2.0199999999999999E-2</v>
      </c>
      <c r="H98" s="23">
        <v>0.7823</v>
      </c>
      <c r="I98" s="23">
        <v>0.35870000000000002</v>
      </c>
      <c r="J98" s="23">
        <v>0.3054</v>
      </c>
      <c r="K98" s="23">
        <v>0.37219999999999998</v>
      </c>
      <c r="L98" s="23">
        <v>0.98929999999999996</v>
      </c>
      <c r="M98" s="23">
        <v>0.53920000000000001</v>
      </c>
      <c r="N98" s="23">
        <v>0.60419999999999996</v>
      </c>
      <c r="O98" s="23">
        <v>0.42970000000000003</v>
      </c>
      <c r="P98" s="23">
        <v>0.64100000000000001</v>
      </c>
      <c r="Q98" s="23">
        <v>0.31669999999999998</v>
      </c>
      <c r="R98" s="23">
        <v>0.24709999999999999</v>
      </c>
      <c r="S98" s="23">
        <v>0.2228</v>
      </c>
      <c r="T98" s="23">
        <v>0.2767</v>
      </c>
      <c r="U98" s="23">
        <v>0.2802</v>
      </c>
      <c r="V98" s="1"/>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row>
    <row r="99" spans="2:70">
      <c r="B99" s="23">
        <v>0.87429999999999997</v>
      </c>
      <c r="C99" s="23">
        <v>0.20960000000000001</v>
      </c>
      <c r="D99" s="23">
        <v>0.34789999999999999</v>
      </c>
      <c r="E99" s="23">
        <v>0.19259999999999999</v>
      </c>
      <c r="F99" s="23">
        <v>0.87829999999999997</v>
      </c>
      <c r="G99" s="23">
        <v>9.7500000000000003E-2</v>
      </c>
      <c r="H99" s="23">
        <v>0.69389999999999996</v>
      </c>
      <c r="I99" s="23">
        <v>0.1454</v>
      </c>
      <c r="J99" s="23">
        <v>2.1499999999999998E-2</v>
      </c>
      <c r="K99" s="23">
        <v>0.27760000000000001</v>
      </c>
      <c r="L99" s="23">
        <v>8.1699999999999995E-2</v>
      </c>
      <c r="M99" s="23">
        <v>6.8400000000000002E-2</v>
      </c>
      <c r="N99" s="23">
        <v>0.79020000000000001</v>
      </c>
      <c r="O99" s="23">
        <v>0.71650000000000003</v>
      </c>
      <c r="P99" s="23">
        <v>0.17100000000000001</v>
      </c>
      <c r="Q99" s="23">
        <v>0.12280000000000001</v>
      </c>
      <c r="R99" s="23">
        <v>0.33050000000000002</v>
      </c>
      <c r="S99" s="23">
        <v>0.20180000000000001</v>
      </c>
      <c r="T99" s="23">
        <v>0.23180000000000001</v>
      </c>
      <c r="U99" s="23">
        <v>0.69879999999999998</v>
      </c>
      <c r="V99" s="1"/>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row>
    <row r="100" spans="2:70">
      <c r="B100" s="23">
        <v>0.89090000000000003</v>
      </c>
      <c r="C100" s="23">
        <v>0.88349999999999995</v>
      </c>
      <c r="D100" s="23">
        <v>0.19570000000000001</v>
      </c>
      <c r="E100" s="23">
        <v>0.23430000000000001</v>
      </c>
      <c r="F100" s="23">
        <v>0.37880000000000003</v>
      </c>
      <c r="G100" s="23">
        <v>0.50780000000000003</v>
      </c>
      <c r="H100" s="23">
        <v>0.36549999999999999</v>
      </c>
      <c r="I100" s="23">
        <v>6.6E-3</v>
      </c>
      <c r="J100" s="23">
        <v>0.52080000000000004</v>
      </c>
      <c r="K100" s="23">
        <v>0.4577</v>
      </c>
      <c r="L100" s="23">
        <v>0.74370000000000003</v>
      </c>
      <c r="M100" s="23">
        <v>0.5948</v>
      </c>
      <c r="N100" s="23">
        <v>0.3745</v>
      </c>
      <c r="O100" s="23">
        <v>0.82540000000000002</v>
      </c>
      <c r="P100" s="23">
        <v>0.57079999999999997</v>
      </c>
      <c r="Q100" s="23">
        <v>0.7379</v>
      </c>
      <c r="R100" s="23">
        <v>0.84030000000000005</v>
      </c>
      <c r="S100" s="23">
        <v>0.21790000000000001</v>
      </c>
      <c r="T100" s="23">
        <v>0.65659999999999996</v>
      </c>
      <c r="U100" s="23">
        <v>0.38650000000000001</v>
      </c>
      <c r="V100" s="1"/>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row>
    <row r="101" spans="2:70">
      <c r="B101" s="23">
        <v>1.26E-2</v>
      </c>
      <c r="C101" s="23">
        <v>0.109</v>
      </c>
      <c r="D101" s="23">
        <v>0.7823</v>
      </c>
      <c r="E101" s="23">
        <v>0.93330000000000002</v>
      </c>
      <c r="F101" s="23">
        <v>0.3024</v>
      </c>
      <c r="G101" s="23">
        <v>0.75760000000000005</v>
      </c>
      <c r="H101" s="23">
        <v>0.247</v>
      </c>
      <c r="I101" s="23">
        <v>0.24279999999999999</v>
      </c>
      <c r="J101" s="23">
        <v>1.6999999999999999E-3</v>
      </c>
      <c r="K101" s="23">
        <v>0.45129999999999998</v>
      </c>
      <c r="L101" s="23">
        <v>0.86399999999999999</v>
      </c>
      <c r="M101" s="23">
        <v>0.3543</v>
      </c>
      <c r="N101" s="23">
        <v>0.79790000000000005</v>
      </c>
      <c r="O101" s="23">
        <v>0.41289999999999999</v>
      </c>
      <c r="P101" s="23">
        <v>0.81520000000000004</v>
      </c>
      <c r="Q101" s="23">
        <v>0.3206</v>
      </c>
      <c r="R101" s="23">
        <v>0.1076</v>
      </c>
      <c r="S101" s="23">
        <v>0.62019999999999997</v>
      </c>
      <c r="T101" s="23">
        <v>0.30809999999999998</v>
      </c>
      <c r="U101" s="23">
        <v>0.20660000000000001</v>
      </c>
      <c r="V101" s="1"/>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row>
    <row r="102" spans="2:70">
      <c r="B102" s="23">
        <v>0.2525</v>
      </c>
      <c r="C102" s="23">
        <v>5.8200000000000002E-2</v>
      </c>
      <c r="D102" s="23">
        <v>0.3488</v>
      </c>
      <c r="E102" s="23">
        <v>0.74950000000000006</v>
      </c>
      <c r="F102" s="23">
        <v>0.6411</v>
      </c>
      <c r="G102" s="23">
        <v>0.68769999999999998</v>
      </c>
      <c r="H102" s="23">
        <v>0.86329999999999996</v>
      </c>
      <c r="I102" s="23">
        <v>0.45</v>
      </c>
      <c r="J102" s="23">
        <v>9.0700000000000003E-2</v>
      </c>
      <c r="K102" s="23">
        <v>0.84599999999999997</v>
      </c>
      <c r="L102" s="23">
        <v>0.29020000000000001</v>
      </c>
      <c r="M102" s="23">
        <v>0.88929999999999998</v>
      </c>
      <c r="N102" s="23">
        <v>0.7419</v>
      </c>
      <c r="O102" s="23">
        <v>0.46889999999999998</v>
      </c>
      <c r="P102" s="23">
        <v>0.51600000000000001</v>
      </c>
      <c r="Q102" s="23">
        <v>0.38790000000000002</v>
      </c>
      <c r="R102" s="23">
        <v>0.53420000000000001</v>
      </c>
      <c r="S102" s="23">
        <v>0.33189999999999997</v>
      </c>
      <c r="T102" s="23">
        <v>0.44169999999999998</v>
      </c>
      <c r="U102" s="23">
        <v>0.68389999999999995</v>
      </c>
      <c r="V102" s="1"/>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row>
    <row r="103" spans="2:70">
      <c r="B103" s="23">
        <v>0.75839999999999996</v>
      </c>
      <c r="C103" s="23">
        <v>0.70330000000000004</v>
      </c>
      <c r="D103" s="23">
        <v>0.93330000000000002</v>
      </c>
      <c r="E103" s="23">
        <v>0.83069999999999999</v>
      </c>
      <c r="F103" s="23">
        <v>0.9113</v>
      </c>
      <c r="G103" s="23">
        <v>0.39960000000000001</v>
      </c>
      <c r="H103" s="23">
        <v>0.41170000000000001</v>
      </c>
      <c r="I103" s="23">
        <v>0.4909</v>
      </c>
      <c r="J103" s="23">
        <v>0.14030000000000001</v>
      </c>
      <c r="K103" s="23">
        <v>0.86170000000000002</v>
      </c>
      <c r="L103" s="23">
        <v>5.62E-2</v>
      </c>
      <c r="M103" s="23">
        <v>0.2127</v>
      </c>
      <c r="N103" s="23">
        <v>0.4637</v>
      </c>
      <c r="O103" s="23">
        <v>0.25769999999999998</v>
      </c>
      <c r="P103" s="23">
        <v>0.84750000000000003</v>
      </c>
      <c r="Q103" s="23">
        <v>0.91700000000000004</v>
      </c>
      <c r="R103" s="23">
        <v>0.66349999999999998</v>
      </c>
      <c r="S103" s="23">
        <v>2.1000000000000001E-2</v>
      </c>
      <c r="T103" s="23">
        <v>0.18859999999999999</v>
      </c>
      <c r="U103" s="23">
        <v>0.34799999999999998</v>
      </c>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row>
    <row r="104" spans="2:70">
      <c r="B104" s="23">
        <v>0.77470000000000006</v>
      </c>
      <c r="C104" s="23">
        <v>0.33029999999999998</v>
      </c>
      <c r="D104" s="23">
        <v>0.25580000000000003</v>
      </c>
      <c r="E104" s="23">
        <v>0.7722</v>
      </c>
      <c r="F104" s="23">
        <v>0.63700000000000001</v>
      </c>
      <c r="G104" s="23">
        <v>0.11</v>
      </c>
      <c r="H104" s="23">
        <v>1.37E-2</v>
      </c>
      <c r="I104" s="23">
        <v>0.90110000000000001</v>
      </c>
      <c r="J104" s="23">
        <v>0.68520000000000003</v>
      </c>
      <c r="K104" s="23">
        <v>0.31069999999999998</v>
      </c>
      <c r="L104" s="23">
        <v>0.7631</v>
      </c>
      <c r="M104" s="23">
        <v>7.7899999999999997E-2</v>
      </c>
      <c r="N104" s="23">
        <v>0.33679999999999999</v>
      </c>
      <c r="O104" s="23">
        <v>5.5599999999999997E-2</v>
      </c>
      <c r="P104" s="23">
        <v>0.79979999999999996</v>
      </c>
      <c r="Q104" s="23">
        <v>7.9500000000000001E-2</v>
      </c>
      <c r="R104" s="23">
        <v>0.76849999999999996</v>
      </c>
      <c r="S104" s="23">
        <v>0.79730000000000001</v>
      </c>
      <c r="T104" s="23">
        <v>0.3261</v>
      </c>
      <c r="U104" s="23">
        <v>0.92169999999999996</v>
      </c>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row>
    <row r="105" spans="2:70">
      <c r="B105" s="23">
        <v>0.97889999999999999</v>
      </c>
      <c r="C105" s="23">
        <v>0.20810000000000001</v>
      </c>
      <c r="D105" s="23">
        <v>0.77280000000000004</v>
      </c>
      <c r="E105" s="23">
        <v>0.46429999999999999</v>
      </c>
      <c r="F105" s="23">
        <v>3.1300000000000001E-2</v>
      </c>
      <c r="G105" s="23">
        <v>0.30359999999999998</v>
      </c>
      <c r="H105" s="23">
        <v>2.81E-2</v>
      </c>
      <c r="I105" s="23">
        <v>0.37959999999999999</v>
      </c>
      <c r="J105" s="23">
        <v>0.25040000000000001</v>
      </c>
      <c r="K105" s="23">
        <v>0.67359999999999998</v>
      </c>
      <c r="L105" s="23">
        <v>0.81399999999999995</v>
      </c>
      <c r="M105" s="23">
        <v>0.88270000000000004</v>
      </c>
      <c r="N105" s="23">
        <v>0.83240000000000003</v>
      </c>
      <c r="O105" s="23">
        <v>0.71740000000000004</v>
      </c>
      <c r="P105" s="23">
        <v>0.92849999999999999</v>
      </c>
      <c r="Q105" s="23">
        <v>0.32950000000000002</v>
      </c>
      <c r="R105" s="23">
        <v>0.94130000000000003</v>
      </c>
      <c r="S105" s="23">
        <v>0.80730000000000002</v>
      </c>
      <c r="T105" s="23">
        <v>0.45129999999999998</v>
      </c>
      <c r="U105" s="23">
        <v>0.13170000000000001</v>
      </c>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row>
    <row r="106" spans="2:70">
      <c r="B106" s="23">
        <v>0.52190000000000003</v>
      </c>
      <c r="C106" s="23">
        <v>0.74460000000000004</v>
      </c>
      <c r="D106" s="23">
        <v>0.93859999999999999</v>
      </c>
      <c r="E106" s="23">
        <v>0.9728</v>
      </c>
      <c r="F106" s="23">
        <v>0.5796</v>
      </c>
      <c r="G106" s="23">
        <v>0.80020000000000002</v>
      </c>
      <c r="H106" s="23">
        <v>0.71409999999999996</v>
      </c>
      <c r="I106" s="23">
        <v>0.43859999999999999</v>
      </c>
      <c r="J106" s="23">
        <v>0.17369999999999999</v>
      </c>
      <c r="K106" s="23">
        <v>0.40939999999999999</v>
      </c>
      <c r="L106" s="23">
        <v>0.32029999999999997</v>
      </c>
      <c r="M106" s="23">
        <v>0.79349999999999998</v>
      </c>
      <c r="N106" s="23">
        <v>0.8347</v>
      </c>
      <c r="O106" s="23">
        <v>0.71730000000000005</v>
      </c>
      <c r="P106" s="23">
        <v>0.61219999999999997</v>
      </c>
      <c r="Q106" s="23">
        <v>0.4083</v>
      </c>
      <c r="R106" s="23">
        <v>0.16070000000000001</v>
      </c>
      <c r="S106" s="23">
        <v>0.42659999999999998</v>
      </c>
      <c r="T106" s="23">
        <v>0.39119999999999999</v>
      </c>
      <c r="U106" s="23">
        <v>0.70650000000000002</v>
      </c>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row>
    <row r="107" spans="2:70">
      <c r="B107" s="23">
        <v>0.37240000000000001</v>
      </c>
      <c r="C107" s="23">
        <v>0.74309999999999998</v>
      </c>
      <c r="D107" s="23">
        <v>1.6999999999999999E-3</v>
      </c>
      <c r="E107" s="23">
        <v>0.1399</v>
      </c>
      <c r="F107" s="23">
        <v>0.15570000000000001</v>
      </c>
      <c r="G107" s="23">
        <v>0.87460000000000004</v>
      </c>
      <c r="H107" s="23">
        <v>0.97519999999999996</v>
      </c>
      <c r="I107" s="23">
        <v>0.10580000000000001</v>
      </c>
      <c r="J107" s="23">
        <v>0.48959999999999998</v>
      </c>
      <c r="K107" s="23">
        <v>0.53249999999999997</v>
      </c>
      <c r="L107" s="23">
        <v>9.74E-2</v>
      </c>
      <c r="M107" s="23">
        <v>0.74839999999999995</v>
      </c>
      <c r="N107" s="23">
        <v>1.6400000000000001E-2</v>
      </c>
      <c r="O107" s="23">
        <v>0.1777</v>
      </c>
      <c r="P107" s="23">
        <v>0.26550000000000001</v>
      </c>
      <c r="Q107" s="23">
        <v>0.2094</v>
      </c>
      <c r="R107" s="23">
        <v>0.85040000000000004</v>
      </c>
      <c r="S107" s="23">
        <v>0.46639999999999998</v>
      </c>
      <c r="T107" s="23">
        <v>0.2077</v>
      </c>
      <c r="U107" s="23">
        <v>0.35360000000000003</v>
      </c>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row>
    <row r="108" spans="2:70">
      <c r="B108" s="23">
        <v>0.35809999999999997</v>
      </c>
      <c r="C108" s="23">
        <v>0.48349999999999999</v>
      </c>
      <c r="D108" s="23">
        <v>0.3715</v>
      </c>
      <c r="E108" s="23">
        <v>0.4541</v>
      </c>
      <c r="F108" s="23">
        <v>0.41799999999999998</v>
      </c>
      <c r="G108" s="23">
        <v>4.7399999999999998E-2</v>
      </c>
      <c r="H108" s="23">
        <v>0.24249999999999999</v>
      </c>
      <c r="I108" s="23">
        <v>0.92569999999999997</v>
      </c>
      <c r="J108" s="23">
        <v>0.65390000000000004</v>
      </c>
      <c r="K108" s="23">
        <v>0.58499999999999996</v>
      </c>
      <c r="L108" s="23">
        <v>0.73099999999999998</v>
      </c>
      <c r="M108" s="23">
        <v>0.12239999999999999</v>
      </c>
      <c r="N108" s="23">
        <v>2.92E-2</v>
      </c>
      <c r="O108" s="23">
        <v>0.90410000000000001</v>
      </c>
      <c r="P108" s="23">
        <v>0.29509999999999997</v>
      </c>
      <c r="Q108" s="23">
        <v>0.91490000000000005</v>
      </c>
      <c r="R108" s="23">
        <v>0.71450000000000002</v>
      </c>
      <c r="S108" s="23">
        <v>0.39779999999999999</v>
      </c>
      <c r="T108" s="23">
        <v>0.76249999999999996</v>
      </c>
      <c r="U108" s="23">
        <v>0.37669999999999998</v>
      </c>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row>
    <row r="109" spans="2:70">
      <c r="B109" s="23">
        <v>0.91479999999999995</v>
      </c>
      <c r="C109" s="23">
        <v>5.9900000000000002E-2</v>
      </c>
      <c r="D109" s="23">
        <v>0.17499999999999999</v>
      </c>
      <c r="E109" s="23">
        <v>0.53259999999999996</v>
      </c>
      <c r="F109" s="23">
        <v>0.58379999999999999</v>
      </c>
      <c r="G109" s="23">
        <v>0.87670000000000003</v>
      </c>
      <c r="H109" s="23">
        <v>0.74890000000000001</v>
      </c>
      <c r="I109" s="23">
        <v>0.32350000000000001</v>
      </c>
      <c r="J109" s="23">
        <v>0.89580000000000004</v>
      </c>
      <c r="K109" s="23">
        <v>0.29349999999999998</v>
      </c>
      <c r="L109" s="23">
        <v>0.76329999999999998</v>
      </c>
      <c r="M109" s="23">
        <v>0.32669999999999999</v>
      </c>
      <c r="N109" s="23">
        <v>0.3947</v>
      </c>
      <c r="O109" s="23">
        <v>0.74509999999999998</v>
      </c>
      <c r="P109" s="23">
        <v>0.45700000000000002</v>
      </c>
      <c r="Q109" s="23">
        <v>0.65629999999999999</v>
      </c>
      <c r="R109" s="23">
        <v>0.2258</v>
      </c>
      <c r="S109" s="23">
        <v>0.77590000000000003</v>
      </c>
      <c r="T109" s="23">
        <v>0.188</v>
      </c>
      <c r="U109" s="23">
        <v>0.80210000000000004</v>
      </c>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row>
    <row r="110" spans="2:70">
      <c r="B110" s="23">
        <v>0.21060000000000001</v>
      </c>
      <c r="C110" s="23">
        <v>0.55000000000000004</v>
      </c>
      <c r="D110" s="23">
        <v>0.191</v>
      </c>
      <c r="E110" s="23">
        <v>0.31190000000000001</v>
      </c>
      <c r="F110" s="23">
        <v>0.49890000000000001</v>
      </c>
      <c r="G110" s="23">
        <v>2.1100000000000001E-2</v>
      </c>
      <c r="H110" s="23">
        <v>0.75670000000000004</v>
      </c>
      <c r="I110" s="23">
        <v>0.81520000000000004</v>
      </c>
      <c r="J110" s="23">
        <v>0.59030000000000005</v>
      </c>
      <c r="K110" s="23">
        <v>0.88759999999999994</v>
      </c>
      <c r="L110" s="23">
        <v>0.4793</v>
      </c>
      <c r="M110" s="23">
        <v>0.47339999999999999</v>
      </c>
      <c r="N110" s="23">
        <v>0.2198</v>
      </c>
      <c r="O110" s="23">
        <v>0.42409999999999998</v>
      </c>
      <c r="P110" s="23">
        <v>0.71379999999999999</v>
      </c>
      <c r="Q110" s="23">
        <v>0.69240000000000002</v>
      </c>
      <c r="R110" s="23">
        <v>0.996</v>
      </c>
      <c r="S110" s="23">
        <v>0.64339999999999997</v>
      </c>
      <c r="T110" s="23">
        <v>0.63490000000000002</v>
      </c>
      <c r="U110" s="23">
        <v>0.52649999999999997</v>
      </c>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row>
    <row r="111" spans="2:70">
      <c r="B111" s="23">
        <v>0.52100000000000002</v>
      </c>
      <c r="C111" s="23">
        <v>0.61770000000000003</v>
      </c>
      <c r="D111" s="23">
        <v>0.33960000000000001</v>
      </c>
      <c r="E111" s="23">
        <v>0.92820000000000003</v>
      </c>
      <c r="F111" s="23">
        <v>4.7199999999999999E-2</v>
      </c>
      <c r="G111" s="23">
        <v>0.26879999999999998</v>
      </c>
      <c r="H111" s="23">
        <v>0.14610000000000001</v>
      </c>
      <c r="I111" s="23">
        <v>0.44929999999999998</v>
      </c>
      <c r="J111" s="23">
        <v>0.28649999999999998</v>
      </c>
      <c r="K111" s="23">
        <v>0.37140000000000001</v>
      </c>
      <c r="L111" s="23">
        <v>1.5100000000000001E-2</v>
      </c>
      <c r="M111" s="23">
        <v>0.83709999999999996</v>
      </c>
      <c r="N111" s="23">
        <v>0.26340000000000002</v>
      </c>
      <c r="O111" s="23">
        <v>0.54079999999999995</v>
      </c>
      <c r="P111" s="23">
        <v>2.1100000000000001E-2</v>
      </c>
      <c r="Q111" s="23">
        <v>0.28079999999999999</v>
      </c>
      <c r="R111" s="23">
        <v>9.9000000000000008E-3</v>
      </c>
      <c r="S111" s="23">
        <v>0.98980000000000001</v>
      </c>
      <c r="T111" s="23">
        <v>0.28179999999999999</v>
      </c>
      <c r="U111" s="23">
        <v>0.25679999999999997</v>
      </c>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row>
    <row r="112" spans="2:70">
      <c r="B112" s="23">
        <v>0.91620000000000001</v>
      </c>
      <c r="C112" s="23">
        <v>0.54249999999999998</v>
      </c>
      <c r="D112" s="23">
        <v>0.64190000000000003</v>
      </c>
      <c r="E112" s="23">
        <v>0.20610000000000001</v>
      </c>
      <c r="F112" s="23">
        <v>0.96899999999999997</v>
      </c>
      <c r="G112" s="23">
        <v>0.28699999999999998</v>
      </c>
      <c r="H112" s="23">
        <v>0.53310000000000002</v>
      </c>
      <c r="I112" s="23">
        <v>0.65169999999999995</v>
      </c>
      <c r="J112" s="23">
        <v>0.1326</v>
      </c>
      <c r="K112" s="23">
        <v>0.30819999999999997</v>
      </c>
      <c r="L112" s="23">
        <v>0.1114</v>
      </c>
      <c r="M112" s="23">
        <v>0.8105</v>
      </c>
      <c r="N112" s="23">
        <v>0.73550000000000004</v>
      </c>
      <c r="O112" s="23">
        <v>0.57909999999999995</v>
      </c>
      <c r="P112" s="23">
        <v>0.78720000000000001</v>
      </c>
      <c r="Q112" s="23">
        <v>0.1273</v>
      </c>
      <c r="R112" s="23">
        <v>0.27800000000000002</v>
      </c>
      <c r="S112" s="23">
        <v>0.92769999999999997</v>
      </c>
      <c r="T112" s="23">
        <v>0.2419</v>
      </c>
      <c r="U112" s="23">
        <v>0.55179999999999996</v>
      </c>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row>
    <row r="113" spans="2:70">
      <c r="B113" s="23">
        <v>0.37109999999999999</v>
      </c>
      <c r="C113" s="23">
        <v>0.48349999999999999</v>
      </c>
      <c r="D113" s="23">
        <v>0.26800000000000002</v>
      </c>
      <c r="E113" s="23">
        <v>0.21340000000000001</v>
      </c>
      <c r="F113" s="23">
        <v>0.95840000000000003</v>
      </c>
      <c r="G113" s="23">
        <v>0.23580000000000001</v>
      </c>
      <c r="H113" s="23">
        <v>0.30659999999999998</v>
      </c>
      <c r="I113" s="23">
        <v>0.13689999999999999</v>
      </c>
      <c r="J113" s="23">
        <v>0.51170000000000004</v>
      </c>
      <c r="K113" s="23">
        <v>0.2606</v>
      </c>
      <c r="L113" s="23">
        <v>0.16800000000000001</v>
      </c>
      <c r="M113" s="23">
        <v>0.39450000000000002</v>
      </c>
      <c r="N113" s="23">
        <v>0.64910000000000001</v>
      </c>
      <c r="O113" s="23">
        <v>7.7200000000000005E-2</v>
      </c>
      <c r="P113" s="23">
        <v>0.27939999999999998</v>
      </c>
      <c r="Q113" s="23">
        <v>0.39460000000000001</v>
      </c>
      <c r="R113" s="23">
        <v>0.85589999999999999</v>
      </c>
      <c r="S113" s="23">
        <v>0.42280000000000001</v>
      </c>
      <c r="T113" s="23">
        <v>0.94299999999999995</v>
      </c>
      <c r="U113" s="23">
        <v>0.39989999999999998</v>
      </c>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row>
    <row r="114" spans="2:70">
      <c r="B114" s="23">
        <v>0.1623</v>
      </c>
      <c r="C114" s="23">
        <v>0.1081</v>
      </c>
      <c r="D114" s="23">
        <v>7.1599999999999997E-2</v>
      </c>
      <c r="E114" s="23">
        <v>0.85129999999999995</v>
      </c>
      <c r="F114" s="23">
        <v>0.31590000000000001</v>
      </c>
      <c r="G114" s="23">
        <v>0.82950000000000002</v>
      </c>
      <c r="H114" s="23">
        <v>0.99339999999999995</v>
      </c>
      <c r="I114" s="23">
        <v>0.1452</v>
      </c>
      <c r="J114" s="23">
        <v>0.96819999999999995</v>
      </c>
      <c r="K114" s="23">
        <v>9.4999999999999998E-3</v>
      </c>
      <c r="L114" s="23">
        <v>0.3135</v>
      </c>
      <c r="M114" s="23">
        <v>0.5373</v>
      </c>
      <c r="N114" s="23">
        <v>8.4900000000000003E-2</v>
      </c>
      <c r="O114" s="23">
        <v>0.88639999999999997</v>
      </c>
      <c r="P114" s="23">
        <v>0.3498</v>
      </c>
      <c r="Q114" s="23">
        <v>0.31640000000000001</v>
      </c>
      <c r="R114" s="23">
        <v>0.18129999999999999</v>
      </c>
      <c r="S114" s="23">
        <v>0.99209999999999998</v>
      </c>
      <c r="T114" s="23">
        <v>0.32669999999999999</v>
      </c>
      <c r="U114" s="23">
        <v>1.6999999999999999E-3</v>
      </c>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row>
    <row r="115" spans="2:70">
      <c r="B115" s="23">
        <v>0.5615</v>
      </c>
      <c r="C115" s="23">
        <v>9.9400000000000002E-2</v>
      </c>
      <c r="D115" s="23">
        <v>0.44359999999999999</v>
      </c>
      <c r="E115" s="23">
        <v>0.95550000000000002</v>
      </c>
      <c r="F115" s="23">
        <v>0.28160000000000002</v>
      </c>
      <c r="G115" s="23">
        <v>0.8448</v>
      </c>
      <c r="H115" s="23">
        <v>1.8E-3</v>
      </c>
      <c r="I115" s="23">
        <v>1.3299999999999999E-2</v>
      </c>
      <c r="J115" s="23">
        <v>0.77749999999999997</v>
      </c>
      <c r="K115" s="23">
        <v>0.58909999999999996</v>
      </c>
      <c r="L115" s="23">
        <v>0.4965</v>
      </c>
      <c r="M115" s="23">
        <v>9.1399999999999995E-2</v>
      </c>
      <c r="N115" s="23">
        <v>0.1179</v>
      </c>
      <c r="O115" s="23">
        <v>0.1106</v>
      </c>
      <c r="P115" s="23">
        <v>0.97619999999999996</v>
      </c>
      <c r="Q115" s="23">
        <v>0.61609999999999998</v>
      </c>
      <c r="R115" s="23">
        <v>0.83879999999999999</v>
      </c>
      <c r="S115" s="23">
        <v>0.69720000000000004</v>
      </c>
      <c r="T115" s="23">
        <v>0.63129999999999997</v>
      </c>
      <c r="U115" s="23">
        <v>0.86880000000000002</v>
      </c>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row>
    <row r="116" spans="2:70">
      <c r="B116" s="23">
        <v>0.76359999999999995</v>
      </c>
      <c r="C116" s="23">
        <v>0.50160000000000005</v>
      </c>
      <c r="D116" s="23">
        <v>0.74260000000000004</v>
      </c>
      <c r="E116" s="23">
        <v>0.41570000000000001</v>
      </c>
      <c r="F116" s="23">
        <v>0.83189999999999997</v>
      </c>
      <c r="G116" s="23">
        <v>0.24959999999999999</v>
      </c>
      <c r="H116" s="23">
        <v>0.9486</v>
      </c>
      <c r="I116" s="23">
        <v>4.7199999999999999E-2</v>
      </c>
      <c r="J116" s="23">
        <v>0.87209999999999999</v>
      </c>
      <c r="K116" s="23">
        <v>0.58350000000000002</v>
      </c>
      <c r="L116" s="23">
        <v>0.94389999999999996</v>
      </c>
      <c r="M116" s="23">
        <v>0.18459999999999999</v>
      </c>
      <c r="N116" s="23">
        <v>0.2014</v>
      </c>
      <c r="O116" s="23">
        <v>0.34150000000000003</v>
      </c>
      <c r="P116" s="23">
        <v>0.93720000000000003</v>
      </c>
      <c r="Q116" s="23">
        <v>0.49730000000000002</v>
      </c>
      <c r="R116" s="23">
        <v>0.10780000000000001</v>
      </c>
      <c r="S116" s="23">
        <v>0.61760000000000004</v>
      </c>
      <c r="T116" s="23">
        <v>0.76119999999999999</v>
      </c>
      <c r="U116" s="23">
        <v>0.84040000000000004</v>
      </c>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row>
    <row r="117" spans="2:70">
      <c r="B117" s="23">
        <v>0.55759999999999998</v>
      </c>
      <c r="C117" s="23">
        <v>0.29520000000000002</v>
      </c>
      <c r="D117" s="23">
        <v>6.2100000000000002E-2</v>
      </c>
      <c r="E117" s="23">
        <v>0.37530000000000002</v>
      </c>
      <c r="F117" s="23">
        <v>0.1106</v>
      </c>
      <c r="G117" s="23">
        <v>0.33939999999999998</v>
      </c>
      <c r="H117" s="23">
        <v>0.62880000000000003</v>
      </c>
      <c r="I117" s="23">
        <v>0.81410000000000005</v>
      </c>
      <c r="J117" s="23">
        <v>0.8498</v>
      </c>
      <c r="K117" s="23">
        <v>6.8699999999999997E-2</v>
      </c>
      <c r="L117" s="23">
        <v>0.1237</v>
      </c>
      <c r="M117" s="23">
        <v>0.94289999999999996</v>
      </c>
      <c r="N117" s="23">
        <v>0.56520000000000004</v>
      </c>
      <c r="O117" s="23">
        <v>0.47989999999999999</v>
      </c>
      <c r="P117" s="23">
        <v>0.78339999999999999</v>
      </c>
      <c r="Q117" s="23">
        <v>0.86929999999999996</v>
      </c>
      <c r="R117" s="23">
        <v>0.89510000000000001</v>
      </c>
      <c r="S117" s="23">
        <v>0.30919999999999997</v>
      </c>
      <c r="T117" s="23">
        <v>0.45750000000000002</v>
      </c>
      <c r="U117" s="23">
        <v>0.33050000000000002</v>
      </c>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row>
    <row r="118" spans="2:70">
      <c r="B118" s="23">
        <v>0.17430000000000001</v>
      </c>
      <c r="C118" s="23">
        <v>0.20169999999999999</v>
      </c>
      <c r="D118" s="23">
        <v>0.60870000000000002</v>
      </c>
      <c r="E118" s="23">
        <v>0.42530000000000001</v>
      </c>
      <c r="F118" s="23">
        <v>0.57799999999999996</v>
      </c>
      <c r="G118" s="23">
        <v>0.36480000000000001</v>
      </c>
      <c r="H118" s="23">
        <v>0.28899999999999998</v>
      </c>
      <c r="I118" s="23">
        <v>0.44790000000000002</v>
      </c>
      <c r="J118" s="23">
        <v>0.58530000000000004</v>
      </c>
      <c r="K118" s="23">
        <v>0.74560000000000004</v>
      </c>
      <c r="L118" s="23">
        <v>0.1017</v>
      </c>
      <c r="M118" s="23">
        <v>0.72729999999999995</v>
      </c>
      <c r="N118" s="23">
        <v>0.46539999999999998</v>
      </c>
      <c r="O118" s="23">
        <v>0.66049999999999998</v>
      </c>
      <c r="P118" s="23">
        <v>0.3589</v>
      </c>
      <c r="Q118" s="23">
        <v>0.97330000000000005</v>
      </c>
      <c r="R118" s="23">
        <v>0.1981</v>
      </c>
      <c r="S118" s="23">
        <v>0.62990000000000002</v>
      </c>
      <c r="T118" s="23">
        <v>0.45839999999999997</v>
      </c>
      <c r="U118" s="23">
        <v>0.15179999999999999</v>
      </c>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row>
    <row r="119" spans="2:70">
      <c r="B119" s="23">
        <v>0.43680000000000002</v>
      </c>
      <c r="C119" s="23">
        <v>0.39229999999999998</v>
      </c>
      <c r="D119" s="23">
        <v>0.27860000000000001</v>
      </c>
      <c r="E119" s="23">
        <v>0.86439999999999995</v>
      </c>
      <c r="F119" s="23">
        <v>0.38140000000000002</v>
      </c>
      <c r="G119" s="23">
        <v>0.81520000000000004</v>
      </c>
      <c r="H119" s="23">
        <v>2.87E-2</v>
      </c>
      <c r="I119" s="23">
        <v>0.97940000000000005</v>
      </c>
      <c r="J119" s="23">
        <v>0.44350000000000001</v>
      </c>
      <c r="K119" s="23">
        <v>0.25259999999999999</v>
      </c>
      <c r="L119" s="23">
        <v>9.8400000000000001E-2</v>
      </c>
      <c r="M119" s="23">
        <v>0.43569999999999998</v>
      </c>
      <c r="N119" s="23">
        <v>0.71279999999999999</v>
      </c>
      <c r="O119" s="23">
        <v>0.4924</v>
      </c>
      <c r="P119" s="23">
        <v>0.54279999999999995</v>
      </c>
      <c r="Q119" s="23">
        <v>0.60209999999999997</v>
      </c>
      <c r="R119" s="23">
        <v>0.7631</v>
      </c>
      <c r="S119" s="23">
        <v>0.83499999999999996</v>
      </c>
      <c r="T119" s="23">
        <v>5.8500000000000003E-2</v>
      </c>
      <c r="U119" s="23">
        <v>0.52149999999999996</v>
      </c>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row>
    <row r="120" spans="2:70">
      <c r="B120" s="23">
        <v>9.7699999999999995E-2</v>
      </c>
      <c r="C120" s="23">
        <v>0.54069999999999996</v>
      </c>
      <c r="D120" s="23">
        <v>0.98270000000000002</v>
      </c>
      <c r="E120" s="23">
        <v>0.29260000000000003</v>
      </c>
      <c r="F120" s="23">
        <v>0.75149999999999995</v>
      </c>
      <c r="G120" s="23">
        <v>0.59740000000000004</v>
      </c>
      <c r="H120" s="23">
        <v>0.47599999999999998</v>
      </c>
      <c r="I120" s="23">
        <v>0.30690000000000001</v>
      </c>
      <c r="J120" s="23">
        <v>0.50019999999999998</v>
      </c>
      <c r="K120" s="23">
        <v>0.97240000000000004</v>
      </c>
      <c r="L120" s="23">
        <v>0.87229999999999996</v>
      </c>
      <c r="M120" s="23">
        <v>0.76239999999999997</v>
      </c>
      <c r="N120" s="23">
        <v>0.40289999999999998</v>
      </c>
      <c r="O120" s="23">
        <v>9.4E-2</v>
      </c>
      <c r="P120" s="23">
        <v>0.45700000000000002</v>
      </c>
      <c r="Q120" s="23">
        <v>0.89049999999999996</v>
      </c>
      <c r="R120" s="23">
        <v>0.94940000000000002</v>
      </c>
      <c r="S120" s="23">
        <v>0.55459999999999998</v>
      </c>
      <c r="T120" s="23">
        <v>0.54820000000000002</v>
      </c>
      <c r="U120" s="23">
        <v>0.8599</v>
      </c>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row>
    <row r="121" spans="2:70">
      <c r="B121" s="23">
        <v>0.70509999999999995</v>
      </c>
      <c r="C121" s="23">
        <v>0.1976</v>
      </c>
      <c r="D121" s="23">
        <v>0.37890000000000001</v>
      </c>
      <c r="E121" s="23">
        <v>0.1578</v>
      </c>
      <c r="F121" s="23">
        <v>0.3332</v>
      </c>
      <c r="G121" s="23">
        <v>0.33310000000000001</v>
      </c>
      <c r="H121" s="23">
        <v>0.39300000000000002</v>
      </c>
      <c r="I121" s="23">
        <v>0.36309999999999998</v>
      </c>
      <c r="J121" s="23">
        <v>0.29339999999999999</v>
      </c>
      <c r="K121" s="23">
        <v>0.91449999999999998</v>
      </c>
      <c r="L121" s="23">
        <v>0.35120000000000001</v>
      </c>
      <c r="M121" s="23">
        <v>0.1928</v>
      </c>
      <c r="N121" s="23">
        <v>0.9</v>
      </c>
      <c r="O121" s="23">
        <v>0.80730000000000002</v>
      </c>
      <c r="P121" s="23">
        <v>0.38200000000000001</v>
      </c>
      <c r="Q121" s="23">
        <v>0.78200000000000003</v>
      </c>
      <c r="R121" s="23">
        <v>0.98719999999999997</v>
      </c>
      <c r="S121" s="23">
        <v>7.4099999999999999E-2</v>
      </c>
      <c r="T121" s="23">
        <v>0.50170000000000003</v>
      </c>
      <c r="U121" s="23">
        <v>4.5100000000000001E-2</v>
      </c>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row>
    <row r="122" spans="2:70">
      <c r="B122" s="23">
        <v>0.3785</v>
      </c>
      <c r="C122" s="23">
        <v>0.98340000000000005</v>
      </c>
      <c r="D122" s="23">
        <v>0.86509999999999998</v>
      </c>
      <c r="E122" s="23">
        <v>0.83420000000000005</v>
      </c>
      <c r="F122" s="23">
        <v>8.0600000000000005E-2</v>
      </c>
      <c r="G122" s="23">
        <v>0.16980000000000001</v>
      </c>
      <c r="H122" s="23">
        <v>0.6351</v>
      </c>
      <c r="I122" s="23">
        <v>0.13730000000000001</v>
      </c>
      <c r="J122" s="23">
        <v>4.9399999999999999E-2</v>
      </c>
      <c r="K122" s="23">
        <v>0.3503</v>
      </c>
      <c r="L122" s="23">
        <v>0.57089999999999996</v>
      </c>
      <c r="M122" s="23">
        <v>0.60140000000000005</v>
      </c>
      <c r="N122" s="23">
        <v>0.60170000000000001</v>
      </c>
      <c r="O122" s="23">
        <v>0.55679999999999996</v>
      </c>
      <c r="P122" s="23">
        <v>0.54339999999999999</v>
      </c>
      <c r="Q122" s="23">
        <v>0.55830000000000002</v>
      </c>
      <c r="R122" s="23">
        <v>0.23419999999999999</v>
      </c>
      <c r="S122" s="23">
        <v>0.68259999999999998</v>
      </c>
      <c r="T122" s="23">
        <v>0.28270000000000001</v>
      </c>
      <c r="U122" s="23">
        <v>0.43980000000000002</v>
      </c>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row>
    <row r="123" spans="2:70">
      <c r="B123" s="23">
        <v>0.4471</v>
      </c>
      <c r="C123" s="23">
        <v>9.8000000000000004E-2</v>
      </c>
      <c r="D123" s="23">
        <v>0.94399999999999995</v>
      </c>
      <c r="E123" s="23">
        <v>6.0100000000000001E-2</v>
      </c>
      <c r="F123" s="23">
        <v>0.13109999999999999</v>
      </c>
      <c r="G123" s="23">
        <v>0.28839999999999999</v>
      </c>
      <c r="H123" s="23">
        <v>7.5499999999999998E-2</v>
      </c>
      <c r="I123" s="23">
        <v>0.1391</v>
      </c>
      <c r="J123" s="23">
        <v>0.5988</v>
      </c>
      <c r="K123" s="23">
        <v>0.27589999999999998</v>
      </c>
      <c r="L123" s="23">
        <v>0.62680000000000002</v>
      </c>
      <c r="M123" s="23">
        <v>0.67030000000000001</v>
      </c>
      <c r="N123" s="23">
        <v>0.50849999999999995</v>
      </c>
      <c r="O123" s="23">
        <v>0.33810000000000001</v>
      </c>
      <c r="P123" s="23">
        <v>0.35149999999999998</v>
      </c>
      <c r="Q123" s="23">
        <v>0.19389999999999999</v>
      </c>
      <c r="R123" s="23">
        <v>0.57579999999999998</v>
      </c>
      <c r="S123" s="23">
        <v>0.89600000000000002</v>
      </c>
      <c r="T123" s="23">
        <v>0.89039999999999997</v>
      </c>
      <c r="U123" s="23">
        <v>0.72130000000000005</v>
      </c>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row>
    <row r="124" spans="2:70">
      <c r="B124" s="23">
        <v>0.27529999999999999</v>
      </c>
      <c r="C124" s="23">
        <v>0.39300000000000002</v>
      </c>
      <c r="D124" s="23">
        <v>6.3E-3</v>
      </c>
      <c r="E124" s="23">
        <v>0.379</v>
      </c>
      <c r="F124" s="23">
        <v>0.97670000000000001</v>
      </c>
      <c r="G124" s="23">
        <v>7.0499999999999993E-2</v>
      </c>
      <c r="H124" s="23">
        <v>0.9093</v>
      </c>
      <c r="I124" s="23">
        <v>0.58819999999999995</v>
      </c>
      <c r="J124" s="23">
        <v>0.92589999999999995</v>
      </c>
      <c r="K124" s="23">
        <v>0.6492</v>
      </c>
      <c r="L124" s="23">
        <v>0.26069999999999999</v>
      </c>
      <c r="M124" s="23">
        <v>0.1457</v>
      </c>
      <c r="N124" s="23">
        <v>0.70389999999999997</v>
      </c>
      <c r="O124" s="23">
        <v>0.51490000000000002</v>
      </c>
      <c r="P124" s="23">
        <v>0.72089999999999999</v>
      </c>
      <c r="Q124" s="23">
        <v>0.47949999999999998</v>
      </c>
      <c r="R124" s="23">
        <v>0.40939999999999999</v>
      </c>
      <c r="S124" s="23">
        <v>0.48220000000000002</v>
      </c>
      <c r="T124" s="23">
        <v>0.37030000000000002</v>
      </c>
      <c r="U124" s="23">
        <v>0.94079999999999997</v>
      </c>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row>
    <row r="125" spans="2:70">
      <c r="B125" s="23">
        <v>0.14860000000000001</v>
      </c>
      <c r="C125" s="23">
        <v>0.50270000000000004</v>
      </c>
      <c r="D125" s="23">
        <v>0.90880000000000005</v>
      </c>
      <c r="E125" s="23">
        <v>6.7699999999999996E-2</v>
      </c>
      <c r="F125" s="23">
        <v>0.62560000000000004</v>
      </c>
      <c r="G125" s="23">
        <v>0.2326</v>
      </c>
      <c r="H125" s="23">
        <v>0.97940000000000005</v>
      </c>
      <c r="I125" s="23">
        <v>0.98629999999999995</v>
      </c>
      <c r="J125" s="23">
        <v>0.51939999999999997</v>
      </c>
      <c r="K125" s="23">
        <v>0.42199999999999999</v>
      </c>
      <c r="L125" s="23">
        <v>0.47049999999999997</v>
      </c>
      <c r="M125" s="23">
        <v>2.8799999999999999E-2</v>
      </c>
      <c r="N125" s="23">
        <v>0.9526</v>
      </c>
      <c r="O125" s="23">
        <v>9.4000000000000004E-3</v>
      </c>
      <c r="P125" s="23">
        <v>0.96519999999999995</v>
      </c>
      <c r="Q125" s="23">
        <v>0.13469999999999999</v>
      </c>
      <c r="R125" s="23">
        <v>0.42930000000000001</v>
      </c>
      <c r="S125" s="23">
        <v>0.10730000000000001</v>
      </c>
      <c r="T125" s="23">
        <v>6.0400000000000002E-2</v>
      </c>
      <c r="U125" s="23">
        <v>0.81769999999999998</v>
      </c>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row>
    <row r="126" spans="2:70">
      <c r="B126" s="23">
        <v>0.88980000000000004</v>
      </c>
      <c r="C126" s="23">
        <v>0.77300000000000002</v>
      </c>
      <c r="D126" s="23">
        <v>0.84650000000000003</v>
      </c>
      <c r="E126" s="23">
        <v>0.86980000000000002</v>
      </c>
      <c r="F126" s="23">
        <v>0.95469999999999999</v>
      </c>
      <c r="G126" s="23">
        <v>0.64170000000000005</v>
      </c>
      <c r="H126" s="23">
        <v>0.17369999999999999</v>
      </c>
      <c r="I126" s="23">
        <v>0.58209999999999995</v>
      </c>
      <c r="J126" s="23">
        <v>0.82099999999999995</v>
      </c>
      <c r="K126" s="23">
        <v>0.50629999999999997</v>
      </c>
      <c r="L126" s="23">
        <v>0.39779999999999999</v>
      </c>
      <c r="M126" s="23">
        <v>0.1193</v>
      </c>
      <c r="N126" s="23">
        <v>0.64170000000000005</v>
      </c>
      <c r="O126" s="23">
        <v>0.42230000000000001</v>
      </c>
      <c r="P126" s="23">
        <v>0.91210000000000002</v>
      </c>
      <c r="Q126" s="23">
        <v>0.60160000000000002</v>
      </c>
      <c r="R126" s="23">
        <v>0.44729999999999998</v>
      </c>
      <c r="S126" s="23">
        <v>8.0000000000000004E-4</v>
      </c>
      <c r="T126" s="23">
        <v>0.74550000000000005</v>
      </c>
      <c r="U126" s="23">
        <v>0.1462</v>
      </c>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row>
    <row r="127" spans="2:70">
      <c r="B127" s="23">
        <v>0.59830000000000005</v>
      </c>
      <c r="C127" s="23">
        <v>0.83789999999999998</v>
      </c>
      <c r="D127" s="23">
        <v>0.95989999999999998</v>
      </c>
      <c r="E127" s="23">
        <v>0.85109999999999997</v>
      </c>
      <c r="F127" s="23">
        <v>0.34150000000000003</v>
      </c>
      <c r="G127" s="23">
        <v>0.49070000000000003</v>
      </c>
      <c r="H127" s="23">
        <v>0.33929999999999999</v>
      </c>
      <c r="I127" s="23">
        <v>0.74270000000000003</v>
      </c>
      <c r="J127" s="23">
        <v>0.14000000000000001</v>
      </c>
      <c r="K127" s="23">
        <v>0.90139999999999998</v>
      </c>
      <c r="L127" s="23">
        <v>0.6431</v>
      </c>
      <c r="M127" s="23">
        <v>0.90290000000000004</v>
      </c>
      <c r="N127" s="23">
        <v>0.99170000000000003</v>
      </c>
      <c r="O127" s="23">
        <v>0.35089999999999999</v>
      </c>
      <c r="P127" s="23">
        <v>0.93259999999999998</v>
      </c>
      <c r="Q127" s="23">
        <v>0.15890000000000001</v>
      </c>
      <c r="R127" s="23">
        <v>0.14699999999999999</v>
      </c>
      <c r="S127" s="23">
        <v>0.84309999999999996</v>
      </c>
      <c r="T127" s="23">
        <v>0.75490000000000002</v>
      </c>
      <c r="U127" s="23">
        <v>0.16930000000000001</v>
      </c>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row>
    <row r="128" spans="2:70">
      <c r="B128" s="23">
        <v>0.63090000000000002</v>
      </c>
      <c r="C128" s="23">
        <v>0.95540000000000003</v>
      </c>
      <c r="D128" s="23">
        <v>0.1525</v>
      </c>
      <c r="E128" s="23">
        <v>2.75E-2</v>
      </c>
      <c r="F128" s="23">
        <v>0.41870000000000002</v>
      </c>
      <c r="G128" s="23">
        <v>0.67730000000000001</v>
      </c>
      <c r="H128" s="23">
        <v>0.11219999999999999</v>
      </c>
      <c r="I128" s="23">
        <v>0.66120000000000001</v>
      </c>
      <c r="J128" s="23">
        <v>0.52829999999999999</v>
      </c>
      <c r="K128" s="23">
        <v>0.29859999999999998</v>
      </c>
      <c r="L128" s="23">
        <v>3.0000000000000001E-3</v>
      </c>
      <c r="M128" s="23">
        <v>0.56110000000000004</v>
      </c>
      <c r="N128" s="23">
        <v>0.96609999999999996</v>
      </c>
      <c r="O128" s="23">
        <v>0.46920000000000001</v>
      </c>
      <c r="P128" s="23">
        <v>0.35680000000000001</v>
      </c>
      <c r="Q128" s="23">
        <v>8.6900000000000005E-2</v>
      </c>
      <c r="R128" s="23">
        <v>0.63390000000000002</v>
      </c>
      <c r="S128" s="23">
        <v>0.89180000000000004</v>
      </c>
      <c r="T128" s="23">
        <v>0.99729999999999996</v>
      </c>
      <c r="U128" s="23">
        <v>0.1459</v>
      </c>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row>
    <row r="129" spans="2:70">
      <c r="B129" s="23">
        <v>0.61129999999999995</v>
      </c>
      <c r="C129" s="23">
        <v>0.61080000000000001</v>
      </c>
      <c r="D129" s="23">
        <v>0.81100000000000005</v>
      </c>
      <c r="E129" s="23">
        <v>0.62080000000000002</v>
      </c>
      <c r="F129" s="23">
        <v>5.6599999999999998E-2</v>
      </c>
      <c r="G129" s="23">
        <v>0.31859999999999999</v>
      </c>
      <c r="H129" s="23">
        <v>0.82079999999999997</v>
      </c>
      <c r="I129" s="23">
        <v>0.29330000000000001</v>
      </c>
      <c r="J129" s="23">
        <v>1.4200000000000001E-2</v>
      </c>
      <c r="K129" s="23">
        <v>0.86719999999999997</v>
      </c>
      <c r="L129" s="23">
        <v>0.36249999999999999</v>
      </c>
      <c r="M129" s="23">
        <v>0.76119999999999999</v>
      </c>
      <c r="N129" s="23">
        <v>0.69389999999999996</v>
      </c>
      <c r="O129" s="23">
        <v>0.11700000000000001</v>
      </c>
      <c r="P129" s="23">
        <v>0.83399999999999996</v>
      </c>
      <c r="Q129" s="23">
        <v>3.4000000000000002E-2</v>
      </c>
      <c r="R129" s="23">
        <v>3.5200000000000002E-2</v>
      </c>
      <c r="S129" s="23">
        <v>0.4168</v>
      </c>
      <c r="T129" s="23">
        <v>0.43509999999999999</v>
      </c>
      <c r="U129" s="23">
        <v>0.33439999999999998</v>
      </c>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row>
    <row r="130" spans="2:70">
      <c r="B130" s="23">
        <v>0.70750000000000002</v>
      </c>
      <c r="C130" s="23">
        <v>0.95450000000000002</v>
      </c>
      <c r="D130" s="23">
        <v>0.94189999999999996</v>
      </c>
      <c r="E130" s="23">
        <v>9.64E-2</v>
      </c>
      <c r="F130" s="23">
        <v>0.28920000000000001</v>
      </c>
      <c r="G130" s="23">
        <v>0.17080000000000001</v>
      </c>
      <c r="H130" s="23">
        <v>0.97770000000000001</v>
      </c>
      <c r="I130" s="23">
        <v>0.80089999999999995</v>
      </c>
      <c r="J130" s="23">
        <v>0.17560000000000001</v>
      </c>
      <c r="K130" s="23">
        <v>0.70930000000000004</v>
      </c>
      <c r="L130" s="23">
        <v>2.29E-2</v>
      </c>
      <c r="M130" s="23">
        <v>0.68130000000000002</v>
      </c>
      <c r="N130" s="23">
        <v>0.68710000000000004</v>
      </c>
      <c r="O130" s="23">
        <v>0.20979999999999999</v>
      </c>
      <c r="P130" s="23">
        <v>0.28589999999999999</v>
      </c>
      <c r="Q130" s="23">
        <v>0.91679999999999995</v>
      </c>
      <c r="R130" s="23">
        <v>4.3E-3</v>
      </c>
      <c r="S130" s="23">
        <v>0.49959999999999999</v>
      </c>
      <c r="T130" s="23">
        <v>0.64729999999999999</v>
      </c>
      <c r="U130" s="23">
        <v>0.65580000000000005</v>
      </c>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row>
    <row r="131" spans="2:70">
      <c r="B131" s="23">
        <v>0.1459</v>
      </c>
      <c r="C131" s="23">
        <v>0.6391</v>
      </c>
      <c r="D131" s="23">
        <v>0.2041</v>
      </c>
      <c r="E131" s="23">
        <v>0.55989999999999995</v>
      </c>
      <c r="F131" s="23">
        <v>0.73470000000000002</v>
      </c>
      <c r="G131" s="23">
        <v>0.23780000000000001</v>
      </c>
      <c r="H131" s="23">
        <v>0.1241</v>
      </c>
      <c r="I131" s="23">
        <v>0.74850000000000005</v>
      </c>
      <c r="J131" s="23">
        <v>0.1595</v>
      </c>
      <c r="K131" s="23">
        <v>0.49469999999999997</v>
      </c>
      <c r="L131" s="23">
        <v>0.83240000000000003</v>
      </c>
      <c r="M131" s="23">
        <v>0.1855</v>
      </c>
      <c r="N131" s="23">
        <v>0.38279999999999997</v>
      </c>
      <c r="O131" s="23">
        <v>0.98199999999999998</v>
      </c>
      <c r="P131" s="23">
        <v>0.41160000000000002</v>
      </c>
      <c r="Q131" s="23">
        <v>0.9929</v>
      </c>
      <c r="R131" s="23">
        <v>6.4199999999999993E-2</v>
      </c>
      <c r="S131" s="23">
        <v>0.4627</v>
      </c>
      <c r="T131" s="23">
        <v>0.75249999999999995</v>
      </c>
      <c r="U131" s="23">
        <v>0.62960000000000005</v>
      </c>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row>
    <row r="132" spans="2:70">
      <c r="B132" s="23">
        <v>0.81279999999999997</v>
      </c>
      <c r="C132" s="23">
        <v>7.1000000000000004E-3</v>
      </c>
      <c r="D132" s="23">
        <v>5.8299999999999998E-2</v>
      </c>
      <c r="E132" s="23">
        <v>0.82430000000000003</v>
      </c>
      <c r="F132" s="23">
        <v>0.76600000000000001</v>
      </c>
      <c r="G132" s="23">
        <v>0.3246</v>
      </c>
      <c r="H132" s="23">
        <v>0.71250000000000002</v>
      </c>
      <c r="I132" s="23">
        <v>0.95440000000000003</v>
      </c>
      <c r="J132" s="23">
        <v>0.5635</v>
      </c>
      <c r="K132" s="23">
        <v>0.3236</v>
      </c>
      <c r="L132" s="23">
        <v>3.2399999999999998E-2</v>
      </c>
      <c r="M132" s="23">
        <v>0.7036</v>
      </c>
      <c r="N132" s="23">
        <v>0.84609999999999996</v>
      </c>
      <c r="O132" s="23">
        <v>0.53539999999999999</v>
      </c>
      <c r="P132" s="23">
        <v>6.2799999999999995E-2</v>
      </c>
      <c r="Q132" s="23">
        <v>0.92689999999999995</v>
      </c>
      <c r="R132" s="23">
        <v>0.39800000000000002</v>
      </c>
      <c r="S132" s="23">
        <v>0.22489999999999999</v>
      </c>
      <c r="T132" s="23">
        <v>0.42059999999999997</v>
      </c>
      <c r="U132" s="23">
        <v>0.17760000000000001</v>
      </c>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row>
    <row r="133" spans="2:70">
      <c r="B133" s="23">
        <v>0.65500000000000003</v>
      </c>
      <c r="C133" s="23">
        <v>0.68810000000000004</v>
      </c>
      <c r="D133" s="23">
        <v>0.95840000000000003</v>
      </c>
      <c r="E133" s="23">
        <v>0.2319</v>
      </c>
      <c r="F133" s="23">
        <v>0.6018</v>
      </c>
      <c r="G133" s="23">
        <v>7.9000000000000008E-3</v>
      </c>
      <c r="H133" s="23">
        <v>0.3266</v>
      </c>
      <c r="I133" s="23">
        <v>0.67390000000000005</v>
      </c>
      <c r="J133" s="23">
        <v>0.62970000000000004</v>
      </c>
      <c r="K133" s="23">
        <v>0.71870000000000001</v>
      </c>
      <c r="L133" s="23">
        <v>0.25190000000000001</v>
      </c>
      <c r="M133" s="23">
        <v>0.82499999999999996</v>
      </c>
      <c r="N133" s="23">
        <v>0.5</v>
      </c>
      <c r="O133" s="23">
        <v>4.3799999999999999E-2</v>
      </c>
      <c r="P133" s="23">
        <v>0.1338</v>
      </c>
      <c r="Q133" s="23">
        <v>0.87819999999999998</v>
      </c>
      <c r="R133" s="23">
        <v>0.22309999999999999</v>
      </c>
      <c r="S133" s="23">
        <v>0.31919999999999998</v>
      </c>
      <c r="T133" s="23">
        <v>0.64180000000000004</v>
      </c>
      <c r="U133" s="23">
        <v>0.93059999999999998</v>
      </c>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row>
    <row r="134" spans="2:70">
      <c r="B134" s="23">
        <v>0.29110000000000003</v>
      </c>
      <c r="C134" s="23">
        <v>0.82099999999999995</v>
      </c>
      <c r="D134" s="23">
        <v>0.92889999999999995</v>
      </c>
      <c r="E134" s="23">
        <v>0.2646</v>
      </c>
      <c r="F134" s="23">
        <v>0.36</v>
      </c>
      <c r="G134" s="23">
        <v>0.2213</v>
      </c>
      <c r="H134" s="23">
        <v>7.6600000000000001E-2</v>
      </c>
      <c r="I134" s="23">
        <v>0.85019999999999996</v>
      </c>
      <c r="J134" s="23">
        <v>0.8458</v>
      </c>
      <c r="K134" s="23">
        <v>3.2000000000000001E-2</v>
      </c>
      <c r="L134" s="23">
        <v>0.78800000000000003</v>
      </c>
      <c r="M134" s="23">
        <v>0.36969999999999997</v>
      </c>
      <c r="N134" s="23">
        <v>0.84830000000000005</v>
      </c>
      <c r="O134" s="23">
        <v>0.91569999999999996</v>
      </c>
      <c r="P134" s="23">
        <v>9.1300000000000006E-2</v>
      </c>
      <c r="Q134" s="23">
        <v>0.25430000000000003</v>
      </c>
      <c r="R134" s="23">
        <v>0.88870000000000005</v>
      </c>
      <c r="S134" s="23">
        <v>0.4793</v>
      </c>
      <c r="T134" s="23">
        <v>0.9506</v>
      </c>
      <c r="U134" s="23">
        <v>8.2600000000000007E-2</v>
      </c>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row>
    <row r="135" spans="2:70">
      <c r="B135" s="23">
        <v>0.37709999999999999</v>
      </c>
      <c r="C135" s="23">
        <v>0.1545</v>
      </c>
      <c r="D135" s="23">
        <v>0.94189999999999996</v>
      </c>
      <c r="E135" s="23">
        <v>0.96240000000000003</v>
      </c>
      <c r="F135" s="23">
        <v>0.87080000000000002</v>
      </c>
      <c r="G135" s="23">
        <v>0.40189999999999998</v>
      </c>
      <c r="H135" s="23">
        <v>0.16300000000000001</v>
      </c>
      <c r="I135" s="23">
        <v>0.87909999999999999</v>
      </c>
      <c r="J135" s="23">
        <v>0.81210000000000004</v>
      </c>
      <c r="K135" s="23">
        <v>0.56079999999999997</v>
      </c>
      <c r="L135" s="23">
        <v>0.87609999999999999</v>
      </c>
      <c r="M135" s="23">
        <v>7.7399999999999997E-2</v>
      </c>
      <c r="N135" s="23">
        <v>0.76870000000000005</v>
      </c>
      <c r="O135" s="23">
        <v>0.8448</v>
      </c>
      <c r="P135" s="23">
        <v>0.5423</v>
      </c>
      <c r="Q135" s="23">
        <v>0.7792</v>
      </c>
      <c r="R135" s="23">
        <v>0.71730000000000005</v>
      </c>
      <c r="S135" s="23">
        <v>0.34520000000000001</v>
      </c>
      <c r="T135" s="23">
        <v>0.89559999999999995</v>
      </c>
      <c r="U135" s="23">
        <v>0.60209999999999997</v>
      </c>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row>
    <row r="136" spans="2:70">
      <c r="B136" s="23">
        <v>0.32840000000000003</v>
      </c>
      <c r="C136" s="23">
        <v>0.67</v>
      </c>
      <c r="D136" s="23">
        <v>0.87649999999999995</v>
      </c>
      <c r="E136" s="23">
        <v>0.8034</v>
      </c>
      <c r="F136" s="23">
        <v>0.42480000000000001</v>
      </c>
      <c r="G136" s="23">
        <v>0.74909999999999999</v>
      </c>
      <c r="H136" s="23">
        <v>2.8299999999999999E-2</v>
      </c>
      <c r="I136" s="23">
        <v>0.70799999999999996</v>
      </c>
      <c r="J136" s="23">
        <v>0.43419999999999997</v>
      </c>
      <c r="K136" s="23">
        <v>0.99550000000000005</v>
      </c>
      <c r="L136" s="23">
        <v>0.15570000000000001</v>
      </c>
      <c r="M136" s="23">
        <v>0.41220000000000001</v>
      </c>
      <c r="N136" s="23">
        <v>0.93320000000000003</v>
      </c>
      <c r="O136" s="23">
        <v>0.92149999999999999</v>
      </c>
      <c r="P136" s="23">
        <v>0.21460000000000001</v>
      </c>
      <c r="Q136" s="23">
        <v>0.84709999999999996</v>
      </c>
      <c r="R136" s="23">
        <v>0.30209999999999998</v>
      </c>
      <c r="S136" s="23">
        <v>0.15379999999999999</v>
      </c>
      <c r="T136" s="23">
        <v>0.26879999999999998</v>
      </c>
      <c r="U136" s="23">
        <v>1.66E-2</v>
      </c>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row>
    <row r="137" spans="2:70">
      <c r="B137" s="23">
        <v>0.76590000000000003</v>
      </c>
      <c r="C137" s="23">
        <v>0.83450000000000002</v>
      </c>
      <c r="D137" s="23">
        <v>0.81140000000000001</v>
      </c>
      <c r="E137" s="23">
        <v>0.64790000000000003</v>
      </c>
      <c r="F137" s="23">
        <v>0.2681</v>
      </c>
      <c r="G137" s="23">
        <v>0.51690000000000003</v>
      </c>
      <c r="H137" s="23">
        <v>0.1275</v>
      </c>
      <c r="I137" s="23">
        <v>0.72130000000000005</v>
      </c>
      <c r="J137" s="23">
        <v>0.55030000000000001</v>
      </c>
      <c r="K137" s="23">
        <v>0.57050000000000001</v>
      </c>
      <c r="L137" s="23">
        <v>0.86980000000000002</v>
      </c>
      <c r="M137" s="23">
        <v>0.63190000000000002</v>
      </c>
      <c r="N137" s="23">
        <v>0.93589999999999995</v>
      </c>
      <c r="O137" s="23">
        <v>0.3422</v>
      </c>
      <c r="P137" s="23">
        <v>0.68530000000000002</v>
      </c>
      <c r="Q137" s="23">
        <v>5.1999999999999998E-2</v>
      </c>
      <c r="R137" s="23">
        <v>0.56869999999999998</v>
      </c>
      <c r="S137" s="23">
        <v>0.1661</v>
      </c>
      <c r="T137" s="23">
        <v>0.9546</v>
      </c>
      <c r="U137" s="23">
        <v>0.92889999999999995</v>
      </c>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row>
    <row r="138" spans="2:70">
      <c r="B138" s="23">
        <v>0.7278</v>
      </c>
      <c r="C138" s="23">
        <v>0.16350000000000001</v>
      </c>
      <c r="D138" s="23">
        <v>0.41870000000000002</v>
      </c>
      <c r="E138" s="23">
        <v>0.49930000000000002</v>
      </c>
      <c r="F138" s="23">
        <v>0.67879999999999996</v>
      </c>
      <c r="G138" s="23">
        <v>0.91669999999999996</v>
      </c>
      <c r="H138" s="23">
        <v>0.39610000000000001</v>
      </c>
      <c r="I138" s="23">
        <v>0.1678</v>
      </c>
      <c r="J138" s="23">
        <v>0.41649999999999998</v>
      </c>
      <c r="K138" s="23">
        <v>0.50190000000000001</v>
      </c>
      <c r="L138" s="23">
        <v>0.43259999999999998</v>
      </c>
      <c r="M138" s="23">
        <v>0.78339999999999999</v>
      </c>
      <c r="N138" s="23">
        <v>0.86140000000000005</v>
      </c>
      <c r="O138" s="23">
        <v>0.18490000000000001</v>
      </c>
      <c r="P138" s="23">
        <v>0.9093</v>
      </c>
      <c r="Q138" s="23">
        <v>0.53969999999999996</v>
      </c>
      <c r="R138" s="23">
        <v>0.55500000000000005</v>
      </c>
      <c r="S138" s="23">
        <v>0.59519999999999995</v>
      </c>
      <c r="T138" s="23">
        <v>2.9499999999999998E-2</v>
      </c>
      <c r="U138" s="23">
        <v>0.30230000000000001</v>
      </c>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row>
    <row r="139" spans="2:70">
      <c r="B139" s="23">
        <v>0.29459999999999997</v>
      </c>
      <c r="C139" s="23">
        <v>0.2303</v>
      </c>
      <c r="D139" s="23">
        <v>0.69130000000000003</v>
      </c>
      <c r="E139" s="23">
        <v>0.72160000000000002</v>
      </c>
      <c r="F139" s="23">
        <v>0.41089999999999999</v>
      </c>
      <c r="G139" s="23">
        <v>0.79859999999999998</v>
      </c>
      <c r="H139" s="23">
        <v>0.97519999999999996</v>
      </c>
      <c r="I139" s="23">
        <v>0.12180000000000001</v>
      </c>
      <c r="J139" s="23">
        <v>0.86360000000000003</v>
      </c>
      <c r="K139" s="23">
        <v>0.61650000000000005</v>
      </c>
      <c r="L139" s="23">
        <v>0.54039999999999999</v>
      </c>
      <c r="M139" s="23">
        <v>1.43E-2</v>
      </c>
      <c r="N139" s="23">
        <v>0.17069999999999999</v>
      </c>
      <c r="O139" s="23">
        <v>0.39079999999999998</v>
      </c>
      <c r="P139" s="23">
        <v>0.3286</v>
      </c>
      <c r="Q139" s="23">
        <v>4.48E-2</v>
      </c>
      <c r="R139" s="23">
        <v>0.72919999999999996</v>
      </c>
      <c r="S139" s="23">
        <v>0.4672</v>
      </c>
      <c r="T139" s="23">
        <v>0.31009999999999999</v>
      </c>
      <c r="U139" s="23">
        <v>0.70140000000000002</v>
      </c>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row>
    <row r="140" spans="2:70">
      <c r="B140" s="23">
        <v>0.54630000000000001</v>
      </c>
      <c r="C140" s="23">
        <v>0.47320000000000001</v>
      </c>
      <c r="D140" s="23">
        <v>0.17599999999999999</v>
      </c>
      <c r="E140" s="23">
        <v>0.44409999999999999</v>
      </c>
      <c r="F140" s="23">
        <v>0.42620000000000002</v>
      </c>
      <c r="G140" s="23">
        <v>3.44E-2</v>
      </c>
      <c r="H140" s="23">
        <v>0.53210000000000002</v>
      </c>
      <c r="I140" s="23">
        <v>0.90759999999999996</v>
      </c>
      <c r="J140" s="23">
        <v>0.87470000000000003</v>
      </c>
      <c r="K140" s="23">
        <v>0.68379999999999996</v>
      </c>
      <c r="L140" s="23">
        <v>0.29449999999999998</v>
      </c>
      <c r="M140" s="23">
        <v>0.65349999999999997</v>
      </c>
      <c r="N140" s="23">
        <v>7.7299999999999994E-2</v>
      </c>
      <c r="O140" s="23">
        <v>0.9244</v>
      </c>
      <c r="P140" s="23">
        <v>0.2661</v>
      </c>
      <c r="Q140" s="23">
        <v>0.505</v>
      </c>
      <c r="R140" s="23">
        <v>0.71040000000000003</v>
      </c>
      <c r="S140" s="23">
        <v>0.45850000000000002</v>
      </c>
      <c r="T140" s="23">
        <v>8.4599999999999995E-2</v>
      </c>
      <c r="U140" s="23">
        <v>0.85440000000000005</v>
      </c>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row>
    <row r="141" spans="2:70">
      <c r="B141" s="23">
        <v>8.6599999999999996E-2</v>
      </c>
      <c r="C141" s="23">
        <v>0.56210000000000004</v>
      </c>
      <c r="D141" s="23">
        <v>0.7117</v>
      </c>
      <c r="E141" s="23">
        <v>1.55E-2</v>
      </c>
      <c r="F141" s="23">
        <v>0.3392</v>
      </c>
      <c r="G141" s="23">
        <v>0.49940000000000001</v>
      </c>
      <c r="H141" s="23">
        <v>4.4299999999999999E-2</v>
      </c>
      <c r="I141" s="23">
        <v>0.65780000000000005</v>
      </c>
      <c r="J141" s="23">
        <v>0.5978</v>
      </c>
      <c r="K141" s="23">
        <v>0.66820000000000002</v>
      </c>
      <c r="L141" s="23">
        <v>0.14710000000000001</v>
      </c>
      <c r="M141" s="23">
        <v>0.91420000000000001</v>
      </c>
      <c r="N141" s="23">
        <v>0.69220000000000004</v>
      </c>
      <c r="O141" s="23">
        <v>0.78339999999999999</v>
      </c>
      <c r="P141" s="23">
        <v>0.79139999999999999</v>
      </c>
      <c r="Q141" s="23">
        <v>0.35870000000000002</v>
      </c>
      <c r="R141" s="23">
        <v>0.97770000000000001</v>
      </c>
      <c r="S141" s="23">
        <v>0.74839999999999995</v>
      </c>
      <c r="T141" s="23">
        <v>5.6399999999999999E-2</v>
      </c>
      <c r="U141" s="23">
        <v>0.55700000000000005</v>
      </c>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row>
    <row r="142" spans="2:70">
      <c r="B142" s="23">
        <v>0.80610000000000004</v>
      </c>
      <c r="C142" s="23">
        <v>0.999</v>
      </c>
      <c r="D142" s="23">
        <v>0.35089999999999999</v>
      </c>
      <c r="E142" s="23">
        <v>0.72909999999999997</v>
      </c>
      <c r="F142" s="23">
        <v>0.50390000000000001</v>
      </c>
      <c r="G142" s="23">
        <v>0.45450000000000002</v>
      </c>
      <c r="H142" s="23">
        <v>0.51419999999999999</v>
      </c>
      <c r="I142" s="23">
        <v>0.186</v>
      </c>
      <c r="J142" s="23">
        <v>0.32169999999999999</v>
      </c>
      <c r="K142" s="23">
        <v>0.22270000000000001</v>
      </c>
      <c r="L142" s="23">
        <v>0.77610000000000001</v>
      </c>
      <c r="M142" s="23">
        <v>0.15440000000000001</v>
      </c>
      <c r="N142" s="23">
        <v>0.74960000000000004</v>
      </c>
      <c r="O142" s="23">
        <v>0.71989999999999998</v>
      </c>
      <c r="P142" s="23">
        <v>0.76890000000000003</v>
      </c>
      <c r="Q142" s="23">
        <v>0.78090000000000004</v>
      </c>
      <c r="R142" s="23">
        <v>0.8135</v>
      </c>
      <c r="S142" s="23">
        <v>6.88E-2</v>
      </c>
      <c r="T142" s="23">
        <v>0.77180000000000004</v>
      </c>
      <c r="U142" s="23">
        <v>0.73860000000000003</v>
      </c>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row>
    <row r="143" spans="2:70">
      <c r="B143" s="23">
        <v>0.1232</v>
      </c>
      <c r="C143" s="23">
        <v>0.88949999999999996</v>
      </c>
      <c r="D143" s="23">
        <v>0.83899999999999997</v>
      </c>
      <c r="E143" s="23">
        <v>0.89459999999999995</v>
      </c>
      <c r="F143" s="23">
        <v>0.2356</v>
      </c>
      <c r="G143" s="23">
        <v>0.26790000000000003</v>
      </c>
      <c r="H143" s="23">
        <v>0.52429999999999999</v>
      </c>
      <c r="I143" s="23">
        <v>0.75049999999999994</v>
      </c>
      <c r="J143" s="23">
        <v>0.17929999999999999</v>
      </c>
      <c r="K143" s="23">
        <v>0.97009999999999996</v>
      </c>
      <c r="L143" s="23">
        <v>0.72870000000000001</v>
      </c>
      <c r="M143" s="23">
        <v>0.87729999999999997</v>
      </c>
      <c r="N143" s="23">
        <v>0.85729999999999995</v>
      </c>
      <c r="O143" s="23">
        <v>4.7999999999999996E-3</v>
      </c>
      <c r="P143" s="23">
        <v>0.63649999999999995</v>
      </c>
      <c r="Q143" s="23">
        <v>0.17519999999999999</v>
      </c>
      <c r="R143" s="23">
        <v>0.45710000000000001</v>
      </c>
      <c r="S143" s="23">
        <v>9.3399999999999997E-2</v>
      </c>
      <c r="T143" s="23">
        <v>0.96530000000000005</v>
      </c>
      <c r="U143" s="23">
        <v>0.31109999999999999</v>
      </c>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row>
    <row r="144" spans="2:70">
      <c r="B144" s="23">
        <v>0.66290000000000004</v>
      </c>
      <c r="C144" s="23">
        <v>0.94110000000000005</v>
      </c>
      <c r="D144" s="23">
        <v>0.28249999999999997</v>
      </c>
      <c r="E144" s="23">
        <v>0.71909999999999996</v>
      </c>
      <c r="F144" s="23">
        <v>8.9999999999999993E-3</v>
      </c>
      <c r="G144" s="23">
        <v>0.52829999999999999</v>
      </c>
      <c r="H144" s="23">
        <v>0.58589999999999998</v>
      </c>
      <c r="I144" s="23">
        <v>0.56179999999999997</v>
      </c>
      <c r="J144" s="23">
        <v>0.3755</v>
      </c>
      <c r="K144" s="23">
        <v>0.82850000000000001</v>
      </c>
      <c r="L144" s="23">
        <v>0.7883</v>
      </c>
      <c r="M144" s="23">
        <v>0.372</v>
      </c>
      <c r="N144" s="23">
        <v>0.88880000000000003</v>
      </c>
      <c r="O144" s="23">
        <v>0.63759999999999994</v>
      </c>
      <c r="P144" s="23">
        <v>0.13850000000000001</v>
      </c>
      <c r="Q144" s="23">
        <v>0.22120000000000001</v>
      </c>
      <c r="R144" s="23">
        <v>0.62590000000000001</v>
      </c>
      <c r="S144" s="23">
        <v>0.95540000000000003</v>
      </c>
      <c r="T144" s="23">
        <v>0.9042</v>
      </c>
      <c r="U144" s="23">
        <v>0.74150000000000005</v>
      </c>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row>
    <row r="145" spans="2:70">
      <c r="B145" s="23">
        <v>0.53839999999999999</v>
      </c>
      <c r="C145" s="23">
        <v>4.5400000000000003E-2</v>
      </c>
      <c r="D145" s="23">
        <v>0.31840000000000002</v>
      </c>
      <c r="E145" s="23">
        <v>0.80420000000000003</v>
      </c>
      <c r="F145" s="23">
        <v>0.26519999999999999</v>
      </c>
      <c r="G145" s="23">
        <v>2.0999999999999999E-3</v>
      </c>
      <c r="H145" s="23">
        <v>0.2036</v>
      </c>
      <c r="I145" s="23">
        <v>0.28220000000000001</v>
      </c>
      <c r="J145" s="23">
        <v>0.78349999999999997</v>
      </c>
      <c r="K145" s="23">
        <v>0.52080000000000004</v>
      </c>
      <c r="L145" s="23">
        <v>0.76959999999999995</v>
      </c>
      <c r="M145" s="23">
        <v>0.3518</v>
      </c>
      <c r="N145" s="23">
        <v>0.71130000000000004</v>
      </c>
      <c r="O145" s="23">
        <v>0.1671</v>
      </c>
      <c r="P145" s="23">
        <v>0.3</v>
      </c>
      <c r="Q145" s="23">
        <v>0.91649999999999998</v>
      </c>
      <c r="R145" s="23">
        <v>0.14499999999999999</v>
      </c>
      <c r="S145" s="23">
        <v>0.46279999999999999</v>
      </c>
      <c r="T145" s="23">
        <v>0.3992</v>
      </c>
      <c r="U145" s="23">
        <v>0.35289999999999999</v>
      </c>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row>
    <row r="146" spans="2:70">
      <c r="B146" s="23">
        <v>0.5867</v>
      </c>
      <c r="C146" s="23">
        <v>0.1351</v>
      </c>
      <c r="D146" s="23">
        <v>0.53680000000000005</v>
      </c>
      <c r="E146" s="23">
        <v>0.37109999999999999</v>
      </c>
      <c r="F146" s="23">
        <v>0.28860000000000002</v>
      </c>
      <c r="G146" s="23">
        <v>0.54810000000000003</v>
      </c>
      <c r="H146" s="23">
        <v>0.43109999999999998</v>
      </c>
      <c r="I146" s="23">
        <v>0.13109999999999999</v>
      </c>
      <c r="J146" s="23">
        <v>0.11509999999999999</v>
      </c>
      <c r="K146" s="23">
        <v>0.97189999999999999</v>
      </c>
      <c r="L146" s="23">
        <v>0.2177</v>
      </c>
      <c r="M146" s="23">
        <v>0.56930000000000003</v>
      </c>
      <c r="N146" s="23">
        <v>0.90410000000000001</v>
      </c>
      <c r="O146" s="23">
        <v>0.87280000000000002</v>
      </c>
      <c r="P146" s="23">
        <v>4.1799999999999997E-2</v>
      </c>
      <c r="Q146" s="23">
        <v>0.3009</v>
      </c>
      <c r="R146" s="23">
        <v>0.53939999999999999</v>
      </c>
      <c r="S146" s="23">
        <v>0.64910000000000001</v>
      </c>
      <c r="T146" s="23">
        <v>0.29849999999999999</v>
      </c>
      <c r="U146" s="23">
        <v>0.33739999999999998</v>
      </c>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row>
    <row r="147" spans="2:70">
      <c r="B147" s="23">
        <v>0.82169999999999999</v>
      </c>
      <c r="C147" s="23">
        <v>0.83050000000000002</v>
      </c>
      <c r="D147" s="23">
        <v>0.11459999999999999</v>
      </c>
      <c r="E147" s="23">
        <v>0.30909999999999999</v>
      </c>
      <c r="F147" s="23">
        <v>0.94530000000000003</v>
      </c>
      <c r="G147" s="23">
        <v>0.4274</v>
      </c>
      <c r="H147" s="23">
        <v>0.3569</v>
      </c>
      <c r="I147" s="23">
        <v>0.29449999999999998</v>
      </c>
      <c r="J147" s="23">
        <v>0.52969999999999995</v>
      </c>
      <c r="K147" s="23">
        <v>0.35399999999999998</v>
      </c>
      <c r="L147" s="23">
        <v>0.33900000000000002</v>
      </c>
      <c r="M147" s="23">
        <v>0.7157</v>
      </c>
      <c r="N147" s="23">
        <v>7.9299999999999995E-2</v>
      </c>
      <c r="O147" s="23">
        <v>5.1299999999999998E-2</v>
      </c>
      <c r="P147" s="23">
        <v>0.45910000000000001</v>
      </c>
      <c r="Q147" s="23">
        <v>0.56459999999999999</v>
      </c>
      <c r="R147" s="23">
        <v>0.68889999999999996</v>
      </c>
      <c r="S147" s="23">
        <v>0.76770000000000005</v>
      </c>
      <c r="T147" s="23">
        <v>0.50029999999999997</v>
      </c>
      <c r="U147" s="23">
        <v>0.7782</v>
      </c>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row>
    <row r="148" spans="2:70">
      <c r="B148" s="23">
        <v>0.32990000000000003</v>
      </c>
      <c r="C148" s="23">
        <v>0.1125</v>
      </c>
      <c r="D148" s="23">
        <v>0.54569999999999996</v>
      </c>
      <c r="E148" s="23">
        <v>0.15720000000000001</v>
      </c>
      <c r="F148" s="23">
        <v>0.99070000000000003</v>
      </c>
      <c r="G148" s="23">
        <v>0.47889999999999999</v>
      </c>
      <c r="H148" s="23">
        <v>0.82630000000000003</v>
      </c>
      <c r="I148" s="23">
        <v>0.70530000000000004</v>
      </c>
      <c r="J148" s="23">
        <v>0.6915</v>
      </c>
      <c r="K148" s="23">
        <v>2.24E-2</v>
      </c>
      <c r="L148" s="23">
        <v>1.3899999999999999E-2</v>
      </c>
      <c r="M148" s="23">
        <v>0.6744</v>
      </c>
      <c r="N148" s="23">
        <v>0.80069999999999997</v>
      </c>
      <c r="O148" s="23">
        <v>5.2600000000000001E-2</v>
      </c>
      <c r="P148" s="23">
        <v>0.72509999999999997</v>
      </c>
      <c r="Q148" s="23">
        <v>0.58660000000000001</v>
      </c>
      <c r="R148" s="23">
        <v>7.5700000000000003E-2</v>
      </c>
      <c r="S148" s="23">
        <v>0.44619999999999999</v>
      </c>
      <c r="T148" s="23">
        <v>0.7702</v>
      </c>
      <c r="U148" s="23">
        <v>0.55579999999999996</v>
      </c>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row>
    <row r="149" spans="2:70">
      <c r="B149" s="23">
        <v>0.43780000000000002</v>
      </c>
      <c r="C149" s="23">
        <v>0.96409999999999996</v>
      </c>
      <c r="D149" s="23">
        <v>0.15279999999999999</v>
      </c>
      <c r="E149" s="23">
        <v>0.68979999999999997</v>
      </c>
      <c r="F149" s="23">
        <v>0.71360000000000001</v>
      </c>
      <c r="G149" s="23">
        <v>0.37569999999999998</v>
      </c>
      <c r="H149" s="23">
        <v>0.58150000000000002</v>
      </c>
      <c r="I149" s="23">
        <v>0.8488</v>
      </c>
      <c r="J149" s="23">
        <v>0.24890000000000001</v>
      </c>
      <c r="K149" s="23">
        <v>0.51629999999999998</v>
      </c>
      <c r="L149" s="23">
        <v>0.52470000000000006</v>
      </c>
      <c r="M149" s="23">
        <v>0.5665</v>
      </c>
      <c r="N149" s="23">
        <v>0.21529999999999999</v>
      </c>
      <c r="O149" s="23">
        <v>0.1308</v>
      </c>
      <c r="P149" s="23">
        <v>0.41839999999999999</v>
      </c>
      <c r="Q149" s="23">
        <v>0.5968</v>
      </c>
      <c r="R149" s="23">
        <v>0.29509999999999997</v>
      </c>
      <c r="S149" s="23">
        <v>0.50760000000000005</v>
      </c>
      <c r="T149" s="23">
        <v>0.48020000000000002</v>
      </c>
      <c r="U149" s="23">
        <v>0.84519999999999995</v>
      </c>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row>
    <row r="150" spans="2:70">
      <c r="B150" s="23">
        <v>0.89200000000000002</v>
      </c>
      <c r="C150" s="23">
        <v>0.82140000000000002</v>
      </c>
      <c r="D150" s="23">
        <v>0.3196</v>
      </c>
      <c r="E150" s="23">
        <v>0.52270000000000005</v>
      </c>
      <c r="F150" s="23">
        <v>0.66800000000000004</v>
      </c>
      <c r="G150" s="23">
        <v>0.81110000000000004</v>
      </c>
      <c r="H150" s="23">
        <v>0.35139999999999999</v>
      </c>
      <c r="I150" s="23">
        <v>0.56589999999999996</v>
      </c>
      <c r="J150" s="23">
        <v>0.2984</v>
      </c>
      <c r="K150" s="23">
        <v>0.37080000000000002</v>
      </c>
      <c r="L150" s="23">
        <v>0.67549999999999999</v>
      </c>
      <c r="M150" s="23">
        <v>0.85429999999999995</v>
      </c>
      <c r="N150" s="23">
        <v>0.57809999999999995</v>
      </c>
      <c r="O150" s="23">
        <v>0.3165</v>
      </c>
      <c r="P150" s="23">
        <v>0.48559999999999998</v>
      </c>
      <c r="Q150" s="23">
        <v>0.72340000000000004</v>
      </c>
      <c r="R150" s="23">
        <v>3.1E-2</v>
      </c>
      <c r="S150" s="23">
        <v>0.9899</v>
      </c>
      <c r="T150" s="23">
        <v>0.58930000000000005</v>
      </c>
      <c r="U150" s="23">
        <v>0.53280000000000005</v>
      </c>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row>
    <row r="151" spans="2:70">
      <c r="B151" s="23">
        <v>0.95950000000000002</v>
      </c>
      <c r="C151" s="23">
        <v>0.71660000000000001</v>
      </c>
      <c r="D151" s="23">
        <v>0.1226</v>
      </c>
      <c r="E151" s="23">
        <v>4.7500000000000001E-2</v>
      </c>
      <c r="F151" s="23">
        <v>0.71830000000000005</v>
      </c>
      <c r="G151" s="23">
        <v>2.81E-2</v>
      </c>
      <c r="H151" s="23">
        <v>0.43940000000000001</v>
      </c>
      <c r="I151" s="23">
        <v>0.73740000000000006</v>
      </c>
      <c r="J151" s="23">
        <v>0.44469999999999998</v>
      </c>
      <c r="K151" s="23">
        <v>0.67349999999999999</v>
      </c>
      <c r="L151" s="23">
        <v>0.19070000000000001</v>
      </c>
      <c r="M151" s="23">
        <v>0.63129999999999997</v>
      </c>
      <c r="N151" s="23">
        <v>0.50470000000000004</v>
      </c>
      <c r="O151" s="23">
        <v>0.217</v>
      </c>
      <c r="P151" s="23">
        <v>0.2399</v>
      </c>
      <c r="Q151" s="23">
        <v>0.2301</v>
      </c>
      <c r="R151" s="23">
        <v>0.76160000000000005</v>
      </c>
      <c r="S151" s="23">
        <v>0.9577</v>
      </c>
      <c r="T151" s="23">
        <v>0.36309999999999998</v>
      </c>
      <c r="U151" s="23">
        <v>0.8538</v>
      </c>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row>
    <row r="152" spans="2:70">
      <c r="B152" s="23">
        <v>0.24310000000000001</v>
      </c>
      <c r="C152" s="23">
        <v>0.3175</v>
      </c>
      <c r="D152" s="23">
        <v>0</v>
      </c>
      <c r="E152" s="23">
        <v>0.92</v>
      </c>
      <c r="F152" s="23">
        <v>0.44440000000000002</v>
      </c>
      <c r="G152" s="23">
        <v>0.81120000000000003</v>
      </c>
      <c r="H152" s="23">
        <v>0.66830000000000001</v>
      </c>
      <c r="I152" s="23">
        <v>0.6653</v>
      </c>
      <c r="J152" s="23">
        <v>0.8165</v>
      </c>
      <c r="K152" s="23">
        <v>0.4214</v>
      </c>
      <c r="L152" s="23">
        <v>0.25669999999999998</v>
      </c>
      <c r="M152" s="23">
        <v>0.92359999999999998</v>
      </c>
      <c r="N152" s="23">
        <v>3.0300000000000001E-2</v>
      </c>
      <c r="O152" s="23">
        <v>0.99060000000000004</v>
      </c>
      <c r="P152" s="23">
        <v>0.81169999999999998</v>
      </c>
      <c r="Q152" s="23">
        <v>0.37709999999999999</v>
      </c>
      <c r="R152" s="23">
        <v>0.53210000000000002</v>
      </c>
      <c r="S152" s="23">
        <v>0.61509999999999998</v>
      </c>
      <c r="T152" s="23">
        <v>0.75560000000000005</v>
      </c>
      <c r="U152" s="23">
        <v>0.71379999999999999</v>
      </c>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row>
    <row r="153" spans="2:70">
      <c r="B153" s="23">
        <v>0.37580000000000002</v>
      </c>
      <c r="C153" s="23">
        <v>0.51</v>
      </c>
      <c r="D153" s="23">
        <v>0.4572</v>
      </c>
      <c r="E153" s="23">
        <v>0.70079999999999998</v>
      </c>
      <c r="F153" s="23">
        <v>7.1599999999999997E-2</v>
      </c>
      <c r="G153" s="23">
        <v>0.72729999999999995</v>
      </c>
      <c r="H153" s="23">
        <v>0.37930000000000003</v>
      </c>
      <c r="I153" s="23">
        <v>3.8699999999999998E-2</v>
      </c>
      <c r="J153" s="23">
        <v>0.8387</v>
      </c>
      <c r="K153" s="23">
        <v>0.58130000000000004</v>
      </c>
      <c r="L153" s="23">
        <v>0.40629999999999999</v>
      </c>
      <c r="M153" s="23">
        <v>0.49459999999999998</v>
      </c>
      <c r="N153" s="23">
        <v>0.79890000000000005</v>
      </c>
      <c r="O153" s="23">
        <v>0.246</v>
      </c>
      <c r="P153" s="23">
        <v>0.75360000000000005</v>
      </c>
      <c r="Q153" s="23">
        <v>0.49809999999999999</v>
      </c>
      <c r="R153" s="23">
        <v>0.56310000000000004</v>
      </c>
      <c r="S153" s="23">
        <v>0.43630000000000002</v>
      </c>
      <c r="T153" s="23">
        <v>0.95679999999999998</v>
      </c>
      <c r="U153" s="23">
        <v>1.8100000000000002E-2</v>
      </c>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row>
    <row r="154" spans="2:70">
      <c r="B154" s="23">
        <v>0.20449999999999999</v>
      </c>
      <c r="C154" s="23">
        <v>0.37030000000000002</v>
      </c>
      <c r="D154" s="23">
        <v>0.75280000000000002</v>
      </c>
      <c r="E154" s="23">
        <v>0.79879999999999995</v>
      </c>
      <c r="F154" s="23">
        <v>2.53E-2</v>
      </c>
      <c r="G154" s="23">
        <v>0.68220000000000003</v>
      </c>
      <c r="H154" s="23">
        <v>0.72060000000000002</v>
      </c>
      <c r="I154" s="23">
        <v>0.24479999999999999</v>
      </c>
      <c r="J154" s="23">
        <v>0.78910000000000002</v>
      </c>
      <c r="K154" s="23">
        <v>0.96199999999999997</v>
      </c>
      <c r="L154" s="23">
        <v>0.91800000000000004</v>
      </c>
      <c r="M154" s="23">
        <v>0.50860000000000005</v>
      </c>
      <c r="N154" s="23">
        <v>0.56569999999999998</v>
      </c>
      <c r="O154" s="23">
        <v>0.5998</v>
      </c>
      <c r="P154" s="23">
        <v>0.31140000000000001</v>
      </c>
      <c r="Q154" s="23">
        <v>0.1399</v>
      </c>
      <c r="R154" s="23">
        <v>0.79359999999999997</v>
      </c>
      <c r="S154" s="23">
        <v>0.58330000000000004</v>
      </c>
      <c r="T154" s="23">
        <v>0.43020000000000003</v>
      </c>
      <c r="U154" s="23">
        <v>8.5500000000000007E-2</v>
      </c>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row>
    <row r="155" spans="2:70">
      <c r="B155" s="23">
        <v>0.6603</v>
      </c>
      <c r="C155" s="23">
        <v>0.3226</v>
      </c>
      <c r="D155" s="23">
        <v>0.97919999999999996</v>
      </c>
      <c r="E155" s="23">
        <v>0.77380000000000004</v>
      </c>
      <c r="F155" s="23">
        <v>8.4599999999999995E-2</v>
      </c>
      <c r="G155" s="23">
        <v>0.90249999999999997</v>
      </c>
      <c r="H155" s="23">
        <v>0.2447</v>
      </c>
      <c r="I155" s="23">
        <v>0.99529999999999996</v>
      </c>
      <c r="J155" s="23">
        <v>0.39290000000000003</v>
      </c>
      <c r="K155" s="23">
        <v>0.81120000000000003</v>
      </c>
      <c r="L155" s="23">
        <v>0.66139999999999999</v>
      </c>
      <c r="M155" s="23">
        <v>0.53120000000000001</v>
      </c>
      <c r="N155" s="23">
        <v>0.43099999999999999</v>
      </c>
      <c r="O155" s="23">
        <v>0.76959999999999995</v>
      </c>
      <c r="P155" s="23">
        <v>0.1285</v>
      </c>
      <c r="Q155" s="23">
        <v>0.53959999999999997</v>
      </c>
      <c r="R155" s="23">
        <v>0.45050000000000001</v>
      </c>
      <c r="S155" s="23">
        <v>0.1351</v>
      </c>
      <c r="T155" s="23">
        <v>0.54559999999999997</v>
      </c>
      <c r="U155" s="23">
        <v>0.93730000000000002</v>
      </c>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row>
    <row r="156" spans="2:70">
      <c r="B156" s="23">
        <v>0.70599999999999996</v>
      </c>
      <c r="C156" s="23">
        <v>0.68259999999999998</v>
      </c>
      <c r="D156" s="23">
        <v>0.49419999999999997</v>
      </c>
      <c r="E156" s="23">
        <v>0.40279999999999999</v>
      </c>
      <c r="F156" s="23">
        <v>0.75339999999999996</v>
      </c>
      <c r="G156" s="23">
        <v>0.31209999999999999</v>
      </c>
      <c r="H156" s="23">
        <v>1.1000000000000001E-3</v>
      </c>
      <c r="I156" s="23">
        <v>0.30420000000000003</v>
      </c>
      <c r="J156" s="23">
        <v>0.9012</v>
      </c>
      <c r="K156" s="23">
        <v>0.10489999999999999</v>
      </c>
      <c r="L156" s="23">
        <v>0.43440000000000001</v>
      </c>
      <c r="M156" s="23">
        <v>0.97509999999999997</v>
      </c>
      <c r="N156" s="23">
        <v>0.53769999999999996</v>
      </c>
      <c r="O156" s="23">
        <v>0.1239</v>
      </c>
      <c r="P156" s="23">
        <v>0.18509999999999999</v>
      </c>
      <c r="Q156" s="23">
        <v>0.41099999999999998</v>
      </c>
      <c r="R156" s="23">
        <v>0.2223</v>
      </c>
      <c r="S156" s="23">
        <v>0.91439999999999999</v>
      </c>
      <c r="T156" s="23">
        <v>0.43490000000000001</v>
      </c>
      <c r="U156" s="23">
        <v>0.97550000000000003</v>
      </c>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row>
    <row r="157" spans="2:70">
      <c r="B157" s="23">
        <v>0.57879999999999998</v>
      </c>
      <c r="C157" s="23">
        <v>0.95379999999999998</v>
      </c>
      <c r="D157" s="23">
        <v>0.27629999999999999</v>
      </c>
      <c r="E157" s="23">
        <v>0.80610000000000004</v>
      </c>
      <c r="F157" s="23">
        <v>0.38779999999999998</v>
      </c>
      <c r="G157" s="23">
        <v>0.5706</v>
      </c>
      <c r="H157" s="23">
        <v>0.52829999999999999</v>
      </c>
      <c r="I157" s="23">
        <v>0.53900000000000003</v>
      </c>
      <c r="J157" s="23">
        <v>6.3200000000000006E-2</v>
      </c>
      <c r="K157" s="23">
        <v>0.86409999999999998</v>
      </c>
      <c r="L157" s="23">
        <v>0.41039999999999999</v>
      </c>
      <c r="M157" s="23">
        <v>0.25850000000000001</v>
      </c>
      <c r="N157" s="23">
        <v>0.82069999999999999</v>
      </c>
      <c r="O157" s="23">
        <v>0.5464</v>
      </c>
      <c r="P157" s="23">
        <v>0.26529999999999998</v>
      </c>
      <c r="Q157" s="23">
        <v>0.72070000000000001</v>
      </c>
      <c r="R157" s="23">
        <v>8.9399999999999993E-2</v>
      </c>
      <c r="S157" s="23">
        <v>0.83909999999999996</v>
      </c>
      <c r="T157" s="23">
        <v>0.1439</v>
      </c>
      <c r="U157" s="23">
        <v>0.6361</v>
      </c>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row>
    <row r="158" spans="2:70">
      <c r="B158" s="23">
        <v>1.89E-2</v>
      </c>
      <c r="C158" s="23">
        <v>0.65600000000000003</v>
      </c>
      <c r="D158" s="23">
        <v>0.36620000000000003</v>
      </c>
      <c r="E158" s="23">
        <v>8.5400000000000004E-2</v>
      </c>
      <c r="F158" s="23">
        <v>0.33610000000000001</v>
      </c>
      <c r="G158" s="23">
        <v>0.23069999999999999</v>
      </c>
      <c r="H158" s="23">
        <v>0.49630000000000002</v>
      </c>
      <c r="I158" s="23">
        <v>0.94789999999999996</v>
      </c>
      <c r="J158" s="23">
        <v>0.41799999999999998</v>
      </c>
      <c r="K158" s="23">
        <v>0.13020000000000001</v>
      </c>
      <c r="L158" s="23">
        <v>0.25390000000000001</v>
      </c>
      <c r="M158" s="23">
        <v>0.78249999999999997</v>
      </c>
      <c r="N158" s="23">
        <v>8.3000000000000004E-2</v>
      </c>
      <c r="O158" s="23">
        <v>0.96650000000000003</v>
      </c>
      <c r="P158" s="23">
        <v>0.61</v>
      </c>
      <c r="Q158" s="23">
        <v>0.66820000000000002</v>
      </c>
      <c r="R158" s="23">
        <v>0.89280000000000004</v>
      </c>
      <c r="S158" s="23">
        <v>0.41739999999999999</v>
      </c>
      <c r="T158" s="23">
        <v>0.57530000000000003</v>
      </c>
      <c r="U158" s="23">
        <v>0.9637</v>
      </c>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row>
    <row r="159" spans="2:70">
      <c r="B159" s="23">
        <v>8.5500000000000007E-2</v>
      </c>
      <c r="C159" s="23">
        <v>0.8427</v>
      </c>
      <c r="D159" s="23">
        <v>0.8075</v>
      </c>
      <c r="E159" s="23">
        <v>6.1699999999999998E-2</v>
      </c>
      <c r="F159" s="23">
        <v>0.84689999999999999</v>
      </c>
      <c r="G159" s="23">
        <v>0.36299999999999999</v>
      </c>
      <c r="H159" s="23">
        <v>0.23119999999999999</v>
      </c>
      <c r="I159" s="23">
        <v>0.46460000000000001</v>
      </c>
      <c r="J159" s="23">
        <v>0.68020000000000003</v>
      </c>
      <c r="K159" s="23">
        <v>0.187</v>
      </c>
      <c r="L159" s="23">
        <v>5.96E-2</v>
      </c>
      <c r="M159" s="23">
        <v>0.94679999999999997</v>
      </c>
      <c r="N159" s="23">
        <v>0.26869999999999999</v>
      </c>
      <c r="O159" s="23">
        <v>0.84830000000000005</v>
      </c>
      <c r="P159" s="23">
        <v>0.37909999999999999</v>
      </c>
      <c r="Q159" s="23">
        <v>0.97450000000000003</v>
      </c>
      <c r="R159" s="23">
        <v>0.1171</v>
      </c>
      <c r="S159" s="23">
        <v>0.99950000000000006</v>
      </c>
      <c r="T159" s="23">
        <v>7.2599999999999998E-2</v>
      </c>
      <c r="U159" s="23">
        <v>0.2135</v>
      </c>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row>
    <row r="160" spans="2:70">
      <c r="B160" s="23">
        <v>0.23369999999999999</v>
      </c>
      <c r="C160" s="23">
        <v>0.1104</v>
      </c>
      <c r="D160" s="23">
        <v>0.75229999999999997</v>
      </c>
      <c r="E160" s="23">
        <v>0.75029999999999997</v>
      </c>
      <c r="F160" s="23">
        <v>0.27339999999999998</v>
      </c>
      <c r="G160" s="23">
        <v>0.1825</v>
      </c>
      <c r="H160" s="23">
        <v>0.20419999999999999</v>
      </c>
      <c r="I160" s="23">
        <v>0.37369999999999998</v>
      </c>
      <c r="J160" s="23">
        <v>0.76500000000000001</v>
      </c>
      <c r="K160" s="23">
        <v>0.86199999999999999</v>
      </c>
      <c r="L160" s="23">
        <v>0.73229999999999995</v>
      </c>
      <c r="M160" s="23">
        <v>8.2000000000000003E-2</v>
      </c>
      <c r="N160" s="23">
        <v>0.35149999999999998</v>
      </c>
      <c r="O160" s="23">
        <v>2.52E-2</v>
      </c>
      <c r="P160" s="23">
        <v>0.37730000000000002</v>
      </c>
      <c r="Q160" s="23">
        <v>0.82199999999999995</v>
      </c>
      <c r="R160" s="23">
        <v>6.9199999999999998E-2</v>
      </c>
      <c r="S160" s="23">
        <v>0.68500000000000005</v>
      </c>
      <c r="T160" s="23">
        <v>0.8216</v>
      </c>
      <c r="U160" s="23">
        <v>0.98939999999999995</v>
      </c>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row>
    <row r="161" spans="2:70">
      <c r="B161" s="23">
        <v>0.20630000000000001</v>
      </c>
      <c r="C161" s="23">
        <v>2.3E-3</v>
      </c>
      <c r="D161" s="23">
        <v>0.73829999999999996</v>
      </c>
      <c r="E161" s="23">
        <v>0.38290000000000002</v>
      </c>
      <c r="F161" s="23">
        <v>0.63649999999999995</v>
      </c>
      <c r="G161" s="23">
        <v>0.12520000000000001</v>
      </c>
      <c r="H161" s="23">
        <v>0.19969999999999999</v>
      </c>
      <c r="I161" s="23">
        <v>0.50239999999999996</v>
      </c>
      <c r="J161" s="23">
        <v>0.99450000000000005</v>
      </c>
      <c r="K161" s="23">
        <v>0.25600000000000001</v>
      </c>
      <c r="L161" s="23">
        <v>0.88819999999999999</v>
      </c>
      <c r="M161" s="23">
        <v>0.90800000000000003</v>
      </c>
      <c r="N161" s="23">
        <v>0.54020000000000001</v>
      </c>
      <c r="O161" s="23">
        <v>0.51770000000000005</v>
      </c>
      <c r="P161" s="23">
        <v>0.38719999999999999</v>
      </c>
      <c r="Q161" s="23">
        <v>0.96220000000000006</v>
      </c>
      <c r="R161" s="23">
        <v>0.1071</v>
      </c>
      <c r="S161" s="23">
        <v>2.7900000000000001E-2</v>
      </c>
      <c r="T161" s="23">
        <v>0.36780000000000002</v>
      </c>
      <c r="U161" s="23">
        <v>0.90910000000000002</v>
      </c>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row>
    <row r="162" spans="2:70">
      <c r="B162" s="23">
        <v>0.95069999999999999</v>
      </c>
      <c r="C162" s="23">
        <v>9.2999999999999999E-2</v>
      </c>
      <c r="D162" s="23">
        <v>0.56940000000000002</v>
      </c>
      <c r="E162" s="23">
        <v>0.93989999999999996</v>
      </c>
      <c r="F162" s="23">
        <v>0.8649</v>
      </c>
      <c r="G162" s="23">
        <v>0.17519999999999999</v>
      </c>
      <c r="H162" s="23">
        <v>0.55840000000000001</v>
      </c>
      <c r="I162" s="23">
        <v>1.9400000000000001E-2</v>
      </c>
      <c r="J162" s="23">
        <v>0.94750000000000001</v>
      </c>
      <c r="K162" s="23">
        <v>0.7016</v>
      </c>
      <c r="L162" s="23">
        <v>0.96809999999999996</v>
      </c>
      <c r="M162" s="23">
        <v>0.57989999999999997</v>
      </c>
      <c r="N162" s="23">
        <v>0.40110000000000001</v>
      </c>
      <c r="O162" s="23">
        <v>0.23150000000000001</v>
      </c>
      <c r="P162" s="23">
        <v>0.45369999999999999</v>
      </c>
      <c r="Q162" s="23">
        <v>0.184</v>
      </c>
      <c r="R162" s="23">
        <v>0.25629999999999997</v>
      </c>
      <c r="S162" s="23">
        <v>0.79190000000000005</v>
      </c>
      <c r="T162" s="23">
        <v>0.60870000000000002</v>
      </c>
      <c r="U162" s="23">
        <v>7.17E-2</v>
      </c>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row>
    <row r="163" spans="2:70">
      <c r="B163" s="23">
        <v>0.33090000000000003</v>
      </c>
      <c r="C163" s="23">
        <v>0.3503</v>
      </c>
      <c r="D163" s="23">
        <v>0.46089999999999998</v>
      </c>
      <c r="E163" s="23">
        <v>0.75529999999999997</v>
      </c>
      <c r="F163" s="23">
        <v>0.50080000000000002</v>
      </c>
      <c r="G163" s="23">
        <v>0.85660000000000003</v>
      </c>
      <c r="H163" s="23">
        <v>5.3100000000000001E-2</v>
      </c>
      <c r="I163" s="23">
        <v>0.81</v>
      </c>
      <c r="J163" s="23">
        <v>0.44740000000000002</v>
      </c>
      <c r="K163" s="23">
        <v>0.1515</v>
      </c>
      <c r="L163" s="23">
        <v>0.76129999999999998</v>
      </c>
      <c r="M163" s="23">
        <v>0.7228</v>
      </c>
      <c r="N163" s="23">
        <v>0.14380000000000001</v>
      </c>
      <c r="O163" s="23">
        <v>0.93989999999999996</v>
      </c>
      <c r="P163" s="23">
        <v>0.14729999999999999</v>
      </c>
      <c r="Q163" s="23">
        <v>8.3999999999999995E-3</v>
      </c>
      <c r="R163" s="23">
        <v>0.96279999999999999</v>
      </c>
      <c r="S163" s="23">
        <v>0.98440000000000005</v>
      </c>
      <c r="T163" s="23">
        <v>0.31619999999999998</v>
      </c>
      <c r="U163" s="23">
        <v>0.62319999999999998</v>
      </c>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row>
    <row r="164" spans="2:70">
      <c r="B164" s="23">
        <v>4.2700000000000002E-2</v>
      </c>
      <c r="C164" s="23">
        <v>0.98209999999999997</v>
      </c>
      <c r="D164" s="23">
        <v>0.2515</v>
      </c>
      <c r="E164" s="23">
        <v>0.23960000000000001</v>
      </c>
      <c r="F164" s="23">
        <v>0.68610000000000004</v>
      </c>
      <c r="G164" s="23">
        <v>0.36919999999999997</v>
      </c>
      <c r="H164" s="23">
        <v>0.19270000000000001</v>
      </c>
      <c r="I164" s="23">
        <v>0.2203</v>
      </c>
      <c r="J164" s="23">
        <v>0.45079999999999998</v>
      </c>
      <c r="K164" s="23">
        <v>0.995</v>
      </c>
      <c r="L164" s="23">
        <v>0.47539999999999999</v>
      </c>
      <c r="M164" s="23">
        <v>0.2959</v>
      </c>
      <c r="N164" s="23">
        <v>0.70379999999999998</v>
      </c>
      <c r="O164" s="23">
        <v>9.6299999999999997E-2</v>
      </c>
      <c r="P164" s="23">
        <v>0.32569999999999999</v>
      </c>
      <c r="Q164" s="23">
        <v>0.40679999999999999</v>
      </c>
      <c r="R164" s="23">
        <v>0.52049999999999996</v>
      </c>
      <c r="S164" s="23">
        <v>0.9304</v>
      </c>
      <c r="T164" s="23">
        <v>0.55610000000000004</v>
      </c>
      <c r="U164" s="23">
        <v>3.5900000000000001E-2</v>
      </c>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row>
    <row r="165" spans="2:70">
      <c r="B165" s="23">
        <v>0.19220000000000001</v>
      </c>
      <c r="C165" s="23">
        <v>0.91090000000000004</v>
      </c>
      <c r="D165" s="23">
        <v>0.59</v>
      </c>
      <c r="E165" s="23">
        <v>0.1111</v>
      </c>
      <c r="F165" s="23">
        <v>0.85499999999999998</v>
      </c>
      <c r="G165" s="23">
        <v>8.8000000000000005E-3</v>
      </c>
      <c r="H165" s="23">
        <v>1.7000000000000001E-2</v>
      </c>
      <c r="I165" s="23">
        <v>0.1101</v>
      </c>
      <c r="J165" s="23">
        <v>0.4733</v>
      </c>
      <c r="K165" s="23">
        <v>0.46550000000000002</v>
      </c>
      <c r="L165" s="23">
        <v>4.9200000000000001E-2</v>
      </c>
      <c r="M165" s="23">
        <v>0.33810000000000001</v>
      </c>
      <c r="N165" s="23">
        <v>0.71109999999999995</v>
      </c>
      <c r="O165" s="23">
        <v>0.19159999999999999</v>
      </c>
      <c r="P165" s="23">
        <v>0.72940000000000005</v>
      </c>
      <c r="Q165" s="23">
        <v>2.8400000000000002E-2</v>
      </c>
      <c r="R165" s="23">
        <v>0.16070000000000001</v>
      </c>
      <c r="S165" s="23">
        <v>0.52249999999999996</v>
      </c>
      <c r="T165" s="23">
        <v>0.39510000000000001</v>
      </c>
      <c r="U165" s="23">
        <v>0.25509999999999999</v>
      </c>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row>
    <row r="166" spans="2:70">
      <c r="B166" s="23">
        <v>0.46210000000000001</v>
      </c>
      <c r="C166" s="23">
        <v>3.2199999999999999E-2</v>
      </c>
      <c r="D166" s="23">
        <v>0.18840000000000001</v>
      </c>
      <c r="E166" s="23">
        <v>0.2112</v>
      </c>
      <c r="F166" s="23">
        <v>0.746</v>
      </c>
      <c r="G166" s="23">
        <v>0.78520000000000001</v>
      </c>
      <c r="H166" s="23">
        <v>0.98280000000000001</v>
      </c>
      <c r="I166" s="23">
        <v>0.44569999999999999</v>
      </c>
      <c r="J166" s="23">
        <v>0.1225</v>
      </c>
      <c r="K166" s="23">
        <v>0.52100000000000002</v>
      </c>
      <c r="L166" s="23">
        <v>0.11840000000000001</v>
      </c>
      <c r="M166" s="23">
        <v>0.98770000000000002</v>
      </c>
      <c r="N166" s="23">
        <v>0.80269999999999997</v>
      </c>
      <c r="O166" s="23">
        <v>6.54E-2</v>
      </c>
      <c r="P166" s="23">
        <v>0.3382</v>
      </c>
      <c r="Q166" s="23">
        <v>0.1409</v>
      </c>
      <c r="R166" s="23">
        <v>0.6321</v>
      </c>
      <c r="S166" s="23">
        <v>7.9100000000000004E-2</v>
      </c>
      <c r="T166" s="23">
        <v>0.51400000000000001</v>
      </c>
      <c r="U166" s="23">
        <v>0.84250000000000003</v>
      </c>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row>
    <row r="167" spans="2:70">
      <c r="B167" s="23">
        <v>3.9300000000000002E-2</v>
      </c>
      <c r="C167" s="23">
        <v>0.1729</v>
      </c>
      <c r="D167" s="23">
        <v>0.45429999999999998</v>
      </c>
      <c r="E167" s="23">
        <v>0.13189999999999999</v>
      </c>
      <c r="F167" s="23">
        <v>0.1195</v>
      </c>
      <c r="G167" s="23">
        <v>0.47449999999999998</v>
      </c>
      <c r="H167" s="23">
        <v>0.95899999999999996</v>
      </c>
      <c r="I167" s="23">
        <v>0.76859999999999995</v>
      </c>
      <c r="J167" s="23">
        <v>0.18379999999999999</v>
      </c>
      <c r="K167" s="23">
        <v>0.43280000000000002</v>
      </c>
      <c r="L167" s="23">
        <v>0.89900000000000002</v>
      </c>
      <c r="M167" s="23">
        <v>0.72689999999999999</v>
      </c>
      <c r="N167" s="23">
        <v>0.2107</v>
      </c>
      <c r="O167" s="23">
        <v>0.80730000000000002</v>
      </c>
      <c r="P167" s="23">
        <v>0.6008</v>
      </c>
      <c r="Q167" s="23">
        <v>3.1899999999999998E-2</v>
      </c>
      <c r="R167" s="23">
        <v>0.30790000000000001</v>
      </c>
      <c r="S167" s="23">
        <v>0.51900000000000002</v>
      </c>
      <c r="T167" s="23">
        <v>0.56030000000000002</v>
      </c>
      <c r="U167" s="23">
        <v>0.99280000000000002</v>
      </c>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row>
    <row r="168" spans="2:70">
      <c r="B168" s="23">
        <v>0.92169999999999996</v>
      </c>
      <c r="C168" s="23">
        <v>0.44</v>
      </c>
      <c r="D168" s="23">
        <v>8.8300000000000003E-2</v>
      </c>
      <c r="E168" s="23">
        <v>0.84689999999999999</v>
      </c>
      <c r="F168" s="23">
        <v>5.91E-2</v>
      </c>
      <c r="G168" s="23">
        <v>0.53059999999999996</v>
      </c>
      <c r="H168" s="23">
        <v>0.65390000000000004</v>
      </c>
      <c r="I168" s="23">
        <v>0.3906</v>
      </c>
      <c r="J168" s="23">
        <v>0.82930000000000004</v>
      </c>
      <c r="K168" s="23">
        <v>0.22</v>
      </c>
      <c r="L168" s="23">
        <v>0.17069999999999999</v>
      </c>
      <c r="M168" s="23">
        <v>0.80020000000000002</v>
      </c>
      <c r="N168" s="23">
        <v>0.78549999999999998</v>
      </c>
      <c r="O168" s="23">
        <v>0.94850000000000001</v>
      </c>
      <c r="P168" s="23">
        <v>0.49020000000000002</v>
      </c>
      <c r="Q168" s="23">
        <v>0.43240000000000001</v>
      </c>
      <c r="R168" s="23">
        <v>0.88539999999999996</v>
      </c>
      <c r="S168" s="23">
        <v>4.7500000000000001E-2</v>
      </c>
      <c r="T168" s="23">
        <v>0.47570000000000001</v>
      </c>
      <c r="U168" s="23">
        <v>0.14990000000000001</v>
      </c>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row>
    <row r="169" spans="2:70">
      <c r="B169" s="23">
        <v>0.86299999999999999</v>
      </c>
      <c r="C169" s="23">
        <v>3.4000000000000002E-2</v>
      </c>
      <c r="D169" s="23">
        <v>0.65900000000000003</v>
      </c>
      <c r="E169" s="23">
        <v>0.34129999999999999</v>
      </c>
      <c r="F169" s="23">
        <v>0.72189999999999999</v>
      </c>
      <c r="G169" s="23">
        <v>0.59440000000000004</v>
      </c>
      <c r="H169" s="23">
        <v>0.10349999999999999</v>
      </c>
      <c r="I169" s="23">
        <v>0.8538</v>
      </c>
      <c r="J169" s="23">
        <v>0.98640000000000005</v>
      </c>
      <c r="K169" s="23">
        <v>0.876</v>
      </c>
      <c r="L169" s="23">
        <v>0.25259999999999999</v>
      </c>
      <c r="M169" s="23">
        <v>0.65969999999999995</v>
      </c>
      <c r="N169" s="23">
        <v>0.67220000000000002</v>
      </c>
      <c r="O169" s="23">
        <v>0.5827</v>
      </c>
      <c r="P169" s="23">
        <v>0.11210000000000001</v>
      </c>
      <c r="Q169" s="23">
        <v>0.68659999999999999</v>
      </c>
      <c r="R169" s="23">
        <v>0.61819999999999997</v>
      </c>
      <c r="S169" s="23">
        <v>0.13289999999999999</v>
      </c>
      <c r="T169" s="23">
        <v>3.8E-3</v>
      </c>
      <c r="U169" s="23">
        <v>0.29909999999999998</v>
      </c>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row>
    <row r="170" spans="2:70">
      <c r="B170" s="23">
        <v>0.67030000000000001</v>
      </c>
      <c r="C170" s="23">
        <v>0.67559999999999998</v>
      </c>
      <c r="D170" s="23">
        <v>0.57779999999999998</v>
      </c>
      <c r="E170" s="23">
        <v>0.79979999999999996</v>
      </c>
      <c r="F170" s="23">
        <v>0.16789999999999999</v>
      </c>
      <c r="G170" s="23">
        <v>0.47460000000000002</v>
      </c>
      <c r="H170" s="23">
        <v>0.4425</v>
      </c>
      <c r="I170" s="23">
        <v>0.57369999999999999</v>
      </c>
      <c r="J170" s="23">
        <v>3.8999999999999998E-3</v>
      </c>
      <c r="K170" s="23">
        <v>7.3599999999999999E-2</v>
      </c>
      <c r="L170" s="23">
        <v>0.16370000000000001</v>
      </c>
      <c r="M170" s="23">
        <v>0.44940000000000002</v>
      </c>
      <c r="N170" s="23">
        <v>0.46389999999999998</v>
      </c>
      <c r="O170" s="23">
        <v>0.36969999999999997</v>
      </c>
      <c r="P170" s="23">
        <v>0.1258</v>
      </c>
      <c r="Q170" s="23">
        <v>0.3841</v>
      </c>
      <c r="R170" s="23">
        <v>2.7900000000000001E-2</v>
      </c>
      <c r="S170" s="23">
        <v>0.28689999999999999</v>
      </c>
      <c r="T170" s="23">
        <v>0.84150000000000003</v>
      </c>
      <c r="U170" s="23">
        <v>6.3399999999999998E-2</v>
      </c>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row>
    <row r="171" spans="2:70">
      <c r="B171" s="23">
        <v>0.40250000000000002</v>
      </c>
      <c r="C171" s="23">
        <v>0.59789999999999999</v>
      </c>
      <c r="D171" s="23">
        <v>0.5897</v>
      </c>
      <c r="E171" s="23">
        <v>0.88560000000000005</v>
      </c>
      <c r="F171" s="23">
        <v>0.71109999999999995</v>
      </c>
      <c r="G171" s="23">
        <v>0.5212</v>
      </c>
      <c r="H171" s="23">
        <v>0.48089999999999999</v>
      </c>
      <c r="I171" s="23">
        <v>0.20960000000000001</v>
      </c>
      <c r="J171" s="23">
        <v>0.14369999999999999</v>
      </c>
      <c r="K171" s="23">
        <v>0.19189999999999999</v>
      </c>
      <c r="L171" s="23">
        <v>0.42299999999999999</v>
      </c>
      <c r="M171" s="23">
        <v>9.9299999999999999E-2</v>
      </c>
      <c r="N171" s="23">
        <v>2.7099999999999999E-2</v>
      </c>
      <c r="O171" s="23">
        <v>0.60670000000000002</v>
      </c>
      <c r="P171" s="23">
        <v>1.1299999999999999E-2</v>
      </c>
      <c r="Q171" s="23">
        <v>0.44469999999999998</v>
      </c>
      <c r="R171" s="23">
        <v>0.2097</v>
      </c>
      <c r="S171" s="23">
        <v>0.69179999999999997</v>
      </c>
      <c r="T171" s="23">
        <v>0.49609999999999999</v>
      </c>
      <c r="U171" s="23">
        <v>0.3765</v>
      </c>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row>
    <row r="172" spans="2:70">
      <c r="B172" s="23">
        <v>0.71330000000000005</v>
      </c>
      <c r="C172" s="23">
        <v>7.7999999999999996E-3</v>
      </c>
      <c r="D172" s="23">
        <v>0.87909999999999999</v>
      </c>
      <c r="E172" s="23">
        <v>0.4153</v>
      </c>
      <c r="F172" s="23">
        <v>0.84309999999999996</v>
      </c>
      <c r="G172" s="23">
        <v>0.54759999999999998</v>
      </c>
      <c r="H172" s="23">
        <v>0.95889999999999997</v>
      </c>
      <c r="I172" s="23">
        <v>0.74509999999999998</v>
      </c>
      <c r="J172" s="23">
        <v>0.79710000000000003</v>
      </c>
      <c r="K172" s="23">
        <v>9.1800000000000007E-2</v>
      </c>
      <c r="L172" s="23">
        <v>0.77900000000000003</v>
      </c>
      <c r="M172" s="23">
        <v>0.73909999999999998</v>
      </c>
      <c r="N172" s="23">
        <v>0.78039999999999998</v>
      </c>
      <c r="O172" s="23">
        <v>0.99909999999999999</v>
      </c>
      <c r="P172" s="23">
        <v>0.80420000000000003</v>
      </c>
      <c r="Q172" s="23">
        <v>0.9929</v>
      </c>
      <c r="R172" s="23">
        <v>0.50460000000000005</v>
      </c>
      <c r="S172" s="23">
        <v>0.81599999999999995</v>
      </c>
      <c r="T172" s="23">
        <v>0.86350000000000005</v>
      </c>
      <c r="U172" s="23">
        <v>0.43290000000000001</v>
      </c>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row>
    <row r="173" spans="2:70">
      <c r="B173" s="23">
        <v>0.26519999999999999</v>
      </c>
      <c r="C173" s="23">
        <v>0.47760000000000002</v>
      </c>
      <c r="D173" s="23">
        <v>0.38569999999999999</v>
      </c>
      <c r="E173" s="23">
        <v>0.3281</v>
      </c>
      <c r="F173" s="23">
        <v>0.43340000000000001</v>
      </c>
      <c r="G173" s="23">
        <v>0.56459999999999999</v>
      </c>
      <c r="H173" s="23">
        <v>0.58220000000000005</v>
      </c>
      <c r="I173" s="23">
        <v>0.90720000000000001</v>
      </c>
      <c r="J173" s="23">
        <v>0.14829999999999999</v>
      </c>
      <c r="K173" s="23">
        <v>0.45750000000000002</v>
      </c>
      <c r="L173" s="23">
        <v>8.9399999999999993E-2</v>
      </c>
      <c r="M173" s="23">
        <v>0.60780000000000001</v>
      </c>
      <c r="N173" s="23">
        <v>0.54690000000000005</v>
      </c>
      <c r="O173" s="23">
        <v>0.12770000000000001</v>
      </c>
      <c r="P173" s="23">
        <v>0.94330000000000003</v>
      </c>
      <c r="Q173" s="23">
        <v>0.64449999999999996</v>
      </c>
      <c r="R173" s="23">
        <v>0.98709999999999998</v>
      </c>
      <c r="S173" s="23">
        <v>0.90459999999999996</v>
      </c>
      <c r="T173" s="23">
        <v>0.97729999999999995</v>
      </c>
      <c r="U173" s="23">
        <v>6.0699999999999997E-2</v>
      </c>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row>
    <row r="174" spans="2:70">
      <c r="B174" s="23">
        <v>0.2457</v>
      </c>
      <c r="C174" s="23">
        <v>0.29370000000000002</v>
      </c>
      <c r="D174" s="23">
        <v>0.72119999999999995</v>
      </c>
      <c r="E174" s="23">
        <v>0.72370000000000001</v>
      </c>
      <c r="F174" s="23">
        <v>0.50639999999999996</v>
      </c>
      <c r="G174" s="23">
        <v>0.59989999999999999</v>
      </c>
      <c r="H174" s="23">
        <v>0.29759999999999998</v>
      </c>
      <c r="I174" s="23">
        <v>0.219</v>
      </c>
      <c r="J174" s="23">
        <v>0.318</v>
      </c>
      <c r="K174" s="23">
        <v>0.79310000000000003</v>
      </c>
      <c r="L174" s="23">
        <v>0.26779999999999998</v>
      </c>
      <c r="M174" s="23">
        <v>0.83360000000000001</v>
      </c>
      <c r="N174" s="23">
        <v>0.125</v>
      </c>
      <c r="O174" s="23">
        <v>0.61360000000000003</v>
      </c>
      <c r="P174" s="23">
        <v>0.50870000000000004</v>
      </c>
      <c r="Q174" s="23">
        <v>0.3553</v>
      </c>
      <c r="R174" s="23">
        <v>0.25519999999999998</v>
      </c>
      <c r="S174" s="23">
        <v>0.34910000000000002</v>
      </c>
      <c r="T174" s="23">
        <v>0.93810000000000004</v>
      </c>
      <c r="U174" s="23">
        <v>0.85580000000000001</v>
      </c>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row>
    <row r="175" spans="2:70">
      <c r="B175" s="23">
        <v>0.93500000000000005</v>
      </c>
      <c r="C175" s="23">
        <v>6.1100000000000002E-2</v>
      </c>
      <c r="D175" s="23">
        <v>0.66690000000000005</v>
      </c>
      <c r="E175" s="23">
        <v>0.1137</v>
      </c>
      <c r="F175" s="23">
        <v>0.33450000000000002</v>
      </c>
      <c r="G175" s="23">
        <v>5.8999999999999997E-2</v>
      </c>
      <c r="H175" s="23">
        <v>0.76619999999999999</v>
      </c>
      <c r="I175" s="23">
        <v>0.77829999999999999</v>
      </c>
      <c r="J175" s="23">
        <v>0.78910000000000002</v>
      </c>
      <c r="K175" s="23">
        <v>5.0200000000000002E-2</v>
      </c>
      <c r="L175" s="23">
        <v>0.20599999999999999</v>
      </c>
      <c r="M175" s="23">
        <v>0.1731</v>
      </c>
      <c r="N175" s="23">
        <v>0.2016</v>
      </c>
      <c r="O175" s="23">
        <v>0.25169999999999998</v>
      </c>
      <c r="P175" s="23">
        <v>0.27610000000000001</v>
      </c>
      <c r="Q175" s="23">
        <v>0.2273</v>
      </c>
      <c r="R175" s="23">
        <v>0.93640000000000001</v>
      </c>
      <c r="S175" s="23">
        <v>6.5799999999999997E-2</v>
      </c>
      <c r="T175" s="23">
        <v>0.68</v>
      </c>
      <c r="U175" s="23">
        <v>0.60499999999999998</v>
      </c>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row>
    <row r="176" spans="2:70">
      <c r="B176" s="23">
        <v>0.24329999999999999</v>
      </c>
      <c r="C176" s="23">
        <v>0.95550000000000002</v>
      </c>
      <c r="D176" s="23">
        <v>0.97340000000000004</v>
      </c>
      <c r="E176" s="23">
        <v>0.58660000000000001</v>
      </c>
      <c r="F176" s="23">
        <v>0.28699999999999998</v>
      </c>
      <c r="G176" s="23">
        <v>0.15310000000000001</v>
      </c>
      <c r="H176" s="23">
        <v>0.73609999999999998</v>
      </c>
      <c r="I176" s="23">
        <v>0.66369999999999996</v>
      </c>
      <c r="J176" s="23">
        <v>0.6512</v>
      </c>
      <c r="K176" s="23">
        <v>0.76970000000000005</v>
      </c>
      <c r="L176" s="23">
        <v>0.66510000000000002</v>
      </c>
      <c r="M176" s="23">
        <v>0.39169999999999999</v>
      </c>
      <c r="N176" s="23">
        <v>0.76239999999999997</v>
      </c>
      <c r="O176" s="23">
        <v>0.27939999999999998</v>
      </c>
      <c r="P176" s="23">
        <v>0.55269999999999997</v>
      </c>
      <c r="Q176" s="23">
        <v>0.13730000000000001</v>
      </c>
      <c r="R176" s="23">
        <v>0.84799999999999998</v>
      </c>
      <c r="S176" s="23">
        <v>0.65959999999999996</v>
      </c>
      <c r="T176" s="23">
        <v>0.4103</v>
      </c>
      <c r="U176" s="23">
        <v>0.95899999999999996</v>
      </c>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row>
    <row r="177" spans="2:70">
      <c r="B177" s="23">
        <v>0.25890000000000002</v>
      </c>
      <c r="C177" s="23">
        <v>0.97519999999999996</v>
      </c>
      <c r="D177" s="23">
        <v>0.22509999999999999</v>
      </c>
      <c r="E177" s="23">
        <v>1.2800000000000001E-2</v>
      </c>
      <c r="F177" s="23">
        <v>5.5E-2</v>
      </c>
      <c r="G177" s="23">
        <v>0.44240000000000002</v>
      </c>
      <c r="H177" s="23">
        <v>0.82869999999999999</v>
      </c>
      <c r="I177" s="23">
        <v>0.45500000000000002</v>
      </c>
      <c r="J177" s="23">
        <v>0.4909</v>
      </c>
      <c r="K177" s="23">
        <v>0.51739999999999997</v>
      </c>
      <c r="L177" s="23">
        <v>0.7329</v>
      </c>
      <c r="M177" s="23">
        <v>0.72609999999999997</v>
      </c>
      <c r="N177" s="23">
        <v>0.55769999999999997</v>
      </c>
      <c r="O177" s="23">
        <v>0.20699999999999999</v>
      </c>
      <c r="P177" s="23">
        <v>0.83189999999999997</v>
      </c>
      <c r="Q177" s="23">
        <v>0.61639999999999995</v>
      </c>
      <c r="R177" s="23">
        <v>0.4451</v>
      </c>
      <c r="S177" s="23">
        <v>0.99219999999999997</v>
      </c>
      <c r="T177" s="23">
        <v>0.86899999999999999</v>
      </c>
      <c r="U177" s="23">
        <v>0.83809999999999996</v>
      </c>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row>
    <row r="178" spans="2:70">
      <c r="B178" s="23">
        <v>0.38390000000000002</v>
      </c>
      <c r="C178" s="23">
        <v>0.40660000000000002</v>
      </c>
      <c r="D178" s="23">
        <v>0.1105</v>
      </c>
      <c r="E178" s="23">
        <v>0.26860000000000001</v>
      </c>
      <c r="F178" s="23">
        <v>0.47439999999999999</v>
      </c>
      <c r="G178" s="23">
        <v>0.43559999999999999</v>
      </c>
      <c r="H178" s="23">
        <v>0.79220000000000002</v>
      </c>
      <c r="I178" s="23">
        <v>0.85209999999999997</v>
      </c>
      <c r="J178" s="23">
        <v>0.37730000000000002</v>
      </c>
      <c r="K178" s="23">
        <v>0.61809999999999998</v>
      </c>
      <c r="L178" s="23">
        <v>0.752</v>
      </c>
      <c r="M178" s="23">
        <v>0.48060000000000003</v>
      </c>
      <c r="N178" s="23">
        <v>0.63649999999999995</v>
      </c>
      <c r="O178" s="23">
        <v>0.3523</v>
      </c>
      <c r="P178" s="23">
        <v>0.40260000000000001</v>
      </c>
      <c r="Q178" s="23">
        <v>4.3700000000000003E-2</v>
      </c>
      <c r="R178" s="23">
        <v>0.24890000000000001</v>
      </c>
      <c r="S178" s="23">
        <v>0.31090000000000001</v>
      </c>
      <c r="T178" s="23">
        <v>0.76080000000000003</v>
      </c>
      <c r="U178" s="23">
        <v>1.66E-2</v>
      </c>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row>
    <row r="179" spans="2:70">
      <c r="B179" s="23">
        <v>0.84330000000000005</v>
      </c>
      <c r="C179" s="23">
        <v>0.91</v>
      </c>
      <c r="D179" s="23">
        <v>0.4607</v>
      </c>
      <c r="E179" s="23">
        <v>0.74729999999999996</v>
      </c>
      <c r="F179" s="23">
        <v>0.63070000000000004</v>
      </c>
      <c r="G179" s="23">
        <v>0.76859999999999995</v>
      </c>
      <c r="H179" s="23">
        <v>0.25950000000000001</v>
      </c>
      <c r="I179" s="23">
        <v>0.1137</v>
      </c>
      <c r="J179" s="23">
        <v>0.74360000000000004</v>
      </c>
      <c r="K179" s="23">
        <v>0.81379999999999997</v>
      </c>
      <c r="L179" s="23">
        <v>0.36530000000000001</v>
      </c>
      <c r="M179" s="23">
        <v>0.2049</v>
      </c>
      <c r="N179" s="23">
        <v>0.3952</v>
      </c>
      <c r="O179" s="23">
        <v>0.37859999999999999</v>
      </c>
      <c r="P179" s="23">
        <v>0.69620000000000004</v>
      </c>
      <c r="Q179" s="23">
        <v>0.71819999999999995</v>
      </c>
      <c r="R179" s="23">
        <v>9.7699999999999995E-2</v>
      </c>
      <c r="S179" s="23">
        <v>0.43519999999999998</v>
      </c>
      <c r="T179" s="23">
        <v>0.81950000000000001</v>
      </c>
      <c r="U179" s="23">
        <v>0.56950000000000001</v>
      </c>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row>
    <row r="180" spans="2:70">
      <c r="B180" s="23">
        <v>0.1351</v>
      </c>
      <c r="C180" s="23">
        <v>0.82520000000000004</v>
      </c>
      <c r="D180" s="23">
        <v>0.74280000000000002</v>
      </c>
      <c r="E180" s="23">
        <v>0.95620000000000005</v>
      </c>
      <c r="F180" s="23">
        <v>9.2799999999999994E-2</v>
      </c>
      <c r="G180" s="23">
        <v>0.57750000000000001</v>
      </c>
      <c r="H180" s="23">
        <v>0.76380000000000003</v>
      </c>
      <c r="I180" s="23">
        <v>2.9999999999999997E-4</v>
      </c>
      <c r="J180" s="23">
        <v>0.98709999999999998</v>
      </c>
      <c r="K180" s="23">
        <v>0.19009999999999999</v>
      </c>
      <c r="L180" s="23">
        <v>0.3997</v>
      </c>
      <c r="M180" s="23">
        <v>0.78380000000000005</v>
      </c>
      <c r="N180" s="23">
        <v>0.49209999999999998</v>
      </c>
      <c r="O180" s="23">
        <v>0.71240000000000003</v>
      </c>
      <c r="P180" s="23">
        <v>2.7699999999999999E-2</v>
      </c>
      <c r="Q180" s="23">
        <v>0.15529999999999999</v>
      </c>
      <c r="R180" s="23">
        <v>0.92979999999999996</v>
      </c>
      <c r="S180" s="23">
        <v>0.38669999999999999</v>
      </c>
      <c r="T180" s="23">
        <v>0.92749999999999999</v>
      </c>
      <c r="U180" s="23">
        <v>0.83430000000000004</v>
      </c>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row>
    <row r="181" spans="2:70">
      <c r="B181" s="23">
        <v>0.37719999999999998</v>
      </c>
      <c r="C181" s="23">
        <v>0.65710000000000002</v>
      </c>
      <c r="D181" s="23">
        <v>0.27600000000000002</v>
      </c>
      <c r="E181" s="23">
        <v>0.58309999999999995</v>
      </c>
      <c r="F181" s="23">
        <v>0.64510000000000001</v>
      </c>
      <c r="G181" s="23">
        <v>4.4499999999999998E-2</v>
      </c>
      <c r="H181" s="23">
        <v>0.09</v>
      </c>
      <c r="I181" s="23">
        <v>0.97740000000000005</v>
      </c>
      <c r="J181" s="23">
        <v>0.74270000000000003</v>
      </c>
      <c r="K181" s="23">
        <v>0.48849999999999999</v>
      </c>
      <c r="L181" s="23">
        <v>0.28349999999999997</v>
      </c>
      <c r="M181" s="23">
        <v>0.24340000000000001</v>
      </c>
      <c r="N181" s="23">
        <v>0.77229999999999999</v>
      </c>
      <c r="O181" s="23">
        <v>0.24879999999999999</v>
      </c>
      <c r="P181" s="23">
        <v>5.0999999999999997E-2</v>
      </c>
      <c r="Q181" s="23">
        <v>0.1648</v>
      </c>
      <c r="R181" s="23">
        <v>0.1153</v>
      </c>
      <c r="S181" s="23">
        <v>0.87549999999999994</v>
      </c>
      <c r="T181" s="23">
        <v>2.1499999999999998E-2</v>
      </c>
      <c r="U181" s="23">
        <v>1E-4</v>
      </c>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row>
    <row r="182" spans="2:70">
      <c r="B182" s="23">
        <v>3.6200000000000003E-2</v>
      </c>
      <c r="C182" s="23">
        <v>0.74890000000000001</v>
      </c>
      <c r="D182" s="23">
        <v>0.77159999999999995</v>
      </c>
      <c r="E182" s="23">
        <v>0.67759999999999998</v>
      </c>
      <c r="F182" s="23">
        <v>0.24909999999999999</v>
      </c>
      <c r="G182" s="23">
        <v>0.7389</v>
      </c>
      <c r="H182" s="23">
        <v>0.95940000000000003</v>
      </c>
      <c r="I182" s="23">
        <v>0.49909999999999999</v>
      </c>
      <c r="J182" s="23">
        <v>0.1239</v>
      </c>
      <c r="K182" s="23">
        <v>0.53959999999999997</v>
      </c>
      <c r="L182" s="23">
        <v>0.81010000000000004</v>
      </c>
      <c r="M182" s="23">
        <v>0.2051</v>
      </c>
      <c r="N182" s="23">
        <v>0.8962</v>
      </c>
      <c r="O182" s="23">
        <v>0.20419999999999999</v>
      </c>
      <c r="P182" s="23">
        <v>4.6699999999999998E-2</v>
      </c>
      <c r="Q182" s="23">
        <v>1.4E-2</v>
      </c>
      <c r="R182" s="23">
        <v>0.35320000000000001</v>
      </c>
      <c r="S182" s="23">
        <v>0.52700000000000002</v>
      </c>
      <c r="T182" s="23">
        <v>0.23830000000000001</v>
      </c>
      <c r="U182" s="23">
        <v>0.33600000000000002</v>
      </c>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row>
    <row r="183" spans="2:70">
      <c r="B183" s="23">
        <v>0.96779999999999999</v>
      </c>
      <c r="C183" s="23">
        <v>0.47120000000000001</v>
      </c>
      <c r="D183" s="23">
        <v>0.1653</v>
      </c>
      <c r="E183" s="23">
        <v>0.96450000000000002</v>
      </c>
      <c r="F183" s="23">
        <v>0.62439999999999996</v>
      </c>
      <c r="G183" s="23">
        <v>2.8400000000000002E-2</v>
      </c>
      <c r="H183" s="23">
        <v>5.4199999999999998E-2</v>
      </c>
      <c r="I183" s="23">
        <v>0.27839999999999998</v>
      </c>
      <c r="J183" s="23">
        <v>0.2611</v>
      </c>
      <c r="K183" s="23">
        <v>0.2419</v>
      </c>
      <c r="L183" s="23">
        <v>0.51700000000000002</v>
      </c>
      <c r="M183" s="23">
        <v>0.2142</v>
      </c>
      <c r="N183" s="23">
        <v>0.87</v>
      </c>
      <c r="O183" s="23">
        <v>0.3483</v>
      </c>
      <c r="P183" s="23">
        <v>0.43080000000000002</v>
      </c>
      <c r="Q183" s="23">
        <v>0.69259999999999999</v>
      </c>
      <c r="R183" s="23">
        <v>0.9506</v>
      </c>
      <c r="S183" s="23">
        <v>0.56610000000000005</v>
      </c>
      <c r="T183" s="23">
        <v>0.56459999999999999</v>
      </c>
      <c r="U183" s="23">
        <v>0.12570000000000001</v>
      </c>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row>
    <row r="184" spans="2:70">
      <c r="B184" s="23">
        <v>0.1895</v>
      </c>
      <c r="C184" s="23">
        <v>0.80469999999999997</v>
      </c>
      <c r="D184" s="23">
        <v>0.65720000000000001</v>
      </c>
      <c r="E184" s="23">
        <v>0.54569999999999996</v>
      </c>
      <c r="F184" s="23">
        <v>0.59599999999999997</v>
      </c>
      <c r="G184" s="23">
        <v>0.86040000000000005</v>
      </c>
      <c r="H184" s="23">
        <v>0.5242</v>
      </c>
      <c r="I184" s="23">
        <v>0.4572</v>
      </c>
      <c r="J184" s="23">
        <v>0.35170000000000001</v>
      </c>
      <c r="K184" s="23">
        <v>0.3745</v>
      </c>
      <c r="L184" s="23">
        <v>0.42480000000000001</v>
      </c>
      <c r="M184" s="23">
        <v>0.8821</v>
      </c>
      <c r="N184" s="23">
        <v>0.34</v>
      </c>
      <c r="O184" s="23">
        <v>0.51200000000000001</v>
      </c>
      <c r="P184" s="23">
        <v>0.96040000000000003</v>
      </c>
      <c r="Q184" s="23">
        <v>9.4700000000000006E-2</v>
      </c>
      <c r="R184" s="23">
        <v>0.75009999999999999</v>
      </c>
      <c r="S184" s="23">
        <v>0.99770000000000003</v>
      </c>
      <c r="T184" s="23">
        <v>0.79430000000000001</v>
      </c>
      <c r="U184" s="23">
        <v>0.88470000000000004</v>
      </c>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row>
    <row r="185" spans="2:70">
      <c r="B185" s="23">
        <v>0.2024</v>
      </c>
      <c r="C185" s="23">
        <v>5.6000000000000001E-2</v>
      </c>
      <c r="D185" s="23">
        <v>0.86599999999999999</v>
      </c>
      <c r="E185" s="23">
        <v>0.32100000000000001</v>
      </c>
      <c r="F185" s="23">
        <v>0.28299999999999997</v>
      </c>
      <c r="G185" s="23">
        <v>0.59619999999999995</v>
      </c>
      <c r="H185" s="23">
        <v>0.82579999999999998</v>
      </c>
      <c r="I185" s="23">
        <v>0.4451</v>
      </c>
      <c r="J185" s="23">
        <v>0.81310000000000004</v>
      </c>
      <c r="K185" s="23">
        <v>0.74829999999999997</v>
      </c>
      <c r="L185" s="23">
        <v>0.53110000000000002</v>
      </c>
      <c r="M185" s="23">
        <v>0.3412</v>
      </c>
      <c r="N185" s="23">
        <v>0.64870000000000005</v>
      </c>
      <c r="O185" s="23">
        <v>2.58E-2</v>
      </c>
      <c r="P185" s="23">
        <v>0.15010000000000001</v>
      </c>
      <c r="Q185" s="23">
        <v>0.50949999999999995</v>
      </c>
      <c r="R185" s="23">
        <v>0.1497</v>
      </c>
      <c r="S185" s="23">
        <v>0.27989999999999998</v>
      </c>
      <c r="T185" s="23">
        <v>0.1421</v>
      </c>
      <c r="U185" s="23">
        <v>0.32079999999999997</v>
      </c>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row>
    <row r="186" spans="2:70">
      <c r="B186" s="23">
        <v>0.80269999999999997</v>
      </c>
      <c r="C186" s="23">
        <v>0.39589999999999997</v>
      </c>
      <c r="D186" s="23">
        <v>0.72619999999999996</v>
      </c>
      <c r="E186" s="23">
        <v>0.65669999999999995</v>
      </c>
      <c r="F186" s="23">
        <v>0.39560000000000001</v>
      </c>
      <c r="G186" s="23">
        <v>1.1999999999999999E-3</v>
      </c>
      <c r="H186" s="23">
        <v>0.1134</v>
      </c>
      <c r="I186" s="23">
        <v>0.7056</v>
      </c>
      <c r="J186" s="23">
        <v>0.85880000000000001</v>
      </c>
      <c r="K186" s="23">
        <v>0.81440000000000001</v>
      </c>
      <c r="L186" s="23">
        <v>0.45579999999999998</v>
      </c>
      <c r="M186" s="23">
        <v>0.75970000000000004</v>
      </c>
      <c r="N186" s="23">
        <v>0.79210000000000003</v>
      </c>
      <c r="O186" s="23">
        <v>0.69889999999999997</v>
      </c>
      <c r="P186" s="23">
        <v>0.71120000000000005</v>
      </c>
      <c r="Q186" s="23">
        <v>0.46100000000000002</v>
      </c>
      <c r="R186" s="23">
        <v>0.67420000000000002</v>
      </c>
      <c r="S186" s="23">
        <v>0.29099999999999998</v>
      </c>
      <c r="T186" s="23">
        <v>0.62670000000000003</v>
      </c>
      <c r="U186" s="23">
        <v>0.80300000000000005</v>
      </c>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row>
    <row r="187" spans="2:70">
      <c r="B187" s="23">
        <v>8.7900000000000006E-2</v>
      </c>
      <c r="C187" s="23">
        <v>0.71840000000000004</v>
      </c>
      <c r="D187" s="23">
        <v>0.59309999999999996</v>
      </c>
      <c r="E187" s="23">
        <v>0.33689999999999998</v>
      </c>
      <c r="F187" s="23">
        <v>0.73909999999999998</v>
      </c>
      <c r="G187" s="23">
        <v>0.69120000000000004</v>
      </c>
      <c r="H187" s="23">
        <v>0.56799999999999995</v>
      </c>
      <c r="I187" s="23">
        <v>0.28439999999999999</v>
      </c>
      <c r="J187" s="23">
        <v>0.2427</v>
      </c>
      <c r="K187" s="23">
        <v>0.53239999999999998</v>
      </c>
      <c r="L187" s="23">
        <v>0.6694</v>
      </c>
      <c r="M187" s="23">
        <v>0.56179999999999997</v>
      </c>
      <c r="N187" s="23">
        <v>0.37740000000000001</v>
      </c>
      <c r="O187" s="23">
        <v>0.27450000000000002</v>
      </c>
      <c r="P187" s="23">
        <v>0.53320000000000001</v>
      </c>
      <c r="Q187" s="23">
        <v>0.73650000000000004</v>
      </c>
      <c r="R187" s="23">
        <v>0.24249999999999999</v>
      </c>
      <c r="S187" s="23">
        <v>0.60350000000000004</v>
      </c>
      <c r="T187" s="23">
        <v>0.74650000000000005</v>
      </c>
      <c r="U187" s="23">
        <v>0.91449999999999998</v>
      </c>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row>
    <row r="188" spans="2:70">
      <c r="B188" s="23">
        <v>0.88749999999999996</v>
      </c>
      <c r="C188" s="23">
        <v>0.46829999999999999</v>
      </c>
      <c r="D188" s="23">
        <v>0.80520000000000003</v>
      </c>
      <c r="E188" s="23">
        <v>0.43759999999999999</v>
      </c>
      <c r="F188" s="23">
        <v>0.88690000000000002</v>
      </c>
      <c r="G188" s="23">
        <v>0.29099999999999998</v>
      </c>
      <c r="H188" s="23">
        <v>0.16070000000000001</v>
      </c>
      <c r="I188" s="23">
        <v>0.18909999999999999</v>
      </c>
      <c r="J188" s="23">
        <v>0.80510000000000004</v>
      </c>
      <c r="K188" s="23">
        <v>0.1268</v>
      </c>
      <c r="L188" s="23">
        <v>0.39329999999999998</v>
      </c>
      <c r="M188" s="23">
        <v>0.32769999999999999</v>
      </c>
      <c r="N188" s="23">
        <v>0.96379999999999999</v>
      </c>
      <c r="O188" s="23">
        <v>0.7349</v>
      </c>
      <c r="P188" s="23">
        <v>0.39489999999999997</v>
      </c>
      <c r="Q188" s="23">
        <v>0.60619999999999996</v>
      </c>
      <c r="R188" s="23">
        <v>0.1477</v>
      </c>
      <c r="S188" s="23">
        <v>0.36730000000000002</v>
      </c>
      <c r="T188" s="23">
        <v>0.79510000000000003</v>
      </c>
      <c r="U188" s="23">
        <v>0.43169999999999997</v>
      </c>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row>
    <row r="189" spans="2:70">
      <c r="B189" s="23">
        <v>0.1159</v>
      </c>
      <c r="C189" s="23">
        <v>4.0500000000000001E-2</v>
      </c>
      <c r="D189" s="23">
        <v>0.74919999999999998</v>
      </c>
      <c r="E189" s="23">
        <v>0.78110000000000002</v>
      </c>
      <c r="F189" s="23">
        <v>0.21540000000000001</v>
      </c>
      <c r="G189" s="23">
        <v>0.96699999999999997</v>
      </c>
      <c r="H189" s="23">
        <v>0.21479999999999999</v>
      </c>
      <c r="I189" s="23">
        <v>0.88060000000000005</v>
      </c>
      <c r="J189" s="23">
        <v>0.4446</v>
      </c>
      <c r="K189" s="23">
        <v>0.17030000000000001</v>
      </c>
      <c r="L189" s="23">
        <v>0.3211</v>
      </c>
      <c r="M189" s="23">
        <v>4.4900000000000002E-2</v>
      </c>
      <c r="N189" s="23">
        <v>0.99519999999999997</v>
      </c>
      <c r="O189" s="23">
        <v>8.0999999999999996E-3</v>
      </c>
      <c r="P189" s="23">
        <v>0.75600000000000001</v>
      </c>
      <c r="Q189" s="23">
        <v>4.1500000000000002E-2</v>
      </c>
      <c r="R189" s="23">
        <v>0.27800000000000002</v>
      </c>
      <c r="S189" s="23">
        <v>0.69799999999999995</v>
      </c>
      <c r="T189" s="23">
        <v>0.48349999999999999</v>
      </c>
      <c r="U189" s="23">
        <v>8.9800000000000005E-2</v>
      </c>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row>
    <row r="190" spans="2:70">
      <c r="B190" s="23">
        <v>0.61450000000000005</v>
      </c>
      <c r="C190" s="23">
        <v>8.4199999999999997E-2</v>
      </c>
      <c r="D190" s="23">
        <v>3.61E-2</v>
      </c>
      <c r="E190" s="23">
        <v>0.84030000000000005</v>
      </c>
      <c r="F190" s="23">
        <v>0.91279999999999994</v>
      </c>
      <c r="G190" s="23">
        <v>0.26719999999999999</v>
      </c>
      <c r="H190" s="23">
        <v>1.84E-2</v>
      </c>
      <c r="I190" s="23">
        <v>0.12</v>
      </c>
      <c r="J190" s="23">
        <v>0.49690000000000001</v>
      </c>
      <c r="K190" s="23">
        <v>0.6048</v>
      </c>
      <c r="L190" s="23">
        <v>0.66469999999999996</v>
      </c>
      <c r="M190" s="23">
        <v>0.4249</v>
      </c>
      <c r="N190" s="23">
        <v>0.10829999999999999</v>
      </c>
      <c r="O190" s="23">
        <v>0.93169999999999997</v>
      </c>
      <c r="P190" s="23">
        <v>0.87849999999999995</v>
      </c>
      <c r="Q190" s="23">
        <v>0.90969999999999995</v>
      </c>
      <c r="R190" s="23">
        <v>0.45960000000000001</v>
      </c>
      <c r="S190" s="23">
        <v>0.8377</v>
      </c>
      <c r="T190" s="23">
        <v>0.17499999999999999</v>
      </c>
      <c r="U190" s="23">
        <v>0.67059999999999997</v>
      </c>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row>
    <row r="191" spans="2:70">
      <c r="B191" s="23">
        <v>0.61219999999999997</v>
      </c>
      <c r="C191" s="23">
        <v>0.83889999999999998</v>
      </c>
      <c r="D191" s="23">
        <v>0.97389999999999999</v>
      </c>
      <c r="E191" s="23">
        <v>0.1053</v>
      </c>
      <c r="F191" s="23">
        <v>0.8306</v>
      </c>
      <c r="G191" s="23">
        <v>0.30940000000000001</v>
      </c>
      <c r="H191" s="23">
        <v>0.91139999999999999</v>
      </c>
      <c r="I191" s="23">
        <v>0.85509999999999997</v>
      </c>
      <c r="J191" s="23">
        <v>0.56430000000000002</v>
      </c>
      <c r="K191" s="23">
        <v>2.5399999999999999E-2</v>
      </c>
      <c r="L191" s="23">
        <v>0.91959999999999997</v>
      </c>
      <c r="M191" s="23">
        <v>0.1832</v>
      </c>
      <c r="N191" s="23">
        <v>0.93679999999999997</v>
      </c>
      <c r="O191" s="23">
        <v>0.10489999999999999</v>
      </c>
      <c r="P191" s="23">
        <v>0.23499999999999999</v>
      </c>
      <c r="Q191" s="23">
        <v>5.91E-2</v>
      </c>
      <c r="R191" s="23">
        <v>0.67069999999999996</v>
      </c>
      <c r="S191" s="23">
        <v>0.98229999999999995</v>
      </c>
      <c r="T191" s="23">
        <v>0.43569999999999998</v>
      </c>
      <c r="U191" s="23">
        <v>0.2485</v>
      </c>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row>
    <row r="192" spans="2:70">
      <c r="B192" s="23">
        <v>0.32490000000000002</v>
      </c>
      <c r="C192" s="23">
        <v>0.30730000000000002</v>
      </c>
      <c r="D192" s="23">
        <v>0.46870000000000001</v>
      </c>
      <c r="E192" s="23">
        <v>0.83199999999999996</v>
      </c>
      <c r="F192" s="23">
        <v>6.5799999999999997E-2</v>
      </c>
      <c r="G192" s="23">
        <v>0.52449999999999997</v>
      </c>
      <c r="H192" s="23">
        <v>0.12540000000000001</v>
      </c>
      <c r="I192" s="23">
        <v>0.48380000000000001</v>
      </c>
      <c r="J192" s="23">
        <v>0.1905</v>
      </c>
      <c r="K192" s="23">
        <v>0.70779999999999998</v>
      </c>
      <c r="L192" s="23">
        <v>0.85029999999999994</v>
      </c>
      <c r="M192" s="23">
        <v>0.58350000000000002</v>
      </c>
      <c r="N192" s="23">
        <v>0.29830000000000001</v>
      </c>
      <c r="O192" s="23">
        <v>3.5700000000000003E-2</v>
      </c>
      <c r="P192" s="23">
        <v>0.52170000000000005</v>
      </c>
      <c r="Q192" s="23">
        <v>0.2253</v>
      </c>
      <c r="R192" s="23">
        <v>0.9617</v>
      </c>
      <c r="S192" s="23">
        <v>0.75819999999999999</v>
      </c>
      <c r="T192" s="23">
        <v>0.39910000000000001</v>
      </c>
      <c r="U192" s="23">
        <v>0.11609999999999999</v>
      </c>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row>
    <row r="193" spans="2:70">
      <c r="B193" s="23">
        <v>0.96079999999999999</v>
      </c>
      <c r="C193" s="23">
        <v>0.78769999999999996</v>
      </c>
      <c r="D193" s="23">
        <v>0.65580000000000005</v>
      </c>
      <c r="E193" s="23">
        <v>0.1774</v>
      </c>
      <c r="F193" s="23">
        <v>0.31280000000000002</v>
      </c>
      <c r="G193" s="23">
        <v>0.24199999999999999</v>
      </c>
      <c r="H193" s="23">
        <v>0.81069999999999998</v>
      </c>
      <c r="I193" s="23">
        <v>0.39119999999999999</v>
      </c>
      <c r="J193" s="23">
        <v>0.50700000000000001</v>
      </c>
      <c r="K193" s="23">
        <v>4.58E-2</v>
      </c>
      <c r="L193" s="23">
        <v>0.4657</v>
      </c>
      <c r="M193" s="23">
        <v>0.66879999999999995</v>
      </c>
      <c r="N193" s="23">
        <v>0.2737</v>
      </c>
      <c r="O193" s="23">
        <v>0.1996</v>
      </c>
      <c r="P193" s="23">
        <v>0.5131</v>
      </c>
      <c r="Q193" s="23">
        <v>0.34239999999999998</v>
      </c>
      <c r="R193" s="23">
        <v>0.95530000000000004</v>
      </c>
      <c r="S193" s="23">
        <v>0.504</v>
      </c>
      <c r="T193" s="23">
        <v>0.18820000000000001</v>
      </c>
      <c r="U193" s="23">
        <v>0.74550000000000005</v>
      </c>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row>
    <row r="194" spans="2:70">
      <c r="B194" s="23">
        <v>0.77300000000000002</v>
      </c>
      <c r="C194" s="23">
        <v>0.83250000000000002</v>
      </c>
      <c r="D194" s="23">
        <v>0.3775</v>
      </c>
      <c r="E194" s="23">
        <v>0.66310000000000002</v>
      </c>
      <c r="F194" s="23">
        <v>0.68830000000000002</v>
      </c>
      <c r="G194" s="23">
        <v>0.92130000000000001</v>
      </c>
      <c r="H194" s="23">
        <v>0.28520000000000001</v>
      </c>
      <c r="I194" s="23">
        <v>0.55900000000000005</v>
      </c>
      <c r="J194" s="23">
        <v>0.40239999999999998</v>
      </c>
      <c r="K194" s="23">
        <v>0.60599999999999998</v>
      </c>
      <c r="L194" s="23">
        <v>0.26029999999999998</v>
      </c>
      <c r="M194" s="23">
        <v>0.64700000000000002</v>
      </c>
      <c r="N194" s="23">
        <v>0.91739999999999999</v>
      </c>
      <c r="O194" s="23">
        <v>8.0000000000000002E-3</v>
      </c>
      <c r="P194" s="23">
        <v>3.2000000000000002E-3</v>
      </c>
      <c r="Q194" s="23">
        <v>0.55569999999999997</v>
      </c>
      <c r="R194" s="23">
        <v>0.9294</v>
      </c>
      <c r="S194" s="23">
        <v>4.82E-2</v>
      </c>
      <c r="T194" s="23">
        <v>0.85799999999999998</v>
      </c>
      <c r="U194" s="23">
        <v>0.42109999999999997</v>
      </c>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row>
    <row r="195" spans="2:70">
      <c r="B195" s="23">
        <v>8.0000000000000002E-3</v>
      </c>
      <c r="C195" s="23">
        <v>0.94450000000000001</v>
      </c>
      <c r="D195" s="23">
        <v>7.7999999999999996E-3</v>
      </c>
      <c r="E195" s="23">
        <v>0.35670000000000002</v>
      </c>
      <c r="F195" s="23">
        <v>0.79239999999999999</v>
      </c>
      <c r="G195" s="23">
        <v>0.4662</v>
      </c>
      <c r="H195" s="23">
        <v>0.1133</v>
      </c>
      <c r="I195" s="23">
        <v>9.4100000000000003E-2</v>
      </c>
      <c r="J195" s="23">
        <v>0.107</v>
      </c>
      <c r="K195" s="23">
        <v>3.56E-2</v>
      </c>
      <c r="L195" s="23">
        <v>0.4718</v>
      </c>
      <c r="M195" s="23">
        <v>0.88019999999999998</v>
      </c>
      <c r="N195" s="23">
        <v>0.30520000000000003</v>
      </c>
      <c r="O195" s="23">
        <v>0.79510000000000003</v>
      </c>
      <c r="P195" s="23">
        <v>0.53390000000000004</v>
      </c>
      <c r="Q195" s="23">
        <v>0.21959999999999999</v>
      </c>
      <c r="R195" s="23">
        <v>5.4300000000000001E-2</v>
      </c>
      <c r="S195" s="23">
        <v>0.48980000000000001</v>
      </c>
      <c r="T195" s="23">
        <v>0.71719999999999995</v>
      </c>
      <c r="U195" s="23">
        <v>0.69140000000000001</v>
      </c>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row>
    <row r="196" spans="2:70">
      <c r="B196" s="23">
        <v>0.86739999999999995</v>
      </c>
      <c r="C196" s="23">
        <v>0.82879999999999998</v>
      </c>
      <c r="D196" s="23">
        <v>0.18029999999999999</v>
      </c>
      <c r="E196" s="23">
        <v>0.2752</v>
      </c>
      <c r="F196" s="23">
        <v>0.1593</v>
      </c>
      <c r="G196" s="23">
        <v>0.93059999999999998</v>
      </c>
      <c r="H196" s="23">
        <v>0.81100000000000005</v>
      </c>
      <c r="I196" s="23">
        <v>0.3977</v>
      </c>
      <c r="J196" s="23">
        <v>0.40610000000000002</v>
      </c>
      <c r="K196" s="23">
        <v>0.13519999999999999</v>
      </c>
      <c r="L196" s="23">
        <v>0.2984</v>
      </c>
      <c r="M196" s="23">
        <v>0.94320000000000004</v>
      </c>
      <c r="N196" s="23">
        <v>0.52429999999999999</v>
      </c>
      <c r="O196" s="23">
        <v>1.5299999999999999E-2</v>
      </c>
      <c r="P196" s="23">
        <v>0.19919999999999999</v>
      </c>
      <c r="Q196" s="23">
        <v>0.80589999999999995</v>
      </c>
      <c r="R196" s="23">
        <v>0.90380000000000005</v>
      </c>
      <c r="S196" s="23">
        <v>0.40150000000000002</v>
      </c>
      <c r="T196" s="23">
        <v>0.24959999999999999</v>
      </c>
      <c r="U196" s="23">
        <v>0.65480000000000005</v>
      </c>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row>
    <row r="197" spans="2:70">
      <c r="B197" s="23">
        <v>0.78469999999999995</v>
      </c>
      <c r="C197" s="23">
        <v>0.79959999999999998</v>
      </c>
      <c r="D197" s="23">
        <v>0.30780000000000002</v>
      </c>
      <c r="E197" s="23">
        <v>9.0700000000000003E-2</v>
      </c>
      <c r="F197" s="23">
        <v>0.78100000000000003</v>
      </c>
      <c r="G197" s="23">
        <v>8.0799999999999997E-2</v>
      </c>
      <c r="H197" s="23">
        <v>0.17660000000000001</v>
      </c>
      <c r="I197" s="23">
        <v>0.74670000000000003</v>
      </c>
      <c r="J197" s="23">
        <v>0.9103</v>
      </c>
      <c r="K197" s="23">
        <v>0.2979</v>
      </c>
      <c r="L197" s="23">
        <v>0.80859999999999999</v>
      </c>
      <c r="M197" s="23">
        <v>0.1895</v>
      </c>
      <c r="N197" s="23">
        <v>0.52349999999999997</v>
      </c>
      <c r="O197" s="23">
        <v>0.42920000000000003</v>
      </c>
      <c r="P197" s="23">
        <v>0.04</v>
      </c>
      <c r="Q197" s="23">
        <v>0.91290000000000004</v>
      </c>
      <c r="R197" s="23">
        <v>0.43919999999999998</v>
      </c>
      <c r="S197" s="23">
        <v>0.1772</v>
      </c>
      <c r="T197" s="23">
        <v>9.1300000000000006E-2</v>
      </c>
      <c r="U197" s="23">
        <v>0.12379999999999999</v>
      </c>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row>
    <row r="198" spans="2:70">
      <c r="B198" s="23">
        <v>0.24909999999999999</v>
      </c>
      <c r="C198" s="23">
        <v>1.09E-2</v>
      </c>
      <c r="D198" s="23">
        <v>0.27179999999999999</v>
      </c>
      <c r="E198" s="23">
        <v>0.52170000000000005</v>
      </c>
      <c r="F198" s="23">
        <v>0.441</v>
      </c>
      <c r="G198" s="23">
        <v>0.3972</v>
      </c>
      <c r="H198" s="23">
        <v>0.19750000000000001</v>
      </c>
      <c r="I198" s="23">
        <v>0.23250000000000001</v>
      </c>
      <c r="J198" s="23">
        <v>0.39029999999999998</v>
      </c>
      <c r="K198" s="23">
        <v>0.64459999999999995</v>
      </c>
      <c r="L198" s="23">
        <v>0.8024</v>
      </c>
      <c r="M198" s="23">
        <v>0.60409999999999997</v>
      </c>
      <c r="N198" s="23">
        <v>0.73480000000000001</v>
      </c>
      <c r="O198" s="23">
        <v>0.377</v>
      </c>
      <c r="P198" s="23">
        <v>0.60729999999999995</v>
      </c>
      <c r="Q198" s="23">
        <v>0.94899999999999995</v>
      </c>
      <c r="R198" s="23">
        <v>0.96699999999999997</v>
      </c>
      <c r="S198" s="23">
        <v>0.75160000000000005</v>
      </c>
      <c r="T198" s="23">
        <v>0.74339999999999995</v>
      </c>
      <c r="U198" s="23">
        <v>0.46110000000000001</v>
      </c>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row>
    <row r="199" spans="2:70">
      <c r="B199" s="23">
        <v>9.8299999999999998E-2</v>
      </c>
      <c r="C199" s="23">
        <v>0.93659999999999999</v>
      </c>
      <c r="D199" s="23">
        <v>0.58409999999999995</v>
      </c>
      <c r="E199" s="23">
        <v>0.62309999999999999</v>
      </c>
      <c r="F199" s="23">
        <v>0.16520000000000001</v>
      </c>
      <c r="G199" s="23">
        <v>0.30869999999999997</v>
      </c>
      <c r="H199" s="23">
        <v>0.62350000000000005</v>
      </c>
      <c r="I199" s="23">
        <v>0.99860000000000004</v>
      </c>
      <c r="J199" s="23">
        <v>0.70269999999999999</v>
      </c>
      <c r="K199" s="23">
        <v>0.26229999999999998</v>
      </c>
      <c r="L199" s="23">
        <v>0.61980000000000002</v>
      </c>
      <c r="M199" s="23">
        <v>0.48409999999999997</v>
      </c>
      <c r="N199" s="23">
        <v>0.33550000000000002</v>
      </c>
      <c r="O199" s="23">
        <v>0.42380000000000001</v>
      </c>
      <c r="P199" s="23">
        <v>0.40360000000000001</v>
      </c>
      <c r="Q199" s="23">
        <v>0.26419999999999999</v>
      </c>
      <c r="R199" s="23">
        <v>0.77449999999999997</v>
      </c>
      <c r="S199" s="23">
        <v>0.621</v>
      </c>
      <c r="T199" s="23">
        <v>0.90300000000000002</v>
      </c>
      <c r="U199" s="23">
        <v>0.60219999999999996</v>
      </c>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row>
    <row r="200" spans="2:70">
      <c r="B200" s="23">
        <v>0.3044</v>
      </c>
      <c r="C200" s="23">
        <v>0.45329999999999998</v>
      </c>
      <c r="D200" s="23">
        <v>0.29820000000000002</v>
      </c>
      <c r="E200" s="23">
        <v>0.98560000000000003</v>
      </c>
      <c r="F200" s="23">
        <v>0.33510000000000001</v>
      </c>
      <c r="G200" s="23">
        <v>0.66779999999999995</v>
      </c>
      <c r="H200" s="23">
        <v>0.97489999999999999</v>
      </c>
      <c r="I200" s="23">
        <v>0.79490000000000005</v>
      </c>
      <c r="J200" s="23">
        <v>0.14050000000000001</v>
      </c>
      <c r="K200" s="23">
        <v>7.5899999999999995E-2</v>
      </c>
      <c r="L200" s="23">
        <v>0.94710000000000005</v>
      </c>
      <c r="M200" s="23">
        <v>0.76039999999999996</v>
      </c>
      <c r="N200" s="23">
        <v>0.69240000000000002</v>
      </c>
      <c r="O200" s="23">
        <v>0.67669999999999997</v>
      </c>
      <c r="P200" s="23">
        <v>9.6000000000000002E-2</v>
      </c>
      <c r="Q200" s="23">
        <v>0.69140000000000001</v>
      </c>
      <c r="R200" s="23">
        <v>0.95960000000000001</v>
      </c>
      <c r="S200" s="23">
        <v>0.63580000000000003</v>
      </c>
      <c r="T200" s="23">
        <v>0.52610000000000001</v>
      </c>
      <c r="U200" s="23">
        <v>0.90110000000000001</v>
      </c>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row>
    <row r="201" spans="2:70">
      <c r="B201" s="23">
        <v>0.93200000000000005</v>
      </c>
      <c r="C201" s="23">
        <v>0.28539999999999999</v>
      </c>
      <c r="D201" s="23">
        <v>0.86970000000000003</v>
      </c>
      <c r="E201" s="23">
        <v>0.9748</v>
      </c>
      <c r="F201" s="23">
        <v>0.43740000000000001</v>
      </c>
      <c r="G201" s="23">
        <v>0.2223</v>
      </c>
      <c r="H201" s="23">
        <v>0.97070000000000001</v>
      </c>
      <c r="I201" s="23">
        <v>0.13189999999999999</v>
      </c>
      <c r="J201" s="23">
        <v>0.31819999999999998</v>
      </c>
      <c r="K201" s="23">
        <v>0.59209999999999996</v>
      </c>
      <c r="L201" s="23">
        <v>0.64649999999999996</v>
      </c>
      <c r="M201" s="23">
        <v>0.1109</v>
      </c>
      <c r="N201" s="23">
        <v>0.184</v>
      </c>
      <c r="O201" s="23">
        <v>0.2505</v>
      </c>
      <c r="P201" s="23">
        <v>0.71650000000000003</v>
      </c>
      <c r="Q201" s="23">
        <v>0.17680000000000001</v>
      </c>
      <c r="R201" s="23">
        <v>0.224</v>
      </c>
      <c r="S201" s="23">
        <v>0.71899999999999997</v>
      </c>
      <c r="T201" s="23">
        <v>0.21299999999999999</v>
      </c>
      <c r="U201" s="23">
        <v>0.92210000000000003</v>
      </c>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row>
    <row r="202" spans="2:70">
      <c r="B202" s="23">
        <v>0.95399999999999996</v>
      </c>
      <c r="C202" s="23">
        <v>0.9083</v>
      </c>
      <c r="D202" s="23">
        <v>0.14499999999999999</v>
      </c>
      <c r="E202" s="23">
        <v>0.25829999999999997</v>
      </c>
      <c r="F202" s="23">
        <v>0.2253</v>
      </c>
      <c r="G202" s="23">
        <v>0.13089999999999999</v>
      </c>
      <c r="H202" s="23">
        <v>0.4274</v>
      </c>
      <c r="I202" s="23">
        <v>0.5625</v>
      </c>
      <c r="J202" s="23">
        <v>0.76819999999999999</v>
      </c>
      <c r="K202" s="23">
        <v>0.6794</v>
      </c>
      <c r="L202" s="23">
        <v>0.57379999999999998</v>
      </c>
      <c r="M202" s="23">
        <v>6.4399999999999999E-2</v>
      </c>
      <c r="N202" s="23">
        <v>0.32929999999999998</v>
      </c>
      <c r="O202" s="23">
        <v>0.45800000000000002</v>
      </c>
      <c r="P202" s="23">
        <v>1.89E-2</v>
      </c>
      <c r="Q202" s="23">
        <v>0.99660000000000004</v>
      </c>
      <c r="R202" s="23">
        <v>0.4556</v>
      </c>
      <c r="S202" s="23">
        <v>0.65849999999999997</v>
      </c>
      <c r="T202" s="23">
        <v>0.90110000000000001</v>
      </c>
      <c r="U202" s="23">
        <v>0.19450000000000001</v>
      </c>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row>
    <row r="205" spans="2:70">
      <c r="B205" s="38"/>
    </row>
    <row r="206" spans="2:70">
      <c r="B206" s="38"/>
    </row>
  </sheetData>
  <phoneticPr fontId="7" type="noConversion"/>
  <pageMargins left="0.75" right="0.75" top="1" bottom="1" header="0.5" footer="0.5"/>
  <pageSetup paperSize="9" orientation="portrait" horizontalDpi="0" verticalDpi="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B10" sqref="B10"/>
    </sheetView>
  </sheetViews>
  <sheetFormatPr defaultColWidth="8.85546875" defaultRowHeight="12.75"/>
  <cols>
    <col min="2" max="2" width="25.7109375" customWidth="1"/>
    <col min="3" max="5" width="9.28515625" bestFit="1" customWidth="1"/>
    <col min="6" max="6" width="10" customWidth="1"/>
  </cols>
  <sheetData>
    <row r="1" spans="1:6" ht="15.75">
      <c r="A1" s="2" t="s">
        <v>18</v>
      </c>
    </row>
    <row r="3" spans="1:6">
      <c r="B3" s="1" t="s">
        <v>1</v>
      </c>
      <c r="C3" s="1" t="s">
        <v>2</v>
      </c>
      <c r="D3" s="1" t="s">
        <v>3</v>
      </c>
      <c r="E3" s="1" t="s">
        <v>4</v>
      </c>
    </row>
    <row r="4" spans="1:6">
      <c r="B4" s="1"/>
      <c r="C4" s="1"/>
      <c r="D4" s="1"/>
      <c r="E4" s="1"/>
    </row>
    <row r="5" spans="1:6">
      <c r="B5" t="s">
        <v>5</v>
      </c>
      <c r="C5" s="3">
        <f>20*200</f>
        <v>4000</v>
      </c>
      <c r="D5" s="4">
        <f>COUNT(Data!$B$3:$U$202)</f>
        <v>4000</v>
      </c>
      <c r="E5" s="4">
        <f>D5-C5</f>
        <v>0</v>
      </c>
      <c r="F5" s="6" t="str">
        <f>IF(E5=0,"OK","Error")</f>
        <v>OK</v>
      </c>
    </row>
    <row r="6" spans="1:6">
      <c r="B6" t="s">
        <v>6</v>
      </c>
      <c r="C6" s="11">
        <f>1/2</f>
        <v>0.5</v>
      </c>
      <c r="D6" s="12">
        <f>AVERAGE(Data!$B$3:$U$202)</f>
        <v>0.49858970000000102</v>
      </c>
      <c r="E6" s="12">
        <f>D6-C6</f>
        <v>-1.4102999999989763E-3</v>
      </c>
      <c r="F6" s="6" t="str">
        <f>IF(E6^2&lt;$C$11^2,"OK","Error")</f>
        <v>OK</v>
      </c>
    </row>
    <row r="7" spans="1:6">
      <c r="B7" t="s">
        <v>14</v>
      </c>
      <c r="C7" s="11">
        <f>(1/12)^0.5</f>
        <v>0.28867513459481287</v>
      </c>
      <c r="D7" s="12">
        <f>STDEV(Data!$B$3:$U$202)</f>
        <v>0.2903451200056355</v>
      </c>
      <c r="E7" s="12">
        <f>D7-C7</f>
        <v>1.6699854108226386E-3</v>
      </c>
      <c r="F7" s="6" t="str">
        <f>IF(E7^2&lt;$C$11^2,"OK","Error")</f>
        <v>OK</v>
      </c>
    </row>
    <row r="8" spans="1:6">
      <c r="B8" t="s">
        <v>7</v>
      </c>
      <c r="C8" s="9">
        <v>0</v>
      </c>
      <c r="D8" s="10">
        <f>COUNTIF(Data!$B$3:$U$202,"&lt;0")</f>
        <v>0</v>
      </c>
      <c r="E8" s="10">
        <f>D8-C8</f>
        <v>0</v>
      </c>
      <c r="F8" s="6" t="str">
        <f>IF(E8=0,"OK","Error")</f>
        <v>OK</v>
      </c>
    </row>
    <row r="9" spans="1:6">
      <c r="B9" t="s">
        <v>241</v>
      </c>
      <c r="C9" s="9">
        <v>0</v>
      </c>
      <c r="D9" s="10">
        <f>COUNTIF(Data!$B$3:$U$202,"&gt;1")</f>
        <v>0</v>
      </c>
      <c r="E9" s="10">
        <f>D9-C9</f>
        <v>0</v>
      </c>
      <c r="F9" s="6" t="str">
        <f>IF(E9=0,"OK","Error")</f>
        <v>OK</v>
      </c>
    </row>
    <row r="11" spans="1:6">
      <c r="B11" t="s">
        <v>15</v>
      </c>
      <c r="C11" s="7">
        <v>5.0000000000000001E-3</v>
      </c>
    </row>
    <row r="13" spans="1:6">
      <c r="B13" t="s">
        <v>8</v>
      </c>
    </row>
    <row r="14" spans="1:6">
      <c r="C14" t="s">
        <v>9</v>
      </c>
      <c r="D14" t="s">
        <v>10</v>
      </c>
    </row>
    <row r="15" spans="1:6">
      <c r="C15" t="s">
        <v>11</v>
      </c>
      <c r="D15" t="s">
        <v>12</v>
      </c>
      <c r="E15" t="s">
        <v>13</v>
      </c>
    </row>
    <row r="16" spans="1:6">
      <c r="E16" s="1" t="s">
        <v>3</v>
      </c>
      <c r="F16" s="1" t="s">
        <v>2</v>
      </c>
    </row>
    <row r="17" spans="3:6">
      <c r="C17" s="9">
        <v>0.1</v>
      </c>
      <c r="D17" s="4">
        <f>COUNTIF(Data!$B$3:$U$202,"&lt;"&amp;C17)</f>
        <v>407</v>
      </c>
      <c r="E17" s="4">
        <f>D17-D16</f>
        <v>407</v>
      </c>
      <c r="F17" s="4">
        <f>C$5*C$17</f>
        <v>400</v>
      </c>
    </row>
    <row r="18" spans="3:6">
      <c r="C18">
        <f>C17+C$17</f>
        <v>0.2</v>
      </c>
      <c r="D18" s="4">
        <f>COUNTIF(Data!$B$3:$U$202,"&lt;"&amp;C18)</f>
        <v>808</v>
      </c>
      <c r="E18" s="4">
        <f t="shared" ref="E18:E26" si="0">D18-D17</f>
        <v>401</v>
      </c>
      <c r="F18" s="4">
        <f t="shared" ref="F18:F26" si="1">C$5*C$17</f>
        <v>400</v>
      </c>
    </row>
    <row r="19" spans="3:6">
      <c r="C19">
        <f t="shared" ref="C19:C26" si="2">C18+C$17</f>
        <v>0.30000000000000004</v>
      </c>
      <c r="D19" s="4">
        <f>COUNTIF(Data!$B$3:$U$202,"&lt;"&amp;C19)</f>
        <v>1206</v>
      </c>
      <c r="E19" s="4">
        <f t="shared" si="0"/>
        <v>398</v>
      </c>
      <c r="F19" s="4">
        <f t="shared" si="1"/>
        <v>400</v>
      </c>
    </row>
    <row r="20" spans="3:6">
      <c r="C20">
        <f t="shared" si="2"/>
        <v>0.4</v>
      </c>
      <c r="D20" s="4">
        <f>COUNTIF(Data!$B$3:$U$202,"&lt;"&amp;C20)</f>
        <v>1625</v>
      </c>
      <c r="E20" s="4">
        <f t="shared" si="0"/>
        <v>419</v>
      </c>
      <c r="F20" s="4">
        <f t="shared" si="1"/>
        <v>400</v>
      </c>
    </row>
    <row r="21" spans="3:6">
      <c r="C21">
        <f t="shared" si="2"/>
        <v>0.5</v>
      </c>
      <c r="D21" s="4">
        <f>COUNTIF(Data!$B$3:$U$202,"&lt;"&amp;C21)</f>
        <v>2023</v>
      </c>
      <c r="E21" s="4">
        <f t="shared" si="0"/>
        <v>398</v>
      </c>
      <c r="F21" s="4">
        <f t="shared" si="1"/>
        <v>400</v>
      </c>
    </row>
    <row r="22" spans="3:6">
      <c r="C22">
        <f t="shared" si="2"/>
        <v>0.6</v>
      </c>
      <c r="D22" s="4">
        <f>COUNTIF(Data!$B$3:$U$202,"&lt;"&amp;C22)</f>
        <v>2390</v>
      </c>
      <c r="E22" s="4">
        <f t="shared" si="0"/>
        <v>367</v>
      </c>
      <c r="F22" s="4">
        <f t="shared" si="1"/>
        <v>400</v>
      </c>
    </row>
    <row r="23" spans="3:6">
      <c r="C23">
        <f t="shared" si="2"/>
        <v>0.7</v>
      </c>
      <c r="D23" s="4">
        <f>COUNTIF(Data!$B$3:$U$202,"&lt;"&amp;C23)</f>
        <v>2765</v>
      </c>
      <c r="E23" s="4">
        <f t="shared" si="0"/>
        <v>375</v>
      </c>
      <c r="F23" s="4">
        <f t="shared" si="1"/>
        <v>400</v>
      </c>
    </row>
    <row r="24" spans="3:6">
      <c r="C24">
        <f t="shared" si="2"/>
        <v>0.79999999999999993</v>
      </c>
      <c r="D24" s="4">
        <f>COUNTIF(Data!$B$3:$U$202,"&lt;"&amp;C24)</f>
        <v>3197</v>
      </c>
      <c r="E24" s="4">
        <f t="shared" si="0"/>
        <v>432</v>
      </c>
      <c r="F24" s="4">
        <f t="shared" si="1"/>
        <v>400</v>
      </c>
    </row>
    <row r="25" spans="3:6">
      <c r="C25">
        <f t="shared" si="2"/>
        <v>0.89999999999999991</v>
      </c>
      <c r="D25" s="4">
        <f>COUNTIF(Data!$B$3:$U$202,"&lt;"&amp;C25)</f>
        <v>3600</v>
      </c>
      <c r="E25" s="4">
        <f t="shared" si="0"/>
        <v>403</v>
      </c>
      <c r="F25" s="4">
        <f t="shared" si="1"/>
        <v>400</v>
      </c>
    </row>
    <row r="26" spans="3:6">
      <c r="C26" s="8">
        <f t="shared" si="2"/>
        <v>0.99999999999999989</v>
      </c>
      <c r="D26" s="4">
        <f>COUNTIF(Data!$B$3:$U$202,"&lt;"&amp;C26)</f>
        <v>4000</v>
      </c>
      <c r="E26" s="4">
        <f t="shared" si="0"/>
        <v>400</v>
      </c>
      <c r="F26" s="4">
        <f t="shared" si="1"/>
        <v>400</v>
      </c>
    </row>
    <row r="28" spans="3:6">
      <c r="C28" s="14" t="s">
        <v>16</v>
      </c>
      <c r="E28" s="5">
        <f>SUM(E17:E26)</f>
        <v>4000</v>
      </c>
      <c r="F28" s="5">
        <f>SUM(F17:F26)</f>
        <v>4000</v>
      </c>
    </row>
    <row r="29" spans="3:6">
      <c r="E29" s="16" t="str">
        <f>IF(E28=C5,"OK","Error")</f>
        <v>OK</v>
      </c>
      <c r="F29" s="16" t="str">
        <f>IF(F28=D5,"OK","Error")</f>
        <v>OK</v>
      </c>
    </row>
  </sheetData>
  <phoneticPr fontId="15" type="noConversion"/>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24"/>
  <sheetViews>
    <sheetView workbookViewId="0">
      <selection activeCell="D14" sqref="D14"/>
    </sheetView>
  </sheetViews>
  <sheetFormatPr defaultColWidth="8.85546875" defaultRowHeight="12.75"/>
  <cols>
    <col min="3" max="3" width="14.85546875" bestFit="1" customWidth="1"/>
    <col min="5" max="5" width="16" bestFit="1" customWidth="1"/>
  </cols>
  <sheetData>
    <row r="3" spans="3:6">
      <c r="C3" s="36" t="s">
        <v>22</v>
      </c>
      <c r="D3" s="33">
        <v>150000</v>
      </c>
      <c r="E3" s="122" t="s">
        <v>221</v>
      </c>
    </row>
    <row r="4" spans="3:6">
      <c r="C4" s="36" t="s">
        <v>111</v>
      </c>
      <c r="D4" s="40">
        <v>5.0000000000000001E-3</v>
      </c>
      <c r="E4" s="122" t="s">
        <v>220</v>
      </c>
    </row>
    <row r="5" spans="3:6">
      <c r="C5" s="22"/>
    </row>
    <row r="8" spans="3:6">
      <c r="C8" s="36" t="s">
        <v>29</v>
      </c>
      <c r="D8" s="36" t="s">
        <v>30</v>
      </c>
      <c r="E8" s="36" t="s">
        <v>38</v>
      </c>
    </row>
    <row r="9" spans="3:6">
      <c r="C9" s="33">
        <v>0</v>
      </c>
      <c r="D9" s="33">
        <v>0.19989999999999999</v>
      </c>
      <c r="E9" s="34">
        <v>0</v>
      </c>
    </row>
    <row r="10" spans="3:6">
      <c r="C10" s="33">
        <v>0.2</v>
      </c>
      <c r="D10" s="33">
        <v>0.39989999999999998</v>
      </c>
      <c r="E10" s="34">
        <v>0.01</v>
      </c>
    </row>
    <row r="11" spans="3:6">
      <c r="C11" s="33">
        <v>0.4</v>
      </c>
      <c r="D11" s="33">
        <v>0.59989999999999999</v>
      </c>
      <c r="E11" s="34">
        <v>0.02</v>
      </c>
    </row>
    <row r="12" spans="3:6">
      <c r="C12" s="33">
        <v>0.6</v>
      </c>
      <c r="D12" s="33">
        <v>0.79990000000000006</v>
      </c>
      <c r="E12" s="34">
        <v>0.03</v>
      </c>
    </row>
    <row r="13" spans="3:6">
      <c r="C13" s="33">
        <v>0.8</v>
      </c>
      <c r="D13" s="33">
        <v>1</v>
      </c>
      <c r="E13" s="34">
        <v>0.04</v>
      </c>
      <c r="F13" s="122" t="s">
        <v>222</v>
      </c>
    </row>
    <row r="17" spans="3:6">
      <c r="C17" t="s">
        <v>41</v>
      </c>
    </row>
    <row r="19" spans="3:6">
      <c r="C19" s="36" t="s">
        <v>29</v>
      </c>
      <c r="D19" s="36" t="s">
        <v>30</v>
      </c>
      <c r="E19" s="36" t="s">
        <v>38</v>
      </c>
    </row>
    <row r="20" spans="3:6">
      <c r="C20" s="33">
        <v>0</v>
      </c>
      <c r="D20" s="33">
        <v>0.19989999999999999</v>
      </c>
      <c r="E20" s="34">
        <v>0</v>
      </c>
    </row>
    <row r="21" spans="3:6">
      <c r="C21" s="33">
        <v>0.2</v>
      </c>
      <c r="D21" s="33">
        <v>0.39989999999999998</v>
      </c>
      <c r="E21" s="34">
        <v>0.01</v>
      </c>
    </row>
    <row r="22" spans="3:6">
      <c r="C22" s="33">
        <v>0.4</v>
      </c>
      <c r="D22" s="33">
        <v>0.59989999999999999</v>
      </c>
      <c r="E22" s="34">
        <v>0.02</v>
      </c>
    </row>
    <row r="23" spans="3:6">
      <c r="C23" s="33">
        <v>0.6</v>
      </c>
      <c r="D23" s="33">
        <v>0.79990000000000006</v>
      </c>
      <c r="E23" s="34">
        <v>0.08</v>
      </c>
    </row>
    <row r="24" spans="3:6">
      <c r="C24" s="33">
        <v>0.8</v>
      </c>
      <c r="D24" s="33">
        <v>1</v>
      </c>
      <c r="E24" s="34">
        <v>0.1</v>
      </c>
      <c r="F24" s="122" t="s">
        <v>223</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2"/>
  <sheetViews>
    <sheetView workbookViewId="0">
      <selection activeCell="C4" sqref="C4:D8"/>
    </sheetView>
  </sheetViews>
  <sheetFormatPr defaultColWidth="8.85546875" defaultRowHeight="12.75"/>
  <cols>
    <col min="1" max="1" width="11.140625" customWidth="1"/>
    <col min="2" max="2" width="8.85546875" bestFit="1" customWidth="1"/>
    <col min="3" max="3" width="6.85546875" customWidth="1"/>
    <col min="4" max="6" width="6.28515625" bestFit="1" customWidth="1"/>
    <col min="7" max="7" width="28.85546875" customWidth="1"/>
    <col min="8" max="12" width="6.28515625" bestFit="1" customWidth="1"/>
    <col min="13" max="13" width="7.28515625" customWidth="1"/>
    <col min="14" max="14" width="6.28515625" bestFit="1" customWidth="1"/>
    <col min="15" max="15" width="6.7109375" bestFit="1" customWidth="1"/>
    <col min="16" max="22" width="6.28515625" bestFit="1" customWidth="1"/>
    <col min="23" max="23" width="6.42578125" customWidth="1"/>
    <col min="24" max="24" width="11.7109375" customWidth="1"/>
    <col min="25" max="25" width="5.28515625" customWidth="1"/>
    <col min="26" max="26" width="16" customWidth="1"/>
    <col min="27" max="46" width="11.28515625" bestFit="1" customWidth="1"/>
    <col min="47" max="47" width="7" customWidth="1"/>
    <col min="50" max="50" width="26.140625" bestFit="1" customWidth="1"/>
    <col min="52" max="52" width="25.7109375" customWidth="1"/>
    <col min="53" max="53" width="11.28515625" bestFit="1" customWidth="1"/>
    <col min="55" max="55" width="23" bestFit="1" customWidth="1"/>
  </cols>
  <sheetData>
    <row r="1" spans="1:56" ht="15.75">
      <c r="A1" s="2" t="s">
        <v>218</v>
      </c>
      <c r="B1" s="2"/>
    </row>
    <row r="2" spans="1:56" ht="15.75">
      <c r="A2" s="2"/>
      <c r="B2" s="2"/>
    </row>
    <row r="3" spans="1:56">
      <c r="C3" s="33" t="s">
        <v>29</v>
      </c>
      <c r="D3" s="33" t="s">
        <v>30</v>
      </c>
      <c r="E3" s="33" t="s">
        <v>35</v>
      </c>
      <c r="M3" s="1"/>
      <c r="X3" s="1"/>
      <c r="Y3" s="1"/>
    </row>
    <row r="4" spans="1:56" ht="12.75" customHeight="1">
      <c r="C4" s="125">
        <v>0</v>
      </c>
      <c r="D4" s="125">
        <v>0.2</v>
      </c>
      <c r="E4" s="37">
        <f>Parameters!E9</f>
        <v>0</v>
      </c>
      <c r="H4" s="31">
        <f>(D4-C4)*E4</f>
        <v>0</v>
      </c>
    </row>
    <row r="5" spans="1:56">
      <c r="C5" s="125">
        <v>0.2</v>
      </c>
      <c r="D5" s="125">
        <v>0.4</v>
      </c>
      <c r="E5" s="37">
        <f>Parameters!E10</f>
        <v>0.01</v>
      </c>
      <c r="F5" s="14"/>
      <c r="H5" s="31">
        <f>(D5-C5)*E5</f>
        <v>2E-3</v>
      </c>
      <c r="M5" s="14"/>
      <c r="O5" s="18"/>
      <c r="P5" s="1"/>
      <c r="Q5" s="1"/>
      <c r="X5" s="14"/>
      <c r="Y5" s="4"/>
      <c r="Z5" s="20"/>
      <c r="AB5" s="1"/>
      <c r="AC5" s="1"/>
    </row>
    <row r="6" spans="1:56">
      <c r="C6" s="125">
        <v>0.4</v>
      </c>
      <c r="D6" s="125">
        <v>0.6</v>
      </c>
      <c r="E6" s="37">
        <f>Parameters!E11</f>
        <v>0.02</v>
      </c>
      <c r="F6" s="14"/>
      <c r="H6" s="31">
        <f>(D6-C6)*E6</f>
        <v>3.9999999999999992E-3</v>
      </c>
      <c r="O6" s="18"/>
      <c r="P6" s="1"/>
      <c r="Q6" s="1"/>
      <c r="Y6" s="18"/>
      <c r="Z6" s="20"/>
      <c r="AA6" s="18"/>
      <c r="AB6" s="1"/>
      <c r="AC6" s="1"/>
    </row>
    <row r="7" spans="1:56">
      <c r="C7" s="125">
        <v>0.6</v>
      </c>
      <c r="D7" s="125">
        <v>0.8</v>
      </c>
      <c r="E7" s="37">
        <f>Parameters!E12</f>
        <v>0.03</v>
      </c>
      <c r="H7" s="31">
        <f>(D7-C7)*E7</f>
        <v>6.0000000000000019E-3</v>
      </c>
      <c r="M7" s="14"/>
      <c r="O7" s="20"/>
      <c r="P7" s="4"/>
      <c r="Q7" s="4"/>
      <c r="R7" s="6"/>
      <c r="X7" s="14"/>
      <c r="Y7" s="14"/>
      <c r="AB7" s="4"/>
      <c r="AC7" s="4"/>
    </row>
    <row r="8" spans="1:56">
      <c r="C8" s="125">
        <v>0.8</v>
      </c>
      <c r="D8" s="125">
        <v>1</v>
      </c>
      <c r="E8" s="37">
        <f>Parameters!E13</f>
        <v>0.04</v>
      </c>
      <c r="H8" s="31">
        <f>(D8-C8)*E8</f>
        <v>7.9999999999999984E-3</v>
      </c>
      <c r="N8" s="9"/>
      <c r="O8" s="18"/>
      <c r="P8" s="17"/>
      <c r="Q8" s="12"/>
      <c r="R8" s="6"/>
      <c r="Z8" s="9"/>
      <c r="AA8" s="18"/>
      <c r="AB8" s="17"/>
      <c r="AC8" s="12"/>
    </row>
    <row r="9" spans="1:56">
      <c r="C9" s="1"/>
      <c r="D9" s="15"/>
      <c r="G9" s="33" t="s">
        <v>39</v>
      </c>
      <c r="H9" s="39">
        <f>SUM(H4:H8)</f>
        <v>1.9999999999999997E-2</v>
      </c>
      <c r="M9" s="14"/>
      <c r="O9" s="21"/>
      <c r="P9" s="13"/>
      <c r="Q9" s="12"/>
    </row>
    <row r="10" spans="1:56">
      <c r="A10" s="1" t="s">
        <v>19</v>
      </c>
      <c r="D10" s="9"/>
      <c r="P10" s="10"/>
      <c r="Q10" s="6"/>
      <c r="X10" s="1" t="s">
        <v>20</v>
      </c>
    </row>
    <row r="11" spans="1:56">
      <c r="C11" s="1"/>
      <c r="D11" s="9"/>
      <c r="Z11" s="1" t="s">
        <v>28</v>
      </c>
      <c r="AA11" s="9"/>
    </row>
    <row r="12" spans="1:56">
      <c r="C12" s="1"/>
      <c r="D12" s="9"/>
      <c r="Z12" s="1"/>
      <c r="AA12" s="9"/>
    </row>
    <row r="13" spans="1:56">
      <c r="A13" t="s">
        <v>17</v>
      </c>
      <c r="C13">
        <v>1</v>
      </c>
      <c r="D13">
        <f>C13+1</f>
        <v>2</v>
      </c>
      <c r="E13">
        <f t="shared" ref="E13:V13" si="0">D13+1</f>
        <v>3</v>
      </c>
      <c r="F13">
        <f t="shared" si="0"/>
        <v>4</v>
      </c>
      <c r="G13">
        <f t="shared" si="0"/>
        <v>5</v>
      </c>
      <c r="H13">
        <f t="shared" si="0"/>
        <v>6</v>
      </c>
      <c r="I13">
        <f t="shared" si="0"/>
        <v>7</v>
      </c>
      <c r="J13">
        <f t="shared" si="0"/>
        <v>8</v>
      </c>
      <c r="K13">
        <f t="shared" si="0"/>
        <v>9</v>
      </c>
      <c r="L13">
        <f t="shared" si="0"/>
        <v>10</v>
      </c>
      <c r="M13">
        <f t="shared" si="0"/>
        <v>11</v>
      </c>
      <c r="N13">
        <f t="shared" si="0"/>
        <v>12</v>
      </c>
      <c r="O13">
        <f t="shared" si="0"/>
        <v>13</v>
      </c>
      <c r="P13">
        <f t="shared" si="0"/>
        <v>14</v>
      </c>
      <c r="Q13">
        <f t="shared" si="0"/>
        <v>15</v>
      </c>
      <c r="R13">
        <f t="shared" si="0"/>
        <v>16</v>
      </c>
      <c r="S13">
        <f t="shared" si="0"/>
        <v>17</v>
      </c>
      <c r="T13">
        <f t="shared" si="0"/>
        <v>18</v>
      </c>
      <c r="U13">
        <f t="shared" si="0"/>
        <v>19</v>
      </c>
      <c r="V13">
        <f t="shared" si="0"/>
        <v>20</v>
      </c>
      <c r="X13" t="s">
        <v>17</v>
      </c>
      <c r="Z13">
        <v>0</v>
      </c>
      <c r="AA13">
        <f>C13</f>
        <v>1</v>
      </c>
      <c r="AB13">
        <f t="shared" ref="AB13:AT13" si="1">D13</f>
        <v>2</v>
      </c>
      <c r="AC13">
        <f t="shared" si="1"/>
        <v>3</v>
      </c>
      <c r="AD13">
        <f t="shared" si="1"/>
        <v>4</v>
      </c>
      <c r="AE13">
        <f t="shared" si="1"/>
        <v>5</v>
      </c>
      <c r="AF13">
        <f t="shared" si="1"/>
        <v>6</v>
      </c>
      <c r="AG13">
        <f t="shared" si="1"/>
        <v>7</v>
      </c>
      <c r="AH13">
        <f t="shared" si="1"/>
        <v>8</v>
      </c>
      <c r="AI13">
        <f t="shared" si="1"/>
        <v>9</v>
      </c>
      <c r="AJ13">
        <f t="shared" si="1"/>
        <v>10</v>
      </c>
      <c r="AK13">
        <f t="shared" si="1"/>
        <v>11</v>
      </c>
      <c r="AL13">
        <f t="shared" si="1"/>
        <v>12</v>
      </c>
      <c r="AM13">
        <f t="shared" si="1"/>
        <v>13</v>
      </c>
      <c r="AN13">
        <f t="shared" si="1"/>
        <v>14</v>
      </c>
      <c r="AO13">
        <f t="shared" si="1"/>
        <v>15</v>
      </c>
      <c r="AP13">
        <f t="shared" si="1"/>
        <v>16</v>
      </c>
      <c r="AQ13">
        <f t="shared" si="1"/>
        <v>17</v>
      </c>
      <c r="AR13">
        <f t="shared" si="1"/>
        <v>18</v>
      </c>
      <c r="AS13">
        <f t="shared" si="1"/>
        <v>19</v>
      </c>
      <c r="AT13">
        <f t="shared" si="1"/>
        <v>20</v>
      </c>
      <c r="AV13" s="1" t="s">
        <v>25</v>
      </c>
      <c r="AW13" s="1"/>
      <c r="AX13" s="1" t="s">
        <v>42</v>
      </c>
      <c r="AY13" s="22"/>
      <c r="AZ13" s="1" t="s">
        <v>27</v>
      </c>
    </row>
    <row r="14" spans="1:56">
      <c r="A14" s="22" t="s">
        <v>21</v>
      </c>
      <c r="X14" s="22" t="s">
        <v>21</v>
      </c>
      <c r="BC14" s="1" t="s">
        <v>40</v>
      </c>
    </row>
    <row r="15" spans="1:56">
      <c r="A15">
        <v>1</v>
      </c>
      <c r="C15" s="31">
        <f>VLOOKUP(Data!B3,original_prizes,3,TRUE)</f>
        <v>0</v>
      </c>
      <c r="D15" s="31">
        <f>VLOOKUP(Data!C3,original_prizes,3,TRUE)</f>
        <v>0.02</v>
      </c>
      <c r="E15" s="31">
        <f>VLOOKUP(Data!D3,original_prizes,3,TRUE)</f>
        <v>0.01</v>
      </c>
      <c r="F15" s="31">
        <f>VLOOKUP(Data!E3,original_prizes,3,TRUE)</f>
        <v>0.03</v>
      </c>
      <c r="G15" s="31">
        <f>VLOOKUP(Data!F3,original_prizes,3,TRUE)</f>
        <v>0.03</v>
      </c>
      <c r="H15" s="31">
        <f>VLOOKUP(Data!G3,original_prizes,3,TRUE)</f>
        <v>0.01</v>
      </c>
      <c r="I15" s="31">
        <f>VLOOKUP(Data!H3,original_prizes,3,TRUE)</f>
        <v>0.02</v>
      </c>
      <c r="J15" s="31">
        <f>VLOOKUP(Data!I3,original_prizes,3,TRUE)</f>
        <v>0.04</v>
      </c>
      <c r="K15" s="31">
        <f>VLOOKUP(Data!J3,original_prizes,3,TRUE)</f>
        <v>0.01</v>
      </c>
      <c r="L15" s="31">
        <f>VLOOKUP(Data!K3,original_prizes,3,TRUE)</f>
        <v>0</v>
      </c>
      <c r="M15" s="31">
        <f>VLOOKUP(Data!L3,original_prizes,3,TRUE)</f>
        <v>0.03</v>
      </c>
      <c r="N15" s="31">
        <f>VLOOKUP(Data!M3,original_prizes,3,TRUE)</f>
        <v>0.04</v>
      </c>
      <c r="O15" s="31">
        <f>VLOOKUP(Data!N3,original_prizes,3,TRUE)</f>
        <v>0</v>
      </c>
      <c r="P15" s="31">
        <f>VLOOKUP(Data!O3,original_prizes,3,TRUE)</f>
        <v>0</v>
      </c>
      <c r="Q15" s="31">
        <f>VLOOKUP(Data!P3,original_prizes,3,TRUE)</f>
        <v>0.02</v>
      </c>
      <c r="R15" s="31">
        <f>VLOOKUP(Data!Q3,original_prizes,3,TRUE)</f>
        <v>0.03</v>
      </c>
      <c r="S15" s="31">
        <f>VLOOKUP(Data!R3,original_prizes,3,TRUE)</f>
        <v>0.04</v>
      </c>
      <c r="T15" s="31">
        <f>VLOOKUP(Data!S3,original_prizes,3,TRUE)</f>
        <v>0</v>
      </c>
      <c r="U15" s="31">
        <f>VLOOKUP(Data!T3,original_prizes,3,TRUE)</f>
        <v>0.01</v>
      </c>
      <c r="V15" s="31">
        <f>VLOOKUP(Data!U3,original_prizes,3,TRUE)</f>
        <v>0.04</v>
      </c>
      <c r="X15">
        <v>1</v>
      </c>
      <c r="Z15" s="32">
        <f t="shared" ref="Z15:Z46" si="2">initial_investment</f>
        <v>150000</v>
      </c>
      <c r="AA15" s="29">
        <f t="shared" ref="AA15:AA46" si="3">Z15*(1+C15)*(1-amc)</f>
        <v>149250</v>
      </c>
      <c r="AB15" s="29">
        <f t="shared" ref="AB15:AB46" si="4">AA15*(1+D15)*(1-amc)</f>
        <v>151473.82500000001</v>
      </c>
      <c r="AC15" s="29">
        <f t="shared" ref="AC15:AC46" si="5">AB15*(1+E15)*(1-amc)</f>
        <v>152223.62043375001</v>
      </c>
      <c r="AD15" s="29">
        <f t="shared" ref="AD15:AD46" si="6">AC15*(1+F15)*(1-amc)</f>
        <v>156006.37740152871</v>
      </c>
      <c r="AE15" s="29">
        <f t="shared" ref="AE15:AE46" si="7">AD15*(1+G15)*(1-amc)</f>
        <v>159883.13587995671</v>
      </c>
      <c r="AF15" s="29">
        <f t="shared" ref="AF15:AF46" si="8">AE15*(1+H15)*(1-amc)</f>
        <v>160674.5574025625</v>
      </c>
      <c r="AG15" s="29">
        <f t="shared" ref="AG15:AG46" si="9">AF15*(1+I15)*(1-amc)</f>
        <v>163068.60830786068</v>
      </c>
      <c r="AH15" s="29">
        <f t="shared" ref="AH15:AH46" si="10">AG15*(1+J15)*(1-amc)</f>
        <v>168743.39587697425</v>
      </c>
      <c r="AI15" s="29">
        <f t="shared" ref="AI15:AI46" si="11">AH15*(1+K15)*(1-amc)</f>
        <v>169578.67568656529</v>
      </c>
      <c r="AJ15" s="29">
        <f t="shared" ref="AJ15:AJ46" si="12">AI15*(1+L15)*(1-amc)</f>
        <v>168730.78230813245</v>
      </c>
      <c r="AK15" s="29">
        <f t="shared" ref="AK15:AK46" si="13">AJ15*(1+M15)*(1-amc)</f>
        <v>172923.74224848955</v>
      </c>
      <c r="AL15" s="29">
        <f t="shared" ref="AL15:AL46" si="14">AK15*(1+N15)*(1-amc)</f>
        <v>178941.48847873698</v>
      </c>
      <c r="AM15" s="29">
        <f t="shared" ref="AM15:AM46" si="15">AL15*(1+O15)*(1-amc)</f>
        <v>178046.78103634331</v>
      </c>
      <c r="AN15" s="29">
        <f t="shared" ref="AN15:AN46" si="16">AM15*(1+P15)*(1-amc)</f>
        <v>177156.54713116158</v>
      </c>
      <c r="AO15" s="29">
        <f t="shared" ref="AO15:AO46" si="17">AN15*(1+Q15)*(1-amc)</f>
        <v>179796.17968341592</v>
      </c>
      <c r="AP15" s="29">
        <f t="shared" ref="AP15:AP46" si="18">AO15*(1+R15)*(1-amc)</f>
        <v>184264.1147485488</v>
      </c>
      <c r="AQ15" s="29">
        <f t="shared" ref="AQ15:AQ46" si="19">AP15*(1+S15)*(1-amc)</f>
        <v>190676.5059417983</v>
      </c>
      <c r="AR15" s="29">
        <f t="shared" ref="AR15:AR46" si="20">AQ15*(1+T15)*(1-amc)</f>
        <v>189723.12341208931</v>
      </c>
      <c r="AS15" s="29">
        <f t="shared" ref="AS15:AS46" si="21">AR15*(1+U15)*(1-amc)</f>
        <v>190662.25287297915</v>
      </c>
      <c r="AT15" s="29">
        <f t="shared" ref="AT15:AT46" si="22">AS15*(1+V15)*(1-amc)</f>
        <v>197297.29927295883</v>
      </c>
      <c r="AU15" s="19"/>
      <c r="AV15" s="28">
        <f>RANK(AT15,$AT$15:$AT$214,1)</f>
        <v>74</v>
      </c>
      <c r="AW15" s="19"/>
      <c r="AX15" s="27">
        <f>(AT15/Z15)^(1/$AT$13)-1</f>
        <v>1.3798149273667182E-2</v>
      </c>
      <c r="AZ15" s="26" t="s">
        <v>6</v>
      </c>
      <c r="BA15" s="27">
        <f>AVERAGE($AX$15:$AX$214)</f>
        <v>1.4756947040635031E-2</v>
      </c>
      <c r="BC15" s="40">
        <f>H9-Parameters!D4</f>
        <v>1.4999999999999996E-2</v>
      </c>
      <c r="BD15" s="26" t="str">
        <f>IF(ROUND(BC15-BA15,2)*(1-Parameters!D4)=0,"OK","Error")</f>
        <v>OK</v>
      </c>
    </row>
    <row r="16" spans="1:56">
      <c r="A16">
        <f>A15+1</f>
        <v>2</v>
      </c>
      <c r="C16" s="31">
        <f>VLOOKUP(Data!B4,original_prizes,3,TRUE)</f>
        <v>0.02</v>
      </c>
      <c r="D16" s="31">
        <f>VLOOKUP(Data!C4,original_prizes,3,TRUE)</f>
        <v>0.04</v>
      </c>
      <c r="E16" s="31">
        <f>VLOOKUP(Data!D4,original_prizes,3,TRUE)</f>
        <v>0.04</v>
      </c>
      <c r="F16" s="31">
        <f>VLOOKUP(Data!E4,original_prizes,3,TRUE)</f>
        <v>0.03</v>
      </c>
      <c r="G16" s="31">
        <f>VLOOKUP(Data!F4,original_prizes,3,TRUE)</f>
        <v>0.03</v>
      </c>
      <c r="H16" s="31">
        <f>VLOOKUP(Data!G4,original_prizes,3,TRUE)</f>
        <v>0.02</v>
      </c>
      <c r="I16" s="31">
        <f>VLOOKUP(Data!H4,original_prizes,3,TRUE)</f>
        <v>0.04</v>
      </c>
      <c r="J16" s="31">
        <f>VLOOKUP(Data!I4,original_prizes,3,TRUE)</f>
        <v>0.01</v>
      </c>
      <c r="K16" s="31">
        <f>VLOOKUP(Data!J4,original_prizes,3,TRUE)</f>
        <v>0.02</v>
      </c>
      <c r="L16" s="31">
        <f>VLOOKUP(Data!K4,original_prizes,3,TRUE)</f>
        <v>0.02</v>
      </c>
      <c r="M16" s="31">
        <f>VLOOKUP(Data!L4,original_prizes,3,TRUE)</f>
        <v>0.02</v>
      </c>
      <c r="N16" s="31">
        <f>VLOOKUP(Data!M4,original_prizes,3,TRUE)</f>
        <v>0.02</v>
      </c>
      <c r="O16" s="31">
        <f>VLOOKUP(Data!N4,original_prizes,3,TRUE)</f>
        <v>0.02</v>
      </c>
      <c r="P16" s="31">
        <f>VLOOKUP(Data!O4,original_prizes,3,TRUE)</f>
        <v>0.04</v>
      </c>
      <c r="Q16" s="31">
        <f>VLOOKUP(Data!P4,original_prizes,3,TRUE)</f>
        <v>0.03</v>
      </c>
      <c r="R16" s="31">
        <f>VLOOKUP(Data!Q4,original_prizes,3,TRUE)</f>
        <v>0.04</v>
      </c>
      <c r="S16" s="31">
        <f>VLOOKUP(Data!R4,original_prizes,3,TRUE)</f>
        <v>0</v>
      </c>
      <c r="T16" s="31">
        <f>VLOOKUP(Data!S4,original_prizes,3,TRUE)</f>
        <v>0.03</v>
      </c>
      <c r="U16" s="31">
        <f>VLOOKUP(Data!T4,original_prizes,3,TRUE)</f>
        <v>0.04</v>
      </c>
      <c r="V16" s="31">
        <f>VLOOKUP(Data!U4,original_prizes,3,TRUE)</f>
        <v>0.02</v>
      </c>
      <c r="X16">
        <f>X15+1</f>
        <v>2</v>
      </c>
      <c r="Z16" s="32">
        <f t="shared" si="2"/>
        <v>150000</v>
      </c>
      <c r="AA16" s="29">
        <f t="shared" si="3"/>
        <v>152235</v>
      </c>
      <c r="AB16" s="29">
        <f t="shared" si="4"/>
        <v>157532.77799999999</v>
      </c>
      <c r="AC16" s="29">
        <f t="shared" si="5"/>
        <v>163014.91867439999</v>
      </c>
      <c r="AD16" s="29">
        <f t="shared" si="6"/>
        <v>167065.83940345884</v>
      </c>
      <c r="AE16" s="29">
        <f t="shared" si="7"/>
        <v>171217.4255126348</v>
      </c>
      <c r="AF16" s="29">
        <f t="shared" si="8"/>
        <v>173768.56515277305</v>
      </c>
      <c r="AG16" s="29">
        <f t="shared" si="9"/>
        <v>179815.71122008955</v>
      </c>
      <c r="AH16" s="29">
        <f t="shared" si="10"/>
        <v>180705.79899062897</v>
      </c>
      <c r="AI16" s="29">
        <f t="shared" si="11"/>
        <v>183398.31539558934</v>
      </c>
      <c r="AJ16" s="29">
        <f t="shared" si="12"/>
        <v>186130.95029498363</v>
      </c>
      <c r="AK16" s="29">
        <f t="shared" si="13"/>
        <v>188904.30145437887</v>
      </c>
      <c r="AL16" s="29">
        <f t="shared" si="14"/>
        <v>191718.9755460491</v>
      </c>
      <c r="AM16" s="29">
        <f t="shared" si="15"/>
        <v>194575.58828168522</v>
      </c>
      <c r="AN16" s="29">
        <f t="shared" si="16"/>
        <v>201346.81875388787</v>
      </c>
      <c r="AO16" s="29">
        <f t="shared" si="17"/>
        <v>206350.28719992199</v>
      </c>
      <c r="AP16" s="29">
        <f t="shared" si="18"/>
        <v>213531.27719447928</v>
      </c>
      <c r="AQ16" s="29">
        <f t="shared" si="19"/>
        <v>212463.62080850688</v>
      </c>
      <c r="AR16" s="29">
        <f t="shared" si="20"/>
        <v>217743.34178559828</v>
      </c>
      <c r="AS16" s="29">
        <f t="shared" si="21"/>
        <v>225320.81007973713</v>
      </c>
      <c r="AT16" s="29">
        <f t="shared" si="22"/>
        <v>228678.09014992521</v>
      </c>
      <c r="AU16" s="19"/>
      <c r="AV16" s="28">
        <f t="shared" ref="AV16:AV79" si="23">RANK(AT16,$AT$15:$AT$214,1)</f>
        <v>198</v>
      </c>
      <c r="AW16" s="19"/>
      <c r="AX16" s="27">
        <f t="shared" ref="AX16:AX79" si="24">(AT16/Z16)^(1/$AT$13)-1</f>
        <v>2.1307837925397033E-2</v>
      </c>
      <c r="AZ16" s="26" t="s">
        <v>23</v>
      </c>
      <c r="BA16" s="27">
        <f>MAX($AX$15:$AX$214)</f>
        <v>2.3792339925459371E-2</v>
      </c>
    </row>
    <row r="17" spans="1:53">
      <c r="A17">
        <f t="shared" ref="A17:A80" si="25">A16+1</f>
        <v>3</v>
      </c>
      <c r="C17" s="31">
        <f>VLOOKUP(Data!B5,original_prizes,3,TRUE)</f>
        <v>0.01</v>
      </c>
      <c r="D17" s="31">
        <f>VLOOKUP(Data!C5,original_prizes,3,TRUE)</f>
        <v>0</v>
      </c>
      <c r="E17" s="31">
        <f>VLOOKUP(Data!D5,original_prizes,3,TRUE)</f>
        <v>0.01</v>
      </c>
      <c r="F17" s="31">
        <f>VLOOKUP(Data!E5,original_prizes,3,TRUE)</f>
        <v>0.01</v>
      </c>
      <c r="G17" s="31">
        <f>VLOOKUP(Data!F5,original_prizes,3,TRUE)</f>
        <v>0.03</v>
      </c>
      <c r="H17" s="31">
        <f>VLOOKUP(Data!G5,original_prizes,3,TRUE)</f>
        <v>0.02</v>
      </c>
      <c r="I17" s="31">
        <f>VLOOKUP(Data!H5,original_prizes,3,TRUE)</f>
        <v>0.02</v>
      </c>
      <c r="J17" s="31">
        <f>VLOOKUP(Data!I5,original_prizes,3,TRUE)</f>
        <v>0.04</v>
      </c>
      <c r="K17" s="31">
        <f>VLOOKUP(Data!J5,original_prizes,3,TRUE)</f>
        <v>0.01</v>
      </c>
      <c r="L17" s="31">
        <f>VLOOKUP(Data!K5,original_prizes,3,TRUE)</f>
        <v>0.03</v>
      </c>
      <c r="M17" s="31">
        <f>VLOOKUP(Data!L5,original_prizes,3,TRUE)</f>
        <v>0.02</v>
      </c>
      <c r="N17" s="31">
        <f>VLOOKUP(Data!M5,original_prizes,3,TRUE)</f>
        <v>0.03</v>
      </c>
      <c r="O17" s="31">
        <f>VLOOKUP(Data!N5,original_prizes,3,TRUE)</f>
        <v>0.03</v>
      </c>
      <c r="P17" s="31">
        <f>VLOOKUP(Data!O5,original_prizes,3,TRUE)</f>
        <v>0.01</v>
      </c>
      <c r="Q17" s="31">
        <f>VLOOKUP(Data!P5,original_prizes,3,TRUE)</f>
        <v>0.01</v>
      </c>
      <c r="R17" s="31">
        <f>VLOOKUP(Data!Q5,original_prizes,3,TRUE)</f>
        <v>0</v>
      </c>
      <c r="S17" s="31">
        <f>VLOOKUP(Data!R5,original_prizes,3,TRUE)</f>
        <v>0.01</v>
      </c>
      <c r="T17" s="31">
        <f>VLOOKUP(Data!S5,original_prizes,3,TRUE)</f>
        <v>0.01</v>
      </c>
      <c r="U17" s="31">
        <f>VLOOKUP(Data!T5,original_prizes,3,TRUE)</f>
        <v>0.01</v>
      </c>
      <c r="V17" s="31">
        <f>VLOOKUP(Data!U5,original_prizes,3,TRUE)</f>
        <v>0</v>
      </c>
      <c r="X17">
        <f t="shared" ref="X17:X80" si="26">X16+1</f>
        <v>3</v>
      </c>
      <c r="Z17" s="32">
        <f t="shared" si="2"/>
        <v>150000</v>
      </c>
      <c r="AA17" s="29">
        <f t="shared" si="3"/>
        <v>150742.5</v>
      </c>
      <c r="AB17" s="29">
        <f t="shared" si="4"/>
        <v>149988.78750000001</v>
      </c>
      <c r="AC17" s="29">
        <f t="shared" si="5"/>
        <v>150731.23199812503</v>
      </c>
      <c r="AD17" s="29">
        <f t="shared" si="6"/>
        <v>151477.35159651574</v>
      </c>
      <c r="AE17" s="29">
        <f t="shared" si="7"/>
        <v>155241.56378368917</v>
      </c>
      <c r="AF17" s="29">
        <f t="shared" si="8"/>
        <v>157554.66308406615</v>
      </c>
      <c r="AG17" s="29">
        <f t="shared" si="9"/>
        <v>159902.22756401874</v>
      </c>
      <c r="AH17" s="29">
        <f t="shared" si="10"/>
        <v>165466.8250832466</v>
      </c>
      <c r="AI17" s="29">
        <f t="shared" si="11"/>
        <v>166285.88586740868</v>
      </c>
      <c r="AJ17" s="29">
        <f t="shared" si="12"/>
        <v>170418.09013121377</v>
      </c>
      <c r="AK17" s="29">
        <f t="shared" si="13"/>
        <v>172957.31967416886</v>
      </c>
      <c r="AL17" s="29">
        <f t="shared" si="14"/>
        <v>177255.30906807198</v>
      </c>
      <c r="AM17" s="29">
        <f t="shared" si="15"/>
        <v>181660.10349841358</v>
      </c>
      <c r="AN17" s="29">
        <f t="shared" si="16"/>
        <v>182559.32101073072</v>
      </c>
      <c r="AO17" s="29">
        <f t="shared" si="17"/>
        <v>183462.98964973382</v>
      </c>
      <c r="AP17" s="29">
        <f t="shared" si="18"/>
        <v>182545.67470148514</v>
      </c>
      <c r="AQ17" s="29">
        <f t="shared" si="19"/>
        <v>183449.2757912575</v>
      </c>
      <c r="AR17" s="29">
        <f t="shared" si="20"/>
        <v>184357.34970642423</v>
      </c>
      <c r="AS17" s="29">
        <f t="shared" si="21"/>
        <v>185269.91858747101</v>
      </c>
      <c r="AT17" s="29">
        <f t="shared" si="22"/>
        <v>184343.56899453365</v>
      </c>
      <c r="AU17" s="19"/>
      <c r="AV17" s="28">
        <f t="shared" si="23"/>
        <v>20</v>
      </c>
      <c r="AW17" s="19"/>
      <c r="AX17" s="27">
        <f t="shared" si="24"/>
        <v>1.0361610790085685E-2</v>
      </c>
      <c r="AZ17" s="26" t="s">
        <v>24</v>
      </c>
      <c r="BA17" s="27">
        <f>MIN($AX$15:$AX$214)</f>
        <v>5.8527997106714302E-3</v>
      </c>
    </row>
    <row r="18" spans="1:53">
      <c r="A18">
        <f t="shared" si="25"/>
        <v>4</v>
      </c>
      <c r="C18" s="31">
        <f>VLOOKUP(Data!B6,original_prizes,3,TRUE)</f>
        <v>0.03</v>
      </c>
      <c r="D18" s="31">
        <f>VLOOKUP(Data!C6,original_prizes,3,TRUE)</f>
        <v>0.04</v>
      </c>
      <c r="E18" s="31">
        <f>VLOOKUP(Data!D6,original_prizes,3,TRUE)</f>
        <v>0.04</v>
      </c>
      <c r="F18" s="31">
        <f>VLOOKUP(Data!E6,original_prizes,3,TRUE)</f>
        <v>0.01</v>
      </c>
      <c r="G18" s="31">
        <f>VLOOKUP(Data!F6,original_prizes,3,TRUE)</f>
        <v>0.03</v>
      </c>
      <c r="H18" s="31">
        <f>VLOOKUP(Data!G6,original_prizes,3,TRUE)</f>
        <v>0.04</v>
      </c>
      <c r="I18" s="31">
        <f>VLOOKUP(Data!H6,original_prizes,3,TRUE)</f>
        <v>0</v>
      </c>
      <c r="J18" s="31">
        <f>VLOOKUP(Data!I6,original_prizes,3,TRUE)</f>
        <v>0.03</v>
      </c>
      <c r="K18" s="31">
        <f>VLOOKUP(Data!J6,original_prizes,3,TRUE)</f>
        <v>0.01</v>
      </c>
      <c r="L18" s="31">
        <f>VLOOKUP(Data!K6,original_prizes,3,TRUE)</f>
        <v>0.01</v>
      </c>
      <c r="M18" s="31">
        <f>VLOOKUP(Data!L6,original_prizes,3,TRUE)</f>
        <v>0.02</v>
      </c>
      <c r="N18" s="31">
        <f>VLOOKUP(Data!M6,original_prizes,3,TRUE)</f>
        <v>0.04</v>
      </c>
      <c r="O18" s="31">
        <f>VLOOKUP(Data!N6,original_prizes,3,TRUE)</f>
        <v>0.04</v>
      </c>
      <c r="P18" s="31">
        <f>VLOOKUP(Data!O6,original_prizes,3,TRUE)</f>
        <v>0.02</v>
      </c>
      <c r="Q18" s="31">
        <f>VLOOKUP(Data!P6,original_prizes,3,TRUE)</f>
        <v>0.03</v>
      </c>
      <c r="R18" s="31">
        <f>VLOOKUP(Data!Q6,original_prizes,3,TRUE)</f>
        <v>0.02</v>
      </c>
      <c r="S18" s="31">
        <f>VLOOKUP(Data!R6,original_prizes,3,TRUE)</f>
        <v>0.01</v>
      </c>
      <c r="T18" s="31">
        <f>VLOOKUP(Data!S6,original_prizes,3,TRUE)</f>
        <v>0.03</v>
      </c>
      <c r="U18" s="31">
        <f>VLOOKUP(Data!T6,original_prizes,3,TRUE)</f>
        <v>0.02</v>
      </c>
      <c r="V18" s="31">
        <f>VLOOKUP(Data!U6,original_prizes,3,TRUE)</f>
        <v>0.03</v>
      </c>
      <c r="X18">
        <f t="shared" si="26"/>
        <v>4</v>
      </c>
      <c r="Z18" s="32">
        <f t="shared" si="2"/>
        <v>150000</v>
      </c>
      <c r="AA18" s="29">
        <f t="shared" si="3"/>
        <v>153727.5</v>
      </c>
      <c r="AB18" s="29">
        <f t="shared" si="4"/>
        <v>159077.217</v>
      </c>
      <c r="AC18" s="29">
        <f t="shared" si="5"/>
        <v>164613.10415160001</v>
      </c>
      <c r="AD18" s="29">
        <f t="shared" si="6"/>
        <v>165427.93901715043</v>
      </c>
      <c r="AE18" s="29">
        <f t="shared" si="7"/>
        <v>169538.82330172663</v>
      </c>
      <c r="AF18" s="29">
        <f t="shared" si="8"/>
        <v>175438.77435262673</v>
      </c>
      <c r="AG18" s="29">
        <f t="shared" si="9"/>
        <v>174561.5804808636</v>
      </c>
      <c r="AH18" s="29">
        <f t="shared" si="10"/>
        <v>178899.43575581309</v>
      </c>
      <c r="AI18" s="29">
        <f t="shared" si="11"/>
        <v>179784.98796280439</v>
      </c>
      <c r="AJ18" s="29">
        <f t="shared" si="12"/>
        <v>180674.92365322026</v>
      </c>
      <c r="AK18" s="29">
        <f t="shared" si="13"/>
        <v>183366.98001565327</v>
      </c>
      <c r="AL18" s="29">
        <f t="shared" si="14"/>
        <v>189748.15092019801</v>
      </c>
      <c r="AM18" s="29">
        <f t="shared" si="15"/>
        <v>196351.38657222092</v>
      </c>
      <c r="AN18" s="29">
        <f t="shared" si="16"/>
        <v>199277.02223214702</v>
      </c>
      <c r="AO18" s="29">
        <f t="shared" si="17"/>
        <v>204229.05623461588</v>
      </c>
      <c r="AP18" s="29">
        <f t="shared" si="18"/>
        <v>207272.06917251166</v>
      </c>
      <c r="AQ18" s="29">
        <f t="shared" si="19"/>
        <v>208298.06591491558</v>
      </c>
      <c r="AR18" s="29">
        <f t="shared" si="20"/>
        <v>213474.27285290125</v>
      </c>
      <c r="AS18" s="29">
        <f t="shared" si="21"/>
        <v>216655.0395184095</v>
      </c>
      <c r="AT18" s="29">
        <f t="shared" si="22"/>
        <v>222038.917250442</v>
      </c>
      <c r="AU18" s="19"/>
      <c r="AV18" s="28">
        <f t="shared" si="23"/>
        <v>192</v>
      </c>
      <c r="AW18" s="19"/>
      <c r="AX18" s="27">
        <f t="shared" si="24"/>
        <v>1.9804425052529329E-2</v>
      </c>
    </row>
    <row r="19" spans="1:53">
      <c r="A19">
        <f t="shared" si="25"/>
        <v>5</v>
      </c>
      <c r="C19" s="31">
        <f>VLOOKUP(Data!B7,original_prizes,3,TRUE)</f>
        <v>0.04</v>
      </c>
      <c r="D19" s="31">
        <f>VLOOKUP(Data!C7,original_prizes,3,TRUE)</f>
        <v>0.03</v>
      </c>
      <c r="E19" s="31">
        <f>VLOOKUP(Data!D7,original_prizes,3,TRUE)</f>
        <v>0.01</v>
      </c>
      <c r="F19" s="31">
        <f>VLOOKUP(Data!E7,original_prizes,3,TRUE)</f>
        <v>0.04</v>
      </c>
      <c r="G19" s="31">
        <f>VLOOKUP(Data!F7,original_prizes,3,TRUE)</f>
        <v>0.03</v>
      </c>
      <c r="H19" s="31">
        <f>VLOOKUP(Data!G7,original_prizes,3,TRUE)</f>
        <v>0.04</v>
      </c>
      <c r="I19" s="31">
        <f>VLOOKUP(Data!H7,original_prizes,3,TRUE)</f>
        <v>0.04</v>
      </c>
      <c r="J19" s="31">
        <f>VLOOKUP(Data!I7,original_prizes,3,TRUE)</f>
        <v>0.02</v>
      </c>
      <c r="K19" s="31">
        <f>VLOOKUP(Data!J7,original_prizes,3,TRUE)</f>
        <v>0.02</v>
      </c>
      <c r="L19" s="31">
        <f>VLOOKUP(Data!K7,original_prizes,3,TRUE)</f>
        <v>0.03</v>
      </c>
      <c r="M19" s="31">
        <f>VLOOKUP(Data!L7,original_prizes,3,TRUE)</f>
        <v>0</v>
      </c>
      <c r="N19" s="31">
        <f>VLOOKUP(Data!M7,original_prizes,3,TRUE)</f>
        <v>0.02</v>
      </c>
      <c r="O19" s="31">
        <f>VLOOKUP(Data!N7,original_prizes,3,TRUE)</f>
        <v>0.03</v>
      </c>
      <c r="P19" s="31">
        <f>VLOOKUP(Data!O7,original_prizes,3,TRUE)</f>
        <v>0</v>
      </c>
      <c r="Q19" s="31">
        <f>VLOOKUP(Data!P7,original_prizes,3,TRUE)</f>
        <v>0.01</v>
      </c>
      <c r="R19" s="31">
        <f>VLOOKUP(Data!Q7,original_prizes,3,TRUE)</f>
        <v>0</v>
      </c>
      <c r="S19" s="31">
        <f>VLOOKUP(Data!R7,original_prizes,3,TRUE)</f>
        <v>0.01</v>
      </c>
      <c r="T19" s="31">
        <f>VLOOKUP(Data!S7,original_prizes,3,TRUE)</f>
        <v>0.03</v>
      </c>
      <c r="U19" s="31">
        <f>VLOOKUP(Data!T7,original_prizes,3,TRUE)</f>
        <v>0.01</v>
      </c>
      <c r="V19" s="31">
        <f>VLOOKUP(Data!U7,original_prizes,3,TRUE)</f>
        <v>0.03</v>
      </c>
      <c r="X19">
        <f t="shared" si="26"/>
        <v>5</v>
      </c>
      <c r="Z19" s="32">
        <f t="shared" si="2"/>
        <v>150000</v>
      </c>
      <c r="AA19" s="29">
        <f t="shared" si="3"/>
        <v>155220</v>
      </c>
      <c r="AB19" s="29">
        <f t="shared" si="4"/>
        <v>159077.217</v>
      </c>
      <c r="AC19" s="29">
        <f t="shared" si="5"/>
        <v>159864.64922415002</v>
      </c>
      <c r="AD19" s="29">
        <f t="shared" si="6"/>
        <v>165427.93901715046</v>
      </c>
      <c r="AE19" s="29">
        <f t="shared" si="7"/>
        <v>169538.82330172666</v>
      </c>
      <c r="AF19" s="29">
        <f t="shared" si="8"/>
        <v>175438.77435262676</v>
      </c>
      <c r="AG19" s="29">
        <f t="shared" si="9"/>
        <v>181544.04370009818</v>
      </c>
      <c r="AH19" s="29">
        <f t="shared" si="10"/>
        <v>184249.04995122965</v>
      </c>
      <c r="AI19" s="29">
        <f t="shared" si="11"/>
        <v>186994.36079550296</v>
      </c>
      <c r="AJ19" s="29">
        <f t="shared" si="12"/>
        <v>191641.17066127123</v>
      </c>
      <c r="AK19" s="29">
        <f t="shared" si="13"/>
        <v>190682.96480796486</v>
      </c>
      <c r="AL19" s="29">
        <f t="shared" si="14"/>
        <v>193524.14098360355</v>
      </c>
      <c r="AM19" s="29">
        <f t="shared" si="15"/>
        <v>198333.2158870461</v>
      </c>
      <c r="AN19" s="29">
        <f t="shared" si="16"/>
        <v>197341.54980761086</v>
      </c>
      <c r="AO19" s="29">
        <f t="shared" si="17"/>
        <v>198318.39047915855</v>
      </c>
      <c r="AP19" s="29">
        <f t="shared" si="18"/>
        <v>197326.79852676275</v>
      </c>
      <c r="AQ19" s="29">
        <f t="shared" si="19"/>
        <v>198303.56617947022</v>
      </c>
      <c r="AR19" s="29">
        <f t="shared" si="20"/>
        <v>203231.40979903005</v>
      </c>
      <c r="AS19" s="29">
        <f t="shared" si="21"/>
        <v>204237.40527753526</v>
      </c>
      <c r="AT19" s="29">
        <f t="shared" si="22"/>
        <v>209312.70479868201</v>
      </c>
      <c r="AU19" s="19"/>
      <c r="AV19" s="28">
        <f t="shared" si="23"/>
        <v>151</v>
      </c>
      <c r="AW19" s="19"/>
      <c r="AX19" s="27">
        <f t="shared" si="24"/>
        <v>1.6799248434112179E-2</v>
      </c>
    </row>
    <row r="20" spans="1:53">
      <c r="A20">
        <f t="shared" si="25"/>
        <v>6</v>
      </c>
      <c r="C20" s="31">
        <f>VLOOKUP(Data!B8,original_prizes,3,TRUE)</f>
        <v>0.01</v>
      </c>
      <c r="D20" s="31">
        <f>VLOOKUP(Data!C8,original_prizes,3,TRUE)</f>
        <v>0.04</v>
      </c>
      <c r="E20" s="31">
        <f>VLOOKUP(Data!D8,original_prizes,3,TRUE)</f>
        <v>0.04</v>
      </c>
      <c r="F20" s="31">
        <f>VLOOKUP(Data!E8,original_prizes,3,TRUE)</f>
        <v>0.01</v>
      </c>
      <c r="G20" s="31">
        <f>VLOOKUP(Data!F8,original_prizes,3,TRUE)</f>
        <v>0.02</v>
      </c>
      <c r="H20" s="31">
        <f>VLOOKUP(Data!G8,original_prizes,3,TRUE)</f>
        <v>0</v>
      </c>
      <c r="I20" s="31">
        <f>VLOOKUP(Data!H8,original_prizes,3,TRUE)</f>
        <v>0.01</v>
      </c>
      <c r="J20" s="31">
        <f>VLOOKUP(Data!I8,original_prizes,3,TRUE)</f>
        <v>0.02</v>
      </c>
      <c r="K20" s="31">
        <f>VLOOKUP(Data!J8,original_prizes,3,TRUE)</f>
        <v>0.04</v>
      </c>
      <c r="L20" s="31">
        <f>VLOOKUP(Data!K8,original_prizes,3,TRUE)</f>
        <v>0.03</v>
      </c>
      <c r="M20" s="31">
        <f>VLOOKUP(Data!L8,original_prizes,3,TRUE)</f>
        <v>0</v>
      </c>
      <c r="N20" s="31">
        <f>VLOOKUP(Data!M8,original_prizes,3,TRUE)</f>
        <v>0.04</v>
      </c>
      <c r="O20" s="31">
        <f>VLOOKUP(Data!N8,original_prizes,3,TRUE)</f>
        <v>0</v>
      </c>
      <c r="P20" s="31">
        <f>VLOOKUP(Data!O8,original_prizes,3,TRUE)</f>
        <v>0.02</v>
      </c>
      <c r="Q20" s="31">
        <f>VLOOKUP(Data!P8,original_prizes,3,TRUE)</f>
        <v>0</v>
      </c>
      <c r="R20" s="31">
        <f>VLOOKUP(Data!Q8,original_prizes,3,TRUE)</f>
        <v>0.04</v>
      </c>
      <c r="S20" s="31">
        <f>VLOOKUP(Data!R8,original_prizes,3,TRUE)</f>
        <v>0</v>
      </c>
      <c r="T20" s="31">
        <f>VLOOKUP(Data!S8,original_prizes,3,TRUE)</f>
        <v>0</v>
      </c>
      <c r="U20" s="31">
        <f>VLOOKUP(Data!T8,original_prizes,3,TRUE)</f>
        <v>0</v>
      </c>
      <c r="V20" s="31">
        <f>VLOOKUP(Data!U8,original_prizes,3,TRUE)</f>
        <v>0.04</v>
      </c>
      <c r="X20">
        <f t="shared" si="26"/>
        <v>6</v>
      </c>
      <c r="Z20" s="32">
        <f t="shared" si="2"/>
        <v>150000</v>
      </c>
      <c r="AA20" s="29">
        <f t="shared" si="3"/>
        <v>150742.5</v>
      </c>
      <c r="AB20" s="29">
        <f t="shared" si="4"/>
        <v>155988.33900000001</v>
      </c>
      <c r="AC20" s="29">
        <f t="shared" si="5"/>
        <v>161416.73319720002</v>
      </c>
      <c r="AD20" s="29">
        <f t="shared" si="6"/>
        <v>162215.74602652618</v>
      </c>
      <c r="AE20" s="29">
        <f t="shared" si="7"/>
        <v>164632.76064232143</v>
      </c>
      <c r="AF20" s="29">
        <f t="shared" si="8"/>
        <v>163809.59683910981</v>
      </c>
      <c r="AG20" s="29">
        <f t="shared" si="9"/>
        <v>164620.45434346341</v>
      </c>
      <c r="AH20" s="29">
        <f t="shared" si="10"/>
        <v>167073.29911318101</v>
      </c>
      <c r="AI20" s="29">
        <f t="shared" si="11"/>
        <v>172887.44992231971</v>
      </c>
      <c r="AJ20" s="29">
        <f t="shared" si="12"/>
        <v>177183.70305288935</v>
      </c>
      <c r="AK20" s="29">
        <f t="shared" si="13"/>
        <v>176297.78453762492</v>
      </c>
      <c r="AL20" s="29">
        <f t="shared" si="14"/>
        <v>182432.94743953427</v>
      </c>
      <c r="AM20" s="29">
        <f t="shared" si="15"/>
        <v>181520.78270233661</v>
      </c>
      <c r="AN20" s="29">
        <f t="shared" si="16"/>
        <v>184225.44236460142</v>
      </c>
      <c r="AO20" s="29">
        <f t="shared" si="17"/>
        <v>183304.31515277841</v>
      </c>
      <c r="AP20" s="29">
        <f t="shared" si="18"/>
        <v>189683.30532009513</v>
      </c>
      <c r="AQ20" s="29">
        <f t="shared" si="19"/>
        <v>188734.88879349464</v>
      </c>
      <c r="AR20" s="29">
        <f t="shared" si="20"/>
        <v>187791.21434952717</v>
      </c>
      <c r="AS20" s="29">
        <f t="shared" si="21"/>
        <v>186852.25827777953</v>
      </c>
      <c r="AT20" s="29">
        <f t="shared" si="22"/>
        <v>193354.71686584628</v>
      </c>
      <c r="AU20" s="19"/>
      <c r="AV20" s="28">
        <f t="shared" si="23"/>
        <v>48</v>
      </c>
      <c r="AW20" s="19"/>
      <c r="AX20" s="27">
        <f t="shared" si="24"/>
        <v>1.2775473875543009E-2</v>
      </c>
    </row>
    <row r="21" spans="1:53">
      <c r="A21">
        <f t="shared" si="25"/>
        <v>7</v>
      </c>
      <c r="C21" s="31">
        <f>VLOOKUP(Data!B9,original_prizes,3,TRUE)</f>
        <v>0.02</v>
      </c>
      <c r="D21" s="31">
        <f>VLOOKUP(Data!C9,original_prizes,3,TRUE)</f>
        <v>0.03</v>
      </c>
      <c r="E21" s="31">
        <f>VLOOKUP(Data!D9,original_prizes,3,TRUE)</f>
        <v>0.02</v>
      </c>
      <c r="F21" s="31">
        <f>VLOOKUP(Data!E9,original_prizes,3,TRUE)</f>
        <v>0.03</v>
      </c>
      <c r="G21" s="31">
        <f>VLOOKUP(Data!F9,original_prizes,3,TRUE)</f>
        <v>0.04</v>
      </c>
      <c r="H21" s="31">
        <f>VLOOKUP(Data!G9,original_prizes,3,TRUE)</f>
        <v>0</v>
      </c>
      <c r="I21" s="31">
        <f>VLOOKUP(Data!H9,original_prizes,3,TRUE)</f>
        <v>0.01</v>
      </c>
      <c r="J21" s="31">
        <f>VLOOKUP(Data!I9,original_prizes,3,TRUE)</f>
        <v>0.03</v>
      </c>
      <c r="K21" s="31">
        <f>VLOOKUP(Data!J9,original_prizes,3,TRUE)</f>
        <v>0.01</v>
      </c>
      <c r="L21" s="31">
        <f>VLOOKUP(Data!K9,original_prizes,3,TRUE)</f>
        <v>0</v>
      </c>
      <c r="M21" s="31">
        <f>VLOOKUP(Data!L9,original_prizes,3,TRUE)</f>
        <v>0.02</v>
      </c>
      <c r="N21" s="31">
        <f>VLOOKUP(Data!M9,original_prizes,3,TRUE)</f>
        <v>0.03</v>
      </c>
      <c r="O21" s="31">
        <f>VLOOKUP(Data!N9,original_prizes,3,TRUE)</f>
        <v>0.03</v>
      </c>
      <c r="P21" s="31">
        <f>VLOOKUP(Data!O9,original_prizes,3,TRUE)</f>
        <v>0.03</v>
      </c>
      <c r="Q21" s="31">
        <f>VLOOKUP(Data!P9,original_prizes,3,TRUE)</f>
        <v>0.04</v>
      </c>
      <c r="R21" s="31">
        <f>VLOOKUP(Data!Q9,original_prizes,3,TRUE)</f>
        <v>0.03</v>
      </c>
      <c r="S21" s="31">
        <f>VLOOKUP(Data!R9,original_prizes,3,TRUE)</f>
        <v>0.01</v>
      </c>
      <c r="T21" s="31">
        <f>VLOOKUP(Data!S9,original_prizes,3,TRUE)</f>
        <v>0.03</v>
      </c>
      <c r="U21" s="31">
        <f>VLOOKUP(Data!T9,original_prizes,3,TRUE)</f>
        <v>0.03</v>
      </c>
      <c r="V21" s="31">
        <f>VLOOKUP(Data!U9,original_prizes,3,TRUE)</f>
        <v>0</v>
      </c>
      <c r="X21">
        <f t="shared" si="26"/>
        <v>7</v>
      </c>
      <c r="Z21" s="32">
        <f t="shared" si="2"/>
        <v>150000</v>
      </c>
      <c r="AA21" s="29">
        <f t="shared" si="3"/>
        <v>152235</v>
      </c>
      <c r="AB21" s="29">
        <f t="shared" si="4"/>
        <v>156018.03975000003</v>
      </c>
      <c r="AC21" s="29">
        <f t="shared" si="5"/>
        <v>158342.70854227504</v>
      </c>
      <c r="AD21" s="29">
        <f t="shared" si="6"/>
        <v>162277.52484955059</v>
      </c>
      <c r="AE21" s="29">
        <f t="shared" si="7"/>
        <v>167924.78271431496</v>
      </c>
      <c r="AF21" s="29">
        <f t="shared" si="8"/>
        <v>167085.15880074337</v>
      </c>
      <c r="AG21" s="29">
        <f t="shared" si="9"/>
        <v>167912.23033680706</v>
      </c>
      <c r="AH21" s="29">
        <f t="shared" si="10"/>
        <v>172084.84926067671</v>
      </c>
      <c r="AI21" s="29">
        <f t="shared" si="11"/>
        <v>172936.66926451706</v>
      </c>
      <c r="AJ21" s="29">
        <f t="shared" si="12"/>
        <v>172071.98591819446</v>
      </c>
      <c r="AK21" s="29">
        <f t="shared" si="13"/>
        <v>174635.85850837556</v>
      </c>
      <c r="AL21" s="29">
        <f t="shared" si="14"/>
        <v>178975.55959230871</v>
      </c>
      <c r="AM21" s="29">
        <f t="shared" si="15"/>
        <v>183423.1022481776</v>
      </c>
      <c r="AN21" s="29">
        <f t="shared" si="16"/>
        <v>187981.16633904481</v>
      </c>
      <c r="AO21" s="29">
        <f t="shared" si="17"/>
        <v>194522.91092764356</v>
      </c>
      <c r="AP21" s="29">
        <f t="shared" si="18"/>
        <v>199356.80526419551</v>
      </c>
      <c r="AQ21" s="29">
        <f t="shared" si="19"/>
        <v>200343.6214502533</v>
      </c>
      <c r="AR21" s="29">
        <f t="shared" si="20"/>
        <v>205322.16044329209</v>
      </c>
      <c r="AS21" s="29">
        <f t="shared" si="21"/>
        <v>210424.41613030789</v>
      </c>
      <c r="AT21" s="29">
        <f t="shared" si="22"/>
        <v>209372.29404965634</v>
      </c>
      <c r="AU21" s="19"/>
      <c r="AV21" s="28">
        <f t="shared" si="23"/>
        <v>152</v>
      </c>
      <c r="AW21" s="19"/>
      <c r="AX21" s="27">
        <f t="shared" si="24"/>
        <v>1.6813720110278707E-2</v>
      </c>
    </row>
    <row r="22" spans="1:53">
      <c r="A22">
        <f t="shared" si="25"/>
        <v>8</v>
      </c>
      <c r="C22" s="31">
        <f>VLOOKUP(Data!B10,original_prizes,3,TRUE)</f>
        <v>0.03</v>
      </c>
      <c r="D22" s="31">
        <f>VLOOKUP(Data!C10,original_prizes,3,TRUE)</f>
        <v>0</v>
      </c>
      <c r="E22" s="31">
        <f>VLOOKUP(Data!D10,original_prizes,3,TRUE)</f>
        <v>0.02</v>
      </c>
      <c r="F22" s="31">
        <f>VLOOKUP(Data!E10,original_prizes,3,TRUE)</f>
        <v>0.02</v>
      </c>
      <c r="G22" s="31">
        <f>VLOOKUP(Data!F10,original_prizes,3,TRUE)</f>
        <v>0.02</v>
      </c>
      <c r="H22" s="31">
        <f>VLOOKUP(Data!G10,original_prizes,3,TRUE)</f>
        <v>0.04</v>
      </c>
      <c r="I22" s="31">
        <f>VLOOKUP(Data!H10,original_prizes,3,TRUE)</f>
        <v>0.02</v>
      </c>
      <c r="J22" s="31">
        <f>VLOOKUP(Data!I10,original_prizes,3,TRUE)</f>
        <v>0.02</v>
      </c>
      <c r="K22" s="31">
        <f>VLOOKUP(Data!J10,original_prizes,3,TRUE)</f>
        <v>0.03</v>
      </c>
      <c r="L22" s="31">
        <f>VLOOKUP(Data!K10,original_prizes,3,TRUE)</f>
        <v>0</v>
      </c>
      <c r="M22" s="31">
        <f>VLOOKUP(Data!L10,original_prizes,3,TRUE)</f>
        <v>0.01</v>
      </c>
      <c r="N22" s="31">
        <f>VLOOKUP(Data!M10,original_prizes,3,TRUE)</f>
        <v>0.01</v>
      </c>
      <c r="O22" s="31">
        <f>VLOOKUP(Data!N10,original_prizes,3,TRUE)</f>
        <v>0.02</v>
      </c>
      <c r="P22" s="31">
        <f>VLOOKUP(Data!O10,original_prizes,3,TRUE)</f>
        <v>0.01</v>
      </c>
      <c r="Q22" s="31">
        <f>VLOOKUP(Data!P10,original_prizes,3,TRUE)</f>
        <v>0.01</v>
      </c>
      <c r="R22" s="31">
        <f>VLOOKUP(Data!Q10,original_prizes,3,TRUE)</f>
        <v>0.04</v>
      </c>
      <c r="S22" s="31">
        <f>VLOOKUP(Data!R10,original_prizes,3,TRUE)</f>
        <v>0.04</v>
      </c>
      <c r="T22" s="31">
        <f>VLOOKUP(Data!S10,original_prizes,3,TRUE)</f>
        <v>0.03</v>
      </c>
      <c r="U22" s="31">
        <f>VLOOKUP(Data!T10,original_prizes,3,TRUE)</f>
        <v>0.01</v>
      </c>
      <c r="V22" s="31">
        <f>VLOOKUP(Data!U10,original_prizes,3,TRUE)</f>
        <v>0</v>
      </c>
      <c r="X22">
        <f t="shared" si="26"/>
        <v>8</v>
      </c>
      <c r="Z22" s="32">
        <f t="shared" si="2"/>
        <v>150000</v>
      </c>
      <c r="AA22" s="29">
        <f t="shared" si="3"/>
        <v>153727.5</v>
      </c>
      <c r="AB22" s="29">
        <f t="shared" si="4"/>
        <v>152958.86249999999</v>
      </c>
      <c r="AC22" s="29">
        <f t="shared" si="5"/>
        <v>155237.94955125</v>
      </c>
      <c r="AD22" s="29">
        <f t="shared" si="6"/>
        <v>157550.99499956364</v>
      </c>
      <c r="AE22" s="29">
        <f t="shared" si="7"/>
        <v>159898.50482505714</v>
      </c>
      <c r="AF22" s="29">
        <f t="shared" si="8"/>
        <v>165462.97279296914</v>
      </c>
      <c r="AG22" s="29">
        <f t="shared" si="9"/>
        <v>167928.37108758441</v>
      </c>
      <c r="AH22" s="29">
        <f t="shared" si="10"/>
        <v>170430.50381678942</v>
      </c>
      <c r="AI22" s="29">
        <f t="shared" si="11"/>
        <v>174665.70183663664</v>
      </c>
      <c r="AJ22" s="29">
        <f t="shared" si="12"/>
        <v>173792.37332745345</v>
      </c>
      <c r="AK22" s="29">
        <f t="shared" si="13"/>
        <v>174652.64557542434</v>
      </c>
      <c r="AL22" s="29">
        <f t="shared" si="14"/>
        <v>175517.17617102267</v>
      </c>
      <c r="AM22" s="29">
        <f t="shared" si="15"/>
        <v>178132.38209597091</v>
      </c>
      <c r="AN22" s="29">
        <f t="shared" si="16"/>
        <v>179014.13738734598</v>
      </c>
      <c r="AO22" s="29">
        <f t="shared" si="17"/>
        <v>179900.25736741335</v>
      </c>
      <c r="AP22" s="29">
        <f t="shared" si="18"/>
        <v>186160.78632379934</v>
      </c>
      <c r="AQ22" s="29">
        <f t="shared" si="19"/>
        <v>192639.18168786756</v>
      </c>
      <c r="AR22" s="29">
        <f t="shared" si="20"/>
        <v>197426.26535281108</v>
      </c>
      <c r="AS22" s="29">
        <f t="shared" si="21"/>
        <v>198403.5253663075</v>
      </c>
      <c r="AT22" s="29">
        <f t="shared" si="22"/>
        <v>197411.50773947596</v>
      </c>
      <c r="AU22" s="19"/>
      <c r="AV22" s="28">
        <f t="shared" si="23"/>
        <v>80</v>
      </c>
      <c r="AW22" s="19"/>
      <c r="AX22" s="27">
        <f t="shared" si="24"/>
        <v>1.3827483813023456E-2</v>
      </c>
    </row>
    <row r="23" spans="1:53">
      <c r="A23">
        <f t="shared" si="25"/>
        <v>9</v>
      </c>
      <c r="C23" s="31">
        <f>VLOOKUP(Data!B11,original_prizes,3,TRUE)</f>
        <v>0.03</v>
      </c>
      <c r="D23" s="31">
        <f>VLOOKUP(Data!C11,original_prizes,3,TRUE)</f>
        <v>0.03</v>
      </c>
      <c r="E23" s="31">
        <f>VLOOKUP(Data!D11,original_prizes,3,TRUE)</f>
        <v>0.04</v>
      </c>
      <c r="F23" s="31">
        <f>VLOOKUP(Data!E11,original_prizes,3,TRUE)</f>
        <v>0.04</v>
      </c>
      <c r="G23" s="31">
        <f>VLOOKUP(Data!F11,original_prizes,3,TRUE)</f>
        <v>0.01</v>
      </c>
      <c r="H23" s="31">
        <f>VLOOKUP(Data!G11,original_prizes,3,TRUE)</f>
        <v>0.01</v>
      </c>
      <c r="I23" s="31">
        <f>VLOOKUP(Data!H11,original_prizes,3,TRUE)</f>
        <v>0.01</v>
      </c>
      <c r="J23" s="31">
        <f>VLOOKUP(Data!I11,original_prizes,3,TRUE)</f>
        <v>0.01</v>
      </c>
      <c r="K23" s="31">
        <f>VLOOKUP(Data!J11,original_prizes,3,TRUE)</f>
        <v>0.02</v>
      </c>
      <c r="L23" s="31">
        <f>VLOOKUP(Data!K11,original_prizes,3,TRUE)</f>
        <v>0.03</v>
      </c>
      <c r="M23" s="31">
        <f>VLOOKUP(Data!L11,original_prizes,3,TRUE)</f>
        <v>0.03</v>
      </c>
      <c r="N23" s="31">
        <f>VLOOKUP(Data!M11,original_prizes,3,TRUE)</f>
        <v>0.03</v>
      </c>
      <c r="O23" s="31">
        <f>VLOOKUP(Data!N11,original_prizes,3,TRUE)</f>
        <v>0.03</v>
      </c>
      <c r="P23" s="31">
        <f>VLOOKUP(Data!O11,original_prizes,3,TRUE)</f>
        <v>0.01</v>
      </c>
      <c r="Q23" s="31">
        <f>VLOOKUP(Data!P11,original_prizes,3,TRUE)</f>
        <v>0</v>
      </c>
      <c r="R23" s="31">
        <f>VLOOKUP(Data!Q11,original_prizes,3,TRUE)</f>
        <v>0</v>
      </c>
      <c r="S23" s="31">
        <f>VLOOKUP(Data!R11,original_prizes,3,TRUE)</f>
        <v>0.02</v>
      </c>
      <c r="T23" s="31">
        <f>VLOOKUP(Data!S11,original_prizes,3,TRUE)</f>
        <v>0.04</v>
      </c>
      <c r="U23" s="31">
        <f>VLOOKUP(Data!T11,original_prizes,3,TRUE)</f>
        <v>0.03</v>
      </c>
      <c r="V23" s="31">
        <f>VLOOKUP(Data!U11,original_prizes,3,TRUE)</f>
        <v>0.03</v>
      </c>
      <c r="X23">
        <f t="shared" si="26"/>
        <v>9</v>
      </c>
      <c r="Z23" s="32">
        <f t="shared" si="2"/>
        <v>150000</v>
      </c>
      <c r="AA23" s="29">
        <f t="shared" si="3"/>
        <v>153727.5</v>
      </c>
      <c r="AB23" s="29">
        <f t="shared" si="4"/>
        <v>157547.628375</v>
      </c>
      <c r="AC23" s="29">
        <f t="shared" si="5"/>
        <v>163030.28584245002</v>
      </c>
      <c r="AD23" s="29">
        <f t="shared" si="6"/>
        <v>168703.73978976728</v>
      </c>
      <c r="AE23" s="29">
        <f t="shared" si="7"/>
        <v>169538.82330172663</v>
      </c>
      <c r="AF23" s="29">
        <f t="shared" si="8"/>
        <v>170378.04047707017</v>
      </c>
      <c r="AG23" s="29">
        <f t="shared" si="9"/>
        <v>171221.4117774317</v>
      </c>
      <c r="AH23" s="29">
        <f t="shared" si="10"/>
        <v>172068.95776573001</v>
      </c>
      <c r="AI23" s="29">
        <f t="shared" si="11"/>
        <v>174632.78523643941</v>
      </c>
      <c r="AJ23" s="29">
        <f t="shared" si="12"/>
        <v>178972.40994956493</v>
      </c>
      <c r="AK23" s="29">
        <f t="shared" si="13"/>
        <v>183419.87433681163</v>
      </c>
      <c r="AL23" s="29">
        <f t="shared" si="14"/>
        <v>187977.85821408141</v>
      </c>
      <c r="AM23" s="29">
        <f t="shared" si="15"/>
        <v>192649.10799070133</v>
      </c>
      <c r="AN23" s="29">
        <f t="shared" si="16"/>
        <v>193602.72107525531</v>
      </c>
      <c r="AO23" s="29">
        <f t="shared" si="17"/>
        <v>192634.70746987904</v>
      </c>
      <c r="AP23" s="29">
        <f t="shared" si="18"/>
        <v>191671.53393252965</v>
      </c>
      <c r="AQ23" s="29">
        <f t="shared" si="19"/>
        <v>194527.43978812435</v>
      </c>
      <c r="AR23" s="29">
        <f t="shared" si="20"/>
        <v>201296.99469275106</v>
      </c>
      <c r="AS23" s="29">
        <f t="shared" si="21"/>
        <v>206299.22501086595</v>
      </c>
      <c r="AT23" s="29">
        <f t="shared" si="22"/>
        <v>211425.76075238598</v>
      </c>
      <c r="AU23" s="19"/>
      <c r="AV23" s="28">
        <f t="shared" si="23"/>
        <v>161</v>
      </c>
      <c r="AW23" s="19"/>
      <c r="AX23" s="27">
        <f t="shared" si="24"/>
        <v>1.7310043518203644E-2</v>
      </c>
    </row>
    <row r="24" spans="1:53">
      <c r="A24">
        <f t="shared" si="25"/>
        <v>10</v>
      </c>
      <c r="C24" s="31">
        <f>VLOOKUP(Data!B12,original_prizes,3,TRUE)</f>
        <v>0.01</v>
      </c>
      <c r="D24" s="31">
        <f>VLOOKUP(Data!C12,original_prizes,3,TRUE)</f>
        <v>0</v>
      </c>
      <c r="E24" s="31">
        <f>VLOOKUP(Data!D12,original_prizes,3,TRUE)</f>
        <v>0.03</v>
      </c>
      <c r="F24" s="31">
        <f>VLOOKUP(Data!E12,original_prizes,3,TRUE)</f>
        <v>0.01</v>
      </c>
      <c r="G24" s="31">
        <f>VLOOKUP(Data!F12,original_prizes,3,TRUE)</f>
        <v>0.01</v>
      </c>
      <c r="H24" s="31">
        <f>VLOOKUP(Data!G12,original_prizes,3,TRUE)</f>
        <v>0.04</v>
      </c>
      <c r="I24" s="31">
        <f>VLOOKUP(Data!H12,original_prizes,3,TRUE)</f>
        <v>0.04</v>
      </c>
      <c r="J24" s="31">
        <f>VLOOKUP(Data!I12,original_prizes,3,TRUE)</f>
        <v>0.02</v>
      </c>
      <c r="K24" s="31">
        <f>VLOOKUP(Data!J12,original_prizes,3,TRUE)</f>
        <v>0.04</v>
      </c>
      <c r="L24" s="31">
        <f>VLOOKUP(Data!K12,original_prizes,3,TRUE)</f>
        <v>0.01</v>
      </c>
      <c r="M24" s="31">
        <f>VLOOKUP(Data!L12,original_prizes,3,TRUE)</f>
        <v>0</v>
      </c>
      <c r="N24" s="31">
        <f>VLOOKUP(Data!M12,original_prizes,3,TRUE)</f>
        <v>0.04</v>
      </c>
      <c r="O24" s="31">
        <f>VLOOKUP(Data!N12,original_prizes,3,TRUE)</f>
        <v>0.02</v>
      </c>
      <c r="P24" s="31">
        <f>VLOOKUP(Data!O12,original_prizes,3,TRUE)</f>
        <v>0.02</v>
      </c>
      <c r="Q24" s="31">
        <f>VLOOKUP(Data!P12,original_prizes,3,TRUE)</f>
        <v>0.03</v>
      </c>
      <c r="R24" s="31">
        <f>VLOOKUP(Data!Q12,original_prizes,3,TRUE)</f>
        <v>0</v>
      </c>
      <c r="S24" s="31">
        <f>VLOOKUP(Data!R12,original_prizes,3,TRUE)</f>
        <v>0.04</v>
      </c>
      <c r="T24" s="31">
        <f>VLOOKUP(Data!S12,original_prizes,3,TRUE)</f>
        <v>0.03</v>
      </c>
      <c r="U24" s="31">
        <f>VLOOKUP(Data!T12,original_prizes,3,TRUE)</f>
        <v>0.03</v>
      </c>
      <c r="V24" s="31">
        <f>VLOOKUP(Data!U12,original_prizes,3,TRUE)</f>
        <v>0</v>
      </c>
      <c r="X24">
        <f t="shared" si="26"/>
        <v>10</v>
      </c>
      <c r="Z24" s="32">
        <f t="shared" si="2"/>
        <v>150000</v>
      </c>
      <c r="AA24" s="29">
        <f t="shared" si="3"/>
        <v>150742.5</v>
      </c>
      <c r="AB24" s="29">
        <f t="shared" si="4"/>
        <v>149988.78750000001</v>
      </c>
      <c r="AC24" s="29">
        <f t="shared" si="5"/>
        <v>153716.00886937501</v>
      </c>
      <c r="AD24" s="29">
        <f t="shared" si="6"/>
        <v>154476.90311327841</v>
      </c>
      <c r="AE24" s="29">
        <f t="shared" si="7"/>
        <v>155241.56378368914</v>
      </c>
      <c r="AF24" s="29">
        <f t="shared" si="8"/>
        <v>160643.97020336153</v>
      </c>
      <c r="AG24" s="29">
        <f t="shared" si="9"/>
        <v>166234.38036643853</v>
      </c>
      <c r="AH24" s="29">
        <f t="shared" si="10"/>
        <v>168711.27263389848</v>
      </c>
      <c r="AI24" s="29">
        <f t="shared" si="11"/>
        <v>174582.42492155815</v>
      </c>
      <c r="AJ24" s="29">
        <f t="shared" si="12"/>
        <v>175446.60792491984</v>
      </c>
      <c r="AK24" s="29">
        <f t="shared" si="13"/>
        <v>174569.37488529523</v>
      </c>
      <c r="AL24" s="29">
        <f t="shared" si="14"/>
        <v>180644.3891313035</v>
      </c>
      <c r="AM24" s="29">
        <f t="shared" si="15"/>
        <v>183335.99052935993</v>
      </c>
      <c r="AN24" s="29">
        <f t="shared" si="16"/>
        <v>186067.69678824741</v>
      </c>
      <c r="AO24" s="29">
        <f t="shared" si="17"/>
        <v>190691.47905343535</v>
      </c>
      <c r="AP24" s="29">
        <f t="shared" si="18"/>
        <v>189738.02165816817</v>
      </c>
      <c r="AQ24" s="29">
        <f t="shared" si="19"/>
        <v>196340.90481187243</v>
      </c>
      <c r="AR24" s="29">
        <f t="shared" si="20"/>
        <v>201219.97629644745</v>
      </c>
      <c r="AS24" s="29">
        <f t="shared" si="21"/>
        <v>206220.29270741416</v>
      </c>
      <c r="AT24" s="29">
        <f t="shared" si="22"/>
        <v>205189.19124387708</v>
      </c>
      <c r="AU24" s="19"/>
      <c r="AV24" s="28">
        <f t="shared" si="23"/>
        <v>128</v>
      </c>
      <c r="AW24" s="19"/>
      <c r="AX24" s="27">
        <f t="shared" si="24"/>
        <v>1.5788194230874186E-2</v>
      </c>
    </row>
    <row r="25" spans="1:53">
      <c r="A25">
        <f t="shared" si="25"/>
        <v>11</v>
      </c>
      <c r="C25" s="31">
        <f>VLOOKUP(Data!B13,original_prizes,3,TRUE)</f>
        <v>0.01</v>
      </c>
      <c r="D25" s="31">
        <f>VLOOKUP(Data!C13,original_prizes,3,TRUE)</f>
        <v>0.03</v>
      </c>
      <c r="E25" s="31">
        <f>VLOOKUP(Data!D13,original_prizes,3,TRUE)</f>
        <v>0.01</v>
      </c>
      <c r="F25" s="31">
        <f>VLOOKUP(Data!E13,original_prizes,3,TRUE)</f>
        <v>0.02</v>
      </c>
      <c r="G25" s="31">
        <f>VLOOKUP(Data!F13,original_prizes,3,TRUE)</f>
        <v>0.03</v>
      </c>
      <c r="H25" s="31">
        <f>VLOOKUP(Data!G13,original_prizes,3,TRUE)</f>
        <v>0.03</v>
      </c>
      <c r="I25" s="31">
        <f>VLOOKUP(Data!H13,original_prizes,3,TRUE)</f>
        <v>0.04</v>
      </c>
      <c r="J25" s="31">
        <f>VLOOKUP(Data!I13,original_prizes,3,TRUE)</f>
        <v>0.01</v>
      </c>
      <c r="K25" s="31">
        <f>VLOOKUP(Data!J13,original_prizes,3,TRUE)</f>
        <v>0.04</v>
      </c>
      <c r="L25" s="31">
        <f>VLOOKUP(Data!K13,original_prizes,3,TRUE)</f>
        <v>0</v>
      </c>
      <c r="M25" s="31">
        <f>VLOOKUP(Data!L13,original_prizes,3,TRUE)</f>
        <v>0.02</v>
      </c>
      <c r="N25" s="31">
        <f>VLOOKUP(Data!M13,original_prizes,3,TRUE)</f>
        <v>0.04</v>
      </c>
      <c r="O25" s="31">
        <f>VLOOKUP(Data!N13,original_prizes,3,TRUE)</f>
        <v>0.04</v>
      </c>
      <c r="P25" s="31">
        <f>VLOOKUP(Data!O13,original_prizes,3,TRUE)</f>
        <v>0.01</v>
      </c>
      <c r="Q25" s="31">
        <f>VLOOKUP(Data!P13,original_prizes,3,TRUE)</f>
        <v>0.03</v>
      </c>
      <c r="R25" s="31">
        <f>VLOOKUP(Data!Q13,original_prizes,3,TRUE)</f>
        <v>0.04</v>
      </c>
      <c r="S25" s="31">
        <f>VLOOKUP(Data!R13,original_prizes,3,TRUE)</f>
        <v>0.03</v>
      </c>
      <c r="T25" s="31">
        <f>VLOOKUP(Data!S13,original_prizes,3,TRUE)</f>
        <v>0</v>
      </c>
      <c r="U25" s="31">
        <f>VLOOKUP(Data!T13,original_prizes,3,TRUE)</f>
        <v>0.04</v>
      </c>
      <c r="V25" s="31">
        <f>VLOOKUP(Data!U13,original_prizes,3,TRUE)</f>
        <v>0.03</v>
      </c>
      <c r="X25">
        <f t="shared" si="26"/>
        <v>11</v>
      </c>
      <c r="Z25" s="32">
        <f t="shared" si="2"/>
        <v>150000</v>
      </c>
      <c r="AA25" s="29">
        <f t="shared" si="3"/>
        <v>150742.5</v>
      </c>
      <c r="AB25" s="29">
        <f t="shared" si="4"/>
        <v>154488.45112499999</v>
      </c>
      <c r="AC25" s="29">
        <f t="shared" si="5"/>
        <v>155253.16895806877</v>
      </c>
      <c r="AD25" s="29">
        <f t="shared" si="6"/>
        <v>157566.44117554399</v>
      </c>
      <c r="AE25" s="29">
        <f t="shared" si="7"/>
        <v>161481.96723875628</v>
      </c>
      <c r="AF25" s="29">
        <f t="shared" si="8"/>
        <v>165494.79412463939</v>
      </c>
      <c r="AG25" s="29">
        <f t="shared" si="9"/>
        <v>171254.01296017686</v>
      </c>
      <c r="AH25" s="29">
        <f t="shared" si="10"/>
        <v>172101.72032432974</v>
      </c>
      <c r="AI25" s="29">
        <f t="shared" si="11"/>
        <v>178090.8601916164</v>
      </c>
      <c r="AJ25" s="29">
        <f t="shared" si="12"/>
        <v>177200.40589065832</v>
      </c>
      <c r="AK25" s="29">
        <f t="shared" si="13"/>
        <v>179840.69193842914</v>
      </c>
      <c r="AL25" s="29">
        <f t="shared" si="14"/>
        <v>186099.1480178865</v>
      </c>
      <c r="AM25" s="29">
        <f t="shared" si="15"/>
        <v>192575.39836890897</v>
      </c>
      <c r="AN25" s="29">
        <f t="shared" si="16"/>
        <v>193528.64659083507</v>
      </c>
      <c r="AO25" s="29">
        <f t="shared" si="17"/>
        <v>198337.83345861733</v>
      </c>
      <c r="AP25" s="29">
        <f t="shared" si="18"/>
        <v>205239.99006297722</v>
      </c>
      <c r="AQ25" s="29">
        <f t="shared" si="19"/>
        <v>210340.20381604222</v>
      </c>
      <c r="AR25" s="29">
        <f t="shared" si="20"/>
        <v>209288.50279696201</v>
      </c>
      <c r="AS25" s="29">
        <f t="shared" si="21"/>
        <v>216571.74269429629</v>
      </c>
      <c r="AT25" s="29">
        <f t="shared" si="22"/>
        <v>221953.55050024955</v>
      </c>
      <c r="AU25" s="19"/>
      <c r="AV25" s="28">
        <f t="shared" si="23"/>
        <v>189</v>
      </c>
      <c r="AW25" s="19"/>
      <c r="AX25" s="27">
        <f t="shared" si="24"/>
        <v>1.9784817387969555E-2</v>
      </c>
    </row>
    <row r="26" spans="1:53">
      <c r="A26">
        <f t="shared" si="25"/>
        <v>12</v>
      </c>
      <c r="C26" s="31">
        <f>VLOOKUP(Data!B14,original_prizes,3,TRUE)</f>
        <v>0.01</v>
      </c>
      <c r="D26" s="31">
        <f>VLOOKUP(Data!C14,original_prizes,3,TRUE)</f>
        <v>0.03</v>
      </c>
      <c r="E26" s="31">
        <f>VLOOKUP(Data!D14,original_prizes,3,TRUE)</f>
        <v>0.01</v>
      </c>
      <c r="F26" s="31">
        <f>VLOOKUP(Data!E14,original_prizes,3,TRUE)</f>
        <v>0.01</v>
      </c>
      <c r="G26" s="31">
        <f>VLOOKUP(Data!F14,original_prizes,3,TRUE)</f>
        <v>0.01</v>
      </c>
      <c r="H26" s="31">
        <f>VLOOKUP(Data!G14,original_prizes,3,TRUE)</f>
        <v>0.03</v>
      </c>
      <c r="I26" s="31">
        <f>VLOOKUP(Data!H14,original_prizes,3,TRUE)</f>
        <v>0.01</v>
      </c>
      <c r="J26" s="31">
        <f>VLOOKUP(Data!I14,original_prizes,3,TRUE)</f>
        <v>0.02</v>
      </c>
      <c r="K26" s="31">
        <f>VLOOKUP(Data!J14,original_prizes,3,TRUE)</f>
        <v>0.03</v>
      </c>
      <c r="L26" s="31">
        <f>VLOOKUP(Data!K14,original_prizes,3,TRUE)</f>
        <v>0.03</v>
      </c>
      <c r="M26" s="31">
        <f>VLOOKUP(Data!L14,original_prizes,3,TRUE)</f>
        <v>0.04</v>
      </c>
      <c r="N26" s="31">
        <f>VLOOKUP(Data!M14,original_prizes,3,TRUE)</f>
        <v>0.04</v>
      </c>
      <c r="O26" s="31">
        <f>VLOOKUP(Data!N14,original_prizes,3,TRUE)</f>
        <v>0.04</v>
      </c>
      <c r="P26" s="31">
        <f>VLOOKUP(Data!O14,original_prizes,3,TRUE)</f>
        <v>0.02</v>
      </c>
      <c r="Q26" s="31">
        <f>VLOOKUP(Data!P14,original_prizes,3,TRUE)</f>
        <v>0.04</v>
      </c>
      <c r="R26" s="31">
        <f>VLOOKUP(Data!Q14,original_prizes,3,TRUE)</f>
        <v>0.03</v>
      </c>
      <c r="S26" s="31">
        <f>VLOOKUP(Data!R14,original_prizes,3,TRUE)</f>
        <v>0</v>
      </c>
      <c r="T26" s="31">
        <f>VLOOKUP(Data!S14,original_prizes,3,TRUE)</f>
        <v>0</v>
      </c>
      <c r="U26" s="31">
        <f>VLOOKUP(Data!T14,original_prizes,3,TRUE)</f>
        <v>0.01</v>
      </c>
      <c r="V26" s="31">
        <f>VLOOKUP(Data!U14,original_prizes,3,TRUE)</f>
        <v>0</v>
      </c>
      <c r="X26">
        <f t="shared" si="26"/>
        <v>12</v>
      </c>
      <c r="Z26" s="32">
        <f t="shared" si="2"/>
        <v>150000</v>
      </c>
      <c r="AA26" s="29">
        <f t="shared" si="3"/>
        <v>150742.5</v>
      </c>
      <c r="AB26" s="29">
        <f t="shared" si="4"/>
        <v>154488.45112499999</v>
      </c>
      <c r="AC26" s="29">
        <f t="shared" si="5"/>
        <v>155253.16895806877</v>
      </c>
      <c r="AD26" s="29">
        <f t="shared" si="6"/>
        <v>156021.67214441119</v>
      </c>
      <c r="AE26" s="29">
        <f t="shared" si="7"/>
        <v>156793.97942152602</v>
      </c>
      <c r="AF26" s="29">
        <f t="shared" si="8"/>
        <v>160690.30981015094</v>
      </c>
      <c r="AG26" s="29">
        <f t="shared" si="9"/>
        <v>161485.72684371119</v>
      </c>
      <c r="AH26" s="29">
        <f t="shared" si="10"/>
        <v>163891.86417368249</v>
      </c>
      <c r="AI26" s="29">
        <f t="shared" si="11"/>
        <v>167964.57699839852</v>
      </c>
      <c r="AJ26" s="29">
        <f t="shared" si="12"/>
        <v>172138.49673680874</v>
      </c>
      <c r="AK26" s="29">
        <f t="shared" si="13"/>
        <v>178128.9164232497</v>
      </c>
      <c r="AL26" s="29">
        <f t="shared" si="14"/>
        <v>184327.80271477878</v>
      </c>
      <c r="AM26" s="29">
        <f t="shared" si="15"/>
        <v>190742.41024925309</v>
      </c>
      <c r="AN26" s="29">
        <f t="shared" si="16"/>
        <v>193584.47216196696</v>
      </c>
      <c r="AO26" s="29">
        <f t="shared" si="17"/>
        <v>200321.21179320343</v>
      </c>
      <c r="AP26" s="29">
        <f t="shared" si="18"/>
        <v>205299.19390626455</v>
      </c>
      <c r="AQ26" s="29">
        <f t="shared" si="19"/>
        <v>204272.69793673322</v>
      </c>
      <c r="AR26" s="29">
        <f t="shared" si="20"/>
        <v>203251.33444704956</v>
      </c>
      <c r="AS26" s="29">
        <f t="shared" si="21"/>
        <v>204257.42855256246</v>
      </c>
      <c r="AT26" s="29">
        <f t="shared" si="22"/>
        <v>203236.14140979963</v>
      </c>
      <c r="AU26" s="19"/>
      <c r="AV26" s="28">
        <f t="shared" si="23"/>
        <v>114</v>
      </c>
      <c r="AW26" s="19"/>
      <c r="AX26" s="27">
        <f t="shared" si="24"/>
        <v>1.5302566710099663E-2</v>
      </c>
    </row>
    <row r="27" spans="1:53">
      <c r="A27">
        <f t="shared" si="25"/>
        <v>13</v>
      </c>
      <c r="C27" s="31">
        <f>VLOOKUP(Data!B15,original_prizes,3,TRUE)</f>
        <v>0.03</v>
      </c>
      <c r="D27" s="31">
        <f>VLOOKUP(Data!C15,original_prizes,3,TRUE)</f>
        <v>0</v>
      </c>
      <c r="E27" s="31">
        <f>VLOOKUP(Data!D15,original_prizes,3,TRUE)</f>
        <v>0.02</v>
      </c>
      <c r="F27" s="31">
        <f>VLOOKUP(Data!E15,original_prizes,3,TRUE)</f>
        <v>0.02</v>
      </c>
      <c r="G27" s="31">
        <f>VLOOKUP(Data!F15,original_prizes,3,TRUE)</f>
        <v>0.04</v>
      </c>
      <c r="H27" s="31">
        <f>VLOOKUP(Data!G15,original_prizes,3,TRUE)</f>
        <v>0.03</v>
      </c>
      <c r="I27" s="31">
        <f>VLOOKUP(Data!H15,original_prizes,3,TRUE)</f>
        <v>0.01</v>
      </c>
      <c r="J27" s="31">
        <f>VLOOKUP(Data!I15,original_prizes,3,TRUE)</f>
        <v>0.04</v>
      </c>
      <c r="K27" s="31">
        <f>VLOOKUP(Data!J15,original_prizes,3,TRUE)</f>
        <v>0.01</v>
      </c>
      <c r="L27" s="31">
        <f>VLOOKUP(Data!K15,original_prizes,3,TRUE)</f>
        <v>0</v>
      </c>
      <c r="M27" s="31">
        <f>VLOOKUP(Data!L15,original_prizes,3,TRUE)</f>
        <v>0.04</v>
      </c>
      <c r="N27" s="31">
        <f>VLOOKUP(Data!M15,original_prizes,3,TRUE)</f>
        <v>0.04</v>
      </c>
      <c r="O27" s="31">
        <f>VLOOKUP(Data!N15,original_prizes,3,TRUE)</f>
        <v>0.04</v>
      </c>
      <c r="P27" s="31">
        <f>VLOOKUP(Data!O15,original_prizes,3,TRUE)</f>
        <v>0.04</v>
      </c>
      <c r="Q27" s="31">
        <f>VLOOKUP(Data!P15,original_prizes,3,TRUE)</f>
        <v>0.03</v>
      </c>
      <c r="R27" s="31">
        <f>VLOOKUP(Data!Q15,original_prizes,3,TRUE)</f>
        <v>0</v>
      </c>
      <c r="S27" s="31">
        <f>VLOOKUP(Data!R15,original_prizes,3,TRUE)</f>
        <v>0.02</v>
      </c>
      <c r="T27" s="31">
        <f>VLOOKUP(Data!S15,original_prizes,3,TRUE)</f>
        <v>0.04</v>
      </c>
      <c r="U27" s="31">
        <f>VLOOKUP(Data!T15,original_prizes,3,TRUE)</f>
        <v>0</v>
      </c>
      <c r="V27" s="31">
        <f>VLOOKUP(Data!U15,original_prizes,3,TRUE)</f>
        <v>0</v>
      </c>
      <c r="X27">
        <f t="shared" si="26"/>
        <v>13</v>
      </c>
      <c r="Z27" s="32">
        <f t="shared" si="2"/>
        <v>150000</v>
      </c>
      <c r="AA27" s="29">
        <f t="shared" si="3"/>
        <v>153727.5</v>
      </c>
      <c r="AB27" s="29">
        <f t="shared" si="4"/>
        <v>152958.86249999999</v>
      </c>
      <c r="AC27" s="29">
        <f t="shared" si="5"/>
        <v>155237.94955125</v>
      </c>
      <c r="AD27" s="29">
        <f t="shared" si="6"/>
        <v>157550.99499956364</v>
      </c>
      <c r="AE27" s="29">
        <f t="shared" si="7"/>
        <v>163033.76962554848</v>
      </c>
      <c r="AF27" s="29">
        <f t="shared" si="8"/>
        <v>167085.15880074335</v>
      </c>
      <c r="AG27" s="29">
        <f t="shared" si="9"/>
        <v>167912.23033680703</v>
      </c>
      <c r="AH27" s="29">
        <f t="shared" si="10"/>
        <v>173755.57595252793</v>
      </c>
      <c r="AI27" s="29">
        <f t="shared" si="11"/>
        <v>174615.66605349293</v>
      </c>
      <c r="AJ27" s="29">
        <f t="shared" si="12"/>
        <v>173742.58772322547</v>
      </c>
      <c r="AK27" s="29">
        <f t="shared" si="13"/>
        <v>179788.82977599374</v>
      </c>
      <c r="AL27" s="29">
        <f t="shared" si="14"/>
        <v>186045.48105219833</v>
      </c>
      <c r="AM27" s="29">
        <f t="shared" si="15"/>
        <v>192519.86379281484</v>
      </c>
      <c r="AN27" s="29">
        <f t="shared" si="16"/>
        <v>199219.55505280482</v>
      </c>
      <c r="AO27" s="29">
        <f t="shared" si="17"/>
        <v>204170.16099586705</v>
      </c>
      <c r="AP27" s="29">
        <f t="shared" si="18"/>
        <v>203149.31019088771</v>
      </c>
      <c r="AQ27" s="29">
        <f t="shared" si="19"/>
        <v>206176.23491273195</v>
      </c>
      <c r="AR27" s="29">
        <f t="shared" si="20"/>
        <v>213351.16788769502</v>
      </c>
      <c r="AS27" s="29">
        <f t="shared" si="21"/>
        <v>212284.41204825655</v>
      </c>
      <c r="AT27" s="29">
        <f t="shared" si="22"/>
        <v>211222.98998801527</v>
      </c>
      <c r="AU27" s="19"/>
      <c r="AV27" s="28">
        <f t="shared" si="23"/>
        <v>155</v>
      </c>
      <c r="AW27" s="19"/>
      <c r="AX27" s="27">
        <f t="shared" si="24"/>
        <v>1.7261238026080816E-2</v>
      </c>
    </row>
    <row r="28" spans="1:53">
      <c r="A28">
        <f t="shared" si="25"/>
        <v>14</v>
      </c>
      <c r="C28" s="31">
        <f>VLOOKUP(Data!B16,original_prizes,3,TRUE)</f>
        <v>0.01</v>
      </c>
      <c r="D28" s="31">
        <f>VLOOKUP(Data!C16,original_prizes,3,TRUE)</f>
        <v>0.02</v>
      </c>
      <c r="E28" s="31">
        <f>VLOOKUP(Data!D16,original_prizes,3,TRUE)</f>
        <v>0.03</v>
      </c>
      <c r="F28" s="31">
        <f>VLOOKUP(Data!E16,original_prizes,3,TRUE)</f>
        <v>0</v>
      </c>
      <c r="G28" s="31">
        <f>VLOOKUP(Data!F16,original_prizes,3,TRUE)</f>
        <v>0.03</v>
      </c>
      <c r="H28" s="31">
        <f>VLOOKUP(Data!G16,original_prizes,3,TRUE)</f>
        <v>0.03</v>
      </c>
      <c r="I28" s="31">
        <f>VLOOKUP(Data!H16,original_prizes,3,TRUE)</f>
        <v>0.04</v>
      </c>
      <c r="J28" s="31">
        <f>VLOOKUP(Data!I16,original_prizes,3,TRUE)</f>
        <v>0.01</v>
      </c>
      <c r="K28" s="31">
        <f>VLOOKUP(Data!J16,original_prizes,3,TRUE)</f>
        <v>0.03</v>
      </c>
      <c r="L28" s="31">
        <f>VLOOKUP(Data!K16,original_prizes,3,TRUE)</f>
        <v>0.02</v>
      </c>
      <c r="M28" s="31">
        <f>VLOOKUP(Data!L16,original_prizes,3,TRUE)</f>
        <v>0.01</v>
      </c>
      <c r="N28" s="31">
        <f>VLOOKUP(Data!M16,original_prizes,3,TRUE)</f>
        <v>0.04</v>
      </c>
      <c r="O28" s="31">
        <f>VLOOKUP(Data!N16,original_prizes,3,TRUE)</f>
        <v>0.02</v>
      </c>
      <c r="P28" s="31">
        <f>VLOOKUP(Data!O16,original_prizes,3,TRUE)</f>
        <v>0.02</v>
      </c>
      <c r="Q28" s="31">
        <f>VLOOKUP(Data!P16,original_prizes,3,TRUE)</f>
        <v>0.01</v>
      </c>
      <c r="R28" s="31">
        <f>VLOOKUP(Data!Q16,original_prizes,3,TRUE)</f>
        <v>0.01</v>
      </c>
      <c r="S28" s="31">
        <f>VLOOKUP(Data!R16,original_prizes,3,TRUE)</f>
        <v>0.01</v>
      </c>
      <c r="T28" s="31">
        <f>VLOOKUP(Data!S16,original_prizes,3,TRUE)</f>
        <v>0.02</v>
      </c>
      <c r="U28" s="31">
        <f>VLOOKUP(Data!T16,original_prizes,3,TRUE)</f>
        <v>0.01</v>
      </c>
      <c r="V28" s="31">
        <f>VLOOKUP(Data!U16,original_prizes,3,TRUE)</f>
        <v>0</v>
      </c>
      <c r="X28">
        <f t="shared" si="26"/>
        <v>14</v>
      </c>
      <c r="Z28" s="32">
        <f t="shared" si="2"/>
        <v>150000</v>
      </c>
      <c r="AA28" s="29">
        <f t="shared" si="3"/>
        <v>150742.5</v>
      </c>
      <c r="AB28" s="29">
        <f t="shared" si="4"/>
        <v>152988.56325000001</v>
      </c>
      <c r="AC28" s="29">
        <f t="shared" si="5"/>
        <v>156790.32904676252</v>
      </c>
      <c r="AD28" s="29">
        <f t="shared" si="6"/>
        <v>156006.37740152871</v>
      </c>
      <c r="AE28" s="29">
        <f t="shared" si="7"/>
        <v>159883.13587995671</v>
      </c>
      <c r="AF28" s="29">
        <f t="shared" si="8"/>
        <v>163856.23180657363</v>
      </c>
      <c r="AG28" s="29">
        <f t="shared" si="9"/>
        <v>169558.42867344239</v>
      </c>
      <c r="AH28" s="29">
        <f t="shared" si="10"/>
        <v>170397.74289537594</v>
      </c>
      <c r="AI28" s="29">
        <f t="shared" si="11"/>
        <v>174632.12680632604</v>
      </c>
      <c r="AJ28" s="29">
        <f t="shared" si="12"/>
        <v>177234.14549574029</v>
      </c>
      <c r="AK28" s="29">
        <f t="shared" si="13"/>
        <v>178111.45451594421</v>
      </c>
      <c r="AL28" s="29">
        <f t="shared" si="14"/>
        <v>184309.73313309907</v>
      </c>
      <c r="AM28" s="29">
        <f t="shared" si="15"/>
        <v>187055.94815678225</v>
      </c>
      <c r="AN28" s="29">
        <f t="shared" si="16"/>
        <v>189843.08178431829</v>
      </c>
      <c r="AO28" s="29">
        <f t="shared" si="17"/>
        <v>190782.80503915067</v>
      </c>
      <c r="AP28" s="29">
        <f t="shared" si="18"/>
        <v>191727.17992409447</v>
      </c>
      <c r="AQ28" s="29">
        <f t="shared" si="19"/>
        <v>192676.22946471875</v>
      </c>
      <c r="AR28" s="29">
        <f t="shared" si="20"/>
        <v>195547.10528374306</v>
      </c>
      <c r="AS28" s="29">
        <f t="shared" si="21"/>
        <v>196515.06345489761</v>
      </c>
      <c r="AT28" s="29">
        <f t="shared" si="22"/>
        <v>195532.48813762312</v>
      </c>
      <c r="AU28" s="19"/>
      <c r="AV28" s="28">
        <f t="shared" si="23"/>
        <v>66</v>
      </c>
      <c r="AW28" s="19"/>
      <c r="AX28" s="27">
        <f t="shared" si="24"/>
        <v>1.3342793667722175E-2</v>
      </c>
    </row>
    <row r="29" spans="1:53">
      <c r="A29">
        <f t="shared" si="25"/>
        <v>15</v>
      </c>
      <c r="C29" s="31">
        <f>VLOOKUP(Data!B17,original_prizes,3,TRUE)</f>
        <v>0.01</v>
      </c>
      <c r="D29" s="31">
        <f>VLOOKUP(Data!C17,original_prizes,3,TRUE)</f>
        <v>0.04</v>
      </c>
      <c r="E29" s="31">
        <f>VLOOKUP(Data!D17,original_prizes,3,TRUE)</f>
        <v>0.04</v>
      </c>
      <c r="F29" s="31">
        <f>VLOOKUP(Data!E17,original_prizes,3,TRUE)</f>
        <v>0</v>
      </c>
      <c r="G29" s="31">
        <f>VLOOKUP(Data!F17,original_prizes,3,TRUE)</f>
        <v>0.04</v>
      </c>
      <c r="H29" s="31">
        <f>VLOOKUP(Data!G17,original_prizes,3,TRUE)</f>
        <v>0.02</v>
      </c>
      <c r="I29" s="31">
        <f>VLOOKUP(Data!H17,original_prizes,3,TRUE)</f>
        <v>0.04</v>
      </c>
      <c r="J29" s="31">
        <f>VLOOKUP(Data!I17,original_prizes,3,TRUE)</f>
        <v>0</v>
      </c>
      <c r="K29" s="31">
        <f>VLOOKUP(Data!J17,original_prizes,3,TRUE)</f>
        <v>0.04</v>
      </c>
      <c r="L29" s="31">
        <f>VLOOKUP(Data!K17,original_prizes,3,TRUE)</f>
        <v>0.02</v>
      </c>
      <c r="M29" s="31">
        <f>VLOOKUP(Data!L17,original_prizes,3,TRUE)</f>
        <v>0.01</v>
      </c>
      <c r="N29" s="31">
        <f>VLOOKUP(Data!M17,original_prizes,3,TRUE)</f>
        <v>0.02</v>
      </c>
      <c r="O29" s="31">
        <f>VLOOKUP(Data!N17,original_prizes,3,TRUE)</f>
        <v>0.03</v>
      </c>
      <c r="P29" s="31">
        <f>VLOOKUP(Data!O17,original_prizes,3,TRUE)</f>
        <v>0.02</v>
      </c>
      <c r="Q29" s="31">
        <f>VLOOKUP(Data!P17,original_prizes,3,TRUE)</f>
        <v>0.02</v>
      </c>
      <c r="R29" s="31">
        <f>VLOOKUP(Data!Q17,original_prizes,3,TRUE)</f>
        <v>0.01</v>
      </c>
      <c r="S29" s="31">
        <f>VLOOKUP(Data!R17,original_prizes,3,TRUE)</f>
        <v>0.03</v>
      </c>
      <c r="T29" s="31">
        <f>VLOOKUP(Data!S17,original_prizes,3,TRUE)</f>
        <v>0.04</v>
      </c>
      <c r="U29" s="31">
        <f>VLOOKUP(Data!T17,original_prizes,3,TRUE)</f>
        <v>0.02</v>
      </c>
      <c r="V29" s="31">
        <f>VLOOKUP(Data!U17,original_prizes,3,TRUE)</f>
        <v>0.03</v>
      </c>
      <c r="X29">
        <f t="shared" si="26"/>
        <v>15</v>
      </c>
      <c r="Z29" s="32">
        <f t="shared" si="2"/>
        <v>150000</v>
      </c>
      <c r="AA29" s="29">
        <f t="shared" si="3"/>
        <v>150742.5</v>
      </c>
      <c r="AB29" s="29">
        <f t="shared" si="4"/>
        <v>155988.33900000001</v>
      </c>
      <c r="AC29" s="29">
        <f t="shared" si="5"/>
        <v>161416.73319720002</v>
      </c>
      <c r="AD29" s="29">
        <f t="shared" si="6"/>
        <v>160609.64953121403</v>
      </c>
      <c r="AE29" s="29">
        <f t="shared" si="7"/>
        <v>166198.8653349003</v>
      </c>
      <c r="AF29" s="29">
        <f t="shared" si="8"/>
        <v>168675.22842839031</v>
      </c>
      <c r="AG29" s="29">
        <f t="shared" si="9"/>
        <v>174545.1263776983</v>
      </c>
      <c r="AH29" s="29">
        <f t="shared" si="10"/>
        <v>173672.40074580981</v>
      </c>
      <c r="AI29" s="29">
        <f t="shared" si="11"/>
        <v>179716.20029176399</v>
      </c>
      <c r="AJ29" s="29">
        <f t="shared" si="12"/>
        <v>182393.97167611128</v>
      </c>
      <c r="AK29" s="29">
        <f t="shared" si="13"/>
        <v>183296.82183590802</v>
      </c>
      <c r="AL29" s="29">
        <f t="shared" si="14"/>
        <v>186027.94448126305</v>
      </c>
      <c r="AM29" s="29">
        <f t="shared" si="15"/>
        <v>190650.73890162245</v>
      </c>
      <c r="AN29" s="29">
        <f t="shared" si="16"/>
        <v>193491.43491125663</v>
      </c>
      <c r="AO29" s="29">
        <f t="shared" si="17"/>
        <v>196374.45729143437</v>
      </c>
      <c r="AP29" s="29">
        <f t="shared" si="18"/>
        <v>197346.51085502698</v>
      </c>
      <c r="AQ29" s="29">
        <f t="shared" si="19"/>
        <v>202250.57164977441</v>
      </c>
      <c r="AR29" s="29">
        <f t="shared" si="20"/>
        <v>209288.89154318659</v>
      </c>
      <c r="AS29" s="29">
        <f t="shared" si="21"/>
        <v>212407.2960271801</v>
      </c>
      <c r="AT29" s="29">
        <f t="shared" si="22"/>
        <v>217685.61733345554</v>
      </c>
      <c r="AU29" s="19"/>
      <c r="AV29" s="28">
        <f t="shared" si="23"/>
        <v>181</v>
      </c>
      <c r="AW29" s="19"/>
      <c r="AX29" s="27">
        <f t="shared" si="24"/>
        <v>1.8795279046938118E-2</v>
      </c>
    </row>
    <row r="30" spans="1:53">
      <c r="A30">
        <f t="shared" si="25"/>
        <v>16</v>
      </c>
      <c r="C30" s="31">
        <f>VLOOKUP(Data!B18,original_prizes,3,TRUE)</f>
        <v>0.01</v>
      </c>
      <c r="D30" s="31">
        <f>VLOOKUP(Data!C18,original_prizes,3,TRUE)</f>
        <v>0.02</v>
      </c>
      <c r="E30" s="31">
        <f>VLOOKUP(Data!D18,original_prizes,3,TRUE)</f>
        <v>0.02</v>
      </c>
      <c r="F30" s="31">
        <f>VLOOKUP(Data!E18,original_prizes,3,TRUE)</f>
        <v>0</v>
      </c>
      <c r="G30" s="31">
        <f>VLOOKUP(Data!F18,original_prizes,3,TRUE)</f>
        <v>0.02</v>
      </c>
      <c r="H30" s="31">
        <f>VLOOKUP(Data!G18,original_prizes,3,TRUE)</f>
        <v>0.02</v>
      </c>
      <c r="I30" s="31">
        <f>VLOOKUP(Data!H18,original_prizes,3,TRUE)</f>
        <v>0</v>
      </c>
      <c r="J30" s="31">
        <f>VLOOKUP(Data!I18,original_prizes,3,TRUE)</f>
        <v>0</v>
      </c>
      <c r="K30" s="31">
        <f>VLOOKUP(Data!J18,original_prizes,3,TRUE)</f>
        <v>0.03</v>
      </c>
      <c r="L30" s="31">
        <f>VLOOKUP(Data!K18,original_prizes,3,TRUE)</f>
        <v>0.01</v>
      </c>
      <c r="M30" s="31">
        <f>VLOOKUP(Data!L18,original_prizes,3,TRUE)</f>
        <v>0.03</v>
      </c>
      <c r="N30" s="31">
        <f>VLOOKUP(Data!M18,original_prizes,3,TRUE)</f>
        <v>0.04</v>
      </c>
      <c r="O30" s="31">
        <f>VLOOKUP(Data!N18,original_prizes,3,TRUE)</f>
        <v>0</v>
      </c>
      <c r="P30" s="31">
        <f>VLOOKUP(Data!O18,original_prizes,3,TRUE)</f>
        <v>0</v>
      </c>
      <c r="Q30" s="31">
        <f>VLOOKUP(Data!P18,original_prizes,3,TRUE)</f>
        <v>0</v>
      </c>
      <c r="R30" s="31">
        <f>VLOOKUP(Data!Q18,original_prizes,3,TRUE)</f>
        <v>0</v>
      </c>
      <c r="S30" s="31">
        <f>VLOOKUP(Data!R18,original_prizes,3,TRUE)</f>
        <v>0</v>
      </c>
      <c r="T30" s="31">
        <f>VLOOKUP(Data!S18,original_prizes,3,TRUE)</f>
        <v>0</v>
      </c>
      <c r="U30" s="31">
        <f>VLOOKUP(Data!T18,original_prizes,3,TRUE)</f>
        <v>0.03</v>
      </c>
      <c r="V30" s="31">
        <f>VLOOKUP(Data!U18,original_prizes,3,TRUE)</f>
        <v>0.03</v>
      </c>
      <c r="X30">
        <f t="shared" si="26"/>
        <v>16</v>
      </c>
      <c r="Z30" s="32">
        <f t="shared" si="2"/>
        <v>150000</v>
      </c>
      <c r="AA30" s="29">
        <f t="shared" si="3"/>
        <v>150742.5</v>
      </c>
      <c r="AB30" s="29">
        <f t="shared" si="4"/>
        <v>152988.56325000001</v>
      </c>
      <c r="AC30" s="29">
        <f t="shared" si="5"/>
        <v>155268.09284242499</v>
      </c>
      <c r="AD30" s="29">
        <f t="shared" si="6"/>
        <v>154491.75237821287</v>
      </c>
      <c r="AE30" s="29">
        <f t="shared" si="7"/>
        <v>156793.67948864825</v>
      </c>
      <c r="AF30" s="29">
        <f t="shared" si="8"/>
        <v>159129.9053130291</v>
      </c>
      <c r="AG30" s="29">
        <f t="shared" si="9"/>
        <v>158334.25578646397</v>
      </c>
      <c r="AH30" s="29">
        <f t="shared" si="10"/>
        <v>157542.58450753166</v>
      </c>
      <c r="AI30" s="29">
        <f t="shared" si="11"/>
        <v>161457.51773254384</v>
      </c>
      <c r="AJ30" s="29">
        <f t="shared" si="12"/>
        <v>162256.73244531991</v>
      </c>
      <c r="AK30" s="29">
        <f t="shared" si="13"/>
        <v>166288.81224658611</v>
      </c>
      <c r="AL30" s="29">
        <f t="shared" si="14"/>
        <v>172075.66291276729</v>
      </c>
      <c r="AM30" s="29">
        <f t="shared" si="15"/>
        <v>171215.28459820346</v>
      </c>
      <c r="AN30" s="29">
        <f t="shared" si="16"/>
        <v>170359.20817521244</v>
      </c>
      <c r="AO30" s="29">
        <f t="shared" si="17"/>
        <v>169507.41213433637</v>
      </c>
      <c r="AP30" s="29">
        <f t="shared" si="18"/>
        <v>168659.87507366468</v>
      </c>
      <c r="AQ30" s="29">
        <f t="shared" si="19"/>
        <v>167816.57569829636</v>
      </c>
      <c r="AR30" s="29">
        <f t="shared" si="20"/>
        <v>166977.49281980487</v>
      </c>
      <c r="AS30" s="29">
        <f t="shared" si="21"/>
        <v>171126.88351637704</v>
      </c>
      <c r="AT30" s="29">
        <f t="shared" si="22"/>
        <v>175379.38657175901</v>
      </c>
      <c r="AU30" s="19"/>
      <c r="AV30" s="28">
        <f t="shared" si="23"/>
        <v>4</v>
      </c>
      <c r="AW30" s="19"/>
      <c r="AX30" s="27">
        <f t="shared" si="24"/>
        <v>7.8464360217838092E-3</v>
      </c>
    </row>
    <row r="31" spans="1:53">
      <c r="A31">
        <f t="shared" si="25"/>
        <v>17</v>
      </c>
      <c r="C31" s="31">
        <f>VLOOKUP(Data!B19,original_prizes,3,TRUE)</f>
        <v>0.04</v>
      </c>
      <c r="D31" s="31">
        <f>VLOOKUP(Data!C19,original_prizes,3,TRUE)</f>
        <v>0.01</v>
      </c>
      <c r="E31" s="31">
        <f>VLOOKUP(Data!D19,original_prizes,3,TRUE)</f>
        <v>0.02</v>
      </c>
      <c r="F31" s="31">
        <f>VLOOKUP(Data!E19,original_prizes,3,TRUE)</f>
        <v>0.02</v>
      </c>
      <c r="G31" s="31">
        <f>VLOOKUP(Data!F19,original_prizes,3,TRUE)</f>
        <v>0</v>
      </c>
      <c r="H31" s="31">
        <f>VLOOKUP(Data!G19,original_prizes,3,TRUE)</f>
        <v>0.03</v>
      </c>
      <c r="I31" s="31">
        <f>VLOOKUP(Data!H19,original_prizes,3,TRUE)</f>
        <v>0.03</v>
      </c>
      <c r="J31" s="31">
        <f>VLOOKUP(Data!I19,original_prizes,3,TRUE)</f>
        <v>0</v>
      </c>
      <c r="K31" s="31">
        <f>VLOOKUP(Data!J19,original_prizes,3,TRUE)</f>
        <v>0</v>
      </c>
      <c r="L31" s="31">
        <f>VLOOKUP(Data!K19,original_prizes,3,TRUE)</f>
        <v>0.03</v>
      </c>
      <c r="M31" s="31">
        <f>VLOOKUP(Data!L19,original_prizes,3,TRUE)</f>
        <v>0.03</v>
      </c>
      <c r="N31" s="31">
        <f>VLOOKUP(Data!M19,original_prizes,3,TRUE)</f>
        <v>0</v>
      </c>
      <c r="O31" s="31">
        <f>VLOOKUP(Data!N19,original_prizes,3,TRUE)</f>
        <v>0</v>
      </c>
      <c r="P31" s="31">
        <f>VLOOKUP(Data!O19,original_prizes,3,TRUE)</f>
        <v>0.03</v>
      </c>
      <c r="Q31" s="31">
        <f>VLOOKUP(Data!P19,original_prizes,3,TRUE)</f>
        <v>0</v>
      </c>
      <c r="R31" s="31">
        <f>VLOOKUP(Data!Q19,original_prizes,3,TRUE)</f>
        <v>0.03</v>
      </c>
      <c r="S31" s="31">
        <f>VLOOKUP(Data!R19,original_prizes,3,TRUE)</f>
        <v>0</v>
      </c>
      <c r="T31" s="31">
        <f>VLOOKUP(Data!S19,original_prizes,3,TRUE)</f>
        <v>0.02</v>
      </c>
      <c r="U31" s="31">
        <f>VLOOKUP(Data!T19,original_prizes,3,TRUE)</f>
        <v>0.02</v>
      </c>
      <c r="V31" s="31">
        <f>VLOOKUP(Data!U19,original_prizes,3,TRUE)</f>
        <v>0.01</v>
      </c>
      <c r="X31">
        <f t="shared" si="26"/>
        <v>17</v>
      </c>
      <c r="Z31" s="32">
        <f t="shared" si="2"/>
        <v>150000</v>
      </c>
      <c r="AA31" s="29">
        <f t="shared" si="3"/>
        <v>155220</v>
      </c>
      <c r="AB31" s="29">
        <f t="shared" si="4"/>
        <v>155988.33900000001</v>
      </c>
      <c r="AC31" s="29">
        <f t="shared" si="5"/>
        <v>158312.56525110002</v>
      </c>
      <c r="AD31" s="29">
        <f t="shared" si="6"/>
        <v>160671.42247334143</v>
      </c>
      <c r="AE31" s="29">
        <f t="shared" si="7"/>
        <v>159868.06536097472</v>
      </c>
      <c r="AF31" s="29">
        <f t="shared" si="8"/>
        <v>163840.78678519497</v>
      </c>
      <c r="AG31" s="29">
        <f t="shared" si="9"/>
        <v>167912.23033680706</v>
      </c>
      <c r="AH31" s="29">
        <f t="shared" si="10"/>
        <v>167072.66918512303</v>
      </c>
      <c r="AI31" s="29">
        <f t="shared" si="11"/>
        <v>166237.30583919742</v>
      </c>
      <c r="AJ31" s="29">
        <f t="shared" si="12"/>
        <v>170368.30288930147</v>
      </c>
      <c r="AK31" s="29">
        <f t="shared" si="13"/>
        <v>174601.95521610061</v>
      </c>
      <c r="AL31" s="29">
        <f t="shared" si="14"/>
        <v>173728.94544002012</v>
      </c>
      <c r="AM31" s="29">
        <f t="shared" si="15"/>
        <v>172860.30071282003</v>
      </c>
      <c r="AN31" s="29">
        <f t="shared" si="16"/>
        <v>177155.87918553362</v>
      </c>
      <c r="AO31" s="29">
        <f t="shared" si="17"/>
        <v>176270.09978960594</v>
      </c>
      <c r="AP31" s="29">
        <f t="shared" si="18"/>
        <v>180650.41176937768</v>
      </c>
      <c r="AQ31" s="29">
        <f t="shared" si="19"/>
        <v>179747.1597105308</v>
      </c>
      <c r="AR31" s="29">
        <f t="shared" si="20"/>
        <v>182425.39239021772</v>
      </c>
      <c r="AS31" s="29">
        <f t="shared" si="21"/>
        <v>185143.53073683195</v>
      </c>
      <c r="AT31" s="29">
        <f t="shared" si="22"/>
        <v>186059.99121397926</v>
      </c>
      <c r="AU31" s="19"/>
      <c r="AV31" s="28">
        <f t="shared" si="23"/>
        <v>27</v>
      </c>
      <c r="AW31" s="19"/>
      <c r="AX31" s="27">
        <f t="shared" si="24"/>
        <v>1.0829916604353063E-2</v>
      </c>
    </row>
    <row r="32" spans="1:53">
      <c r="A32">
        <f t="shared" si="25"/>
        <v>18</v>
      </c>
      <c r="C32" s="31">
        <f>VLOOKUP(Data!B20,original_prizes,3,TRUE)</f>
        <v>0</v>
      </c>
      <c r="D32" s="31">
        <f>VLOOKUP(Data!C20,original_prizes,3,TRUE)</f>
        <v>0.03</v>
      </c>
      <c r="E32" s="31">
        <f>VLOOKUP(Data!D20,original_prizes,3,TRUE)</f>
        <v>0.02</v>
      </c>
      <c r="F32" s="31">
        <f>VLOOKUP(Data!E20,original_prizes,3,TRUE)</f>
        <v>0.02</v>
      </c>
      <c r="G32" s="31">
        <f>VLOOKUP(Data!F20,original_prizes,3,TRUE)</f>
        <v>0.01</v>
      </c>
      <c r="H32" s="31">
        <f>VLOOKUP(Data!G20,original_prizes,3,TRUE)</f>
        <v>0</v>
      </c>
      <c r="I32" s="31">
        <f>VLOOKUP(Data!H20,original_prizes,3,TRUE)</f>
        <v>0.04</v>
      </c>
      <c r="J32" s="31">
        <f>VLOOKUP(Data!I20,original_prizes,3,TRUE)</f>
        <v>0.02</v>
      </c>
      <c r="K32" s="31">
        <f>VLOOKUP(Data!J20,original_prizes,3,TRUE)</f>
        <v>0.01</v>
      </c>
      <c r="L32" s="31">
        <f>VLOOKUP(Data!K20,original_prizes,3,TRUE)</f>
        <v>0.04</v>
      </c>
      <c r="M32" s="31">
        <f>VLOOKUP(Data!L20,original_prizes,3,TRUE)</f>
        <v>0.03</v>
      </c>
      <c r="N32" s="31">
        <f>VLOOKUP(Data!M20,original_prizes,3,TRUE)</f>
        <v>0.04</v>
      </c>
      <c r="O32" s="31">
        <f>VLOOKUP(Data!N20,original_prizes,3,TRUE)</f>
        <v>0</v>
      </c>
      <c r="P32" s="31">
        <f>VLOOKUP(Data!O20,original_prizes,3,TRUE)</f>
        <v>0</v>
      </c>
      <c r="Q32" s="31">
        <f>VLOOKUP(Data!P20,original_prizes,3,TRUE)</f>
        <v>0.04</v>
      </c>
      <c r="R32" s="31">
        <f>VLOOKUP(Data!Q20,original_prizes,3,TRUE)</f>
        <v>0</v>
      </c>
      <c r="S32" s="31">
        <f>VLOOKUP(Data!R20,original_prizes,3,TRUE)</f>
        <v>0.01</v>
      </c>
      <c r="T32" s="31">
        <f>VLOOKUP(Data!S20,original_prizes,3,TRUE)</f>
        <v>0</v>
      </c>
      <c r="U32" s="31">
        <f>VLOOKUP(Data!T20,original_prizes,3,TRUE)</f>
        <v>0</v>
      </c>
      <c r="V32" s="31">
        <f>VLOOKUP(Data!U20,original_prizes,3,TRUE)</f>
        <v>0.02</v>
      </c>
      <c r="X32">
        <f t="shared" si="26"/>
        <v>18</v>
      </c>
      <c r="Z32" s="32">
        <f t="shared" si="2"/>
        <v>150000</v>
      </c>
      <c r="AA32" s="29">
        <f t="shared" si="3"/>
        <v>149250</v>
      </c>
      <c r="AB32" s="29">
        <f t="shared" si="4"/>
        <v>152958.86249999999</v>
      </c>
      <c r="AC32" s="29">
        <f t="shared" si="5"/>
        <v>155237.94955125</v>
      </c>
      <c r="AD32" s="29">
        <f t="shared" si="6"/>
        <v>157550.99499956364</v>
      </c>
      <c r="AE32" s="29">
        <f t="shared" si="7"/>
        <v>158330.87242481147</v>
      </c>
      <c r="AF32" s="29">
        <f t="shared" si="8"/>
        <v>157539.2180626874</v>
      </c>
      <c r="AG32" s="29">
        <f t="shared" si="9"/>
        <v>163021.58285126893</v>
      </c>
      <c r="AH32" s="29">
        <f t="shared" si="10"/>
        <v>165450.60443575284</v>
      </c>
      <c r="AI32" s="29">
        <f t="shared" si="11"/>
        <v>166269.5849277098</v>
      </c>
      <c r="AJ32" s="29">
        <f t="shared" si="12"/>
        <v>172055.76648319411</v>
      </c>
      <c r="AK32" s="29">
        <f t="shared" si="13"/>
        <v>176331.35228030148</v>
      </c>
      <c r="AL32" s="29">
        <f t="shared" si="14"/>
        <v>182467.68333965598</v>
      </c>
      <c r="AM32" s="29">
        <f t="shared" si="15"/>
        <v>181555.34492295771</v>
      </c>
      <c r="AN32" s="29">
        <f t="shared" si="16"/>
        <v>180647.56819834292</v>
      </c>
      <c r="AO32" s="29">
        <f t="shared" si="17"/>
        <v>186934.10357164525</v>
      </c>
      <c r="AP32" s="29">
        <f t="shared" si="18"/>
        <v>185999.43305378701</v>
      </c>
      <c r="AQ32" s="29">
        <f t="shared" si="19"/>
        <v>186920.13024740326</v>
      </c>
      <c r="AR32" s="29">
        <f t="shared" si="20"/>
        <v>185985.52959616625</v>
      </c>
      <c r="AS32" s="29">
        <f t="shared" si="21"/>
        <v>185055.60194818542</v>
      </c>
      <c r="AT32" s="29">
        <f t="shared" si="22"/>
        <v>187812.93041721339</v>
      </c>
      <c r="AU32" s="19"/>
      <c r="AV32" s="28">
        <f t="shared" si="23"/>
        <v>30</v>
      </c>
      <c r="AW32" s="19"/>
      <c r="AX32" s="27">
        <f t="shared" si="24"/>
        <v>1.1303968543651788E-2</v>
      </c>
    </row>
    <row r="33" spans="1:50">
      <c r="A33">
        <f t="shared" si="25"/>
        <v>19</v>
      </c>
      <c r="C33" s="31">
        <f>VLOOKUP(Data!B21,original_prizes,3,TRUE)</f>
        <v>0.01</v>
      </c>
      <c r="D33" s="31">
        <f>VLOOKUP(Data!C21,original_prizes,3,TRUE)</f>
        <v>0.03</v>
      </c>
      <c r="E33" s="31">
        <f>VLOOKUP(Data!D21,original_prizes,3,TRUE)</f>
        <v>0.03</v>
      </c>
      <c r="F33" s="31">
        <f>VLOOKUP(Data!E21,original_prizes,3,TRUE)</f>
        <v>0.03</v>
      </c>
      <c r="G33" s="31">
        <f>VLOOKUP(Data!F21,original_prizes,3,TRUE)</f>
        <v>0.04</v>
      </c>
      <c r="H33" s="31">
        <f>VLOOKUP(Data!G21,original_prizes,3,TRUE)</f>
        <v>0.02</v>
      </c>
      <c r="I33" s="31">
        <f>VLOOKUP(Data!H21,original_prizes,3,TRUE)</f>
        <v>0.01</v>
      </c>
      <c r="J33" s="31">
        <f>VLOOKUP(Data!I21,original_prizes,3,TRUE)</f>
        <v>0.03</v>
      </c>
      <c r="K33" s="31">
        <f>VLOOKUP(Data!J21,original_prizes,3,TRUE)</f>
        <v>0.03</v>
      </c>
      <c r="L33" s="31">
        <f>VLOOKUP(Data!K21,original_prizes,3,TRUE)</f>
        <v>0.03</v>
      </c>
      <c r="M33" s="31">
        <f>VLOOKUP(Data!L21,original_prizes,3,TRUE)</f>
        <v>0.04</v>
      </c>
      <c r="N33" s="31">
        <f>VLOOKUP(Data!M21,original_prizes,3,TRUE)</f>
        <v>0.04</v>
      </c>
      <c r="O33" s="31">
        <f>VLOOKUP(Data!N21,original_prizes,3,TRUE)</f>
        <v>0.04</v>
      </c>
      <c r="P33" s="31">
        <f>VLOOKUP(Data!O21,original_prizes,3,TRUE)</f>
        <v>0.04</v>
      </c>
      <c r="Q33" s="31">
        <f>VLOOKUP(Data!P21,original_prizes,3,TRUE)</f>
        <v>0.03</v>
      </c>
      <c r="R33" s="31">
        <f>VLOOKUP(Data!Q21,original_prizes,3,TRUE)</f>
        <v>0.02</v>
      </c>
      <c r="S33" s="31">
        <f>VLOOKUP(Data!R21,original_prizes,3,TRUE)</f>
        <v>0.02</v>
      </c>
      <c r="T33" s="31">
        <f>VLOOKUP(Data!S21,original_prizes,3,TRUE)</f>
        <v>0</v>
      </c>
      <c r="U33" s="31">
        <f>VLOOKUP(Data!T21,original_prizes,3,TRUE)</f>
        <v>0</v>
      </c>
      <c r="V33" s="31">
        <f>VLOOKUP(Data!U21,original_prizes,3,TRUE)</f>
        <v>0.02</v>
      </c>
      <c r="X33">
        <f t="shared" si="26"/>
        <v>19</v>
      </c>
      <c r="Z33" s="32">
        <f t="shared" si="2"/>
        <v>150000</v>
      </c>
      <c r="AA33" s="29">
        <f t="shared" si="3"/>
        <v>150742.5</v>
      </c>
      <c r="AB33" s="29">
        <f t="shared" si="4"/>
        <v>154488.45112499999</v>
      </c>
      <c r="AC33" s="29">
        <f t="shared" si="5"/>
        <v>158327.48913545624</v>
      </c>
      <c r="AD33" s="29">
        <f t="shared" si="6"/>
        <v>162261.92724047232</v>
      </c>
      <c r="AE33" s="29">
        <f t="shared" si="7"/>
        <v>167908.64230844076</v>
      </c>
      <c r="AF33" s="29">
        <f t="shared" si="8"/>
        <v>170410.48107883654</v>
      </c>
      <c r="AG33" s="29">
        <f t="shared" si="9"/>
        <v>171254.01296017677</v>
      </c>
      <c r="AH33" s="29">
        <f t="shared" si="10"/>
        <v>175509.67518223717</v>
      </c>
      <c r="AI33" s="29">
        <f t="shared" si="11"/>
        <v>179871.09061051576</v>
      </c>
      <c r="AJ33" s="29">
        <f t="shared" si="12"/>
        <v>184340.88721218708</v>
      </c>
      <c r="AK33" s="29">
        <f t="shared" si="13"/>
        <v>190755.95008717119</v>
      </c>
      <c r="AL33" s="29">
        <f t="shared" si="14"/>
        <v>197394.25715020476</v>
      </c>
      <c r="AM33" s="29">
        <f t="shared" si="15"/>
        <v>204263.57729903189</v>
      </c>
      <c r="AN33" s="29">
        <f t="shared" si="16"/>
        <v>211371.94978903819</v>
      </c>
      <c r="AO33" s="29">
        <f t="shared" si="17"/>
        <v>216624.54274129579</v>
      </c>
      <c r="AP33" s="29">
        <f t="shared" si="18"/>
        <v>219852.24842814109</v>
      </c>
      <c r="AQ33" s="29">
        <f t="shared" si="19"/>
        <v>223128.04692972038</v>
      </c>
      <c r="AR33" s="29">
        <f t="shared" si="20"/>
        <v>222012.40669507178</v>
      </c>
      <c r="AS33" s="29">
        <f t="shared" si="21"/>
        <v>220902.34466159643</v>
      </c>
      <c r="AT33" s="29">
        <f t="shared" si="22"/>
        <v>224193.78959705422</v>
      </c>
      <c r="AU33" s="19"/>
      <c r="AV33" s="28">
        <f t="shared" si="23"/>
        <v>194</v>
      </c>
      <c r="AW33" s="19"/>
      <c r="AX33" s="27">
        <f t="shared" si="24"/>
        <v>2.0297014703237526E-2</v>
      </c>
    </row>
    <row r="34" spans="1:50">
      <c r="A34">
        <f t="shared" si="25"/>
        <v>20</v>
      </c>
      <c r="C34" s="31">
        <f>VLOOKUP(Data!B22,original_prizes,3,TRUE)</f>
        <v>0.02</v>
      </c>
      <c r="D34" s="31">
        <f>VLOOKUP(Data!C22,original_prizes,3,TRUE)</f>
        <v>0.03</v>
      </c>
      <c r="E34" s="31">
        <f>VLOOKUP(Data!D22,original_prizes,3,TRUE)</f>
        <v>0.01</v>
      </c>
      <c r="F34" s="31">
        <f>VLOOKUP(Data!E22,original_prizes,3,TRUE)</f>
        <v>0.03</v>
      </c>
      <c r="G34" s="31">
        <f>VLOOKUP(Data!F22,original_prizes,3,TRUE)</f>
        <v>0</v>
      </c>
      <c r="H34" s="31">
        <f>VLOOKUP(Data!G22,original_prizes,3,TRUE)</f>
        <v>0</v>
      </c>
      <c r="I34" s="31">
        <f>VLOOKUP(Data!H22,original_prizes,3,TRUE)</f>
        <v>0.01</v>
      </c>
      <c r="J34" s="31">
        <f>VLOOKUP(Data!I22,original_prizes,3,TRUE)</f>
        <v>0.01</v>
      </c>
      <c r="K34" s="31">
        <f>VLOOKUP(Data!J22,original_prizes,3,TRUE)</f>
        <v>0</v>
      </c>
      <c r="L34" s="31">
        <f>VLOOKUP(Data!K22,original_prizes,3,TRUE)</f>
        <v>0.02</v>
      </c>
      <c r="M34" s="31">
        <f>VLOOKUP(Data!L22,original_prizes,3,TRUE)</f>
        <v>0.02</v>
      </c>
      <c r="N34" s="31">
        <f>VLOOKUP(Data!M22,original_prizes,3,TRUE)</f>
        <v>0.04</v>
      </c>
      <c r="O34" s="31">
        <f>VLOOKUP(Data!N22,original_prizes,3,TRUE)</f>
        <v>0</v>
      </c>
      <c r="P34" s="31">
        <f>VLOOKUP(Data!O22,original_prizes,3,TRUE)</f>
        <v>0.01</v>
      </c>
      <c r="Q34" s="31">
        <f>VLOOKUP(Data!P22,original_prizes,3,TRUE)</f>
        <v>0.01</v>
      </c>
      <c r="R34" s="31">
        <f>VLOOKUP(Data!Q22,original_prizes,3,TRUE)</f>
        <v>0.02</v>
      </c>
      <c r="S34" s="31">
        <f>VLOOKUP(Data!R22,original_prizes,3,TRUE)</f>
        <v>0.01</v>
      </c>
      <c r="T34" s="31">
        <f>VLOOKUP(Data!S22,original_prizes,3,TRUE)</f>
        <v>0</v>
      </c>
      <c r="U34" s="31">
        <f>VLOOKUP(Data!T22,original_prizes,3,TRUE)</f>
        <v>0.02</v>
      </c>
      <c r="V34" s="31">
        <f>VLOOKUP(Data!U22,original_prizes,3,TRUE)</f>
        <v>0</v>
      </c>
      <c r="X34">
        <f t="shared" si="26"/>
        <v>20</v>
      </c>
      <c r="Z34" s="32">
        <f t="shared" si="2"/>
        <v>150000</v>
      </c>
      <c r="AA34" s="29">
        <f t="shared" si="3"/>
        <v>152235</v>
      </c>
      <c r="AB34" s="29">
        <f t="shared" si="4"/>
        <v>156018.03975000003</v>
      </c>
      <c r="AC34" s="29">
        <f t="shared" si="5"/>
        <v>156790.32904676252</v>
      </c>
      <c r="AD34" s="29">
        <f t="shared" si="6"/>
        <v>160686.56872357457</v>
      </c>
      <c r="AE34" s="29">
        <f t="shared" si="7"/>
        <v>159883.13587995671</v>
      </c>
      <c r="AF34" s="29">
        <f t="shared" si="8"/>
        <v>159083.72020055691</v>
      </c>
      <c r="AG34" s="29">
        <f t="shared" si="9"/>
        <v>159871.18461554969</v>
      </c>
      <c r="AH34" s="29">
        <f t="shared" si="10"/>
        <v>160662.54697939666</v>
      </c>
      <c r="AI34" s="29">
        <f t="shared" si="11"/>
        <v>159859.23424449968</v>
      </c>
      <c r="AJ34" s="29">
        <f t="shared" si="12"/>
        <v>162241.13683474273</v>
      </c>
      <c r="AK34" s="29">
        <f t="shared" si="13"/>
        <v>164658.52977358041</v>
      </c>
      <c r="AL34" s="29">
        <f t="shared" si="14"/>
        <v>170388.64660970101</v>
      </c>
      <c r="AM34" s="29">
        <f t="shared" si="15"/>
        <v>169536.7033766525</v>
      </c>
      <c r="AN34" s="29">
        <f t="shared" si="16"/>
        <v>170375.91005836692</v>
      </c>
      <c r="AO34" s="29">
        <f t="shared" si="17"/>
        <v>171219.27081315583</v>
      </c>
      <c r="AP34" s="29">
        <f t="shared" si="18"/>
        <v>173770.43794827187</v>
      </c>
      <c r="AQ34" s="29">
        <f t="shared" si="19"/>
        <v>174630.6016161158</v>
      </c>
      <c r="AR34" s="29">
        <f t="shared" si="20"/>
        <v>173757.44860803522</v>
      </c>
      <c r="AS34" s="29">
        <f t="shared" si="21"/>
        <v>176346.43459229494</v>
      </c>
      <c r="AT34" s="29">
        <f t="shared" si="22"/>
        <v>175464.70241933348</v>
      </c>
      <c r="AU34" s="19"/>
      <c r="AV34" s="28">
        <f t="shared" si="23"/>
        <v>6</v>
      </c>
      <c r="AW34" s="19"/>
      <c r="AX34" s="27">
        <f t="shared" si="24"/>
        <v>7.8709444352875746E-3</v>
      </c>
    </row>
    <row r="35" spans="1:50">
      <c r="A35">
        <f t="shared" si="25"/>
        <v>21</v>
      </c>
      <c r="C35" s="31">
        <f>VLOOKUP(Data!B23,original_prizes,3,TRUE)</f>
        <v>0.04</v>
      </c>
      <c r="D35" s="31">
        <f>VLOOKUP(Data!C23,original_prizes,3,TRUE)</f>
        <v>0</v>
      </c>
      <c r="E35" s="31">
        <f>VLOOKUP(Data!D23,original_prizes,3,TRUE)</f>
        <v>0.01</v>
      </c>
      <c r="F35" s="31">
        <f>VLOOKUP(Data!E23,original_prizes,3,TRUE)</f>
        <v>0.01</v>
      </c>
      <c r="G35" s="31">
        <f>VLOOKUP(Data!F23,original_prizes,3,TRUE)</f>
        <v>0.03</v>
      </c>
      <c r="H35" s="31">
        <f>VLOOKUP(Data!G23,original_prizes,3,TRUE)</f>
        <v>0.04</v>
      </c>
      <c r="I35" s="31">
        <f>VLOOKUP(Data!H23,original_prizes,3,TRUE)</f>
        <v>0</v>
      </c>
      <c r="J35" s="31">
        <f>VLOOKUP(Data!I23,original_prizes,3,TRUE)</f>
        <v>0.02</v>
      </c>
      <c r="K35" s="31">
        <f>VLOOKUP(Data!J23,original_prizes,3,TRUE)</f>
        <v>0.04</v>
      </c>
      <c r="L35" s="31">
        <f>VLOOKUP(Data!K23,original_prizes,3,TRUE)</f>
        <v>0.02</v>
      </c>
      <c r="M35" s="31">
        <f>VLOOKUP(Data!L23,original_prizes,3,TRUE)</f>
        <v>0.02</v>
      </c>
      <c r="N35" s="31">
        <f>VLOOKUP(Data!M23,original_prizes,3,TRUE)</f>
        <v>0.04</v>
      </c>
      <c r="O35" s="31">
        <f>VLOOKUP(Data!N23,original_prizes,3,TRUE)</f>
        <v>0</v>
      </c>
      <c r="P35" s="31">
        <f>VLOOKUP(Data!O23,original_prizes,3,TRUE)</f>
        <v>0.02</v>
      </c>
      <c r="Q35" s="31">
        <f>VLOOKUP(Data!P23,original_prizes,3,TRUE)</f>
        <v>0.03</v>
      </c>
      <c r="R35" s="31">
        <f>VLOOKUP(Data!Q23,original_prizes,3,TRUE)</f>
        <v>0</v>
      </c>
      <c r="S35" s="31">
        <f>VLOOKUP(Data!R23,original_prizes,3,TRUE)</f>
        <v>0</v>
      </c>
      <c r="T35" s="31">
        <f>VLOOKUP(Data!S23,original_prizes,3,TRUE)</f>
        <v>0.04</v>
      </c>
      <c r="U35" s="31">
        <f>VLOOKUP(Data!T23,original_prizes,3,TRUE)</f>
        <v>0.01</v>
      </c>
      <c r="V35" s="31">
        <f>VLOOKUP(Data!U23,original_prizes,3,TRUE)</f>
        <v>0</v>
      </c>
      <c r="X35">
        <f t="shared" si="26"/>
        <v>21</v>
      </c>
      <c r="Z35" s="32">
        <f t="shared" si="2"/>
        <v>150000</v>
      </c>
      <c r="AA35" s="29">
        <f t="shared" si="3"/>
        <v>155220</v>
      </c>
      <c r="AB35" s="29">
        <f t="shared" si="4"/>
        <v>154443.9</v>
      </c>
      <c r="AC35" s="29">
        <f t="shared" si="5"/>
        <v>155208.39730500002</v>
      </c>
      <c r="AD35" s="29">
        <f t="shared" si="6"/>
        <v>155976.67887165977</v>
      </c>
      <c r="AE35" s="29">
        <f t="shared" si="7"/>
        <v>159852.69934162052</v>
      </c>
      <c r="AF35" s="29">
        <f t="shared" si="8"/>
        <v>165415.57327870891</v>
      </c>
      <c r="AG35" s="29">
        <f t="shared" si="9"/>
        <v>164588.49541231536</v>
      </c>
      <c r="AH35" s="29">
        <f t="shared" si="10"/>
        <v>167040.86399395886</v>
      </c>
      <c r="AI35" s="29">
        <f t="shared" si="11"/>
        <v>172853.88606094863</v>
      </c>
      <c r="AJ35" s="29">
        <f t="shared" si="12"/>
        <v>175429.40896325678</v>
      </c>
      <c r="AK35" s="29">
        <f t="shared" si="13"/>
        <v>178043.30715680931</v>
      </c>
      <c r="AL35" s="29">
        <f t="shared" si="14"/>
        <v>184239.21424586629</v>
      </c>
      <c r="AM35" s="29">
        <f t="shared" si="15"/>
        <v>183318.01817463696</v>
      </c>
      <c r="AN35" s="29">
        <f t="shared" si="16"/>
        <v>186049.45664543906</v>
      </c>
      <c r="AO35" s="29">
        <f t="shared" si="17"/>
        <v>190672.78564307824</v>
      </c>
      <c r="AP35" s="29">
        <f t="shared" si="18"/>
        <v>189719.42171486284</v>
      </c>
      <c r="AQ35" s="29">
        <f t="shared" si="19"/>
        <v>188770.82460628852</v>
      </c>
      <c r="AR35" s="29">
        <f t="shared" si="20"/>
        <v>195340.04930258737</v>
      </c>
      <c r="AS35" s="29">
        <f t="shared" si="21"/>
        <v>196306.98254663518</v>
      </c>
      <c r="AT35" s="29">
        <f t="shared" si="22"/>
        <v>195325.44763390199</v>
      </c>
      <c r="AU35" s="19"/>
      <c r="AV35" s="28">
        <f t="shared" si="23"/>
        <v>55</v>
      </c>
      <c r="AW35" s="19"/>
      <c r="AX35" s="27">
        <f t="shared" si="24"/>
        <v>1.3289117524487581E-2</v>
      </c>
    </row>
    <row r="36" spans="1:50">
      <c r="A36">
        <f t="shared" si="25"/>
        <v>22</v>
      </c>
      <c r="C36" s="31">
        <f>VLOOKUP(Data!B24,original_prizes,3,TRUE)</f>
        <v>0.04</v>
      </c>
      <c r="D36" s="31">
        <f>VLOOKUP(Data!C24,original_prizes,3,TRUE)</f>
        <v>0.03</v>
      </c>
      <c r="E36" s="31">
        <f>VLOOKUP(Data!D24,original_prizes,3,TRUE)</f>
        <v>0.04</v>
      </c>
      <c r="F36" s="31">
        <f>VLOOKUP(Data!E24,original_prizes,3,TRUE)</f>
        <v>0.04</v>
      </c>
      <c r="G36" s="31">
        <f>VLOOKUP(Data!F24,original_prizes,3,TRUE)</f>
        <v>0.03</v>
      </c>
      <c r="H36" s="31">
        <f>VLOOKUP(Data!G24,original_prizes,3,TRUE)</f>
        <v>0.03</v>
      </c>
      <c r="I36" s="31">
        <f>VLOOKUP(Data!H24,original_prizes,3,TRUE)</f>
        <v>0</v>
      </c>
      <c r="J36" s="31">
        <f>VLOOKUP(Data!I24,original_prizes,3,TRUE)</f>
        <v>0.03</v>
      </c>
      <c r="K36" s="31">
        <f>VLOOKUP(Data!J24,original_prizes,3,TRUE)</f>
        <v>0.02</v>
      </c>
      <c r="L36" s="31">
        <f>VLOOKUP(Data!K24,original_prizes,3,TRUE)</f>
        <v>0</v>
      </c>
      <c r="M36" s="31">
        <f>VLOOKUP(Data!L24,original_prizes,3,TRUE)</f>
        <v>0.02</v>
      </c>
      <c r="N36" s="31">
        <f>VLOOKUP(Data!M24,original_prizes,3,TRUE)</f>
        <v>0</v>
      </c>
      <c r="O36" s="31">
        <f>VLOOKUP(Data!N24,original_prizes,3,TRUE)</f>
        <v>0.04</v>
      </c>
      <c r="P36" s="31">
        <f>VLOOKUP(Data!O24,original_prizes,3,TRUE)</f>
        <v>0.02</v>
      </c>
      <c r="Q36" s="31">
        <f>VLOOKUP(Data!P24,original_prizes,3,TRUE)</f>
        <v>0.01</v>
      </c>
      <c r="R36" s="31">
        <f>VLOOKUP(Data!Q24,original_prizes,3,TRUE)</f>
        <v>0.02</v>
      </c>
      <c r="S36" s="31">
        <f>VLOOKUP(Data!R24,original_prizes,3,TRUE)</f>
        <v>0.04</v>
      </c>
      <c r="T36" s="31">
        <f>VLOOKUP(Data!S24,original_prizes,3,TRUE)</f>
        <v>0.02</v>
      </c>
      <c r="U36" s="31">
        <f>VLOOKUP(Data!T24,original_prizes,3,TRUE)</f>
        <v>0.01</v>
      </c>
      <c r="V36" s="31">
        <f>VLOOKUP(Data!U24,original_prizes,3,TRUE)</f>
        <v>0.04</v>
      </c>
      <c r="X36">
        <f t="shared" si="26"/>
        <v>22</v>
      </c>
      <c r="Z36" s="32">
        <f t="shared" si="2"/>
        <v>150000</v>
      </c>
      <c r="AA36" s="29">
        <f t="shared" si="3"/>
        <v>155220</v>
      </c>
      <c r="AB36" s="29">
        <f t="shared" si="4"/>
        <v>159077.217</v>
      </c>
      <c r="AC36" s="29">
        <f t="shared" si="5"/>
        <v>164613.10415160001</v>
      </c>
      <c r="AD36" s="29">
        <f t="shared" si="6"/>
        <v>170341.64017607571</v>
      </c>
      <c r="AE36" s="29">
        <f t="shared" si="7"/>
        <v>174574.62993445119</v>
      </c>
      <c r="AF36" s="29">
        <f t="shared" si="8"/>
        <v>178912.80948832229</v>
      </c>
      <c r="AG36" s="29">
        <f t="shared" si="9"/>
        <v>178018.24544088068</v>
      </c>
      <c r="AH36" s="29">
        <f t="shared" si="10"/>
        <v>182441.99884008657</v>
      </c>
      <c r="AI36" s="29">
        <f t="shared" si="11"/>
        <v>185160.38462280386</v>
      </c>
      <c r="AJ36" s="29">
        <f t="shared" si="12"/>
        <v>184234.58269968984</v>
      </c>
      <c r="AK36" s="29">
        <f t="shared" si="13"/>
        <v>186979.67798191521</v>
      </c>
      <c r="AL36" s="29">
        <f t="shared" si="14"/>
        <v>186044.77959200562</v>
      </c>
      <c r="AM36" s="29">
        <f t="shared" si="15"/>
        <v>192519.13792180744</v>
      </c>
      <c r="AN36" s="29">
        <f t="shared" si="16"/>
        <v>195387.67307684236</v>
      </c>
      <c r="AO36" s="29">
        <f t="shared" si="17"/>
        <v>196354.84205857271</v>
      </c>
      <c r="AP36" s="29">
        <f t="shared" si="18"/>
        <v>199280.52920524546</v>
      </c>
      <c r="AQ36" s="29">
        <f t="shared" si="19"/>
        <v>206215.49162158801</v>
      </c>
      <c r="AR36" s="29">
        <f t="shared" si="20"/>
        <v>209288.10244674966</v>
      </c>
      <c r="AS36" s="29">
        <f t="shared" si="21"/>
        <v>210324.07855386107</v>
      </c>
      <c r="AT36" s="29">
        <f t="shared" si="22"/>
        <v>217643.35648753544</v>
      </c>
      <c r="AU36" s="19"/>
      <c r="AV36" s="28">
        <f t="shared" si="23"/>
        <v>177</v>
      </c>
      <c r="AW36" s="19"/>
      <c r="AX36" s="27">
        <f t="shared" si="24"/>
        <v>1.8785388838830741E-2</v>
      </c>
    </row>
    <row r="37" spans="1:50">
      <c r="A37">
        <f t="shared" si="25"/>
        <v>23</v>
      </c>
      <c r="C37" s="31">
        <f>VLOOKUP(Data!B25,original_prizes,3,TRUE)</f>
        <v>0.01</v>
      </c>
      <c r="D37" s="31">
        <f>VLOOKUP(Data!C25,original_prizes,3,TRUE)</f>
        <v>0.02</v>
      </c>
      <c r="E37" s="31">
        <f>VLOOKUP(Data!D25,original_prizes,3,TRUE)</f>
        <v>0.03</v>
      </c>
      <c r="F37" s="31">
        <f>VLOOKUP(Data!E25,original_prizes,3,TRUE)</f>
        <v>0</v>
      </c>
      <c r="G37" s="31">
        <f>VLOOKUP(Data!F25,original_prizes,3,TRUE)</f>
        <v>0.01</v>
      </c>
      <c r="H37" s="31">
        <f>VLOOKUP(Data!G25,original_prizes,3,TRUE)</f>
        <v>0.02</v>
      </c>
      <c r="I37" s="31">
        <f>VLOOKUP(Data!H25,original_prizes,3,TRUE)</f>
        <v>0.02</v>
      </c>
      <c r="J37" s="31">
        <f>VLOOKUP(Data!I25,original_prizes,3,TRUE)</f>
        <v>0.01</v>
      </c>
      <c r="K37" s="31">
        <f>VLOOKUP(Data!J25,original_prizes,3,TRUE)</f>
        <v>0.02</v>
      </c>
      <c r="L37" s="31">
        <f>VLOOKUP(Data!K25,original_prizes,3,TRUE)</f>
        <v>0.01</v>
      </c>
      <c r="M37" s="31">
        <f>VLOOKUP(Data!L25,original_prizes,3,TRUE)</f>
        <v>0.04</v>
      </c>
      <c r="N37" s="31">
        <f>VLOOKUP(Data!M25,original_prizes,3,TRUE)</f>
        <v>0.04</v>
      </c>
      <c r="O37" s="31">
        <f>VLOOKUP(Data!N25,original_prizes,3,TRUE)</f>
        <v>0.03</v>
      </c>
      <c r="P37" s="31">
        <f>VLOOKUP(Data!O25,original_prizes,3,TRUE)</f>
        <v>0</v>
      </c>
      <c r="Q37" s="31">
        <f>VLOOKUP(Data!P25,original_prizes,3,TRUE)</f>
        <v>0.03</v>
      </c>
      <c r="R37" s="31">
        <f>VLOOKUP(Data!Q25,original_prizes,3,TRUE)</f>
        <v>0</v>
      </c>
      <c r="S37" s="31">
        <f>VLOOKUP(Data!R25,original_prizes,3,TRUE)</f>
        <v>0.01</v>
      </c>
      <c r="T37" s="31">
        <f>VLOOKUP(Data!S25,original_prizes,3,TRUE)</f>
        <v>0.01</v>
      </c>
      <c r="U37" s="31">
        <f>VLOOKUP(Data!T25,original_prizes,3,TRUE)</f>
        <v>0.01</v>
      </c>
      <c r="V37" s="31">
        <f>VLOOKUP(Data!U25,original_prizes,3,TRUE)</f>
        <v>0.02</v>
      </c>
      <c r="X37">
        <f t="shared" si="26"/>
        <v>23</v>
      </c>
      <c r="Z37" s="32">
        <f t="shared" si="2"/>
        <v>150000</v>
      </c>
      <c r="AA37" s="29">
        <f t="shared" si="3"/>
        <v>150742.5</v>
      </c>
      <c r="AB37" s="29">
        <f t="shared" si="4"/>
        <v>152988.56325000001</v>
      </c>
      <c r="AC37" s="29">
        <f t="shared" si="5"/>
        <v>156790.32904676252</v>
      </c>
      <c r="AD37" s="29">
        <f t="shared" si="6"/>
        <v>156006.37740152871</v>
      </c>
      <c r="AE37" s="29">
        <f t="shared" si="7"/>
        <v>156778.60896966627</v>
      </c>
      <c r="AF37" s="29">
        <f t="shared" si="8"/>
        <v>159114.6102433143</v>
      </c>
      <c r="AG37" s="29">
        <f t="shared" si="9"/>
        <v>161485.41793593968</v>
      </c>
      <c r="AH37" s="29">
        <f t="shared" si="10"/>
        <v>162284.77075472259</v>
      </c>
      <c r="AI37" s="29">
        <f t="shared" si="11"/>
        <v>164702.81383896797</v>
      </c>
      <c r="AJ37" s="29">
        <f t="shared" si="12"/>
        <v>165518.09276747087</v>
      </c>
      <c r="AK37" s="29">
        <f t="shared" si="13"/>
        <v>171278.12239577886</v>
      </c>
      <c r="AL37" s="29">
        <f t="shared" si="14"/>
        <v>177238.60105515199</v>
      </c>
      <c r="AM37" s="29">
        <f t="shared" si="15"/>
        <v>181642.98029137251</v>
      </c>
      <c r="AN37" s="29">
        <f t="shared" si="16"/>
        <v>180734.76538991564</v>
      </c>
      <c r="AO37" s="29">
        <f t="shared" si="17"/>
        <v>185226.02430985504</v>
      </c>
      <c r="AP37" s="29">
        <f t="shared" si="18"/>
        <v>184299.89418830577</v>
      </c>
      <c r="AQ37" s="29">
        <f t="shared" si="19"/>
        <v>185212.1786645379</v>
      </c>
      <c r="AR37" s="29">
        <f t="shared" si="20"/>
        <v>186128.97894892737</v>
      </c>
      <c r="AS37" s="29">
        <f t="shared" si="21"/>
        <v>187050.31739472455</v>
      </c>
      <c r="AT37" s="29">
        <f t="shared" si="22"/>
        <v>189837.36712390595</v>
      </c>
      <c r="AU37" s="19"/>
      <c r="AV37" s="28">
        <f t="shared" si="23"/>
        <v>39</v>
      </c>
      <c r="AW37" s="19"/>
      <c r="AX37" s="27">
        <f t="shared" si="24"/>
        <v>1.1846239886518894E-2</v>
      </c>
    </row>
    <row r="38" spans="1:50">
      <c r="A38">
        <f t="shared" si="25"/>
        <v>24</v>
      </c>
      <c r="C38" s="31">
        <f>VLOOKUP(Data!B26,original_prizes,3,TRUE)</f>
        <v>0</v>
      </c>
      <c r="D38" s="31">
        <f>VLOOKUP(Data!C26,original_prizes,3,TRUE)</f>
        <v>0</v>
      </c>
      <c r="E38" s="31">
        <f>VLOOKUP(Data!D26,original_prizes,3,TRUE)</f>
        <v>0.02</v>
      </c>
      <c r="F38" s="31">
        <f>VLOOKUP(Data!E26,original_prizes,3,TRUE)</f>
        <v>0.03</v>
      </c>
      <c r="G38" s="31">
        <f>VLOOKUP(Data!F26,original_prizes,3,TRUE)</f>
        <v>0.01</v>
      </c>
      <c r="H38" s="31">
        <f>VLOOKUP(Data!G26,original_prizes,3,TRUE)</f>
        <v>0.01</v>
      </c>
      <c r="I38" s="31">
        <f>VLOOKUP(Data!H26,original_prizes,3,TRUE)</f>
        <v>0.03</v>
      </c>
      <c r="J38" s="31">
        <f>VLOOKUP(Data!I26,original_prizes,3,TRUE)</f>
        <v>0.04</v>
      </c>
      <c r="K38" s="31">
        <f>VLOOKUP(Data!J26,original_prizes,3,TRUE)</f>
        <v>0.03</v>
      </c>
      <c r="L38" s="31">
        <f>VLOOKUP(Data!K26,original_prizes,3,TRUE)</f>
        <v>0.04</v>
      </c>
      <c r="M38" s="31">
        <f>VLOOKUP(Data!L26,original_prizes,3,TRUE)</f>
        <v>0.03</v>
      </c>
      <c r="N38" s="31">
        <f>VLOOKUP(Data!M26,original_prizes,3,TRUE)</f>
        <v>0.02</v>
      </c>
      <c r="O38" s="31">
        <f>VLOOKUP(Data!N26,original_prizes,3,TRUE)</f>
        <v>0.04</v>
      </c>
      <c r="P38" s="31">
        <f>VLOOKUP(Data!O26,original_prizes,3,TRUE)</f>
        <v>0.04</v>
      </c>
      <c r="Q38" s="31">
        <f>VLOOKUP(Data!P26,original_prizes,3,TRUE)</f>
        <v>0.01</v>
      </c>
      <c r="R38" s="31">
        <f>VLOOKUP(Data!Q26,original_prizes,3,TRUE)</f>
        <v>0.04</v>
      </c>
      <c r="S38" s="31">
        <f>VLOOKUP(Data!R26,original_prizes,3,TRUE)</f>
        <v>0.03</v>
      </c>
      <c r="T38" s="31">
        <f>VLOOKUP(Data!S26,original_prizes,3,TRUE)</f>
        <v>0.01</v>
      </c>
      <c r="U38" s="31">
        <f>VLOOKUP(Data!T26,original_prizes,3,TRUE)</f>
        <v>0.02</v>
      </c>
      <c r="V38" s="31">
        <f>VLOOKUP(Data!U26,original_prizes,3,TRUE)</f>
        <v>0.04</v>
      </c>
      <c r="X38">
        <f t="shared" si="26"/>
        <v>24</v>
      </c>
      <c r="Z38" s="32">
        <f t="shared" si="2"/>
        <v>150000</v>
      </c>
      <c r="AA38" s="29">
        <f t="shared" si="3"/>
        <v>149250</v>
      </c>
      <c r="AB38" s="29">
        <f t="shared" si="4"/>
        <v>148503.75</v>
      </c>
      <c r="AC38" s="29">
        <f t="shared" si="5"/>
        <v>150716.45587500001</v>
      </c>
      <c r="AD38" s="29">
        <f t="shared" si="6"/>
        <v>154461.75980349377</v>
      </c>
      <c r="AE38" s="29">
        <f t="shared" si="7"/>
        <v>155226.34551452106</v>
      </c>
      <c r="AF38" s="29">
        <f t="shared" si="8"/>
        <v>155994.71592481792</v>
      </c>
      <c r="AG38" s="29">
        <f t="shared" si="9"/>
        <v>159871.18461554966</v>
      </c>
      <c r="AH38" s="29">
        <f t="shared" si="10"/>
        <v>165434.7018401708</v>
      </c>
      <c r="AI38" s="29">
        <f t="shared" si="11"/>
        <v>169545.75418089906</v>
      </c>
      <c r="AJ38" s="29">
        <f t="shared" si="12"/>
        <v>175445.94642639437</v>
      </c>
      <c r="AK38" s="29">
        <f t="shared" si="13"/>
        <v>179805.77819509027</v>
      </c>
      <c r="AL38" s="29">
        <f t="shared" si="14"/>
        <v>182484.88429019711</v>
      </c>
      <c r="AM38" s="29">
        <f t="shared" si="15"/>
        <v>188835.35826349596</v>
      </c>
      <c r="AN38" s="29">
        <f t="shared" si="16"/>
        <v>195406.82873106562</v>
      </c>
      <c r="AO38" s="29">
        <f t="shared" si="17"/>
        <v>196374.09253328439</v>
      </c>
      <c r="AP38" s="29">
        <f t="shared" si="18"/>
        <v>203207.91095344268</v>
      </c>
      <c r="AQ38" s="29">
        <f t="shared" si="19"/>
        <v>208257.62754063573</v>
      </c>
      <c r="AR38" s="29">
        <f t="shared" si="20"/>
        <v>209288.50279696187</v>
      </c>
      <c r="AS38" s="29">
        <f t="shared" si="21"/>
        <v>212406.90148863659</v>
      </c>
      <c r="AT38" s="29">
        <f t="shared" si="22"/>
        <v>219798.66166044114</v>
      </c>
      <c r="AU38" s="19"/>
      <c r="AV38" s="28">
        <f t="shared" si="23"/>
        <v>187</v>
      </c>
      <c r="AW38" s="19"/>
      <c r="AX38" s="27">
        <f t="shared" si="24"/>
        <v>1.9287478746648157E-2</v>
      </c>
    </row>
    <row r="39" spans="1:50">
      <c r="A39">
        <f t="shared" si="25"/>
        <v>25</v>
      </c>
      <c r="C39" s="31">
        <f>VLOOKUP(Data!B27,original_prizes,3,TRUE)</f>
        <v>0.03</v>
      </c>
      <c r="D39" s="31">
        <f>VLOOKUP(Data!C27,original_prizes,3,TRUE)</f>
        <v>0.01</v>
      </c>
      <c r="E39" s="31">
        <f>VLOOKUP(Data!D27,original_prizes,3,TRUE)</f>
        <v>0.01</v>
      </c>
      <c r="F39" s="31">
        <f>VLOOKUP(Data!E27,original_prizes,3,TRUE)</f>
        <v>0.03</v>
      </c>
      <c r="G39" s="31">
        <f>VLOOKUP(Data!F27,original_prizes,3,TRUE)</f>
        <v>0.03</v>
      </c>
      <c r="H39" s="31">
        <f>VLOOKUP(Data!G27,original_prizes,3,TRUE)</f>
        <v>0.01</v>
      </c>
      <c r="I39" s="31">
        <f>VLOOKUP(Data!H27,original_prizes,3,TRUE)</f>
        <v>0</v>
      </c>
      <c r="J39" s="31">
        <f>VLOOKUP(Data!I27,original_prizes,3,TRUE)</f>
        <v>0.03</v>
      </c>
      <c r="K39" s="31">
        <f>VLOOKUP(Data!J27,original_prizes,3,TRUE)</f>
        <v>0.02</v>
      </c>
      <c r="L39" s="31">
        <f>VLOOKUP(Data!K27,original_prizes,3,TRUE)</f>
        <v>0</v>
      </c>
      <c r="M39" s="31">
        <f>VLOOKUP(Data!L27,original_prizes,3,TRUE)</f>
        <v>0.04</v>
      </c>
      <c r="N39" s="31">
        <f>VLOOKUP(Data!M27,original_prizes,3,TRUE)</f>
        <v>0.01</v>
      </c>
      <c r="O39" s="31">
        <f>VLOOKUP(Data!N27,original_prizes,3,TRUE)</f>
        <v>0.04</v>
      </c>
      <c r="P39" s="31">
        <f>VLOOKUP(Data!O27,original_prizes,3,TRUE)</f>
        <v>0.03</v>
      </c>
      <c r="Q39" s="31">
        <f>VLOOKUP(Data!P27,original_prizes,3,TRUE)</f>
        <v>0.02</v>
      </c>
      <c r="R39" s="31">
        <f>VLOOKUP(Data!Q27,original_prizes,3,TRUE)</f>
        <v>0.04</v>
      </c>
      <c r="S39" s="31">
        <f>VLOOKUP(Data!R27,original_prizes,3,TRUE)</f>
        <v>0.04</v>
      </c>
      <c r="T39" s="31">
        <f>VLOOKUP(Data!S27,original_prizes,3,TRUE)</f>
        <v>0.03</v>
      </c>
      <c r="U39" s="31">
        <f>VLOOKUP(Data!T27,original_prizes,3,TRUE)</f>
        <v>0.01</v>
      </c>
      <c r="V39" s="31">
        <f>VLOOKUP(Data!U27,original_prizes,3,TRUE)</f>
        <v>0.04</v>
      </c>
      <c r="X39">
        <f t="shared" si="26"/>
        <v>25</v>
      </c>
      <c r="Z39" s="32">
        <f t="shared" si="2"/>
        <v>150000</v>
      </c>
      <c r="AA39" s="29">
        <f t="shared" si="3"/>
        <v>153727.5</v>
      </c>
      <c r="AB39" s="29">
        <f t="shared" si="4"/>
        <v>154488.45112499999</v>
      </c>
      <c r="AC39" s="29">
        <f t="shared" si="5"/>
        <v>155253.16895806877</v>
      </c>
      <c r="AD39" s="29">
        <f t="shared" si="6"/>
        <v>159111.21020667677</v>
      </c>
      <c r="AE39" s="29">
        <f t="shared" si="7"/>
        <v>163065.12378031269</v>
      </c>
      <c r="AF39" s="29">
        <f t="shared" si="8"/>
        <v>163872.29614302525</v>
      </c>
      <c r="AG39" s="29">
        <f t="shared" si="9"/>
        <v>163052.93466231012</v>
      </c>
      <c r="AH39" s="29">
        <f t="shared" si="10"/>
        <v>167104.8000886685</v>
      </c>
      <c r="AI39" s="29">
        <f t="shared" si="11"/>
        <v>169594.66160998968</v>
      </c>
      <c r="AJ39" s="29">
        <f t="shared" si="12"/>
        <v>168746.68830193972</v>
      </c>
      <c r="AK39" s="29">
        <f t="shared" si="13"/>
        <v>174619.07305484722</v>
      </c>
      <c r="AL39" s="29">
        <f t="shared" si="14"/>
        <v>175483.43746646869</v>
      </c>
      <c r="AM39" s="29">
        <f t="shared" si="15"/>
        <v>181590.26109030179</v>
      </c>
      <c r="AN39" s="29">
        <f t="shared" si="16"/>
        <v>186102.7790783958</v>
      </c>
      <c r="AO39" s="29">
        <f t="shared" si="17"/>
        <v>188875.71048666391</v>
      </c>
      <c r="AP39" s="29">
        <f t="shared" si="18"/>
        <v>195448.58521159983</v>
      </c>
      <c r="AQ39" s="29">
        <f t="shared" si="19"/>
        <v>202250.1959769635</v>
      </c>
      <c r="AR39" s="29">
        <f t="shared" si="20"/>
        <v>207276.11334699104</v>
      </c>
      <c r="AS39" s="29">
        <f t="shared" si="21"/>
        <v>208302.13010805863</v>
      </c>
      <c r="AT39" s="29">
        <f t="shared" si="22"/>
        <v>215551.04423581908</v>
      </c>
      <c r="AU39" s="19"/>
      <c r="AV39" s="28">
        <f t="shared" si="23"/>
        <v>169</v>
      </c>
      <c r="AW39" s="19"/>
      <c r="AX39" s="27">
        <f t="shared" si="24"/>
        <v>1.8293434414472287E-2</v>
      </c>
    </row>
    <row r="40" spans="1:50">
      <c r="A40">
        <f t="shared" si="25"/>
        <v>26</v>
      </c>
      <c r="C40" s="31">
        <f>VLOOKUP(Data!B28,original_prizes,3,TRUE)</f>
        <v>0.04</v>
      </c>
      <c r="D40" s="31">
        <f>VLOOKUP(Data!C28,original_prizes,3,TRUE)</f>
        <v>0.02</v>
      </c>
      <c r="E40" s="31">
        <f>VLOOKUP(Data!D28,original_prizes,3,TRUE)</f>
        <v>0.04</v>
      </c>
      <c r="F40" s="31">
        <f>VLOOKUP(Data!E28,original_prizes,3,TRUE)</f>
        <v>0.02</v>
      </c>
      <c r="G40" s="31">
        <f>VLOOKUP(Data!F28,original_prizes,3,TRUE)</f>
        <v>0.01</v>
      </c>
      <c r="H40" s="31">
        <f>VLOOKUP(Data!G28,original_prizes,3,TRUE)</f>
        <v>0.01</v>
      </c>
      <c r="I40" s="31">
        <f>VLOOKUP(Data!H28,original_prizes,3,TRUE)</f>
        <v>0.04</v>
      </c>
      <c r="J40" s="31">
        <f>VLOOKUP(Data!I28,original_prizes,3,TRUE)</f>
        <v>0.03</v>
      </c>
      <c r="K40" s="31">
        <f>VLOOKUP(Data!J28,original_prizes,3,TRUE)</f>
        <v>0.01</v>
      </c>
      <c r="L40" s="31">
        <f>VLOOKUP(Data!K28,original_prizes,3,TRUE)</f>
        <v>0.04</v>
      </c>
      <c r="M40" s="31">
        <f>VLOOKUP(Data!L28,original_prizes,3,TRUE)</f>
        <v>0.02</v>
      </c>
      <c r="N40" s="31">
        <f>VLOOKUP(Data!M28,original_prizes,3,TRUE)</f>
        <v>0.03</v>
      </c>
      <c r="O40" s="31">
        <f>VLOOKUP(Data!N28,original_prizes,3,TRUE)</f>
        <v>0.03</v>
      </c>
      <c r="P40" s="31">
        <f>VLOOKUP(Data!O28,original_prizes,3,TRUE)</f>
        <v>0</v>
      </c>
      <c r="Q40" s="31">
        <f>VLOOKUP(Data!P28,original_prizes,3,TRUE)</f>
        <v>0.03</v>
      </c>
      <c r="R40" s="31">
        <f>VLOOKUP(Data!Q28,original_prizes,3,TRUE)</f>
        <v>0.04</v>
      </c>
      <c r="S40" s="31">
        <f>VLOOKUP(Data!R28,original_prizes,3,TRUE)</f>
        <v>0.01</v>
      </c>
      <c r="T40" s="31">
        <f>VLOOKUP(Data!S28,original_prizes,3,TRUE)</f>
        <v>0.02</v>
      </c>
      <c r="U40" s="31">
        <f>VLOOKUP(Data!T28,original_prizes,3,TRUE)</f>
        <v>0.03</v>
      </c>
      <c r="V40" s="31">
        <f>VLOOKUP(Data!U28,original_prizes,3,TRUE)</f>
        <v>0.03</v>
      </c>
      <c r="X40">
        <f t="shared" si="26"/>
        <v>26</v>
      </c>
      <c r="Z40" s="32">
        <f t="shared" si="2"/>
        <v>150000</v>
      </c>
      <c r="AA40" s="29">
        <f t="shared" si="3"/>
        <v>155220</v>
      </c>
      <c r="AB40" s="29">
        <f t="shared" si="4"/>
        <v>157532.77799999999</v>
      </c>
      <c r="AC40" s="29">
        <f t="shared" si="5"/>
        <v>163014.91867439999</v>
      </c>
      <c r="AD40" s="29">
        <f t="shared" si="6"/>
        <v>165443.84096264857</v>
      </c>
      <c r="AE40" s="29">
        <f t="shared" si="7"/>
        <v>166262.78797541367</v>
      </c>
      <c r="AF40" s="29">
        <f t="shared" si="8"/>
        <v>167085.78877589197</v>
      </c>
      <c r="AG40" s="29">
        <f t="shared" si="9"/>
        <v>172900.37422529302</v>
      </c>
      <c r="AH40" s="29">
        <f t="shared" si="10"/>
        <v>177196.94852479157</v>
      </c>
      <c r="AI40" s="29">
        <f t="shared" si="11"/>
        <v>178074.07341998929</v>
      </c>
      <c r="AJ40" s="29">
        <f t="shared" si="12"/>
        <v>184271.05117500492</v>
      </c>
      <c r="AK40" s="29">
        <f t="shared" si="13"/>
        <v>187016.68983751247</v>
      </c>
      <c r="AL40" s="29">
        <f t="shared" si="14"/>
        <v>191664.05457997465</v>
      </c>
      <c r="AM40" s="29">
        <f t="shared" si="15"/>
        <v>196426.90633628701</v>
      </c>
      <c r="AN40" s="29">
        <f t="shared" si="16"/>
        <v>195444.77180460558</v>
      </c>
      <c r="AO40" s="29">
        <f t="shared" si="17"/>
        <v>200301.57438395004</v>
      </c>
      <c r="AP40" s="29">
        <f t="shared" si="18"/>
        <v>207272.06917251152</v>
      </c>
      <c r="AQ40" s="29">
        <f t="shared" si="19"/>
        <v>208298.06591491544</v>
      </c>
      <c r="AR40" s="29">
        <f t="shared" si="20"/>
        <v>211401.70709704768</v>
      </c>
      <c r="AS40" s="29">
        <f t="shared" si="21"/>
        <v>216655.03951840932</v>
      </c>
      <c r="AT40" s="29">
        <f t="shared" si="22"/>
        <v>222038.91725044182</v>
      </c>
      <c r="AU40" s="19"/>
      <c r="AV40" s="28">
        <f t="shared" si="23"/>
        <v>191</v>
      </c>
      <c r="AW40" s="19"/>
      <c r="AX40" s="27">
        <f t="shared" si="24"/>
        <v>1.9804425052529329E-2</v>
      </c>
    </row>
    <row r="41" spans="1:50">
      <c r="A41">
        <f t="shared" si="25"/>
        <v>27</v>
      </c>
      <c r="C41" s="31">
        <f>VLOOKUP(Data!B29,original_prizes,3,TRUE)</f>
        <v>0.02</v>
      </c>
      <c r="D41" s="31">
        <f>VLOOKUP(Data!C29,original_prizes,3,TRUE)</f>
        <v>0.03</v>
      </c>
      <c r="E41" s="31">
        <f>VLOOKUP(Data!D29,original_prizes,3,TRUE)</f>
        <v>0</v>
      </c>
      <c r="F41" s="31">
        <f>VLOOKUP(Data!E29,original_prizes,3,TRUE)</f>
        <v>0.01</v>
      </c>
      <c r="G41" s="31">
        <f>VLOOKUP(Data!F29,original_prizes,3,TRUE)</f>
        <v>0.04</v>
      </c>
      <c r="H41" s="31">
        <f>VLOOKUP(Data!G29,original_prizes,3,TRUE)</f>
        <v>0.02</v>
      </c>
      <c r="I41" s="31">
        <f>VLOOKUP(Data!H29,original_prizes,3,TRUE)</f>
        <v>0.03</v>
      </c>
      <c r="J41" s="31">
        <f>VLOOKUP(Data!I29,original_prizes,3,TRUE)</f>
        <v>0</v>
      </c>
      <c r="K41" s="31">
        <f>VLOOKUP(Data!J29,original_prizes,3,TRUE)</f>
        <v>0.01</v>
      </c>
      <c r="L41" s="31">
        <f>VLOOKUP(Data!K29,original_prizes,3,TRUE)</f>
        <v>0</v>
      </c>
      <c r="M41" s="31">
        <f>VLOOKUP(Data!L29,original_prizes,3,TRUE)</f>
        <v>0.04</v>
      </c>
      <c r="N41" s="31">
        <f>VLOOKUP(Data!M29,original_prizes,3,TRUE)</f>
        <v>0.03</v>
      </c>
      <c r="O41" s="31">
        <f>VLOOKUP(Data!N29,original_prizes,3,TRUE)</f>
        <v>0</v>
      </c>
      <c r="P41" s="31">
        <f>VLOOKUP(Data!O29,original_prizes,3,TRUE)</f>
        <v>0.03</v>
      </c>
      <c r="Q41" s="31">
        <f>VLOOKUP(Data!P29,original_prizes,3,TRUE)</f>
        <v>0</v>
      </c>
      <c r="R41" s="31">
        <f>VLOOKUP(Data!Q29,original_prizes,3,TRUE)</f>
        <v>0</v>
      </c>
      <c r="S41" s="31">
        <f>VLOOKUP(Data!R29,original_prizes,3,TRUE)</f>
        <v>0.04</v>
      </c>
      <c r="T41" s="31">
        <f>VLOOKUP(Data!S29,original_prizes,3,TRUE)</f>
        <v>0.01</v>
      </c>
      <c r="U41" s="31">
        <f>VLOOKUP(Data!T29,original_prizes,3,TRUE)</f>
        <v>0.02</v>
      </c>
      <c r="V41" s="31">
        <f>VLOOKUP(Data!U29,original_prizes,3,TRUE)</f>
        <v>0.03</v>
      </c>
      <c r="X41">
        <f t="shared" si="26"/>
        <v>27</v>
      </c>
      <c r="Z41" s="32">
        <f t="shared" si="2"/>
        <v>150000</v>
      </c>
      <c r="AA41" s="29">
        <f t="shared" si="3"/>
        <v>152235</v>
      </c>
      <c r="AB41" s="29">
        <f t="shared" si="4"/>
        <v>156018.03975000003</v>
      </c>
      <c r="AC41" s="29">
        <f t="shared" si="5"/>
        <v>155237.94955125003</v>
      </c>
      <c r="AD41" s="29">
        <f t="shared" si="6"/>
        <v>156006.37740152871</v>
      </c>
      <c r="AE41" s="29">
        <f t="shared" si="7"/>
        <v>161435.39933510192</v>
      </c>
      <c r="AF41" s="29">
        <f t="shared" si="8"/>
        <v>163840.78678519494</v>
      </c>
      <c r="AG41" s="29">
        <f t="shared" si="9"/>
        <v>167912.23033680703</v>
      </c>
      <c r="AH41" s="29">
        <f t="shared" si="10"/>
        <v>167072.669185123</v>
      </c>
      <c r="AI41" s="29">
        <f t="shared" si="11"/>
        <v>167899.67889758936</v>
      </c>
      <c r="AJ41" s="29">
        <f t="shared" si="12"/>
        <v>167060.18050310141</v>
      </c>
      <c r="AK41" s="29">
        <f t="shared" si="13"/>
        <v>172873.87478460933</v>
      </c>
      <c r="AL41" s="29">
        <f t="shared" si="14"/>
        <v>177169.79057300687</v>
      </c>
      <c r="AM41" s="29">
        <f t="shared" si="15"/>
        <v>176283.94162014185</v>
      </c>
      <c r="AN41" s="29">
        <f t="shared" si="16"/>
        <v>180664.59756940237</v>
      </c>
      <c r="AO41" s="29">
        <f t="shared" si="17"/>
        <v>179761.27458155536</v>
      </c>
      <c r="AP41" s="29">
        <f t="shared" si="18"/>
        <v>178862.4682086476</v>
      </c>
      <c r="AQ41" s="29">
        <f t="shared" si="19"/>
        <v>185086.88210230853</v>
      </c>
      <c r="AR41" s="29">
        <f t="shared" si="20"/>
        <v>186003.06216871497</v>
      </c>
      <c r="AS41" s="29">
        <f t="shared" si="21"/>
        <v>188774.50779502883</v>
      </c>
      <c r="AT41" s="29">
        <f t="shared" si="22"/>
        <v>193465.55431373528</v>
      </c>
      <c r="AU41" s="19"/>
      <c r="AV41" s="28">
        <f t="shared" si="23"/>
        <v>50</v>
      </c>
      <c r="AW41" s="19"/>
      <c r="AX41" s="27">
        <f t="shared" si="24"/>
        <v>1.2804493828344254E-2</v>
      </c>
    </row>
    <row r="42" spans="1:50">
      <c r="A42">
        <f t="shared" si="25"/>
        <v>28</v>
      </c>
      <c r="C42" s="31">
        <f>VLOOKUP(Data!B30,original_prizes,3,TRUE)</f>
        <v>0.03</v>
      </c>
      <c r="D42" s="31">
        <f>VLOOKUP(Data!C30,original_prizes,3,TRUE)</f>
        <v>0.03</v>
      </c>
      <c r="E42" s="31">
        <f>VLOOKUP(Data!D30,original_prizes,3,TRUE)</f>
        <v>0.02</v>
      </c>
      <c r="F42" s="31">
        <f>VLOOKUP(Data!E30,original_prizes,3,TRUE)</f>
        <v>0.01</v>
      </c>
      <c r="G42" s="31">
        <f>VLOOKUP(Data!F30,original_prizes,3,TRUE)</f>
        <v>0.03</v>
      </c>
      <c r="H42" s="31">
        <f>VLOOKUP(Data!G30,original_prizes,3,TRUE)</f>
        <v>0.04</v>
      </c>
      <c r="I42" s="31">
        <f>VLOOKUP(Data!H30,original_prizes,3,TRUE)</f>
        <v>0</v>
      </c>
      <c r="J42" s="31">
        <f>VLOOKUP(Data!I30,original_prizes,3,TRUE)</f>
        <v>0</v>
      </c>
      <c r="K42" s="31">
        <f>VLOOKUP(Data!J30,original_prizes,3,TRUE)</f>
        <v>0.04</v>
      </c>
      <c r="L42" s="31">
        <f>VLOOKUP(Data!K30,original_prizes,3,TRUE)</f>
        <v>0.03</v>
      </c>
      <c r="M42" s="31">
        <f>VLOOKUP(Data!L30,original_prizes,3,TRUE)</f>
        <v>0.04</v>
      </c>
      <c r="N42" s="31">
        <f>VLOOKUP(Data!M30,original_prizes,3,TRUE)</f>
        <v>0.04</v>
      </c>
      <c r="O42" s="31">
        <f>VLOOKUP(Data!N30,original_prizes,3,TRUE)</f>
        <v>0.02</v>
      </c>
      <c r="P42" s="31">
        <f>VLOOKUP(Data!O30,original_prizes,3,TRUE)</f>
        <v>0.01</v>
      </c>
      <c r="Q42" s="31">
        <f>VLOOKUP(Data!P30,original_prizes,3,TRUE)</f>
        <v>0</v>
      </c>
      <c r="R42" s="31">
        <f>VLOOKUP(Data!Q30,original_prizes,3,TRUE)</f>
        <v>0.03</v>
      </c>
      <c r="S42" s="31">
        <f>VLOOKUP(Data!R30,original_prizes,3,TRUE)</f>
        <v>0.04</v>
      </c>
      <c r="T42" s="31">
        <f>VLOOKUP(Data!S30,original_prizes,3,TRUE)</f>
        <v>0.02</v>
      </c>
      <c r="U42" s="31">
        <f>VLOOKUP(Data!T30,original_prizes,3,TRUE)</f>
        <v>0.01</v>
      </c>
      <c r="V42" s="31">
        <f>VLOOKUP(Data!U30,original_prizes,3,TRUE)</f>
        <v>0.01</v>
      </c>
      <c r="X42">
        <f t="shared" si="26"/>
        <v>28</v>
      </c>
      <c r="Z42" s="32">
        <f t="shared" si="2"/>
        <v>150000</v>
      </c>
      <c r="AA42" s="29">
        <f t="shared" si="3"/>
        <v>153727.5</v>
      </c>
      <c r="AB42" s="29">
        <f t="shared" si="4"/>
        <v>157547.628375</v>
      </c>
      <c r="AC42" s="29">
        <f t="shared" si="5"/>
        <v>159895.0880377875</v>
      </c>
      <c r="AD42" s="29">
        <f t="shared" si="6"/>
        <v>160686.56872357454</v>
      </c>
      <c r="AE42" s="29">
        <f t="shared" si="7"/>
        <v>164679.62995635538</v>
      </c>
      <c r="AF42" s="29">
        <f t="shared" si="8"/>
        <v>170410.48107883654</v>
      </c>
      <c r="AG42" s="29">
        <f t="shared" si="9"/>
        <v>169558.42867344237</v>
      </c>
      <c r="AH42" s="29">
        <f t="shared" si="10"/>
        <v>168710.63653007516</v>
      </c>
      <c r="AI42" s="29">
        <f t="shared" si="11"/>
        <v>174581.76668132178</v>
      </c>
      <c r="AJ42" s="29">
        <f t="shared" si="12"/>
        <v>178920.12358335263</v>
      </c>
      <c r="AK42" s="29">
        <f t="shared" si="13"/>
        <v>185146.5438840533</v>
      </c>
      <c r="AL42" s="29">
        <f t="shared" si="14"/>
        <v>191589.64361121834</v>
      </c>
      <c r="AM42" s="29">
        <f t="shared" si="15"/>
        <v>194444.32930102551</v>
      </c>
      <c r="AN42" s="29">
        <f t="shared" si="16"/>
        <v>195406.82873106559</v>
      </c>
      <c r="AO42" s="29">
        <f t="shared" si="17"/>
        <v>194429.79458741026</v>
      </c>
      <c r="AP42" s="29">
        <f t="shared" si="18"/>
        <v>199261.37498290741</v>
      </c>
      <c r="AQ42" s="29">
        <f t="shared" si="19"/>
        <v>206195.67083231261</v>
      </c>
      <c r="AR42" s="29">
        <f t="shared" si="20"/>
        <v>209267.98632771405</v>
      </c>
      <c r="AS42" s="29">
        <f t="shared" si="21"/>
        <v>210303.86286003626</v>
      </c>
      <c r="AT42" s="29">
        <f t="shared" si="22"/>
        <v>211344.86698119342</v>
      </c>
      <c r="AU42" s="19"/>
      <c r="AV42" s="28">
        <f t="shared" si="23"/>
        <v>156</v>
      </c>
      <c r="AW42" s="19"/>
      <c r="AX42" s="27">
        <f t="shared" si="24"/>
        <v>1.7290578291863978E-2</v>
      </c>
    </row>
    <row r="43" spans="1:50">
      <c r="A43">
        <f t="shared" si="25"/>
        <v>29</v>
      </c>
      <c r="C43" s="31">
        <f>VLOOKUP(Data!B31,original_prizes,3,TRUE)</f>
        <v>0.02</v>
      </c>
      <c r="D43" s="31">
        <f>VLOOKUP(Data!C31,original_prizes,3,TRUE)</f>
        <v>0</v>
      </c>
      <c r="E43" s="31">
        <f>VLOOKUP(Data!D31,original_prizes,3,TRUE)</f>
        <v>0.01</v>
      </c>
      <c r="F43" s="31">
        <f>VLOOKUP(Data!E31,original_prizes,3,TRUE)</f>
        <v>0</v>
      </c>
      <c r="G43" s="31">
        <f>VLOOKUP(Data!F31,original_prizes,3,TRUE)</f>
        <v>0.04</v>
      </c>
      <c r="H43" s="31">
        <f>VLOOKUP(Data!G31,original_prizes,3,TRUE)</f>
        <v>0.03</v>
      </c>
      <c r="I43" s="31">
        <f>VLOOKUP(Data!H31,original_prizes,3,TRUE)</f>
        <v>0</v>
      </c>
      <c r="J43" s="31">
        <f>VLOOKUP(Data!I31,original_prizes,3,TRUE)</f>
        <v>0.01</v>
      </c>
      <c r="K43" s="31">
        <f>VLOOKUP(Data!J31,original_prizes,3,TRUE)</f>
        <v>0.01</v>
      </c>
      <c r="L43" s="31">
        <f>VLOOKUP(Data!K31,original_prizes,3,TRUE)</f>
        <v>0</v>
      </c>
      <c r="M43" s="31">
        <f>VLOOKUP(Data!L31,original_prizes,3,TRUE)</f>
        <v>0</v>
      </c>
      <c r="N43" s="31">
        <f>VLOOKUP(Data!M31,original_prizes,3,TRUE)</f>
        <v>0.03</v>
      </c>
      <c r="O43" s="31">
        <f>VLOOKUP(Data!N31,original_prizes,3,TRUE)</f>
        <v>0.02</v>
      </c>
      <c r="P43" s="31">
        <f>VLOOKUP(Data!O31,original_prizes,3,TRUE)</f>
        <v>0.04</v>
      </c>
      <c r="Q43" s="31">
        <f>VLOOKUP(Data!P31,original_prizes,3,TRUE)</f>
        <v>0.03</v>
      </c>
      <c r="R43" s="31">
        <f>VLOOKUP(Data!Q31,original_prizes,3,TRUE)</f>
        <v>0.03</v>
      </c>
      <c r="S43" s="31">
        <f>VLOOKUP(Data!R31,original_prizes,3,TRUE)</f>
        <v>0</v>
      </c>
      <c r="T43" s="31">
        <f>VLOOKUP(Data!S31,original_prizes,3,TRUE)</f>
        <v>0</v>
      </c>
      <c r="U43" s="31">
        <f>VLOOKUP(Data!T31,original_prizes,3,TRUE)</f>
        <v>0.01</v>
      </c>
      <c r="V43" s="31">
        <f>VLOOKUP(Data!U31,original_prizes,3,TRUE)</f>
        <v>0</v>
      </c>
      <c r="X43">
        <f t="shared" si="26"/>
        <v>29</v>
      </c>
      <c r="Z43" s="32">
        <f t="shared" si="2"/>
        <v>150000</v>
      </c>
      <c r="AA43" s="29">
        <f t="shared" si="3"/>
        <v>152235</v>
      </c>
      <c r="AB43" s="29">
        <f t="shared" si="4"/>
        <v>151473.82500000001</v>
      </c>
      <c r="AC43" s="29">
        <f t="shared" si="5"/>
        <v>152223.62043375001</v>
      </c>
      <c r="AD43" s="29">
        <f t="shared" si="6"/>
        <v>151462.50233158126</v>
      </c>
      <c r="AE43" s="29">
        <f t="shared" si="7"/>
        <v>156733.39741272028</v>
      </c>
      <c r="AF43" s="29">
        <f t="shared" si="8"/>
        <v>160628.22233842636</v>
      </c>
      <c r="AG43" s="29">
        <f t="shared" si="9"/>
        <v>159825.08122673424</v>
      </c>
      <c r="AH43" s="29">
        <f t="shared" si="10"/>
        <v>160616.21537880658</v>
      </c>
      <c r="AI43" s="29">
        <f t="shared" si="11"/>
        <v>161411.26564493167</v>
      </c>
      <c r="AJ43" s="29">
        <f t="shared" si="12"/>
        <v>160604.20931670701</v>
      </c>
      <c r="AK43" s="29">
        <f t="shared" si="13"/>
        <v>159801.18827012347</v>
      </c>
      <c r="AL43" s="29">
        <f t="shared" si="14"/>
        <v>163772.24779863606</v>
      </c>
      <c r="AM43" s="29">
        <f t="shared" si="15"/>
        <v>166212.45429083574</v>
      </c>
      <c r="AN43" s="29">
        <f t="shared" si="16"/>
        <v>171996.64770015681</v>
      </c>
      <c r="AO43" s="29">
        <f t="shared" si="17"/>
        <v>176270.76439550571</v>
      </c>
      <c r="AP43" s="29">
        <f t="shared" si="18"/>
        <v>180651.09289073406</v>
      </c>
      <c r="AQ43" s="29">
        <f t="shared" si="19"/>
        <v>179747.8374262804</v>
      </c>
      <c r="AR43" s="29">
        <f t="shared" si="20"/>
        <v>178849.098239149</v>
      </c>
      <c r="AS43" s="29">
        <f t="shared" si="21"/>
        <v>179734.40127543279</v>
      </c>
      <c r="AT43" s="29">
        <f t="shared" si="22"/>
        <v>178835.72926905562</v>
      </c>
      <c r="AU43" s="19"/>
      <c r="AV43" s="28">
        <f t="shared" si="23"/>
        <v>7</v>
      </c>
      <c r="AW43" s="19"/>
      <c r="AX43" s="27">
        <f t="shared" si="24"/>
        <v>8.8303786250791827E-3</v>
      </c>
    </row>
    <row r="44" spans="1:50">
      <c r="A44">
        <f t="shared" si="25"/>
        <v>30</v>
      </c>
      <c r="C44" s="31">
        <f>VLOOKUP(Data!B32,original_prizes,3,TRUE)</f>
        <v>0.02</v>
      </c>
      <c r="D44" s="31">
        <f>VLOOKUP(Data!C32,original_prizes,3,TRUE)</f>
        <v>0</v>
      </c>
      <c r="E44" s="31">
        <f>VLOOKUP(Data!D32,original_prizes,3,TRUE)</f>
        <v>0.02</v>
      </c>
      <c r="F44" s="31">
        <f>VLOOKUP(Data!E32,original_prizes,3,TRUE)</f>
        <v>0</v>
      </c>
      <c r="G44" s="31">
        <f>VLOOKUP(Data!F32,original_prizes,3,TRUE)</f>
        <v>0.02</v>
      </c>
      <c r="H44" s="31">
        <f>VLOOKUP(Data!G32,original_prizes,3,TRUE)</f>
        <v>0.01</v>
      </c>
      <c r="I44" s="31">
        <f>VLOOKUP(Data!H32,original_prizes,3,TRUE)</f>
        <v>0.02</v>
      </c>
      <c r="J44" s="31">
        <f>VLOOKUP(Data!I32,original_prizes,3,TRUE)</f>
        <v>0.03</v>
      </c>
      <c r="K44" s="31">
        <f>VLOOKUP(Data!J32,original_prizes,3,TRUE)</f>
        <v>0.01</v>
      </c>
      <c r="L44" s="31">
        <f>VLOOKUP(Data!K32,original_prizes,3,TRUE)</f>
        <v>0.03</v>
      </c>
      <c r="M44" s="31">
        <f>VLOOKUP(Data!L32,original_prizes,3,TRUE)</f>
        <v>0.01</v>
      </c>
      <c r="N44" s="31">
        <f>VLOOKUP(Data!M32,original_prizes,3,TRUE)</f>
        <v>0.03</v>
      </c>
      <c r="O44" s="31">
        <f>VLOOKUP(Data!N32,original_prizes,3,TRUE)</f>
        <v>0.04</v>
      </c>
      <c r="P44" s="31">
        <f>VLOOKUP(Data!O32,original_prizes,3,TRUE)</f>
        <v>0.02</v>
      </c>
      <c r="Q44" s="31">
        <f>VLOOKUP(Data!P32,original_prizes,3,TRUE)</f>
        <v>0.02</v>
      </c>
      <c r="R44" s="31">
        <f>VLOOKUP(Data!Q32,original_prizes,3,TRUE)</f>
        <v>0.02</v>
      </c>
      <c r="S44" s="31">
        <f>VLOOKUP(Data!R32,original_prizes,3,TRUE)</f>
        <v>0</v>
      </c>
      <c r="T44" s="31">
        <f>VLOOKUP(Data!S32,original_prizes,3,TRUE)</f>
        <v>0.04</v>
      </c>
      <c r="U44" s="31">
        <f>VLOOKUP(Data!T32,original_prizes,3,TRUE)</f>
        <v>0.01</v>
      </c>
      <c r="V44" s="31">
        <f>VLOOKUP(Data!U32,original_prizes,3,TRUE)</f>
        <v>0.03</v>
      </c>
      <c r="X44">
        <f t="shared" si="26"/>
        <v>30</v>
      </c>
      <c r="Z44" s="32">
        <f t="shared" si="2"/>
        <v>150000</v>
      </c>
      <c r="AA44" s="29">
        <f t="shared" si="3"/>
        <v>152235</v>
      </c>
      <c r="AB44" s="29">
        <f t="shared" si="4"/>
        <v>151473.82500000001</v>
      </c>
      <c r="AC44" s="29">
        <f t="shared" si="5"/>
        <v>153730.7849925</v>
      </c>
      <c r="AD44" s="29">
        <f t="shared" si="6"/>
        <v>152962.1310675375</v>
      </c>
      <c r="AE44" s="29">
        <f t="shared" si="7"/>
        <v>155241.26682044379</v>
      </c>
      <c r="AF44" s="29">
        <f t="shared" si="8"/>
        <v>156009.71109120498</v>
      </c>
      <c r="AG44" s="29">
        <f t="shared" si="9"/>
        <v>158334.25578646397</v>
      </c>
      <c r="AH44" s="29">
        <f t="shared" si="10"/>
        <v>162268.8620427576</v>
      </c>
      <c r="AI44" s="29">
        <f t="shared" si="11"/>
        <v>163072.09290986924</v>
      </c>
      <c r="AJ44" s="29">
        <f t="shared" si="12"/>
        <v>167124.43441867951</v>
      </c>
      <c r="AK44" s="29">
        <f t="shared" si="13"/>
        <v>167951.70036905198</v>
      </c>
      <c r="AL44" s="29">
        <f t="shared" si="14"/>
        <v>172125.30012322293</v>
      </c>
      <c r="AM44" s="29">
        <f t="shared" si="15"/>
        <v>178115.26056751108</v>
      </c>
      <c r="AN44" s="29">
        <f t="shared" si="16"/>
        <v>180769.17794996701</v>
      </c>
      <c r="AO44" s="29">
        <f t="shared" si="17"/>
        <v>183462.63870142153</v>
      </c>
      <c r="AP44" s="29">
        <f t="shared" si="18"/>
        <v>186196.23201807271</v>
      </c>
      <c r="AQ44" s="29">
        <f t="shared" si="19"/>
        <v>185265.25085798235</v>
      </c>
      <c r="AR44" s="29">
        <f t="shared" si="20"/>
        <v>191712.48158784016</v>
      </c>
      <c r="AS44" s="29">
        <f t="shared" si="21"/>
        <v>192661.45837169996</v>
      </c>
      <c r="AT44" s="29">
        <f t="shared" si="22"/>
        <v>197449.09561223671</v>
      </c>
      <c r="AU44" s="19"/>
      <c r="AV44" s="28">
        <f t="shared" si="23"/>
        <v>81</v>
      </c>
      <c r="AW44" s="19"/>
      <c r="AX44" s="27">
        <f t="shared" si="24"/>
        <v>1.3837134763164727E-2</v>
      </c>
    </row>
    <row r="45" spans="1:50">
      <c r="A45">
        <f t="shared" si="25"/>
        <v>31</v>
      </c>
      <c r="C45" s="31">
        <f>VLOOKUP(Data!B33,original_prizes,3,TRUE)</f>
        <v>0.02</v>
      </c>
      <c r="D45" s="31">
        <f>VLOOKUP(Data!C33,original_prizes,3,TRUE)</f>
        <v>0</v>
      </c>
      <c r="E45" s="31">
        <f>VLOOKUP(Data!D33,original_prizes,3,TRUE)</f>
        <v>0</v>
      </c>
      <c r="F45" s="31">
        <f>VLOOKUP(Data!E33,original_prizes,3,TRUE)</f>
        <v>0.03</v>
      </c>
      <c r="G45" s="31">
        <f>VLOOKUP(Data!F33,original_prizes,3,TRUE)</f>
        <v>0.03</v>
      </c>
      <c r="H45" s="31">
        <f>VLOOKUP(Data!G33,original_prizes,3,TRUE)</f>
        <v>0.01</v>
      </c>
      <c r="I45" s="31">
        <f>VLOOKUP(Data!H33,original_prizes,3,TRUE)</f>
        <v>0.02</v>
      </c>
      <c r="J45" s="31">
        <f>VLOOKUP(Data!I33,original_prizes,3,TRUE)</f>
        <v>0</v>
      </c>
      <c r="K45" s="31">
        <f>VLOOKUP(Data!J33,original_prizes,3,TRUE)</f>
        <v>0.01</v>
      </c>
      <c r="L45" s="31">
        <f>VLOOKUP(Data!K33,original_prizes,3,TRUE)</f>
        <v>0.02</v>
      </c>
      <c r="M45" s="31">
        <f>VLOOKUP(Data!L33,original_prizes,3,TRUE)</f>
        <v>0.04</v>
      </c>
      <c r="N45" s="31">
        <f>VLOOKUP(Data!M33,original_prizes,3,TRUE)</f>
        <v>0</v>
      </c>
      <c r="O45" s="31">
        <f>VLOOKUP(Data!N33,original_prizes,3,TRUE)</f>
        <v>0.02</v>
      </c>
      <c r="P45" s="31">
        <f>VLOOKUP(Data!O33,original_prizes,3,TRUE)</f>
        <v>0.02</v>
      </c>
      <c r="Q45" s="31">
        <f>VLOOKUP(Data!P33,original_prizes,3,TRUE)</f>
        <v>0.02</v>
      </c>
      <c r="R45" s="31">
        <f>VLOOKUP(Data!Q33,original_prizes,3,TRUE)</f>
        <v>0.02</v>
      </c>
      <c r="S45" s="31">
        <f>VLOOKUP(Data!R33,original_prizes,3,TRUE)</f>
        <v>0.01</v>
      </c>
      <c r="T45" s="31">
        <f>VLOOKUP(Data!S33,original_prizes,3,TRUE)</f>
        <v>0.04</v>
      </c>
      <c r="U45" s="31">
        <f>VLOOKUP(Data!T33,original_prizes,3,TRUE)</f>
        <v>0.01</v>
      </c>
      <c r="V45" s="31">
        <f>VLOOKUP(Data!U33,original_prizes,3,TRUE)</f>
        <v>0.03</v>
      </c>
      <c r="X45">
        <f t="shared" si="26"/>
        <v>31</v>
      </c>
      <c r="Z45" s="32">
        <f t="shared" si="2"/>
        <v>150000</v>
      </c>
      <c r="AA45" s="29">
        <f t="shared" si="3"/>
        <v>152235</v>
      </c>
      <c r="AB45" s="29">
        <f t="shared" si="4"/>
        <v>151473.82500000001</v>
      </c>
      <c r="AC45" s="29">
        <f t="shared" si="5"/>
        <v>150716.45587500001</v>
      </c>
      <c r="AD45" s="29">
        <f t="shared" si="6"/>
        <v>154461.75980349377</v>
      </c>
      <c r="AE45" s="29">
        <f t="shared" si="7"/>
        <v>158300.13453461058</v>
      </c>
      <c r="AF45" s="29">
        <f t="shared" si="8"/>
        <v>159083.72020055688</v>
      </c>
      <c r="AG45" s="29">
        <f t="shared" si="9"/>
        <v>161454.06763154519</v>
      </c>
      <c r="AH45" s="29">
        <f t="shared" si="10"/>
        <v>160646.79729338747</v>
      </c>
      <c r="AI45" s="29">
        <f t="shared" si="11"/>
        <v>161441.99893998972</v>
      </c>
      <c r="AJ45" s="29">
        <f t="shared" si="12"/>
        <v>163847.48472419559</v>
      </c>
      <c r="AK45" s="29">
        <f t="shared" si="13"/>
        <v>169549.3771925976</v>
      </c>
      <c r="AL45" s="29">
        <f t="shared" si="14"/>
        <v>168701.63030663462</v>
      </c>
      <c r="AM45" s="29">
        <f t="shared" si="15"/>
        <v>171215.28459820349</v>
      </c>
      <c r="AN45" s="29">
        <f t="shared" si="16"/>
        <v>173766.39233871675</v>
      </c>
      <c r="AO45" s="29">
        <f t="shared" si="17"/>
        <v>176355.51158456362</v>
      </c>
      <c r="AP45" s="29">
        <f t="shared" si="18"/>
        <v>178983.20870717362</v>
      </c>
      <c r="AQ45" s="29">
        <f t="shared" si="19"/>
        <v>179869.17559027413</v>
      </c>
      <c r="AR45" s="29">
        <f t="shared" si="20"/>
        <v>186128.62290081568</v>
      </c>
      <c r="AS45" s="29">
        <f t="shared" si="21"/>
        <v>187049.95958417474</v>
      </c>
      <c r="AT45" s="29">
        <f t="shared" si="22"/>
        <v>191698.15107984148</v>
      </c>
      <c r="AU45" s="19"/>
      <c r="AV45" s="28">
        <f t="shared" si="23"/>
        <v>45</v>
      </c>
      <c r="AW45" s="19"/>
      <c r="AX45" s="27">
        <f t="shared" si="24"/>
        <v>1.2339850915057848E-2</v>
      </c>
    </row>
    <row r="46" spans="1:50">
      <c r="A46">
        <f t="shared" si="25"/>
        <v>32</v>
      </c>
      <c r="C46" s="31">
        <f>VLOOKUP(Data!B34,original_prizes,3,TRUE)</f>
        <v>0.03</v>
      </c>
      <c r="D46" s="31">
        <f>VLOOKUP(Data!C34,original_prizes,3,TRUE)</f>
        <v>0.04</v>
      </c>
      <c r="E46" s="31">
        <f>VLOOKUP(Data!D34,original_prizes,3,TRUE)</f>
        <v>0</v>
      </c>
      <c r="F46" s="31">
        <f>VLOOKUP(Data!E34,original_prizes,3,TRUE)</f>
        <v>0.02</v>
      </c>
      <c r="G46" s="31">
        <f>VLOOKUP(Data!F34,original_prizes,3,TRUE)</f>
        <v>0.04</v>
      </c>
      <c r="H46" s="31">
        <f>VLOOKUP(Data!G34,original_prizes,3,TRUE)</f>
        <v>0.03</v>
      </c>
      <c r="I46" s="31">
        <f>VLOOKUP(Data!H34,original_prizes,3,TRUE)</f>
        <v>0.04</v>
      </c>
      <c r="J46" s="31">
        <f>VLOOKUP(Data!I34,original_prizes,3,TRUE)</f>
        <v>0.04</v>
      </c>
      <c r="K46" s="31">
        <f>VLOOKUP(Data!J34,original_prizes,3,TRUE)</f>
        <v>0.02</v>
      </c>
      <c r="L46" s="31">
        <f>VLOOKUP(Data!K34,original_prizes,3,TRUE)</f>
        <v>0.02</v>
      </c>
      <c r="M46" s="31">
        <f>VLOOKUP(Data!L34,original_prizes,3,TRUE)</f>
        <v>0.03</v>
      </c>
      <c r="N46" s="31">
        <f>VLOOKUP(Data!M34,original_prizes,3,TRUE)</f>
        <v>0</v>
      </c>
      <c r="O46" s="31">
        <f>VLOOKUP(Data!N34,original_prizes,3,TRUE)</f>
        <v>0</v>
      </c>
      <c r="P46" s="31">
        <f>VLOOKUP(Data!O34,original_prizes,3,TRUE)</f>
        <v>0</v>
      </c>
      <c r="Q46" s="31">
        <f>VLOOKUP(Data!P34,original_prizes,3,TRUE)</f>
        <v>0.02</v>
      </c>
      <c r="R46" s="31">
        <f>VLOOKUP(Data!Q34,original_prizes,3,TRUE)</f>
        <v>0.03</v>
      </c>
      <c r="S46" s="31">
        <f>VLOOKUP(Data!R34,original_prizes,3,TRUE)</f>
        <v>0.04</v>
      </c>
      <c r="T46" s="31">
        <f>VLOOKUP(Data!S34,original_prizes,3,TRUE)</f>
        <v>0</v>
      </c>
      <c r="U46" s="31">
        <f>VLOOKUP(Data!T34,original_prizes,3,TRUE)</f>
        <v>0.04</v>
      </c>
      <c r="V46" s="31">
        <f>VLOOKUP(Data!U34,original_prizes,3,TRUE)</f>
        <v>0.03</v>
      </c>
      <c r="X46">
        <f t="shared" si="26"/>
        <v>32</v>
      </c>
      <c r="Z46" s="32">
        <f t="shared" si="2"/>
        <v>150000</v>
      </c>
      <c r="AA46" s="29">
        <f t="shared" si="3"/>
        <v>153727.5</v>
      </c>
      <c r="AB46" s="29">
        <f t="shared" si="4"/>
        <v>159077.217</v>
      </c>
      <c r="AC46" s="29">
        <f t="shared" si="5"/>
        <v>158281.830915</v>
      </c>
      <c r="AD46" s="29">
        <f t="shared" si="6"/>
        <v>160640.23019563348</v>
      </c>
      <c r="AE46" s="29">
        <f t="shared" si="7"/>
        <v>166230.51020644154</v>
      </c>
      <c r="AF46" s="29">
        <f t="shared" si="8"/>
        <v>170361.33838507163</v>
      </c>
      <c r="AG46" s="29">
        <f t="shared" si="9"/>
        <v>176289.91296087211</v>
      </c>
      <c r="AH46" s="29">
        <f t="shared" si="10"/>
        <v>182424.80193191048</v>
      </c>
      <c r="AI46" s="29">
        <f t="shared" si="11"/>
        <v>185142.93148069593</v>
      </c>
      <c r="AJ46" s="29">
        <f t="shared" si="12"/>
        <v>187901.5611597583</v>
      </c>
      <c r="AK46" s="29">
        <f t="shared" si="13"/>
        <v>192570.91495457833</v>
      </c>
      <c r="AL46" s="29">
        <f t="shared" si="14"/>
        <v>191608.06037980545</v>
      </c>
      <c r="AM46" s="29">
        <f t="shared" si="15"/>
        <v>190650.02007790643</v>
      </c>
      <c r="AN46" s="29">
        <f t="shared" si="16"/>
        <v>189696.7699775169</v>
      </c>
      <c r="AO46" s="29">
        <f t="shared" si="17"/>
        <v>192523.2518501819</v>
      </c>
      <c r="AP46" s="29">
        <f t="shared" si="18"/>
        <v>197307.45465865894</v>
      </c>
      <c r="AQ46" s="29">
        <f t="shared" si="19"/>
        <v>204173.75408078029</v>
      </c>
      <c r="AR46" s="29">
        <f t="shared" si="20"/>
        <v>203152.88531037638</v>
      </c>
      <c r="AS46" s="29">
        <f t="shared" si="21"/>
        <v>210222.60571917749</v>
      </c>
      <c r="AT46" s="29">
        <f t="shared" si="22"/>
        <v>215446.63747129907</v>
      </c>
      <c r="AU46" s="19"/>
      <c r="AV46" s="28">
        <f t="shared" si="23"/>
        <v>166</v>
      </c>
      <c r="AW46" s="19"/>
      <c r="AX46" s="27">
        <f t="shared" si="24"/>
        <v>1.8268767126992547E-2</v>
      </c>
    </row>
    <row r="47" spans="1:50">
      <c r="A47">
        <f t="shared" si="25"/>
        <v>33</v>
      </c>
      <c r="C47" s="31">
        <f>VLOOKUP(Data!B35,original_prizes,3,TRUE)</f>
        <v>0.03</v>
      </c>
      <c r="D47" s="31">
        <f>VLOOKUP(Data!C35,original_prizes,3,TRUE)</f>
        <v>0.02</v>
      </c>
      <c r="E47" s="31">
        <f>VLOOKUP(Data!D35,original_prizes,3,TRUE)</f>
        <v>0</v>
      </c>
      <c r="F47" s="31">
        <f>VLOOKUP(Data!E35,original_prizes,3,TRUE)</f>
        <v>0.01</v>
      </c>
      <c r="G47" s="31">
        <f>VLOOKUP(Data!F35,original_prizes,3,TRUE)</f>
        <v>0</v>
      </c>
      <c r="H47" s="31">
        <f>VLOOKUP(Data!G35,original_prizes,3,TRUE)</f>
        <v>0</v>
      </c>
      <c r="I47" s="31">
        <f>VLOOKUP(Data!H35,original_prizes,3,TRUE)</f>
        <v>0.04</v>
      </c>
      <c r="J47" s="31">
        <f>VLOOKUP(Data!I35,original_prizes,3,TRUE)</f>
        <v>0.04</v>
      </c>
      <c r="K47" s="31">
        <f>VLOOKUP(Data!J35,original_prizes,3,TRUE)</f>
        <v>0.04</v>
      </c>
      <c r="L47" s="31">
        <f>VLOOKUP(Data!K35,original_prizes,3,TRUE)</f>
        <v>0.01</v>
      </c>
      <c r="M47" s="31">
        <f>VLOOKUP(Data!L35,original_prizes,3,TRUE)</f>
        <v>0.04</v>
      </c>
      <c r="N47" s="31">
        <f>VLOOKUP(Data!M35,original_prizes,3,TRUE)</f>
        <v>0.02</v>
      </c>
      <c r="O47" s="31">
        <f>VLOOKUP(Data!N35,original_prizes,3,TRUE)</f>
        <v>0</v>
      </c>
      <c r="P47" s="31">
        <f>VLOOKUP(Data!O35,original_prizes,3,TRUE)</f>
        <v>0</v>
      </c>
      <c r="Q47" s="31">
        <f>VLOOKUP(Data!P35,original_prizes,3,TRUE)</f>
        <v>0.02</v>
      </c>
      <c r="R47" s="31">
        <f>VLOOKUP(Data!Q35,original_prizes,3,TRUE)</f>
        <v>0.04</v>
      </c>
      <c r="S47" s="31">
        <f>VLOOKUP(Data!R35,original_prizes,3,TRUE)</f>
        <v>0.03</v>
      </c>
      <c r="T47" s="31">
        <f>VLOOKUP(Data!S35,original_prizes,3,TRUE)</f>
        <v>0.03</v>
      </c>
      <c r="U47" s="31">
        <f>VLOOKUP(Data!T35,original_prizes,3,TRUE)</f>
        <v>0</v>
      </c>
      <c r="V47" s="31">
        <f>VLOOKUP(Data!U35,original_prizes,3,TRUE)</f>
        <v>0.02</v>
      </c>
      <c r="X47">
        <f t="shared" si="26"/>
        <v>33</v>
      </c>
      <c r="Z47" s="32">
        <f t="shared" ref="Z47:Z78" si="27">initial_investment</f>
        <v>150000</v>
      </c>
      <c r="AA47" s="29">
        <f t="shared" ref="AA47:AA78" si="28">Z47*(1+C47)*(1-amc)</f>
        <v>153727.5</v>
      </c>
      <c r="AB47" s="29">
        <f t="shared" ref="AB47:AB78" si="29">AA47*(1+D47)*(1-amc)</f>
        <v>156018.03975</v>
      </c>
      <c r="AC47" s="29">
        <f t="shared" ref="AC47:AC78" si="30">AB47*(1+E47)*(1-amc)</f>
        <v>155237.94955125</v>
      </c>
      <c r="AD47" s="29">
        <f t="shared" ref="AD47:AD78" si="31">AC47*(1+F47)*(1-amc)</f>
        <v>156006.37740152868</v>
      </c>
      <c r="AE47" s="29">
        <f t="shared" ref="AE47:AE78" si="32">AD47*(1+G47)*(1-amc)</f>
        <v>155226.34551452103</v>
      </c>
      <c r="AF47" s="29">
        <f t="shared" ref="AF47:AF78" si="33">AE47*(1+H47)*(1-amc)</f>
        <v>154450.21378694841</v>
      </c>
      <c r="AG47" s="29">
        <f t="shared" ref="AG47:AG78" si="34">AF47*(1+I47)*(1-amc)</f>
        <v>159825.08122673424</v>
      </c>
      <c r="AH47" s="29">
        <f t="shared" ref="AH47:AH78" si="35">AG47*(1+J47)*(1-amc)</f>
        <v>165386.9940534246</v>
      </c>
      <c r="AI47" s="29">
        <f t="shared" ref="AI47:AI78" si="36">AH47*(1+K47)*(1-amc)</f>
        <v>171142.46144648379</v>
      </c>
      <c r="AJ47" s="29">
        <f t="shared" ref="AJ47:AJ78" si="37">AI47*(1+L47)*(1-amc)</f>
        <v>171989.6166306439</v>
      </c>
      <c r="AK47" s="29">
        <f t="shared" ref="AK47:AK78" si="38">AJ47*(1+M47)*(1-amc)</f>
        <v>177974.85528939031</v>
      </c>
      <c r="AL47" s="29">
        <f t="shared" ref="AL47:AL78" si="39">AK47*(1+N47)*(1-amc)</f>
        <v>180626.68063320222</v>
      </c>
      <c r="AM47" s="29">
        <f t="shared" ref="AM47:AM78" si="40">AL47*(1+O47)*(1-amc)</f>
        <v>179723.5472300362</v>
      </c>
      <c r="AN47" s="29">
        <f t="shared" ref="AN47:AN78" si="41">AM47*(1+P47)*(1-amc)</f>
        <v>178824.92949388601</v>
      </c>
      <c r="AO47" s="29">
        <f t="shared" ref="AO47:AO78" si="42">AN47*(1+Q47)*(1-amc)</f>
        <v>181489.42094334494</v>
      </c>
      <c r="AP47" s="29">
        <f t="shared" ref="AP47:AP78" si="43">AO47*(1+R47)*(1-amc)</f>
        <v>187805.25279217336</v>
      </c>
      <c r="AQ47" s="29">
        <f t="shared" ref="AQ47:AQ78" si="44">AP47*(1+S47)*(1-amc)</f>
        <v>192472.21332405889</v>
      </c>
      <c r="AR47" s="29">
        <f t="shared" ref="AR47:AR78" si="45">AQ47*(1+T47)*(1-amc)</f>
        <v>197255.14782516178</v>
      </c>
      <c r="AS47" s="29">
        <f t="shared" ref="AS47:AS78" si="46">AR47*(1+U47)*(1-amc)</f>
        <v>196268.87208603596</v>
      </c>
      <c r="AT47" s="29">
        <f t="shared" ref="AT47:AT78" si="47">AS47*(1+V47)*(1-amc)</f>
        <v>199193.2782801179</v>
      </c>
      <c r="AU47" s="19"/>
      <c r="AV47" s="28">
        <f t="shared" si="23"/>
        <v>83</v>
      </c>
      <c r="AW47" s="19"/>
      <c r="AX47" s="27">
        <f t="shared" si="24"/>
        <v>1.4283057219278694E-2</v>
      </c>
    </row>
    <row r="48" spans="1:50">
      <c r="A48">
        <f t="shared" si="25"/>
        <v>34</v>
      </c>
      <c r="C48" s="31">
        <f>VLOOKUP(Data!B36,original_prizes,3,TRUE)</f>
        <v>0.02</v>
      </c>
      <c r="D48" s="31">
        <f>VLOOKUP(Data!C36,original_prizes,3,TRUE)</f>
        <v>0.03</v>
      </c>
      <c r="E48" s="31">
        <f>VLOOKUP(Data!D36,original_prizes,3,TRUE)</f>
        <v>0.02</v>
      </c>
      <c r="F48" s="31">
        <f>VLOOKUP(Data!E36,original_prizes,3,TRUE)</f>
        <v>0.04</v>
      </c>
      <c r="G48" s="31">
        <f>VLOOKUP(Data!F36,original_prizes,3,TRUE)</f>
        <v>0.01</v>
      </c>
      <c r="H48" s="31">
        <f>VLOOKUP(Data!G36,original_prizes,3,TRUE)</f>
        <v>0</v>
      </c>
      <c r="I48" s="31">
        <f>VLOOKUP(Data!H36,original_prizes,3,TRUE)</f>
        <v>0</v>
      </c>
      <c r="J48" s="31">
        <f>VLOOKUP(Data!I36,original_prizes,3,TRUE)</f>
        <v>0.02</v>
      </c>
      <c r="K48" s="31">
        <f>VLOOKUP(Data!J36,original_prizes,3,TRUE)</f>
        <v>0.03</v>
      </c>
      <c r="L48" s="31">
        <f>VLOOKUP(Data!K36,original_prizes,3,TRUE)</f>
        <v>0</v>
      </c>
      <c r="M48" s="31">
        <f>VLOOKUP(Data!L36,original_prizes,3,TRUE)</f>
        <v>0.03</v>
      </c>
      <c r="N48" s="31">
        <f>VLOOKUP(Data!M36,original_prizes,3,TRUE)</f>
        <v>0.01</v>
      </c>
      <c r="O48" s="31">
        <f>VLOOKUP(Data!N36,original_prizes,3,TRUE)</f>
        <v>0</v>
      </c>
      <c r="P48" s="31">
        <f>VLOOKUP(Data!O36,original_prizes,3,TRUE)</f>
        <v>0.04</v>
      </c>
      <c r="Q48" s="31">
        <f>VLOOKUP(Data!P36,original_prizes,3,TRUE)</f>
        <v>0</v>
      </c>
      <c r="R48" s="31">
        <f>VLOOKUP(Data!Q36,original_prizes,3,TRUE)</f>
        <v>0.02</v>
      </c>
      <c r="S48" s="31">
        <f>VLOOKUP(Data!R36,original_prizes,3,TRUE)</f>
        <v>0</v>
      </c>
      <c r="T48" s="31">
        <f>VLOOKUP(Data!S36,original_prizes,3,TRUE)</f>
        <v>0.03</v>
      </c>
      <c r="U48" s="31">
        <f>VLOOKUP(Data!T36,original_prizes,3,TRUE)</f>
        <v>0.04</v>
      </c>
      <c r="V48" s="31">
        <f>VLOOKUP(Data!U36,original_prizes,3,TRUE)</f>
        <v>0.01</v>
      </c>
      <c r="X48">
        <f t="shared" si="26"/>
        <v>34</v>
      </c>
      <c r="Z48" s="32">
        <f t="shared" si="27"/>
        <v>150000</v>
      </c>
      <c r="AA48" s="29">
        <f t="shared" si="28"/>
        <v>152235</v>
      </c>
      <c r="AB48" s="29">
        <f t="shared" si="29"/>
        <v>156018.03975000003</v>
      </c>
      <c r="AC48" s="29">
        <f t="shared" si="30"/>
        <v>158342.70854227504</v>
      </c>
      <c r="AD48" s="29">
        <f t="shared" si="31"/>
        <v>163853.03479954621</v>
      </c>
      <c r="AE48" s="29">
        <f t="shared" si="32"/>
        <v>164664.10732180395</v>
      </c>
      <c r="AF48" s="29">
        <f t="shared" si="33"/>
        <v>163840.78678519494</v>
      </c>
      <c r="AG48" s="29">
        <f t="shared" si="34"/>
        <v>163021.58285126896</v>
      </c>
      <c r="AH48" s="29">
        <f t="shared" si="35"/>
        <v>165450.60443575287</v>
      </c>
      <c r="AI48" s="29">
        <f t="shared" si="36"/>
        <v>169562.05195598133</v>
      </c>
      <c r="AJ48" s="29">
        <f t="shared" si="37"/>
        <v>168714.24169620141</v>
      </c>
      <c r="AK48" s="29">
        <f t="shared" si="38"/>
        <v>172906.790602352</v>
      </c>
      <c r="AL48" s="29">
        <f t="shared" si="39"/>
        <v>173762.67921583366</v>
      </c>
      <c r="AM48" s="29">
        <f t="shared" si="40"/>
        <v>172893.86581975449</v>
      </c>
      <c r="AN48" s="29">
        <f t="shared" si="41"/>
        <v>178910.57235028196</v>
      </c>
      <c r="AO48" s="29">
        <f t="shared" si="42"/>
        <v>178016.01948853055</v>
      </c>
      <c r="AP48" s="29">
        <f t="shared" si="43"/>
        <v>180668.45817890967</v>
      </c>
      <c r="AQ48" s="29">
        <f t="shared" si="44"/>
        <v>179765.11588801513</v>
      </c>
      <c r="AR48" s="29">
        <f t="shared" si="45"/>
        <v>184232.2790178323</v>
      </c>
      <c r="AS48" s="29">
        <f t="shared" si="46"/>
        <v>190643.56232765288</v>
      </c>
      <c r="AT48" s="29">
        <f t="shared" si="47"/>
        <v>191587.24796117478</v>
      </c>
      <c r="AU48" s="19"/>
      <c r="AV48" s="28">
        <f t="shared" si="23"/>
        <v>41</v>
      </c>
      <c r="AW48" s="19"/>
      <c r="AX48" s="27">
        <f t="shared" si="24"/>
        <v>1.2310559419539402E-2</v>
      </c>
    </row>
    <row r="49" spans="1:50">
      <c r="A49">
        <f t="shared" si="25"/>
        <v>35</v>
      </c>
      <c r="C49" s="31">
        <f>VLOOKUP(Data!B37,original_prizes,3,TRUE)</f>
        <v>0.02</v>
      </c>
      <c r="D49" s="31">
        <f>VLOOKUP(Data!C37,original_prizes,3,TRUE)</f>
        <v>0.04</v>
      </c>
      <c r="E49" s="31">
        <f>VLOOKUP(Data!D37,original_prizes,3,TRUE)</f>
        <v>0.04</v>
      </c>
      <c r="F49" s="31">
        <f>VLOOKUP(Data!E37,original_prizes,3,TRUE)</f>
        <v>0.01</v>
      </c>
      <c r="G49" s="31">
        <f>VLOOKUP(Data!F37,original_prizes,3,TRUE)</f>
        <v>0.02</v>
      </c>
      <c r="H49" s="31">
        <f>VLOOKUP(Data!G37,original_prizes,3,TRUE)</f>
        <v>0.03</v>
      </c>
      <c r="I49" s="31">
        <f>VLOOKUP(Data!H37,original_prizes,3,TRUE)</f>
        <v>0.03</v>
      </c>
      <c r="J49" s="31">
        <f>VLOOKUP(Data!I37,original_prizes,3,TRUE)</f>
        <v>0.01</v>
      </c>
      <c r="K49" s="31">
        <f>VLOOKUP(Data!J37,original_prizes,3,TRUE)</f>
        <v>0</v>
      </c>
      <c r="L49" s="31">
        <f>VLOOKUP(Data!K37,original_prizes,3,TRUE)</f>
        <v>0.02</v>
      </c>
      <c r="M49" s="31">
        <f>VLOOKUP(Data!L37,original_prizes,3,TRUE)</f>
        <v>0.02</v>
      </c>
      <c r="N49" s="31">
        <f>VLOOKUP(Data!M37,original_prizes,3,TRUE)</f>
        <v>0.04</v>
      </c>
      <c r="O49" s="31">
        <f>VLOOKUP(Data!N37,original_prizes,3,TRUE)</f>
        <v>0.03</v>
      </c>
      <c r="P49" s="31">
        <f>VLOOKUP(Data!O37,original_prizes,3,TRUE)</f>
        <v>0.02</v>
      </c>
      <c r="Q49" s="31">
        <f>VLOOKUP(Data!P37,original_prizes,3,TRUE)</f>
        <v>0.03</v>
      </c>
      <c r="R49" s="31">
        <f>VLOOKUP(Data!Q37,original_prizes,3,TRUE)</f>
        <v>0.04</v>
      </c>
      <c r="S49" s="31">
        <f>VLOOKUP(Data!R37,original_prizes,3,TRUE)</f>
        <v>0.02</v>
      </c>
      <c r="T49" s="31">
        <f>VLOOKUP(Data!S37,original_prizes,3,TRUE)</f>
        <v>0</v>
      </c>
      <c r="U49" s="31">
        <f>VLOOKUP(Data!T37,original_prizes,3,TRUE)</f>
        <v>0.02</v>
      </c>
      <c r="V49" s="31">
        <f>VLOOKUP(Data!U37,original_prizes,3,TRUE)</f>
        <v>0.04</v>
      </c>
      <c r="X49">
        <f t="shared" si="26"/>
        <v>35</v>
      </c>
      <c r="Z49" s="32">
        <f t="shared" si="27"/>
        <v>150000</v>
      </c>
      <c r="AA49" s="29">
        <f t="shared" si="28"/>
        <v>152235</v>
      </c>
      <c r="AB49" s="29">
        <f t="shared" si="29"/>
        <v>157532.77799999999</v>
      </c>
      <c r="AC49" s="29">
        <f t="shared" si="30"/>
        <v>163014.91867439999</v>
      </c>
      <c r="AD49" s="29">
        <f t="shared" si="31"/>
        <v>163821.84252183826</v>
      </c>
      <c r="AE49" s="29">
        <f t="shared" si="32"/>
        <v>166262.78797541364</v>
      </c>
      <c r="AF49" s="29">
        <f t="shared" si="33"/>
        <v>170394.41825660266</v>
      </c>
      <c r="AG49" s="29">
        <f t="shared" si="34"/>
        <v>174628.71955027923</v>
      </c>
      <c r="AH49" s="29">
        <f t="shared" si="35"/>
        <v>175493.13171205309</v>
      </c>
      <c r="AI49" s="29">
        <f t="shared" si="36"/>
        <v>174615.66605349281</v>
      </c>
      <c r="AJ49" s="29">
        <f t="shared" si="37"/>
        <v>177217.43947768986</v>
      </c>
      <c r="AK49" s="29">
        <f t="shared" si="38"/>
        <v>179857.97932590742</v>
      </c>
      <c r="AL49" s="29">
        <f t="shared" si="39"/>
        <v>186117.03700644898</v>
      </c>
      <c r="AM49" s="29">
        <f t="shared" si="40"/>
        <v>190742.04537605925</v>
      </c>
      <c r="AN49" s="29">
        <f t="shared" si="41"/>
        <v>193584.10185216254</v>
      </c>
      <c r="AO49" s="29">
        <f t="shared" si="42"/>
        <v>198394.66678318876</v>
      </c>
      <c r="AP49" s="29">
        <f t="shared" si="43"/>
        <v>205298.80118724372</v>
      </c>
      <c r="AQ49" s="29">
        <f t="shared" si="44"/>
        <v>208357.75332493364</v>
      </c>
      <c r="AR49" s="29">
        <f t="shared" si="45"/>
        <v>207315.96455830897</v>
      </c>
      <c r="AS49" s="29">
        <f t="shared" si="46"/>
        <v>210404.97243022776</v>
      </c>
      <c r="AT49" s="29">
        <f t="shared" si="47"/>
        <v>217727.06547079969</v>
      </c>
      <c r="AU49" s="19"/>
      <c r="AV49" s="28">
        <f t="shared" si="23"/>
        <v>183</v>
      </c>
      <c r="AW49" s="19"/>
      <c r="AX49" s="27">
        <f t="shared" si="24"/>
        <v>1.880497728712105E-2</v>
      </c>
    </row>
    <row r="50" spans="1:50">
      <c r="A50">
        <f t="shared" si="25"/>
        <v>36</v>
      </c>
      <c r="C50" s="31">
        <f>VLOOKUP(Data!B38,original_prizes,3,TRUE)</f>
        <v>0.03</v>
      </c>
      <c r="D50" s="31">
        <f>VLOOKUP(Data!C38,original_prizes,3,TRUE)</f>
        <v>0.01</v>
      </c>
      <c r="E50" s="31">
        <f>VLOOKUP(Data!D38,original_prizes,3,TRUE)</f>
        <v>0.01</v>
      </c>
      <c r="F50" s="31">
        <f>VLOOKUP(Data!E38,original_prizes,3,TRUE)</f>
        <v>0.01</v>
      </c>
      <c r="G50" s="31">
        <f>VLOOKUP(Data!F38,original_prizes,3,TRUE)</f>
        <v>0.02</v>
      </c>
      <c r="H50" s="31">
        <f>VLOOKUP(Data!G38,original_prizes,3,TRUE)</f>
        <v>0.03</v>
      </c>
      <c r="I50" s="31">
        <f>VLOOKUP(Data!H38,original_prizes,3,TRUE)</f>
        <v>0.02</v>
      </c>
      <c r="J50" s="31">
        <f>VLOOKUP(Data!I38,original_prizes,3,TRUE)</f>
        <v>0.04</v>
      </c>
      <c r="K50" s="31">
        <f>VLOOKUP(Data!J38,original_prizes,3,TRUE)</f>
        <v>0.02</v>
      </c>
      <c r="L50" s="31">
        <f>VLOOKUP(Data!K38,original_prizes,3,TRUE)</f>
        <v>0.04</v>
      </c>
      <c r="M50" s="31">
        <f>VLOOKUP(Data!L38,original_prizes,3,TRUE)</f>
        <v>0.03</v>
      </c>
      <c r="N50" s="31">
        <f>VLOOKUP(Data!M38,original_prizes,3,TRUE)</f>
        <v>0.03</v>
      </c>
      <c r="O50" s="31">
        <f>VLOOKUP(Data!N38,original_prizes,3,TRUE)</f>
        <v>0</v>
      </c>
      <c r="P50" s="31">
        <f>VLOOKUP(Data!O38,original_prizes,3,TRUE)</f>
        <v>0.01</v>
      </c>
      <c r="Q50" s="31">
        <f>VLOOKUP(Data!P38,original_prizes,3,TRUE)</f>
        <v>0</v>
      </c>
      <c r="R50" s="31">
        <f>VLOOKUP(Data!Q38,original_prizes,3,TRUE)</f>
        <v>0.01</v>
      </c>
      <c r="S50" s="31">
        <f>VLOOKUP(Data!R38,original_prizes,3,TRUE)</f>
        <v>0.02</v>
      </c>
      <c r="T50" s="31">
        <f>VLOOKUP(Data!S38,original_prizes,3,TRUE)</f>
        <v>0.02</v>
      </c>
      <c r="U50" s="31">
        <f>VLOOKUP(Data!T38,original_prizes,3,TRUE)</f>
        <v>0.02</v>
      </c>
      <c r="V50" s="31">
        <f>VLOOKUP(Data!U38,original_prizes,3,TRUE)</f>
        <v>0.04</v>
      </c>
      <c r="X50">
        <f t="shared" si="26"/>
        <v>36</v>
      </c>
      <c r="Z50" s="32">
        <f t="shared" si="27"/>
        <v>150000</v>
      </c>
      <c r="AA50" s="29">
        <f t="shared" si="28"/>
        <v>153727.5</v>
      </c>
      <c r="AB50" s="29">
        <f t="shared" si="29"/>
        <v>154488.45112499999</v>
      </c>
      <c r="AC50" s="29">
        <f t="shared" si="30"/>
        <v>155253.16895806877</v>
      </c>
      <c r="AD50" s="29">
        <f t="shared" si="31"/>
        <v>156021.67214441119</v>
      </c>
      <c r="AE50" s="29">
        <f t="shared" si="32"/>
        <v>158346.39505936293</v>
      </c>
      <c r="AF50" s="29">
        <f t="shared" si="33"/>
        <v>162281.30297658808</v>
      </c>
      <c r="AG50" s="29">
        <f t="shared" si="34"/>
        <v>164699.29439093923</v>
      </c>
      <c r="AH50" s="29">
        <f t="shared" si="35"/>
        <v>170430.82983574391</v>
      </c>
      <c r="AI50" s="29">
        <f t="shared" si="36"/>
        <v>172970.2492002965</v>
      </c>
      <c r="AJ50" s="29">
        <f t="shared" si="37"/>
        <v>178989.61387246681</v>
      </c>
      <c r="AK50" s="29">
        <f t="shared" si="38"/>
        <v>183437.5057771976</v>
      </c>
      <c r="AL50" s="29">
        <f t="shared" si="39"/>
        <v>187995.92779576097</v>
      </c>
      <c r="AM50" s="29">
        <f t="shared" si="40"/>
        <v>187055.94815678216</v>
      </c>
      <c r="AN50" s="29">
        <f t="shared" si="41"/>
        <v>187981.87510015824</v>
      </c>
      <c r="AO50" s="29">
        <f t="shared" si="42"/>
        <v>187041.96572465746</v>
      </c>
      <c r="AP50" s="29">
        <f t="shared" si="43"/>
        <v>187967.82345499453</v>
      </c>
      <c r="AQ50" s="29">
        <f t="shared" si="44"/>
        <v>190768.54402447396</v>
      </c>
      <c r="AR50" s="29">
        <f t="shared" si="45"/>
        <v>193610.9953304386</v>
      </c>
      <c r="AS50" s="29">
        <f t="shared" si="46"/>
        <v>196495.79916086214</v>
      </c>
      <c r="AT50" s="29">
        <f t="shared" si="47"/>
        <v>203333.85297166015</v>
      </c>
      <c r="AU50" s="19"/>
      <c r="AV50" s="28">
        <f t="shared" si="23"/>
        <v>121</v>
      </c>
      <c r="AW50" s="19"/>
      <c r="AX50" s="27">
        <f t="shared" si="24"/>
        <v>1.5326967918986467E-2</v>
      </c>
    </row>
    <row r="51" spans="1:50">
      <c r="A51">
        <f t="shared" si="25"/>
        <v>37</v>
      </c>
      <c r="C51" s="31">
        <f>VLOOKUP(Data!B39,original_prizes,3,TRUE)</f>
        <v>0.04</v>
      </c>
      <c r="D51" s="31">
        <f>VLOOKUP(Data!C39,original_prizes,3,TRUE)</f>
        <v>0.01</v>
      </c>
      <c r="E51" s="31">
        <f>VLOOKUP(Data!D39,original_prizes,3,TRUE)</f>
        <v>0.04</v>
      </c>
      <c r="F51" s="31">
        <f>VLOOKUP(Data!E39,original_prizes,3,TRUE)</f>
        <v>0.02</v>
      </c>
      <c r="G51" s="31">
        <f>VLOOKUP(Data!F39,original_prizes,3,TRUE)</f>
        <v>0.01</v>
      </c>
      <c r="H51" s="31">
        <f>VLOOKUP(Data!G39,original_prizes,3,TRUE)</f>
        <v>0.04</v>
      </c>
      <c r="I51" s="31">
        <f>VLOOKUP(Data!H39,original_prizes,3,TRUE)</f>
        <v>0.04</v>
      </c>
      <c r="J51" s="31">
        <f>VLOOKUP(Data!I39,original_prizes,3,TRUE)</f>
        <v>0.01</v>
      </c>
      <c r="K51" s="31">
        <f>VLOOKUP(Data!J39,original_prizes,3,TRUE)</f>
        <v>0.03</v>
      </c>
      <c r="L51" s="31">
        <f>VLOOKUP(Data!K39,original_prizes,3,TRUE)</f>
        <v>0.04</v>
      </c>
      <c r="M51" s="31">
        <f>VLOOKUP(Data!L39,original_prizes,3,TRUE)</f>
        <v>0</v>
      </c>
      <c r="N51" s="31">
        <f>VLOOKUP(Data!M39,original_prizes,3,TRUE)</f>
        <v>0.01</v>
      </c>
      <c r="O51" s="31">
        <f>VLOOKUP(Data!N39,original_prizes,3,TRUE)</f>
        <v>0.03</v>
      </c>
      <c r="P51" s="31">
        <f>VLOOKUP(Data!O39,original_prizes,3,TRUE)</f>
        <v>0.03</v>
      </c>
      <c r="Q51" s="31">
        <f>VLOOKUP(Data!P39,original_prizes,3,TRUE)</f>
        <v>0.03</v>
      </c>
      <c r="R51" s="31">
        <f>VLOOKUP(Data!Q39,original_prizes,3,TRUE)</f>
        <v>0.03</v>
      </c>
      <c r="S51" s="31">
        <f>VLOOKUP(Data!R39,original_prizes,3,TRUE)</f>
        <v>0.04</v>
      </c>
      <c r="T51" s="31">
        <f>VLOOKUP(Data!S39,original_prizes,3,TRUE)</f>
        <v>0</v>
      </c>
      <c r="U51" s="31">
        <f>VLOOKUP(Data!T39,original_prizes,3,TRUE)</f>
        <v>0.01</v>
      </c>
      <c r="V51" s="31">
        <f>VLOOKUP(Data!U39,original_prizes,3,TRUE)</f>
        <v>0.01</v>
      </c>
      <c r="X51">
        <f t="shared" si="26"/>
        <v>37</v>
      </c>
      <c r="Z51" s="32">
        <f t="shared" si="27"/>
        <v>150000</v>
      </c>
      <c r="AA51" s="29">
        <f t="shared" si="28"/>
        <v>155220</v>
      </c>
      <c r="AB51" s="29">
        <f t="shared" si="29"/>
        <v>155988.33900000001</v>
      </c>
      <c r="AC51" s="29">
        <f t="shared" si="30"/>
        <v>161416.73319720002</v>
      </c>
      <c r="AD51" s="29">
        <f t="shared" si="31"/>
        <v>163821.84252183829</v>
      </c>
      <c r="AE51" s="29">
        <f t="shared" si="32"/>
        <v>164632.7606423214</v>
      </c>
      <c r="AF51" s="29">
        <f t="shared" si="33"/>
        <v>170361.98071267418</v>
      </c>
      <c r="AG51" s="29">
        <f t="shared" si="34"/>
        <v>176290.57764147525</v>
      </c>
      <c r="AH51" s="29">
        <f t="shared" si="35"/>
        <v>177163.21600080054</v>
      </c>
      <c r="AI51" s="29">
        <f t="shared" si="36"/>
        <v>181565.72191842046</v>
      </c>
      <c r="AJ51" s="29">
        <f t="shared" si="37"/>
        <v>187884.20904118149</v>
      </c>
      <c r="AK51" s="29">
        <f t="shared" si="38"/>
        <v>186944.78799597558</v>
      </c>
      <c r="AL51" s="29">
        <f t="shared" si="39"/>
        <v>187870.16469655567</v>
      </c>
      <c r="AM51" s="29">
        <f t="shared" si="40"/>
        <v>192538.73828926508</v>
      </c>
      <c r="AN51" s="29">
        <f t="shared" si="41"/>
        <v>197323.32593575332</v>
      </c>
      <c r="AO51" s="29">
        <f t="shared" si="42"/>
        <v>202226.81058525678</v>
      </c>
      <c r="AP51" s="29">
        <f t="shared" si="43"/>
        <v>207252.14682830044</v>
      </c>
      <c r="AQ51" s="29">
        <f t="shared" si="44"/>
        <v>214464.52153792529</v>
      </c>
      <c r="AR51" s="29">
        <f t="shared" si="45"/>
        <v>213392.19893023567</v>
      </c>
      <c r="AS51" s="29">
        <f t="shared" si="46"/>
        <v>214448.49031494034</v>
      </c>
      <c r="AT51" s="29">
        <f t="shared" si="47"/>
        <v>215510.0103419993</v>
      </c>
      <c r="AU51" s="19"/>
      <c r="AV51" s="28">
        <f t="shared" si="23"/>
        <v>168</v>
      </c>
      <c r="AW51" s="19"/>
      <c r="AX51" s="27">
        <f t="shared" si="24"/>
        <v>1.8283741043784163E-2</v>
      </c>
    </row>
    <row r="52" spans="1:50">
      <c r="A52">
        <f t="shared" si="25"/>
        <v>38</v>
      </c>
      <c r="C52" s="31">
        <f>VLOOKUP(Data!B40,original_prizes,3,TRUE)</f>
        <v>0.04</v>
      </c>
      <c r="D52" s="31">
        <f>VLOOKUP(Data!C40,original_prizes,3,TRUE)</f>
        <v>0.01</v>
      </c>
      <c r="E52" s="31">
        <f>VLOOKUP(Data!D40,original_prizes,3,TRUE)</f>
        <v>0.01</v>
      </c>
      <c r="F52" s="31">
        <f>VLOOKUP(Data!E40,original_prizes,3,TRUE)</f>
        <v>0.01</v>
      </c>
      <c r="G52" s="31">
        <f>VLOOKUP(Data!F40,original_prizes,3,TRUE)</f>
        <v>0.01</v>
      </c>
      <c r="H52" s="31">
        <f>VLOOKUP(Data!G40,original_prizes,3,TRUE)</f>
        <v>0.02</v>
      </c>
      <c r="I52" s="31">
        <f>VLOOKUP(Data!H40,original_prizes,3,TRUE)</f>
        <v>0.03</v>
      </c>
      <c r="J52" s="31">
        <f>VLOOKUP(Data!I40,original_prizes,3,TRUE)</f>
        <v>0</v>
      </c>
      <c r="K52" s="31">
        <f>VLOOKUP(Data!J40,original_prizes,3,TRUE)</f>
        <v>0.02</v>
      </c>
      <c r="L52" s="31">
        <f>VLOOKUP(Data!K40,original_prizes,3,TRUE)</f>
        <v>0.04</v>
      </c>
      <c r="M52" s="31">
        <f>VLOOKUP(Data!L40,original_prizes,3,TRUE)</f>
        <v>0.03</v>
      </c>
      <c r="N52" s="31">
        <f>VLOOKUP(Data!M40,original_prizes,3,TRUE)</f>
        <v>0.04</v>
      </c>
      <c r="O52" s="31">
        <f>VLOOKUP(Data!N40,original_prizes,3,TRUE)</f>
        <v>0.02</v>
      </c>
      <c r="P52" s="31">
        <f>VLOOKUP(Data!O40,original_prizes,3,TRUE)</f>
        <v>0.01</v>
      </c>
      <c r="Q52" s="31">
        <f>VLOOKUP(Data!P40,original_prizes,3,TRUE)</f>
        <v>0.01</v>
      </c>
      <c r="R52" s="31">
        <f>VLOOKUP(Data!Q40,original_prizes,3,TRUE)</f>
        <v>0.03</v>
      </c>
      <c r="S52" s="31">
        <f>VLOOKUP(Data!R40,original_prizes,3,TRUE)</f>
        <v>0</v>
      </c>
      <c r="T52" s="31">
        <f>VLOOKUP(Data!S40,original_prizes,3,TRUE)</f>
        <v>0.02</v>
      </c>
      <c r="U52" s="31">
        <f>VLOOKUP(Data!T40,original_prizes,3,TRUE)</f>
        <v>0.03</v>
      </c>
      <c r="V52" s="31">
        <f>VLOOKUP(Data!U40,original_prizes,3,TRUE)</f>
        <v>0.04</v>
      </c>
      <c r="X52">
        <f t="shared" si="26"/>
        <v>38</v>
      </c>
      <c r="Z52" s="32">
        <f t="shared" si="27"/>
        <v>150000</v>
      </c>
      <c r="AA52" s="29">
        <f t="shared" si="28"/>
        <v>155220</v>
      </c>
      <c r="AB52" s="29">
        <f t="shared" si="29"/>
        <v>155988.33900000001</v>
      </c>
      <c r="AC52" s="29">
        <f t="shared" si="30"/>
        <v>156760.48127805002</v>
      </c>
      <c r="AD52" s="29">
        <f t="shared" si="31"/>
        <v>157536.44566037637</v>
      </c>
      <c r="AE52" s="29">
        <f t="shared" si="32"/>
        <v>158316.25106639523</v>
      </c>
      <c r="AF52" s="29">
        <f t="shared" si="33"/>
        <v>160675.16320728452</v>
      </c>
      <c r="AG52" s="29">
        <f t="shared" si="34"/>
        <v>164667.94101298554</v>
      </c>
      <c r="AH52" s="29">
        <f t="shared" si="35"/>
        <v>163844.60130792062</v>
      </c>
      <c r="AI52" s="29">
        <f t="shared" si="36"/>
        <v>166285.88586740865</v>
      </c>
      <c r="AJ52" s="29">
        <f t="shared" si="37"/>
        <v>172072.63469559449</v>
      </c>
      <c r="AK52" s="29">
        <f t="shared" si="38"/>
        <v>176348.63966778002</v>
      </c>
      <c r="AL52" s="29">
        <f t="shared" si="39"/>
        <v>182485.57232821875</v>
      </c>
      <c r="AM52" s="29">
        <f t="shared" si="40"/>
        <v>185204.60735590922</v>
      </c>
      <c r="AN52" s="29">
        <f t="shared" si="41"/>
        <v>186121.37016232096</v>
      </c>
      <c r="AO52" s="29">
        <f t="shared" si="42"/>
        <v>187042.67094462443</v>
      </c>
      <c r="AP52" s="29">
        <f t="shared" si="43"/>
        <v>191690.68131759838</v>
      </c>
      <c r="AQ52" s="29">
        <f t="shared" si="44"/>
        <v>190732.22791101038</v>
      </c>
      <c r="AR52" s="29">
        <f t="shared" si="45"/>
        <v>193574.13810688443</v>
      </c>
      <c r="AS52" s="29">
        <f t="shared" si="46"/>
        <v>198384.45543884052</v>
      </c>
      <c r="AT52" s="29">
        <f t="shared" si="47"/>
        <v>205288.23448811218</v>
      </c>
      <c r="AU52" s="19"/>
      <c r="AV52" s="28">
        <f t="shared" si="23"/>
        <v>133</v>
      </c>
      <c r="AW52" s="19"/>
      <c r="AX52" s="27">
        <f t="shared" si="24"/>
        <v>1.5812704269095423E-2</v>
      </c>
    </row>
    <row r="53" spans="1:50">
      <c r="A53">
        <f t="shared" si="25"/>
        <v>39</v>
      </c>
      <c r="C53" s="31">
        <f>VLOOKUP(Data!B41,original_prizes,3,TRUE)</f>
        <v>0.01</v>
      </c>
      <c r="D53" s="31">
        <f>VLOOKUP(Data!C41,original_prizes,3,TRUE)</f>
        <v>0.04</v>
      </c>
      <c r="E53" s="31">
        <f>VLOOKUP(Data!D41,original_prizes,3,TRUE)</f>
        <v>0.02</v>
      </c>
      <c r="F53" s="31">
        <f>VLOOKUP(Data!E41,original_prizes,3,TRUE)</f>
        <v>0.04</v>
      </c>
      <c r="G53" s="31">
        <f>VLOOKUP(Data!F41,original_prizes,3,TRUE)</f>
        <v>0.03</v>
      </c>
      <c r="H53" s="31">
        <f>VLOOKUP(Data!G41,original_prizes,3,TRUE)</f>
        <v>0.04</v>
      </c>
      <c r="I53" s="31">
        <f>VLOOKUP(Data!H41,original_prizes,3,TRUE)</f>
        <v>0.01</v>
      </c>
      <c r="J53" s="31">
        <f>VLOOKUP(Data!I41,original_prizes,3,TRUE)</f>
        <v>0.01</v>
      </c>
      <c r="K53" s="31">
        <f>VLOOKUP(Data!J41,original_prizes,3,TRUE)</f>
        <v>0.04</v>
      </c>
      <c r="L53" s="31">
        <f>VLOOKUP(Data!K41,original_prizes,3,TRUE)</f>
        <v>0.03</v>
      </c>
      <c r="M53" s="31">
        <f>VLOOKUP(Data!L41,original_prizes,3,TRUE)</f>
        <v>0.01</v>
      </c>
      <c r="N53" s="31">
        <f>VLOOKUP(Data!M41,original_prizes,3,TRUE)</f>
        <v>0.02</v>
      </c>
      <c r="O53" s="31">
        <f>VLOOKUP(Data!N41,original_prizes,3,TRUE)</f>
        <v>0</v>
      </c>
      <c r="P53" s="31">
        <f>VLOOKUP(Data!O41,original_prizes,3,TRUE)</f>
        <v>0</v>
      </c>
      <c r="Q53" s="31">
        <f>VLOOKUP(Data!P41,original_prizes,3,TRUE)</f>
        <v>0.02</v>
      </c>
      <c r="R53" s="31">
        <f>VLOOKUP(Data!Q41,original_prizes,3,TRUE)</f>
        <v>0</v>
      </c>
      <c r="S53" s="31">
        <f>VLOOKUP(Data!R41,original_prizes,3,TRUE)</f>
        <v>0.04</v>
      </c>
      <c r="T53" s="31">
        <f>VLOOKUP(Data!S41,original_prizes,3,TRUE)</f>
        <v>0.04</v>
      </c>
      <c r="U53" s="31">
        <f>VLOOKUP(Data!T41,original_prizes,3,TRUE)</f>
        <v>0.04</v>
      </c>
      <c r="V53" s="31">
        <f>VLOOKUP(Data!U41,original_prizes,3,TRUE)</f>
        <v>0</v>
      </c>
      <c r="X53">
        <f t="shared" si="26"/>
        <v>39</v>
      </c>
      <c r="Z53" s="32">
        <f t="shared" si="27"/>
        <v>150000</v>
      </c>
      <c r="AA53" s="29">
        <f t="shared" si="28"/>
        <v>150742.5</v>
      </c>
      <c r="AB53" s="29">
        <f t="shared" si="29"/>
        <v>155988.33900000001</v>
      </c>
      <c r="AC53" s="29">
        <f t="shared" si="30"/>
        <v>158312.56525110002</v>
      </c>
      <c r="AD53" s="29">
        <f t="shared" si="31"/>
        <v>163821.84252183829</v>
      </c>
      <c r="AE53" s="29">
        <f t="shared" si="32"/>
        <v>167892.81530850599</v>
      </c>
      <c r="AF53" s="29">
        <f t="shared" si="33"/>
        <v>173735.485281242</v>
      </c>
      <c r="AG53" s="29">
        <f t="shared" si="34"/>
        <v>174595.47593338415</v>
      </c>
      <c r="AH53" s="29">
        <f t="shared" si="35"/>
        <v>175459.7235392544</v>
      </c>
      <c r="AI53" s="29">
        <f t="shared" si="36"/>
        <v>181565.72191842046</v>
      </c>
      <c r="AJ53" s="29">
        <f t="shared" si="37"/>
        <v>186077.6301080932</v>
      </c>
      <c r="AK53" s="29">
        <f t="shared" si="38"/>
        <v>186998.71437712829</v>
      </c>
      <c r="AL53" s="29">
        <f t="shared" si="39"/>
        <v>189784.99522134749</v>
      </c>
      <c r="AM53" s="29">
        <f t="shared" si="40"/>
        <v>188836.07024524076</v>
      </c>
      <c r="AN53" s="29">
        <f t="shared" si="41"/>
        <v>187891.88989401454</v>
      </c>
      <c r="AO53" s="29">
        <f t="shared" si="42"/>
        <v>190691.47905343535</v>
      </c>
      <c r="AP53" s="29">
        <f t="shared" si="43"/>
        <v>189738.02165816817</v>
      </c>
      <c r="AQ53" s="29">
        <f t="shared" si="44"/>
        <v>196340.90481187243</v>
      </c>
      <c r="AR53" s="29">
        <f t="shared" si="45"/>
        <v>203173.56829932559</v>
      </c>
      <c r="AS53" s="29">
        <f t="shared" si="46"/>
        <v>210244.0084761421</v>
      </c>
      <c r="AT53" s="29">
        <f t="shared" si="47"/>
        <v>209192.78843376139</v>
      </c>
      <c r="AU53" s="19"/>
      <c r="AV53" s="28">
        <f t="shared" si="23"/>
        <v>147</v>
      </c>
      <c r="AW53" s="19"/>
      <c r="AX53" s="27">
        <f t="shared" si="24"/>
        <v>1.6770114019348137E-2</v>
      </c>
    </row>
    <row r="54" spans="1:50">
      <c r="A54">
        <f t="shared" si="25"/>
        <v>40</v>
      </c>
      <c r="C54" s="31">
        <f>VLOOKUP(Data!B42,original_prizes,3,TRUE)</f>
        <v>0</v>
      </c>
      <c r="D54" s="31">
        <f>VLOOKUP(Data!C42,original_prizes,3,TRUE)</f>
        <v>0.03</v>
      </c>
      <c r="E54" s="31">
        <f>VLOOKUP(Data!D42,original_prizes,3,TRUE)</f>
        <v>0.02</v>
      </c>
      <c r="F54" s="31">
        <f>VLOOKUP(Data!E42,original_prizes,3,TRUE)</f>
        <v>0.02</v>
      </c>
      <c r="G54" s="31">
        <f>VLOOKUP(Data!F42,original_prizes,3,TRUE)</f>
        <v>0.03</v>
      </c>
      <c r="H54" s="31">
        <f>VLOOKUP(Data!G42,original_prizes,3,TRUE)</f>
        <v>0.01</v>
      </c>
      <c r="I54" s="31">
        <f>VLOOKUP(Data!H42,original_prizes,3,TRUE)</f>
        <v>0</v>
      </c>
      <c r="J54" s="31">
        <f>VLOOKUP(Data!I42,original_prizes,3,TRUE)</f>
        <v>0.04</v>
      </c>
      <c r="K54" s="31">
        <f>VLOOKUP(Data!J42,original_prizes,3,TRUE)</f>
        <v>0</v>
      </c>
      <c r="L54" s="31">
        <f>VLOOKUP(Data!K42,original_prizes,3,TRUE)</f>
        <v>0</v>
      </c>
      <c r="M54" s="31">
        <f>VLOOKUP(Data!L42,original_prizes,3,TRUE)</f>
        <v>0</v>
      </c>
      <c r="N54" s="31">
        <f>VLOOKUP(Data!M42,original_prizes,3,TRUE)</f>
        <v>0</v>
      </c>
      <c r="O54" s="31">
        <f>VLOOKUP(Data!N42,original_prizes,3,TRUE)</f>
        <v>0.02</v>
      </c>
      <c r="P54" s="31">
        <f>VLOOKUP(Data!O42,original_prizes,3,TRUE)</f>
        <v>0</v>
      </c>
      <c r="Q54" s="31">
        <f>VLOOKUP(Data!P42,original_prizes,3,TRUE)</f>
        <v>0.02</v>
      </c>
      <c r="R54" s="31">
        <f>VLOOKUP(Data!Q42,original_prizes,3,TRUE)</f>
        <v>0.02</v>
      </c>
      <c r="S54" s="31">
        <f>VLOOKUP(Data!R42,original_prizes,3,TRUE)</f>
        <v>0.03</v>
      </c>
      <c r="T54" s="31">
        <f>VLOOKUP(Data!S42,original_prizes,3,TRUE)</f>
        <v>0.01</v>
      </c>
      <c r="U54" s="31">
        <f>VLOOKUP(Data!T42,original_prizes,3,TRUE)</f>
        <v>0.04</v>
      </c>
      <c r="V54" s="31">
        <f>VLOOKUP(Data!U42,original_prizes,3,TRUE)</f>
        <v>0.03</v>
      </c>
      <c r="X54">
        <f t="shared" si="26"/>
        <v>40</v>
      </c>
      <c r="Z54" s="32">
        <f t="shared" si="27"/>
        <v>150000</v>
      </c>
      <c r="AA54" s="29">
        <f t="shared" si="28"/>
        <v>149250</v>
      </c>
      <c r="AB54" s="29">
        <f t="shared" si="29"/>
        <v>152958.86249999999</v>
      </c>
      <c r="AC54" s="29">
        <f t="shared" si="30"/>
        <v>155237.94955125</v>
      </c>
      <c r="AD54" s="29">
        <f t="shared" si="31"/>
        <v>157550.99499956364</v>
      </c>
      <c r="AE54" s="29">
        <f t="shared" si="32"/>
        <v>161466.13722530281</v>
      </c>
      <c r="AF54" s="29">
        <f t="shared" si="33"/>
        <v>162265.39460456805</v>
      </c>
      <c r="AG54" s="29">
        <f t="shared" si="34"/>
        <v>161454.06763154521</v>
      </c>
      <c r="AH54" s="29">
        <f t="shared" si="35"/>
        <v>167072.669185123</v>
      </c>
      <c r="AI54" s="29">
        <f t="shared" si="36"/>
        <v>166237.30583919739</v>
      </c>
      <c r="AJ54" s="29">
        <f t="shared" si="37"/>
        <v>165406.11931000141</v>
      </c>
      <c r="AK54" s="29">
        <f t="shared" si="38"/>
        <v>164579.08871345141</v>
      </c>
      <c r="AL54" s="29">
        <f t="shared" si="39"/>
        <v>163756.19326988416</v>
      </c>
      <c r="AM54" s="29">
        <f t="shared" si="40"/>
        <v>166196.16054960541</v>
      </c>
      <c r="AN54" s="29">
        <f t="shared" si="41"/>
        <v>165365.17974685738</v>
      </c>
      <c r="AO54" s="29">
        <f t="shared" si="42"/>
        <v>167829.12092508553</v>
      </c>
      <c r="AP54" s="29">
        <f t="shared" si="43"/>
        <v>170329.77482686931</v>
      </c>
      <c r="AQ54" s="29">
        <f t="shared" si="44"/>
        <v>174562.46973131702</v>
      </c>
      <c r="AR54" s="29">
        <f t="shared" si="45"/>
        <v>175426.55395648704</v>
      </c>
      <c r="AS54" s="29">
        <f t="shared" si="46"/>
        <v>181531.39803417277</v>
      </c>
      <c r="AT54" s="29">
        <f t="shared" si="47"/>
        <v>186042.45327532198</v>
      </c>
      <c r="AU54" s="19"/>
      <c r="AV54" s="28">
        <f t="shared" si="23"/>
        <v>25</v>
      </c>
      <c r="AW54" s="19"/>
      <c r="AX54" s="27">
        <f t="shared" si="24"/>
        <v>1.0825152370317781E-2</v>
      </c>
    </row>
    <row r="55" spans="1:50">
      <c r="A55">
        <f t="shared" si="25"/>
        <v>41</v>
      </c>
      <c r="C55" s="31">
        <f>VLOOKUP(Data!B43,original_prizes,3,TRUE)</f>
        <v>0.03</v>
      </c>
      <c r="D55" s="31">
        <f>VLOOKUP(Data!C43,original_prizes,3,TRUE)</f>
        <v>0.02</v>
      </c>
      <c r="E55" s="31">
        <f>VLOOKUP(Data!D43,original_prizes,3,TRUE)</f>
        <v>0.02</v>
      </c>
      <c r="F55" s="31">
        <f>VLOOKUP(Data!E43,original_prizes,3,TRUE)</f>
        <v>0.03</v>
      </c>
      <c r="G55" s="31">
        <f>VLOOKUP(Data!F43,original_prizes,3,TRUE)</f>
        <v>0</v>
      </c>
      <c r="H55" s="31">
        <f>VLOOKUP(Data!G43,original_prizes,3,TRUE)</f>
        <v>0</v>
      </c>
      <c r="I55" s="31">
        <f>VLOOKUP(Data!H43,original_prizes,3,TRUE)</f>
        <v>0.01</v>
      </c>
      <c r="J55" s="31">
        <f>VLOOKUP(Data!I43,original_prizes,3,TRUE)</f>
        <v>0.04</v>
      </c>
      <c r="K55" s="31">
        <f>VLOOKUP(Data!J43,original_prizes,3,TRUE)</f>
        <v>0.03</v>
      </c>
      <c r="L55" s="31">
        <f>VLOOKUP(Data!K43,original_prizes,3,TRUE)</f>
        <v>0.04</v>
      </c>
      <c r="M55" s="31">
        <f>VLOOKUP(Data!L43,original_prizes,3,TRUE)</f>
        <v>0</v>
      </c>
      <c r="N55" s="31">
        <f>VLOOKUP(Data!M43,original_prizes,3,TRUE)</f>
        <v>0.01</v>
      </c>
      <c r="O55" s="31">
        <f>VLOOKUP(Data!N43,original_prizes,3,TRUE)</f>
        <v>0.02</v>
      </c>
      <c r="P55" s="31">
        <f>VLOOKUP(Data!O43,original_prizes,3,TRUE)</f>
        <v>0</v>
      </c>
      <c r="Q55" s="31">
        <f>VLOOKUP(Data!P43,original_prizes,3,TRUE)</f>
        <v>0.01</v>
      </c>
      <c r="R55" s="31">
        <f>VLOOKUP(Data!Q43,original_prizes,3,TRUE)</f>
        <v>0.04</v>
      </c>
      <c r="S55" s="31">
        <f>VLOOKUP(Data!R43,original_prizes,3,TRUE)</f>
        <v>0.04</v>
      </c>
      <c r="T55" s="31">
        <f>VLOOKUP(Data!S43,original_prizes,3,TRUE)</f>
        <v>0</v>
      </c>
      <c r="U55" s="31">
        <f>VLOOKUP(Data!T43,original_prizes,3,TRUE)</f>
        <v>0.03</v>
      </c>
      <c r="V55" s="31">
        <f>VLOOKUP(Data!U43,original_prizes,3,TRUE)</f>
        <v>0.03</v>
      </c>
      <c r="X55">
        <f t="shared" si="26"/>
        <v>41</v>
      </c>
      <c r="Z55" s="32">
        <f t="shared" si="27"/>
        <v>150000</v>
      </c>
      <c r="AA55" s="29">
        <f t="shared" si="28"/>
        <v>153727.5</v>
      </c>
      <c r="AB55" s="29">
        <f t="shared" si="29"/>
        <v>156018.03975</v>
      </c>
      <c r="AC55" s="29">
        <f t="shared" si="30"/>
        <v>158342.70854227501</v>
      </c>
      <c r="AD55" s="29">
        <f t="shared" si="31"/>
        <v>162277.52484955057</v>
      </c>
      <c r="AE55" s="29">
        <f t="shared" si="32"/>
        <v>161466.13722530281</v>
      </c>
      <c r="AF55" s="29">
        <f t="shared" si="33"/>
        <v>160658.80653917629</v>
      </c>
      <c r="AG55" s="29">
        <f t="shared" si="34"/>
        <v>161454.06763154521</v>
      </c>
      <c r="AH55" s="29">
        <f t="shared" si="35"/>
        <v>167072.669185123</v>
      </c>
      <c r="AI55" s="29">
        <f t="shared" si="36"/>
        <v>171224.42501437329</v>
      </c>
      <c r="AJ55" s="29">
        <f t="shared" si="37"/>
        <v>177183.03500487347</v>
      </c>
      <c r="AK55" s="29">
        <f t="shared" si="38"/>
        <v>176297.11982984911</v>
      </c>
      <c r="AL55" s="29">
        <f t="shared" si="39"/>
        <v>177169.79057300687</v>
      </c>
      <c r="AM55" s="29">
        <f t="shared" si="40"/>
        <v>179809.62045254465</v>
      </c>
      <c r="AN55" s="29">
        <f t="shared" si="41"/>
        <v>178910.57235028193</v>
      </c>
      <c r="AO55" s="29">
        <f t="shared" si="42"/>
        <v>179796.17968341583</v>
      </c>
      <c r="AP55" s="29">
        <f t="shared" si="43"/>
        <v>186053.08673639872</v>
      </c>
      <c r="AQ55" s="29">
        <f t="shared" si="44"/>
        <v>192527.73415482539</v>
      </c>
      <c r="AR55" s="29">
        <f t="shared" si="45"/>
        <v>191565.09548405127</v>
      </c>
      <c r="AS55" s="29">
        <f t="shared" si="46"/>
        <v>196325.48810682993</v>
      </c>
      <c r="AT55" s="29">
        <f t="shared" si="47"/>
        <v>201204.17648628465</v>
      </c>
      <c r="AU55" s="19"/>
      <c r="AV55" s="28">
        <f t="shared" si="23"/>
        <v>94</v>
      </c>
      <c r="AW55" s="19"/>
      <c r="AX55" s="27">
        <f t="shared" si="24"/>
        <v>1.4792588279911145E-2</v>
      </c>
    </row>
    <row r="56" spans="1:50">
      <c r="A56">
        <f t="shared" si="25"/>
        <v>42</v>
      </c>
      <c r="C56" s="31">
        <f>VLOOKUP(Data!B44,original_prizes,3,TRUE)</f>
        <v>0.01</v>
      </c>
      <c r="D56" s="31">
        <f>VLOOKUP(Data!C44,original_prizes,3,TRUE)</f>
        <v>0.03</v>
      </c>
      <c r="E56" s="31">
        <f>VLOOKUP(Data!D44,original_prizes,3,TRUE)</f>
        <v>0</v>
      </c>
      <c r="F56" s="31">
        <f>VLOOKUP(Data!E44,original_prizes,3,TRUE)</f>
        <v>0.02</v>
      </c>
      <c r="G56" s="31">
        <f>VLOOKUP(Data!F44,original_prizes,3,TRUE)</f>
        <v>0.01</v>
      </c>
      <c r="H56" s="31">
        <f>VLOOKUP(Data!G44,original_prizes,3,TRUE)</f>
        <v>0.03</v>
      </c>
      <c r="I56" s="31">
        <f>VLOOKUP(Data!H44,original_prizes,3,TRUE)</f>
        <v>0.01</v>
      </c>
      <c r="J56" s="31">
        <f>VLOOKUP(Data!I44,original_prizes,3,TRUE)</f>
        <v>0.02</v>
      </c>
      <c r="K56" s="31">
        <f>VLOOKUP(Data!J44,original_prizes,3,TRUE)</f>
        <v>0</v>
      </c>
      <c r="L56" s="31">
        <f>VLOOKUP(Data!K44,original_prizes,3,TRUE)</f>
        <v>0.01</v>
      </c>
      <c r="M56" s="31">
        <f>VLOOKUP(Data!L44,original_prizes,3,TRUE)</f>
        <v>0.04</v>
      </c>
      <c r="N56" s="31">
        <f>VLOOKUP(Data!M44,original_prizes,3,TRUE)</f>
        <v>0</v>
      </c>
      <c r="O56" s="31">
        <f>VLOOKUP(Data!N44,original_prizes,3,TRUE)</f>
        <v>0</v>
      </c>
      <c r="P56" s="31">
        <f>VLOOKUP(Data!O44,original_prizes,3,TRUE)</f>
        <v>0</v>
      </c>
      <c r="Q56" s="31">
        <f>VLOOKUP(Data!P44,original_prizes,3,TRUE)</f>
        <v>0.01</v>
      </c>
      <c r="R56" s="31">
        <f>VLOOKUP(Data!Q44,original_prizes,3,TRUE)</f>
        <v>0</v>
      </c>
      <c r="S56" s="31">
        <f>VLOOKUP(Data!R44,original_prizes,3,TRUE)</f>
        <v>0.01</v>
      </c>
      <c r="T56" s="31">
        <f>VLOOKUP(Data!S44,original_prizes,3,TRUE)</f>
        <v>0.03</v>
      </c>
      <c r="U56" s="31">
        <f>VLOOKUP(Data!T44,original_prizes,3,TRUE)</f>
        <v>0.01</v>
      </c>
      <c r="V56" s="31">
        <f>VLOOKUP(Data!U44,original_prizes,3,TRUE)</f>
        <v>0.02</v>
      </c>
      <c r="X56">
        <f t="shared" si="26"/>
        <v>42</v>
      </c>
      <c r="Z56" s="32">
        <f t="shared" si="27"/>
        <v>150000</v>
      </c>
      <c r="AA56" s="29">
        <f t="shared" si="28"/>
        <v>150742.5</v>
      </c>
      <c r="AB56" s="29">
        <f t="shared" si="29"/>
        <v>154488.45112499999</v>
      </c>
      <c r="AC56" s="29">
        <f t="shared" si="30"/>
        <v>153716.00886937499</v>
      </c>
      <c r="AD56" s="29">
        <f t="shared" si="31"/>
        <v>156006.37740152868</v>
      </c>
      <c r="AE56" s="29">
        <f t="shared" si="32"/>
        <v>156778.60896966624</v>
      </c>
      <c r="AF56" s="29">
        <f t="shared" si="33"/>
        <v>160674.55740256244</v>
      </c>
      <c r="AG56" s="29">
        <f t="shared" si="34"/>
        <v>161469.8964617051</v>
      </c>
      <c r="AH56" s="29">
        <f t="shared" si="35"/>
        <v>163875.79791898452</v>
      </c>
      <c r="AI56" s="29">
        <f t="shared" si="36"/>
        <v>163056.41892938959</v>
      </c>
      <c r="AJ56" s="29">
        <f t="shared" si="37"/>
        <v>163863.54820309006</v>
      </c>
      <c r="AK56" s="29">
        <f t="shared" si="38"/>
        <v>169565.99968055758</v>
      </c>
      <c r="AL56" s="29">
        <f t="shared" si="39"/>
        <v>168718.16968215478</v>
      </c>
      <c r="AM56" s="29">
        <f t="shared" si="40"/>
        <v>167874.57883374402</v>
      </c>
      <c r="AN56" s="29">
        <f t="shared" si="41"/>
        <v>167035.2059395753</v>
      </c>
      <c r="AO56" s="29">
        <f t="shared" si="42"/>
        <v>167862.03020897618</v>
      </c>
      <c r="AP56" s="29">
        <f t="shared" si="43"/>
        <v>167022.72005793129</v>
      </c>
      <c r="AQ56" s="29">
        <f t="shared" si="44"/>
        <v>167849.48252221805</v>
      </c>
      <c r="AR56" s="29">
        <f t="shared" si="45"/>
        <v>172020.54216289517</v>
      </c>
      <c r="AS56" s="29">
        <f t="shared" si="46"/>
        <v>172872.0438466015</v>
      </c>
      <c r="AT56" s="29">
        <f t="shared" si="47"/>
        <v>175447.83729991587</v>
      </c>
      <c r="AU56" s="19"/>
      <c r="AV56" s="28">
        <f t="shared" si="23"/>
        <v>5</v>
      </c>
      <c r="AW56" s="19"/>
      <c r="AX56" s="27">
        <f t="shared" si="24"/>
        <v>7.8661005436968523E-3</v>
      </c>
    </row>
    <row r="57" spans="1:50">
      <c r="A57">
        <f t="shared" si="25"/>
        <v>43</v>
      </c>
      <c r="C57" s="31">
        <f>VLOOKUP(Data!B45,original_prizes,3,TRUE)</f>
        <v>0.01</v>
      </c>
      <c r="D57" s="31">
        <f>VLOOKUP(Data!C45,original_prizes,3,TRUE)</f>
        <v>0</v>
      </c>
      <c r="E57" s="31">
        <f>VLOOKUP(Data!D45,original_prizes,3,TRUE)</f>
        <v>0.01</v>
      </c>
      <c r="F57" s="31">
        <f>VLOOKUP(Data!E45,original_prizes,3,TRUE)</f>
        <v>0.01</v>
      </c>
      <c r="G57" s="31">
        <f>VLOOKUP(Data!F45,original_prizes,3,TRUE)</f>
        <v>0</v>
      </c>
      <c r="H57" s="31">
        <f>VLOOKUP(Data!G45,original_prizes,3,TRUE)</f>
        <v>0.03</v>
      </c>
      <c r="I57" s="31">
        <f>VLOOKUP(Data!H45,original_prizes,3,TRUE)</f>
        <v>0.02</v>
      </c>
      <c r="J57" s="31">
        <f>VLOOKUP(Data!I45,original_prizes,3,TRUE)</f>
        <v>0.04</v>
      </c>
      <c r="K57" s="31">
        <f>VLOOKUP(Data!J45,original_prizes,3,TRUE)</f>
        <v>0.02</v>
      </c>
      <c r="L57" s="31">
        <f>VLOOKUP(Data!K45,original_prizes,3,TRUE)</f>
        <v>0.01</v>
      </c>
      <c r="M57" s="31">
        <f>VLOOKUP(Data!L45,original_prizes,3,TRUE)</f>
        <v>0.03</v>
      </c>
      <c r="N57" s="31">
        <f>VLOOKUP(Data!M45,original_prizes,3,TRUE)</f>
        <v>0.03</v>
      </c>
      <c r="O57" s="31">
        <f>VLOOKUP(Data!N45,original_prizes,3,TRUE)</f>
        <v>0.02</v>
      </c>
      <c r="P57" s="31">
        <f>VLOOKUP(Data!O45,original_prizes,3,TRUE)</f>
        <v>0.04</v>
      </c>
      <c r="Q57" s="31">
        <f>VLOOKUP(Data!P45,original_prizes,3,TRUE)</f>
        <v>0.01</v>
      </c>
      <c r="R57" s="31">
        <f>VLOOKUP(Data!Q45,original_prizes,3,TRUE)</f>
        <v>0.01</v>
      </c>
      <c r="S57" s="31">
        <f>VLOOKUP(Data!R45,original_prizes,3,TRUE)</f>
        <v>0.02</v>
      </c>
      <c r="T57" s="31">
        <f>VLOOKUP(Data!S45,original_prizes,3,TRUE)</f>
        <v>0.02</v>
      </c>
      <c r="U57" s="31">
        <f>VLOOKUP(Data!T45,original_prizes,3,TRUE)</f>
        <v>0.02</v>
      </c>
      <c r="V57" s="31">
        <f>VLOOKUP(Data!U45,original_prizes,3,TRUE)</f>
        <v>0.02</v>
      </c>
      <c r="X57">
        <f t="shared" si="26"/>
        <v>43</v>
      </c>
      <c r="Z57" s="32">
        <f t="shared" si="27"/>
        <v>150000</v>
      </c>
      <c r="AA57" s="29">
        <f t="shared" si="28"/>
        <v>150742.5</v>
      </c>
      <c r="AB57" s="29">
        <f t="shared" si="29"/>
        <v>149988.78750000001</v>
      </c>
      <c r="AC57" s="29">
        <f t="shared" si="30"/>
        <v>150731.23199812503</v>
      </c>
      <c r="AD57" s="29">
        <f t="shared" si="31"/>
        <v>151477.35159651574</v>
      </c>
      <c r="AE57" s="29">
        <f t="shared" si="32"/>
        <v>150719.96483853317</v>
      </c>
      <c r="AF57" s="29">
        <f t="shared" si="33"/>
        <v>154465.35596477072</v>
      </c>
      <c r="AG57" s="29">
        <f t="shared" si="34"/>
        <v>156766.88976864578</v>
      </c>
      <c r="AH57" s="29">
        <f t="shared" si="35"/>
        <v>162222.37753259466</v>
      </c>
      <c r="AI57" s="29">
        <f t="shared" si="36"/>
        <v>164639.49095783033</v>
      </c>
      <c r="AJ57" s="29">
        <f t="shared" si="37"/>
        <v>165454.45643807162</v>
      </c>
      <c r="AK57" s="29">
        <f t="shared" si="38"/>
        <v>169565.9996805577</v>
      </c>
      <c r="AL57" s="29">
        <f t="shared" si="39"/>
        <v>173779.71477261954</v>
      </c>
      <c r="AM57" s="29">
        <f t="shared" si="40"/>
        <v>176369.03252273158</v>
      </c>
      <c r="AN57" s="29">
        <f t="shared" si="41"/>
        <v>182506.67485452266</v>
      </c>
      <c r="AO57" s="29">
        <f t="shared" si="42"/>
        <v>183410.08289505253</v>
      </c>
      <c r="AP57" s="29">
        <f t="shared" si="43"/>
        <v>184317.96280538305</v>
      </c>
      <c r="AQ57" s="29">
        <f t="shared" si="44"/>
        <v>187064.30045118326</v>
      </c>
      <c r="AR57" s="29">
        <f t="shared" si="45"/>
        <v>189851.55852790587</v>
      </c>
      <c r="AS57" s="29">
        <f t="shared" si="46"/>
        <v>192680.34674997168</v>
      </c>
      <c r="AT57" s="29">
        <f t="shared" si="47"/>
        <v>195551.28391654626</v>
      </c>
      <c r="AU57" s="19"/>
      <c r="AV57" s="28">
        <f t="shared" si="23"/>
        <v>67</v>
      </c>
      <c r="AW57" s="19"/>
      <c r="AX57" s="27">
        <f t="shared" si="24"/>
        <v>1.3347663880773242E-2</v>
      </c>
    </row>
    <row r="58" spans="1:50">
      <c r="A58">
        <f t="shared" si="25"/>
        <v>44</v>
      </c>
      <c r="C58" s="31">
        <f>VLOOKUP(Data!B46,original_prizes,3,TRUE)</f>
        <v>0.01</v>
      </c>
      <c r="D58" s="31">
        <f>VLOOKUP(Data!C46,original_prizes,3,TRUE)</f>
        <v>0</v>
      </c>
      <c r="E58" s="31">
        <f>VLOOKUP(Data!D46,original_prizes,3,TRUE)</f>
        <v>0.02</v>
      </c>
      <c r="F58" s="31">
        <f>VLOOKUP(Data!E46,original_prizes,3,TRUE)</f>
        <v>0.04</v>
      </c>
      <c r="G58" s="31">
        <f>VLOOKUP(Data!F46,original_prizes,3,TRUE)</f>
        <v>0</v>
      </c>
      <c r="H58" s="31">
        <f>VLOOKUP(Data!G46,original_prizes,3,TRUE)</f>
        <v>0.03</v>
      </c>
      <c r="I58" s="31">
        <f>VLOOKUP(Data!H46,original_prizes,3,TRUE)</f>
        <v>0.04</v>
      </c>
      <c r="J58" s="31">
        <f>VLOOKUP(Data!I46,original_prizes,3,TRUE)</f>
        <v>0</v>
      </c>
      <c r="K58" s="31">
        <f>VLOOKUP(Data!J46,original_prizes,3,TRUE)</f>
        <v>0.01</v>
      </c>
      <c r="L58" s="31">
        <f>VLOOKUP(Data!K46,original_prizes,3,TRUE)</f>
        <v>0.03</v>
      </c>
      <c r="M58" s="31">
        <f>VLOOKUP(Data!L46,original_prizes,3,TRUE)</f>
        <v>0.02</v>
      </c>
      <c r="N58" s="31">
        <f>VLOOKUP(Data!M46,original_prizes,3,TRUE)</f>
        <v>0.03</v>
      </c>
      <c r="O58" s="31">
        <f>VLOOKUP(Data!N46,original_prizes,3,TRUE)</f>
        <v>0.01</v>
      </c>
      <c r="P58" s="31">
        <f>VLOOKUP(Data!O46,original_prizes,3,TRUE)</f>
        <v>0.04</v>
      </c>
      <c r="Q58" s="31">
        <f>VLOOKUP(Data!P46,original_prizes,3,TRUE)</f>
        <v>0</v>
      </c>
      <c r="R58" s="31">
        <f>VLOOKUP(Data!Q46,original_prizes,3,TRUE)</f>
        <v>0.04</v>
      </c>
      <c r="S58" s="31">
        <f>VLOOKUP(Data!R46,original_prizes,3,TRUE)</f>
        <v>0</v>
      </c>
      <c r="T58" s="31">
        <f>VLOOKUP(Data!S46,original_prizes,3,TRUE)</f>
        <v>0.01</v>
      </c>
      <c r="U58" s="31">
        <f>VLOOKUP(Data!T46,original_prizes,3,TRUE)</f>
        <v>0.04</v>
      </c>
      <c r="V58" s="31">
        <f>VLOOKUP(Data!U46,original_prizes,3,TRUE)</f>
        <v>0</v>
      </c>
      <c r="X58">
        <f t="shared" si="26"/>
        <v>44</v>
      </c>
      <c r="Z58" s="32">
        <f t="shared" si="27"/>
        <v>150000</v>
      </c>
      <c r="AA58" s="29">
        <f t="shared" si="28"/>
        <v>150742.5</v>
      </c>
      <c r="AB58" s="29">
        <f t="shared" si="29"/>
        <v>149988.78750000001</v>
      </c>
      <c r="AC58" s="29">
        <f t="shared" si="30"/>
        <v>152223.62043375001</v>
      </c>
      <c r="AD58" s="29">
        <f t="shared" si="31"/>
        <v>157521.00242484451</v>
      </c>
      <c r="AE58" s="29">
        <f t="shared" si="32"/>
        <v>156733.39741272028</v>
      </c>
      <c r="AF58" s="29">
        <f t="shared" si="33"/>
        <v>160628.22233842636</v>
      </c>
      <c r="AG58" s="29">
        <f t="shared" si="34"/>
        <v>166218.08447580363</v>
      </c>
      <c r="AH58" s="29">
        <f t="shared" si="35"/>
        <v>165386.9940534246</v>
      </c>
      <c r="AI58" s="29">
        <f t="shared" si="36"/>
        <v>166205.65967398902</v>
      </c>
      <c r="AJ58" s="29">
        <f t="shared" si="37"/>
        <v>170335.87031688765</v>
      </c>
      <c r="AK58" s="29">
        <f t="shared" si="38"/>
        <v>172873.87478460927</v>
      </c>
      <c r="AL58" s="29">
        <f t="shared" si="39"/>
        <v>177169.79057300682</v>
      </c>
      <c r="AM58" s="29">
        <f t="shared" si="40"/>
        <v>178046.78103634322</v>
      </c>
      <c r="AN58" s="29">
        <f t="shared" si="41"/>
        <v>184242.80901640799</v>
      </c>
      <c r="AO58" s="29">
        <f t="shared" si="42"/>
        <v>183321.59497132595</v>
      </c>
      <c r="AP58" s="29">
        <f t="shared" si="43"/>
        <v>189701.18647632809</v>
      </c>
      <c r="AQ58" s="29">
        <f t="shared" si="44"/>
        <v>188752.68054394645</v>
      </c>
      <c r="AR58" s="29">
        <f t="shared" si="45"/>
        <v>189687.00631263899</v>
      </c>
      <c r="AS58" s="29">
        <f t="shared" si="46"/>
        <v>196288.11413231882</v>
      </c>
      <c r="AT58" s="29">
        <f t="shared" si="47"/>
        <v>195306.67356165723</v>
      </c>
      <c r="AU58" s="19"/>
      <c r="AV58" s="28">
        <f t="shared" si="23"/>
        <v>54</v>
      </c>
      <c r="AW58" s="19"/>
      <c r="AX58" s="27">
        <f t="shared" si="24"/>
        <v>1.328424759281388E-2</v>
      </c>
    </row>
    <row r="59" spans="1:50">
      <c r="A59">
        <f t="shared" si="25"/>
        <v>45</v>
      </c>
      <c r="C59" s="31">
        <f>VLOOKUP(Data!B47,original_prizes,3,TRUE)</f>
        <v>0.04</v>
      </c>
      <c r="D59" s="31">
        <f>VLOOKUP(Data!C47,original_prizes,3,TRUE)</f>
        <v>0</v>
      </c>
      <c r="E59" s="31">
        <f>VLOOKUP(Data!D47,original_prizes,3,TRUE)</f>
        <v>0.03</v>
      </c>
      <c r="F59" s="31">
        <f>VLOOKUP(Data!E47,original_prizes,3,TRUE)</f>
        <v>0.01</v>
      </c>
      <c r="G59" s="31">
        <f>VLOOKUP(Data!F47,original_prizes,3,TRUE)</f>
        <v>0.04</v>
      </c>
      <c r="H59" s="31">
        <f>VLOOKUP(Data!G47,original_prizes,3,TRUE)</f>
        <v>0.04</v>
      </c>
      <c r="I59" s="31">
        <f>VLOOKUP(Data!H47,original_prizes,3,TRUE)</f>
        <v>0</v>
      </c>
      <c r="J59" s="31">
        <f>VLOOKUP(Data!I47,original_prizes,3,TRUE)</f>
        <v>0.03</v>
      </c>
      <c r="K59" s="31">
        <f>VLOOKUP(Data!J47,original_prizes,3,TRUE)</f>
        <v>0.01</v>
      </c>
      <c r="L59" s="31">
        <f>VLOOKUP(Data!K47,original_prizes,3,TRUE)</f>
        <v>0.02</v>
      </c>
      <c r="M59" s="31">
        <f>VLOOKUP(Data!L47,original_prizes,3,TRUE)</f>
        <v>0.02</v>
      </c>
      <c r="N59" s="31">
        <f>VLOOKUP(Data!M47,original_prizes,3,TRUE)</f>
        <v>0.04</v>
      </c>
      <c r="O59" s="31">
        <f>VLOOKUP(Data!N47,original_prizes,3,TRUE)</f>
        <v>0</v>
      </c>
      <c r="P59" s="31">
        <f>VLOOKUP(Data!O47,original_prizes,3,TRUE)</f>
        <v>0</v>
      </c>
      <c r="Q59" s="31">
        <f>VLOOKUP(Data!P47,original_prizes,3,TRUE)</f>
        <v>0.03</v>
      </c>
      <c r="R59" s="31">
        <f>VLOOKUP(Data!Q47,original_prizes,3,TRUE)</f>
        <v>0.02</v>
      </c>
      <c r="S59" s="31">
        <f>VLOOKUP(Data!R47,original_prizes,3,TRUE)</f>
        <v>0.02</v>
      </c>
      <c r="T59" s="31">
        <f>VLOOKUP(Data!S47,original_prizes,3,TRUE)</f>
        <v>0</v>
      </c>
      <c r="U59" s="31">
        <f>VLOOKUP(Data!T47,original_prizes,3,TRUE)</f>
        <v>0.01</v>
      </c>
      <c r="V59" s="31">
        <f>VLOOKUP(Data!U47,original_prizes,3,TRUE)</f>
        <v>0.04</v>
      </c>
      <c r="X59">
        <f t="shared" si="26"/>
        <v>45</v>
      </c>
      <c r="Z59" s="32">
        <f t="shared" si="27"/>
        <v>150000</v>
      </c>
      <c r="AA59" s="29">
        <f t="shared" si="28"/>
        <v>155220</v>
      </c>
      <c r="AB59" s="29">
        <f t="shared" si="29"/>
        <v>154443.9</v>
      </c>
      <c r="AC59" s="29">
        <f t="shared" si="30"/>
        <v>158281.830915</v>
      </c>
      <c r="AD59" s="29">
        <f t="shared" si="31"/>
        <v>159065.32597802926</v>
      </c>
      <c r="AE59" s="29">
        <f t="shared" si="32"/>
        <v>164600.79932206467</v>
      </c>
      <c r="AF59" s="29">
        <f t="shared" si="33"/>
        <v>170328.90713847254</v>
      </c>
      <c r="AG59" s="29">
        <f t="shared" si="34"/>
        <v>169477.26260278019</v>
      </c>
      <c r="AH59" s="29">
        <f t="shared" si="35"/>
        <v>173688.77257845929</v>
      </c>
      <c r="AI59" s="29">
        <f t="shared" si="36"/>
        <v>174548.53200272267</v>
      </c>
      <c r="AJ59" s="29">
        <f t="shared" si="37"/>
        <v>177149.30512956326</v>
      </c>
      <c r="AK59" s="29">
        <f t="shared" si="38"/>
        <v>179788.82977599377</v>
      </c>
      <c r="AL59" s="29">
        <f t="shared" si="39"/>
        <v>186045.48105219836</v>
      </c>
      <c r="AM59" s="29">
        <f t="shared" si="40"/>
        <v>185115.25364693737</v>
      </c>
      <c r="AN59" s="29">
        <f t="shared" si="41"/>
        <v>184189.67737870268</v>
      </c>
      <c r="AO59" s="29">
        <f t="shared" si="42"/>
        <v>188766.79086156344</v>
      </c>
      <c r="AP59" s="29">
        <f t="shared" si="43"/>
        <v>191579.41604540072</v>
      </c>
      <c r="AQ59" s="29">
        <f t="shared" si="44"/>
        <v>194433.94934447721</v>
      </c>
      <c r="AR59" s="29">
        <f t="shared" si="45"/>
        <v>193461.77959775482</v>
      </c>
      <c r="AS59" s="29">
        <f t="shared" si="46"/>
        <v>194419.4154067637</v>
      </c>
      <c r="AT59" s="29">
        <f t="shared" si="47"/>
        <v>201185.21106291909</v>
      </c>
      <c r="AU59" s="19"/>
      <c r="AV59" s="28">
        <f t="shared" si="23"/>
        <v>93</v>
      </c>
      <c r="AW59" s="19"/>
      <c r="AX59" s="27">
        <f t="shared" si="24"/>
        <v>1.4787805369049334E-2</v>
      </c>
    </row>
    <row r="60" spans="1:50">
      <c r="A60">
        <f t="shared" si="25"/>
        <v>46</v>
      </c>
      <c r="C60" s="31">
        <f>VLOOKUP(Data!B48,original_prizes,3,TRUE)</f>
        <v>0.04</v>
      </c>
      <c r="D60" s="31">
        <f>VLOOKUP(Data!C48,original_prizes,3,TRUE)</f>
        <v>0.03</v>
      </c>
      <c r="E60" s="31">
        <f>VLOOKUP(Data!D48,original_prizes,3,TRUE)</f>
        <v>0.04</v>
      </c>
      <c r="F60" s="31">
        <f>VLOOKUP(Data!E48,original_prizes,3,TRUE)</f>
        <v>0.03</v>
      </c>
      <c r="G60" s="31">
        <f>VLOOKUP(Data!F48,original_prizes,3,TRUE)</f>
        <v>0.03</v>
      </c>
      <c r="H60" s="31">
        <f>VLOOKUP(Data!G48,original_prizes,3,TRUE)</f>
        <v>0.02</v>
      </c>
      <c r="I60" s="31">
        <f>VLOOKUP(Data!H48,original_prizes,3,TRUE)</f>
        <v>0.03</v>
      </c>
      <c r="J60" s="31">
        <f>VLOOKUP(Data!I48,original_prizes,3,TRUE)</f>
        <v>0.01</v>
      </c>
      <c r="K60" s="31">
        <f>VLOOKUP(Data!J48,original_prizes,3,TRUE)</f>
        <v>0</v>
      </c>
      <c r="L60" s="31">
        <f>VLOOKUP(Data!K48,original_prizes,3,TRUE)</f>
        <v>0.03</v>
      </c>
      <c r="M60" s="31">
        <f>VLOOKUP(Data!L48,original_prizes,3,TRUE)</f>
        <v>0.03</v>
      </c>
      <c r="N60" s="31">
        <f>VLOOKUP(Data!M48,original_prizes,3,TRUE)</f>
        <v>0</v>
      </c>
      <c r="O60" s="31">
        <f>VLOOKUP(Data!N48,original_prizes,3,TRUE)</f>
        <v>0.02</v>
      </c>
      <c r="P60" s="31">
        <f>VLOOKUP(Data!O48,original_prizes,3,TRUE)</f>
        <v>0.01</v>
      </c>
      <c r="Q60" s="31">
        <f>VLOOKUP(Data!P48,original_prizes,3,TRUE)</f>
        <v>0.03</v>
      </c>
      <c r="R60" s="31">
        <f>VLOOKUP(Data!Q48,original_prizes,3,TRUE)</f>
        <v>0.04</v>
      </c>
      <c r="S60" s="31">
        <f>VLOOKUP(Data!R48,original_prizes,3,TRUE)</f>
        <v>0.02</v>
      </c>
      <c r="T60" s="31">
        <f>VLOOKUP(Data!S48,original_prizes,3,TRUE)</f>
        <v>0.03</v>
      </c>
      <c r="U60" s="31">
        <f>VLOOKUP(Data!T48,original_prizes,3,TRUE)</f>
        <v>0.03</v>
      </c>
      <c r="V60" s="31">
        <f>VLOOKUP(Data!U48,original_prizes,3,TRUE)</f>
        <v>0.03</v>
      </c>
      <c r="X60">
        <f t="shared" si="26"/>
        <v>46</v>
      </c>
      <c r="Z60" s="32">
        <f t="shared" si="27"/>
        <v>150000</v>
      </c>
      <c r="AA60" s="29">
        <f t="shared" si="28"/>
        <v>155220</v>
      </c>
      <c r="AB60" s="29">
        <f t="shared" si="29"/>
        <v>159077.217</v>
      </c>
      <c r="AC60" s="29">
        <f t="shared" si="30"/>
        <v>164613.10415160001</v>
      </c>
      <c r="AD60" s="29">
        <f t="shared" si="31"/>
        <v>168703.73978976725</v>
      </c>
      <c r="AE60" s="29">
        <f t="shared" si="32"/>
        <v>172896.02772354297</v>
      </c>
      <c r="AF60" s="29">
        <f t="shared" si="33"/>
        <v>175472.17853662375</v>
      </c>
      <c r="AG60" s="29">
        <f t="shared" si="34"/>
        <v>179832.66217325884</v>
      </c>
      <c r="AH60" s="29">
        <f t="shared" si="35"/>
        <v>180722.83385101648</v>
      </c>
      <c r="AI60" s="29">
        <f t="shared" si="36"/>
        <v>179819.2196817614</v>
      </c>
      <c r="AJ60" s="29">
        <f t="shared" si="37"/>
        <v>184287.72729085316</v>
      </c>
      <c r="AK60" s="29">
        <f t="shared" si="38"/>
        <v>188867.27731403089</v>
      </c>
      <c r="AL60" s="29">
        <f t="shared" si="39"/>
        <v>187922.94092746073</v>
      </c>
      <c r="AM60" s="29">
        <f t="shared" si="40"/>
        <v>190722.9927472799</v>
      </c>
      <c r="AN60" s="29">
        <f t="shared" si="41"/>
        <v>191667.07156137895</v>
      </c>
      <c r="AO60" s="29">
        <f t="shared" si="42"/>
        <v>196429.99828967924</v>
      </c>
      <c r="AP60" s="29">
        <f t="shared" si="43"/>
        <v>203265.76223016009</v>
      </c>
      <c r="AQ60" s="29">
        <f t="shared" si="44"/>
        <v>206294.42208738948</v>
      </c>
      <c r="AR60" s="29">
        <f t="shared" si="45"/>
        <v>211420.83847626112</v>
      </c>
      <c r="AS60" s="29">
        <f t="shared" si="46"/>
        <v>216674.64631239622</v>
      </c>
      <c r="AT60" s="29">
        <f t="shared" si="47"/>
        <v>222059.01127325927</v>
      </c>
      <c r="AU60" s="19"/>
      <c r="AV60" s="28">
        <f t="shared" si="23"/>
        <v>193</v>
      </c>
      <c r="AW60" s="19"/>
      <c r="AX60" s="27">
        <f t="shared" si="24"/>
        <v>1.9809039354565794E-2</v>
      </c>
    </row>
    <row r="61" spans="1:50">
      <c r="A61">
        <f t="shared" si="25"/>
        <v>47</v>
      </c>
      <c r="C61" s="31">
        <f>VLOOKUP(Data!B49,original_prizes,3,TRUE)</f>
        <v>0.01</v>
      </c>
      <c r="D61" s="31">
        <f>VLOOKUP(Data!C49,original_prizes,3,TRUE)</f>
        <v>0.04</v>
      </c>
      <c r="E61" s="31">
        <f>VLOOKUP(Data!D49,original_prizes,3,TRUE)</f>
        <v>0</v>
      </c>
      <c r="F61" s="31">
        <f>VLOOKUP(Data!E49,original_prizes,3,TRUE)</f>
        <v>0.04</v>
      </c>
      <c r="G61" s="31">
        <f>VLOOKUP(Data!F49,original_prizes,3,TRUE)</f>
        <v>0.03</v>
      </c>
      <c r="H61" s="31">
        <f>VLOOKUP(Data!G49,original_prizes,3,TRUE)</f>
        <v>0.03</v>
      </c>
      <c r="I61" s="31">
        <f>VLOOKUP(Data!H49,original_prizes,3,TRUE)</f>
        <v>0.03</v>
      </c>
      <c r="J61" s="31">
        <f>VLOOKUP(Data!I49,original_prizes,3,TRUE)</f>
        <v>0.01</v>
      </c>
      <c r="K61" s="31">
        <f>VLOOKUP(Data!J49,original_prizes,3,TRUE)</f>
        <v>0.03</v>
      </c>
      <c r="L61" s="31">
        <f>VLOOKUP(Data!K49,original_prizes,3,TRUE)</f>
        <v>0.01</v>
      </c>
      <c r="M61" s="31">
        <f>VLOOKUP(Data!L49,original_prizes,3,TRUE)</f>
        <v>0.04</v>
      </c>
      <c r="N61" s="31">
        <f>VLOOKUP(Data!M49,original_prizes,3,TRUE)</f>
        <v>0.02</v>
      </c>
      <c r="O61" s="31">
        <f>VLOOKUP(Data!N49,original_prizes,3,TRUE)</f>
        <v>0.04</v>
      </c>
      <c r="P61" s="31">
        <f>VLOOKUP(Data!O49,original_prizes,3,TRUE)</f>
        <v>0.01</v>
      </c>
      <c r="Q61" s="31">
        <f>VLOOKUP(Data!P49,original_prizes,3,TRUE)</f>
        <v>0.04</v>
      </c>
      <c r="R61" s="31">
        <f>VLOOKUP(Data!Q49,original_prizes,3,TRUE)</f>
        <v>0</v>
      </c>
      <c r="S61" s="31">
        <f>VLOOKUP(Data!R49,original_prizes,3,TRUE)</f>
        <v>0.03</v>
      </c>
      <c r="T61" s="31">
        <f>VLOOKUP(Data!S49,original_prizes,3,TRUE)</f>
        <v>0</v>
      </c>
      <c r="U61" s="31">
        <f>VLOOKUP(Data!T49,original_prizes,3,TRUE)</f>
        <v>0.03</v>
      </c>
      <c r="V61" s="31">
        <f>VLOOKUP(Data!U49,original_prizes,3,TRUE)</f>
        <v>0</v>
      </c>
      <c r="X61">
        <f t="shared" si="26"/>
        <v>47</v>
      </c>
      <c r="Z61" s="32">
        <f t="shared" si="27"/>
        <v>150000</v>
      </c>
      <c r="AA61" s="29">
        <f t="shared" si="28"/>
        <v>150742.5</v>
      </c>
      <c r="AB61" s="29">
        <f t="shared" si="29"/>
        <v>155988.33900000001</v>
      </c>
      <c r="AC61" s="29">
        <f t="shared" si="30"/>
        <v>155208.39730500002</v>
      </c>
      <c r="AD61" s="29">
        <f t="shared" si="31"/>
        <v>160609.64953121403</v>
      </c>
      <c r="AE61" s="29">
        <f t="shared" si="32"/>
        <v>164600.7993220647</v>
      </c>
      <c r="AF61" s="29">
        <f t="shared" si="33"/>
        <v>168691.12918521801</v>
      </c>
      <c r="AG61" s="29">
        <f t="shared" si="34"/>
        <v>172883.1037454707</v>
      </c>
      <c r="AH61" s="29">
        <f t="shared" si="35"/>
        <v>173738.87510901078</v>
      </c>
      <c r="AI61" s="29">
        <f t="shared" si="36"/>
        <v>178056.28615546969</v>
      </c>
      <c r="AJ61" s="29">
        <f t="shared" si="37"/>
        <v>178937.66477193928</v>
      </c>
      <c r="AK61" s="29">
        <f t="shared" si="38"/>
        <v>185164.69550600275</v>
      </c>
      <c r="AL61" s="29">
        <f t="shared" si="39"/>
        <v>187923.6494690422</v>
      </c>
      <c r="AM61" s="29">
        <f t="shared" si="40"/>
        <v>194463.3924705649</v>
      </c>
      <c r="AN61" s="29">
        <f t="shared" si="41"/>
        <v>195425.98626329418</v>
      </c>
      <c r="AO61" s="29">
        <f t="shared" si="42"/>
        <v>202226.81058525681</v>
      </c>
      <c r="AP61" s="29">
        <f t="shared" si="43"/>
        <v>201215.67653233052</v>
      </c>
      <c r="AQ61" s="29">
        <f t="shared" si="44"/>
        <v>206215.88609415892</v>
      </c>
      <c r="AR61" s="29">
        <f t="shared" si="45"/>
        <v>205184.80666368813</v>
      </c>
      <c r="AS61" s="29">
        <f t="shared" si="46"/>
        <v>210283.64910928078</v>
      </c>
      <c r="AT61" s="29">
        <f t="shared" si="47"/>
        <v>209232.23086373438</v>
      </c>
      <c r="AU61" s="19"/>
      <c r="AV61" s="28">
        <f t="shared" si="23"/>
        <v>148</v>
      </c>
      <c r="AW61" s="19"/>
      <c r="AX61" s="27">
        <f t="shared" si="24"/>
        <v>1.6779698549743927E-2</v>
      </c>
    </row>
    <row r="62" spans="1:50">
      <c r="A62">
        <f t="shared" si="25"/>
        <v>48</v>
      </c>
      <c r="C62" s="31">
        <f>VLOOKUP(Data!B50,original_prizes,3,TRUE)</f>
        <v>0.02</v>
      </c>
      <c r="D62" s="31">
        <f>VLOOKUP(Data!C50,original_prizes,3,TRUE)</f>
        <v>0</v>
      </c>
      <c r="E62" s="31">
        <f>VLOOKUP(Data!D50,original_prizes,3,TRUE)</f>
        <v>0.04</v>
      </c>
      <c r="F62" s="31">
        <f>VLOOKUP(Data!E50,original_prizes,3,TRUE)</f>
        <v>0.03</v>
      </c>
      <c r="G62" s="31">
        <f>VLOOKUP(Data!F50,original_prizes,3,TRUE)</f>
        <v>0.03</v>
      </c>
      <c r="H62" s="31">
        <f>VLOOKUP(Data!G50,original_prizes,3,TRUE)</f>
        <v>0.03</v>
      </c>
      <c r="I62" s="31">
        <f>VLOOKUP(Data!H50,original_prizes,3,TRUE)</f>
        <v>0.01</v>
      </c>
      <c r="J62" s="31">
        <f>VLOOKUP(Data!I50,original_prizes,3,TRUE)</f>
        <v>0.01</v>
      </c>
      <c r="K62" s="31">
        <f>VLOOKUP(Data!J50,original_prizes,3,TRUE)</f>
        <v>0.03</v>
      </c>
      <c r="L62" s="31">
        <f>VLOOKUP(Data!K50,original_prizes,3,TRUE)</f>
        <v>0.01</v>
      </c>
      <c r="M62" s="31">
        <f>VLOOKUP(Data!L50,original_prizes,3,TRUE)</f>
        <v>0</v>
      </c>
      <c r="N62" s="31">
        <f>VLOOKUP(Data!M50,original_prizes,3,TRUE)</f>
        <v>0</v>
      </c>
      <c r="O62" s="31">
        <f>VLOOKUP(Data!N50,original_prizes,3,TRUE)</f>
        <v>0.04</v>
      </c>
      <c r="P62" s="31">
        <f>VLOOKUP(Data!O50,original_prizes,3,TRUE)</f>
        <v>0.01</v>
      </c>
      <c r="Q62" s="31">
        <f>VLOOKUP(Data!P50,original_prizes,3,TRUE)</f>
        <v>0.04</v>
      </c>
      <c r="R62" s="31">
        <f>VLOOKUP(Data!Q50,original_prizes,3,TRUE)</f>
        <v>0.04</v>
      </c>
      <c r="S62" s="31">
        <f>VLOOKUP(Data!R50,original_prizes,3,TRUE)</f>
        <v>0.04</v>
      </c>
      <c r="T62" s="31">
        <f>VLOOKUP(Data!S50,original_prizes,3,TRUE)</f>
        <v>0.02</v>
      </c>
      <c r="U62" s="31">
        <f>VLOOKUP(Data!T50,original_prizes,3,TRUE)</f>
        <v>0.03</v>
      </c>
      <c r="V62" s="31">
        <f>VLOOKUP(Data!U50,original_prizes,3,TRUE)</f>
        <v>0</v>
      </c>
      <c r="X62">
        <f t="shared" si="26"/>
        <v>48</v>
      </c>
      <c r="Z62" s="32">
        <f t="shared" si="27"/>
        <v>150000</v>
      </c>
      <c r="AA62" s="29">
        <f t="shared" si="28"/>
        <v>152235</v>
      </c>
      <c r="AB62" s="29">
        <f t="shared" si="29"/>
        <v>151473.82500000001</v>
      </c>
      <c r="AC62" s="29">
        <f t="shared" si="30"/>
        <v>156745.11411000002</v>
      </c>
      <c r="AD62" s="29">
        <f t="shared" si="31"/>
        <v>160640.23019563351</v>
      </c>
      <c r="AE62" s="29">
        <f t="shared" si="32"/>
        <v>164632.13991599501</v>
      </c>
      <c r="AF62" s="29">
        <f t="shared" si="33"/>
        <v>168723.2485929075</v>
      </c>
      <c r="AG62" s="29">
        <f t="shared" si="34"/>
        <v>169558.42867344239</v>
      </c>
      <c r="AH62" s="29">
        <f t="shared" si="35"/>
        <v>170397.74289537594</v>
      </c>
      <c r="AI62" s="29">
        <f t="shared" si="36"/>
        <v>174632.12680632604</v>
      </c>
      <c r="AJ62" s="29">
        <f t="shared" si="37"/>
        <v>175496.55583401737</v>
      </c>
      <c r="AK62" s="29">
        <f t="shared" si="38"/>
        <v>174619.07305484728</v>
      </c>
      <c r="AL62" s="29">
        <f t="shared" si="39"/>
        <v>173745.97768957305</v>
      </c>
      <c r="AM62" s="29">
        <f t="shared" si="40"/>
        <v>179792.33771317019</v>
      </c>
      <c r="AN62" s="29">
        <f t="shared" si="41"/>
        <v>180682.30978485037</v>
      </c>
      <c r="AO62" s="29">
        <f t="shared" si="42"/>
        <v>186970.05416536317</v>
      </c>
      <c r="AP62" s="29">
        <f t="shared" si="43"/>
        <v>193476.61205031781</v>
      </c>
      <c r="AQ62" s="29">
        <f t="shared" si="44"/>
        <v>200209.59814966886</v>
      </c>
      <c r="AR62" s="29">
        <f t="shared" si="45"/>
        <v>203192.72116209893</v>
      </c>
      <c r="AS62" s="29">
        <f t="shared" si="46"/>
        <v>208242.06028297709</v>
      </c>
      <c r="AT62" s="29">
        <f t="shared" si="47"/>
        <v>207200.84998156221</v>
      </c>
      <c r="AU62" s="19"/>
      <c r="AV62" s="28">
        <f t="shared" si="23"/>
        <v>141</v>
      </c>
      <c r="AW62" s="19"/>
      <c r="AX62" s="27">
        <f t="shared" si="24"/>
        <v>1.6283825474191493E-2</v>
      </c>
    </row>
    <row r="63" spans="1:50">
      <c r="A63">
        <f t="shared" si="25"/>
        <v>49</v>
      </c>
      <c r="C63" s="31">
        <f>VLOOKUP(Data!B51,original_prizes,3,TRUE)</f>
        <v>0.02</v>
      </c>
      <c r="D63" s="31">
        <f>VLOOKUP(Data!C51,original_prizes,3,TRUE)</f>
        <v>0.01</v>
      </c>
      <c r="E63" s="31">
        <f>VLOOKUP(Data!D51,original_prizes,3,TRUE)</f>
        <v>0</v>
      </c>
      <c r="F63" s="31">
        <f>VLOOKUP(Data!E51,original_prizes,3,TRUE)</f>
        <v>0.04</v>
      </c>
      <c r="G63" s="31">
        <f>VLOOKUP(Data!F51,original_prizes,3,TRUE)</f>
        <v>0</v>
      </c>
      <c r="H63" s="31">
        <f>VLOOKUP(Data!G51,original_prizes,3,TRUE)</f>
        <v>0.01</v>
      </c>
      <c r="I63" s="31">
        <f>VLOOKUP(Data!H51,original_prizes,3,TRUE)</f>
        <v>0.04</v>
      </c>
      <c r="J63" s="31">
        <f>VLOOKUP(Data!I51,original_prizes,3,TRUE)</f>
        <v>0.02</v>
      </c>
      <c r="K63" s="31">
        <f>VLOOKUP(Data!J51,original_prizes,3,TRUE)</f>
        <v>0.04</v>
      </c>
      <c r="L63" s="31">
        <f>VLOOKUP(Data!K51,original_prizes,3,TRUE)</f>
        <v>0</v>
      </c>
      <c r="M63" s="31">
        <f>VLOOKUP(Data!L51,original_prizes,3,TRUE)</f>
        <v>0.03</v>
      </c>
      <c r="N63" s="31">
        <f>VLOOKUP(Data!M51,original_prizes,3,TRUE)</f>
        <v>0</v>
      </c>
      <c r="O63" s="31">
        <f>VLOOKUP(Data!N51,original_prizes,3,TRUE)</f>
        <v>0.03</v>
      </c>
      <c r="P63" s="31">
        <f>VLOOKUP(Data!O51,original_prizes,3,TRUE)</f>
        <v>0.03</v>
      </c>
      <c r="Q63" s="31">
        <f>VLOOKUP(Data!P51,original_prizes,3,TRUE)</f>
        <v>0.04</v>
      </c>
      <c r="R63" s="31">
        <f>VLOOKUP(Data!Q51,original_prizes,3,TRUE)</f>
        <v>0.01</v>
      </c>
      <c r="S63" s="31">
        <f>VLOOKUP(Data!R51,original_prizes,3,TRUE)</f>
        <v>0.03</v>
      </c>
      <c r="T63" s="31">
        <f>VLOOKUP(Data!S51,original_prizes,3,TRUE)</f>
        <v>0.02</v>
      </c>
      <c r="U63" s="31">
        <f>VLOOKUP(Data!T51,original_prizes,3,TRUE)</f>
        <v>0.02</v>
      </c>
      <c r="V63" s="31">
        <f>VLOOKUP(Data!U51,original_prizes,3,TRUE)</f>
        <v>0.04</v>
      </c>
      <c r="X63">
        <f t="shared" si="26"/>
        <v>49</v>
      </c>
      <c r="Z63" s="32">
        <f t="shared" si="27"/>
        <v>150000</v>
      </c>
      <c r="AA63" s="29">
        <f t="shared" si="28"/>
        <v>152235</v>
      </c>
      <c r="AB63" s="29">
        <f t="shared" si="29"/>
        <v>152988.56325000001</v>
      </c>
      <c r="AC63" s="29">
        <f t="shared" si="30"/>
        <v>152223.62043375001</v>
      </c>
      <c r="AD63" s="29">
        <f t="shared" si="31"/>
        <v>157521.00242484451</v>
      </c>
      <c r="AE63" s="29">
        <f t="shared" si="32"/>
        <v>156733.39741272028</v>
      </c>
      <c r="AF63" s="29">
        <f t="shared" si="33"/>
        <v>157509.22772991323</v>
      </c>
      <c r="AG63" s="29">
        <f t="shared" si="34"/>
        <v>162990.5488549142</v>
      </c>
      <c r="AH63" s="29">
        <f t="shared" si="35"/>
        <v>165419.10803285244</v>
      </c>
      <c r="AI63" s="29">
        <f t="shared" si="36"/>
        <v>171175.69299239572</v>
      </c>
      <c r="AJ63" s="29">
        <f t="shared" si="37"/>
        <v>170319.81452743374</v>
      </c>
      <c r="AK63" s="29">
        <f t="shared" si="38"/>
        <v>174552.26191844046</v>
      </c>
      <c r="AL63" s="29">
        <f t="shared" si="39"/>
        <v>173679.50060884826</v>
      </c>
      <c r="AM63" s="29">
        <f t="shared" si="40"/>
        <v>177995.43619897816</v>
      </c>
      <c r="AN63" s="29">
        <f t="shared" si="41"/>
        <v>182418.62278852277</v>
      </c>
      <c r="AO63" s="29">
        <f t="shared" si="42"/>
        <v>188766.79086156335</v>
      </c>
      <c r="AP63" s="29">
        <f t="shared" si="43"/>
        <v>189701.18647632809</v>
      </c>
      <c r="AQ63" s="29">
        <f t="shared" si="44"/>
        <v>194415.26096026486</v>
      </c>
      <c r="AR63" s="29">
        <f t="shared" si="45"/>
        <v>197312.0483485728</v>
      </c>
      <c r="AS63" s="29">
        <f t="shared" si="46"/>
        <v>200251.99786896654</v>
      </c>
      <c r="AT63" s="29">
        <f t="shared" si="47"/>
        <v>207220.76739480661</v>
      </c>
      <c r="AU63" s="19"/>
      <c r="AV63" s="28">
        <f t="shared" si="23"/>
        <v>142</v>
      </c>
      <c r="AW63" s="19"/>
      <c r="AX63" s="27">
        <f t="shared" si="24"/>
        <v>1.6288709822095626E-2</v>
      </c>
    </row>
    <row r="64" spans="1:50">
      <c r="A64">
        <f t="shared" si="25"/>
        <v>50</v>
      </c>
      <c r="C64" s="31">
        <f>VLOOKUP(Data!B52,original_prizes,3,TRUE)</f>
        <v>0.04</v>
      </c>
      <c r="D64" s="31">
        <f>VLOOKUP(Data!C52,original_prizes,3,TRUE)</f>
        <v>0</v>
      </c>
      <c r="E64" s="31">
        <f>VLOOKUP(Data!D52,original_prizes,3,TRUE)</f>
        <v>0.03</v>
      </c>
      <c r="F64" s="31">
        <f>VLOOKUP(Data!E52,original_prizes,3,TRUE)</f>
        <v>0.04</v>
      </c>
      <c r="G64" s="31">
        <f>VLOOKUP(Data!F52,original_prizes,3,TRUE)</f>
        <v>0.03</v>
      </c>
      <c r="H64" s="31">
        <f>VLOOKUP(Data!G52,original_prizes,3,TRUE)</f>
        <v>0</v>
      </c>
      <c r="I64" s="31">
        <f>VLOOKUP(Data!H52,original_prizes,3,TRUE)</f>
        <v>0.02</v>
      </c>
      <c r="J64" s="31">
        <f>VLOOKUP(Data!I52,original_prizes,3,TRUE)</f>
        <v>0.02</v>
      </c>
      <c r="K64" s="31">
        <f>VLOOKUP(Data!J52,original_prizes,3,TRUE)</f>
        <v>0.02</v>
      </c>
      <c r="L64" s="31">
        <f>VLOOKUP(Data!K52,original_prizes,3,TRUE)</f>
        <v>0.03</v>
      </c>
      <c r="M64" s="31">
        <f>VLOOKUP(Data!L52,original_prizes,3,TRUE)</f>
        <v>0.03</v>
      </c>
      <c r="N64" s="31">
        <f>VLOOKUP(Data!M52,original_prizes,3,TRUE)</f>
        <v>0.04</v>
      </c>
      <c r="O64" s="31">
        <f>VLOOKUP(Data!N52,original_prizes,3,TRUE)</f>
        <v>0.01</v>
      </c>
      <c r="P64" s="31">
        <f>VLOOKUP(Data!O52,original_prizes,3,TRUE)</f>
        <v>0.01</v>
      </c>
      <c r="Q64" s="31">
        <f>VLOOKUP(Data!P52,original_prizes,3,TRUE)</f>
        <v>0</v>
      </c>
      <c r="R64" s="31">
        <f>VLOOKUP(Data!Q52,original_prizes,3,TRUE)</f>
        <v>0</v>
      </c>
      <c r="S64" s="31">
        <f>VLOOKUP(Data!R52,original_prizes,3,TRUE)</f>
        <v>0.01</v>
      </c>
      <c r="T64" s="31">
        <f>VLOOKUP(Data!S52,original_prizes,3,TRUE)</f>
        <v>0.01</v>
      </c>
      <c r="U64" s="31">
        <f>VLOOKUP(Data!T52,original_prizes,3,TRUE)</f>
        <v>0.04</v>
      </c>
      <c r="V64" s="31">
        <f>VLOOKUP(Data!U52,original_prizes,3,TRUE)</f>
        <v>0.03</v>
      </c>
      <c r="X64">
        <f t="shared" si="26"/>
        <v>50</v>
      </c>
      <c r="Z64" s="32">
        <f t="shared" si="27"/>
        <v>150000</v>
      </c>
      <c r="AA64" s="29">
        <f t="shared" si="28"/>
        <v>155220</v>
      </c>
      <c r="AB64" s="29">
        <f t="shared" si="29"/>
        <v>154443.9</v>
      </c>
      <c r="AC64" s="29">
        <f t="shared" si="30"/>
        <v>158281.830915</v>
      </c>
      <c r="AD64" s="29">
        <f t="shared" si="31"/>
        <v>163790.038630842</v>
      </c>
      <c r="AE64" s="29">
        <f t="shared" si="32"/>
        <v>167860.22109081841</v>
      </c>
      <c r="AF64" s="29">
        <f t="shared" si="33"/>
        <v>167020.91998536431</v>
      </c>
      <c r="AG64" s="29">
        <f t="shared" si="34"/>
        <v>169509.53169314624</v>
      </c>
      <c r="AH64" s="29">
        <f t="shared" si="35"/>
        <v>172035.22371537413</v>
      </c>
      <c r="AI64" s="29">
        <f t="shared" si="36"/>
        <v>174598.5485487332</v>
      </c>
      <c r="AJ64" s="29">
        <f t="shared" si="37"/>
        <v>178937.32248016924</v>
      </c>
      <c r="AK64" s="29">
        <f t="shared" si="38"/>
        <v>183383.91494380144</v>
      </c>
      <c r="AL64" s="29">
        <f t="shared" si="39"/>
        <v>189765.67518384574</v>
      </c>
      <c r="AM64" s="29">
        <f t="shared" si="40"/>
        <v>190705.01527600578</v>
      </c>
      <c r="AN64" s="29">
        <f t="shared" si="41"/>
        <v>191649.00510162202</v>
      </c>
      <c r="AO64" s="29">
        <f t="shared" si="42"/>
        <v>190690.76007611392</v>
      </c>
      <c r="AP64" s="29">
        <f t="shared" si="43"/>
        <v>189737.30627573334</v>
      </c>
      <c r="AQ64" s="29">
        <f t="shared" si="44"/>
        <v>190676.50594179821</v>
      </c>
      <c r="AR64" s="29">
        <f t="shared" si="45"/>
        <v>191620.35464621012</v>
      </c>
      <c r="AS64" s="29">
        <f t="shared" si="46"/>
        <v>198288.74298789824</v>
      </c>
      <c r="AT64" s="29">
        <f t="shared" si="47"/>
        <v>203216.21825114754</v>
      </c>
      <c r="AU64" s="19"/>
      <c r="AV64" s="28">
        <f t="shared" si="23"/>
        <v>112</v>
      </c>
      <c r="AW64" s="19"/>
      <c r="AX64" s="27">
        <f t="shared" si="24"/>
        <v>1.5297589992883998E-2</v>
      </c>
    </row>
    <row r="65" spans="1:50">
      <c r="A65">
        <f t="shared" si="25"/>
        <v>51</v>
      </c>
      <c r="C65" s="31">
        <f>VLOOKUP(Data!B53,original_prizes,3,TRUE)</f>
        <v>0.04</v>
      </c>
      <c r="D65" s="31">
        <f>VLOOKUP(Data!C53,original_prizes,3,TRUE)</f>
        <v>0.01</v>
      </c>
      <c r="E65" s="31">
        <f>VLOOKUP(Data!D53,original_prizes,3,TRUE)</f>
        <v>0.04</v>
      </c>
      <c r="F65" s="31">
        <f>VLOOKUP(Data!E53,original_prizes,3,TRUE)</f>
        <v>0.04</v>
      </c>
      <c r="G65" s="31">
        <f>VLOOKUP(Data!F53,original_prizes,3,TRUE)</f>
        <v>0.03</v>
      </c>
      <c r="H65" s="31">
        <f>VLOOKUP(Data!G53,original_prizes,3,TRUE)</f>
        <v>0</v>
      </c>
      <c r="I65" s="31">
        <f>VLOOKUP(Data!H53,original_prizes,3,TRUE)</f>
        <v>0.03</v>
      </c>
      <c r="J65" s="31">
        <f>VLOOKUP(Data!I53,original_prizes,3,TRUE)</f>
        <v>0.04</v>
      </c>
      <c r="K65" s="31">
        <f>VLOOKUP(Data!J53,original_prizes,3,TRUE)</f>
        <v>0.04</v>
      </c>
      <c r="L65" s="31">
        <f>VLOOKUP(Data!K53,original_prizes,3,TRUE)</f>
        <v>0.03</v>
      </c>
      <c r="M65" s="31">
        <f>VLOOKUP(Data!L53,original_prizes,3,TRUE)</f>
        <v>0.02</v>
      </c>
      <c r="N65" s="31">
        <f>VLOOKUP(Data!M53,original_prizes,3,TRUE)</f>
        <v>0.02</v>
      </c>
      <c r="O65" s="31">
        <f>VLOOKUP(Data!N53,original_prizes,3,TRUE)</f>
        <v>0.04</v>
      </c>
      <c r="P65" s="31">
        <f>VLOOKUP(Data!O53,original_prizes,3,TRUE)</f>
        <v>0.03</v>
      </c>
      <c r="Q65" s="31">
        <f>VLOOKUP(Data!P53,original_prizes,3,TRUE)</f>
        <v>0.02</v>
      </c>
      <c r="R65" s="31">
        <f>VLOOKUP(Data!Q53,original_prizes,3,TRUE)</f>
        <v>0.02</v>
      </c>
      <c r="S65" s="31">
        <f>VLOOKUP(Data!R53,original_prizes,3,TRUE)</f>
        <v>0.04</v>
      </c>
      <c r="T65" s="31">
        <f>VLOOKUP(Data!S53,original_prizes,3,TRUE)</f>
        <v>0</v>
      </c>
      <c r="U65" s="31">
        <f>VLOOKUP(Data!T53,original_prizes,3,TRUE)</f>
        <v>0</v>
      </c>
      <c r="V65" s="31">
        <f>VLOOKUP(Data!U53,original_prizes,3,TRUE)</f>
        <v>0.01</v>
      </c>
      <c r="X65">
        <f t="shared" si="26"/>
        <v>51</v>
      </c>
      <c r="Z65" s="32">
        <f t="shared" si="27"/>
        <v>150000</v>
      </c>
      <c r="AA65" s="29">
        <f t="shared" si="28"/>
        <v>155220</v>
      </c>
      <c r="AB65" s="29">
        <f t="shared" si="29"/>
        <v>155988.33900000001</v>
      </c>
      <c r="AC65" s="29">
        <f t="shared" si="30"/>
        <v>161416.73319720002</v>
      </c>
      <c r="AD65" s="29">
        <f t="shared" si="31"/>
        <v>167034.03551246258</v>
      </c>
      <c r="AE65" s="29">
        <f t="shared" si="32"/>
        <v>171184.83129494727</v>
      </c>
      <c r="AF65" s="29">
        <f t="shared" si="33"/>
        <v>170328.90713847254</v>
      </c>
      <c r="AG65" s="29">
        <f t="shared" si="34"/>
        <v>174561.5804808636</v>
      </c>
      <c r="AH65" s="29">
        <f t="shared" si="35"/>
        <v>180636.32348159765</v>
      </c>
      <c r="AI65" s="29">
        <f t="shared" si="36"/>
        <v>186922.46753875725</v>
      </c>
      <c r="AJ65" s="29">
        <f t="shared" si="37"/>
        <v>191567.49085709537</v>
      </c>
      <c r="AK65" s="29">
        <f t="shared" si="38"/>
        <v>194421.84647086609</v>
      </c>
      <c r="AL65" s="29">
        <f t="shared" si="39"/>
        <v>197318.73198328202</v>
      </c>
      <c r="AM65" s="29">
        <f t="shared" si="40"/>
        <v>204185.42385630024</v>
      </c>
      <c r="AN65" s="29">
        <f t="shared" si="41"/>
        <v>209259.4316391293</v>
      </c>
      <c r="AO65" s="29">
        <f t="shared" si="42"/>
        <v>212377.39717055231</v>
      </c>
      <c r="AP65" s="29">
        <f t="shared" si="43"/>
        <v>215541.82038839353</v>
      </c>
      <c r="AQ65" s="29">
        <f t="shared" si="44"/>
        <v>223042.67573790962</v>
      </c>
      <c r="AR65" s="29">
        <f t="shared" si="45"/>
        <v>221927.46235922008</v>
      </c>
      <c r="AS65" s="29">
        <f t="shared" si="46"/>
        <v>220817.82504742398</v>
      </c>
      <c r="AT65" s="29">
        <f t="shared" si="47"/>
        <v>221910.87328140874</v>
      </c>
      <c r="AU65" s="19"/>
      <c r="AV65" s="28">
        <f t="shared" si="23"/>
        <v>188</v>
      </c>
      <c r="AW65" s="19"/>
      <c r="AX65" s="27">
        <f t="shared" si="24"/>
        <v>1.9775012283438143E-2</v>
      </c>
    </row>
    <row r="66" spans="1:50">
      <c r="A66">
        <f t="shared" si="25"/>
        <v>52</v>
      </c>
      <c r="C66" s="31">
        <f>VLOOKUP(Data!B54,original_prizes,3,TRUE)</f>
        <v>0.01</v>
      </c>
      <c r="D66" s="31">
        <f>VLOOKUP(Data!C54,original_prizes,3,TRUE)</f>
        <v>0.03</v>
      </c>
      <c r="E66" s="31">
        <f>VLOOKUP(Data!D54,original_prizes,3,TRUE)</f>
        <v>0.03</v>
      </c>
      <c r="F66" s="31">
        <f>VLOOKUP(Data!E54,original_prizes,3,TRUE)</f>
        <v>0.02</v>
      </c>
      <c r="G66" s="31">
        <f>VLOOKUP(Data!F54,original_prizes,3,TRUE)</f>
        <v>0.03</v>
      </c>
      <c r="H66" s="31">
        <f>VLOOKUP(Data!G54,original_prizes,3,TRUE)</f>
        <v>0.03</v>
      </c>
      <c r="I66" s="31">
        <f>VLOOKUP(Data!H54,original_prizes,3,TRUE)</f>
        <v>0.04</v>
      </c>
      <c r="J66" s="31">
        <f>VLOOKUP(Data!I54,original_prizes,3,TRUE)</f>
        <v>0.01</v>
      </c>
      <c r="K66" s="31">
        <f>VLOOKUP(Data!J54,original_prizes,3,TRUE)</f>
        <v>0.03</v>
      </c>
      <c r="L66" s="31">
        <f>VLOOKUP(Data!K54,original_prizes,3,TRUE)</f>
        <v>0.02</v>
      </c>
      <c r="M66" s="31">
        <f>VLOOKUP(Data!L54,original_prizes,3,TRUE)</f>
        <v>0</v>
      </c>
      <c r="N66" s="31">
        <f>VLOOKUP(Data!M54,original_prizes,3,TRUE)</f>
        <v>0.04</v>
      </c>
      <c r="O66" s="31">
        <f>VLOOKUP(Data!N54,original_prizes,3,TRUE)</f>
        <v>0.04</v>
      </c>
      <c r="P66" s="31">
        <f>VLOOKUP(Data!O54,original_prizes,3,TRUE)</f>
        <v>0.03</v>
      </c>
      <c r="Q66" s="31">
        <f>VLOOKUP(Data!P54,original_prizes,3,TRUE)</f>
        <v>0.02</v>
      </c>
      <c r="R66" s="31">
        <f>VLOOKUP(Data!Q54,original_prizes,3,TRUE)</f>
        <v>0.02</v>
      </c>
      <c r="S66" s="31">
        <f>VLOOKUP(Data!R54,original_prizes,3,TRUE)</f>
        <v>0.01</v>
      </c>
      <c r="T66" s="31">
        <f>VLOOKUP(Data!S54,original_prizes,3,TRUE)</f>
        <v>0.04</v>
      </c>
      <c r="U66" s="31">
        <f>VLOOKUP(Data!T54,original_prizes,3,TRUE)</f>
        <v>0.03</v>
      </c>
      <c r="V66" s="31">
        <f>VLOOKUP(Data!U54,original_prizes,3,TRUE)</f>
        <v>0.03</v>
      </c>
      <c r="X66">
        <f t="shared" si="26"/>
        <v>52</v>
      </c>
      <c r="Z66" s="32">
        <f t="shared" si="27"/>
        <v>150000</v>
      </c>
      <c r="AA66" s="29">
        <f t="shared" si="28"/>
        <v>150742.5</v>
      </c>
      <c r="AB66" s="29">
        <f t="shared" si="29"/>
        <v>154488.45112499999</v>
      </c>
      <c r="AC66" s="29">
        <f t="shared" si="30"/>
        <v>158327.48913545624</v>
      </c>
      <c r="AD66" s="29">
        <f t="shared" si="31"/>
        <v>160686.56872357454</v>
      </c>
      <c r="AE66" s="29">
        <f t="shared" si="32"/>
        <v>164679.62995635538</v>
      </c>
      <c r="AF66" s="29">
        <f t="shared" si="33"/>
        <v>168771.91876077082</v>
      </c>
      <c r="AG66" s="29">
        <f t="shared" si="34"/>
        <v>174645.18153364566</v>
      </c>
      <c r="AH66" s="29">
        <f t="shared" si="35"/>
        <v>175509.6751822372</v>
      </c>
      <c r="AI66" s="29">
        <f t="shared" si="36"/>
        <v>179871.09061051579</v>
      </c>
      <c r="AJ66" s="29">
        <f t="shared" si="37"/>
        <v>182551.16986061248</v>
      </c>
      <c r="AK66" s="29">
        <f t="shared" si="38"/>
        <v>181638.41401130942</v>
      </c>
      <c r="AL66" s="29">
        <f t="shared" si="39"/>
        <v>187959.430818903</v>
      </c>
      <c r="AM66" s="29">
        <f t="shared" si="40"/>
        <v>194500.41901140081</v>
      </c>
      <c r="AN66" s="29">
        <f t="shared" si="41"/>
        <v>199333.75442383412</v>
      </c>
      <c r="AO66" s="29">
        <f t="shared" si="42"/>
        <v>202303.82736474925</v>
      </c>
      <c r="AP66" s="29">
        <f t="shared" si="43"/>
        <v>205318.15439248402</v>
      </c>
      <c r="AQ66" s="29">
        <f t="shared" si="44"/>
        <v>206334.47925672683</v>
      </c>
      <c r="AR66" s="29">
        <f t="shared" si="45"/>
        <v>213514.91913486095</v>
      </c>
      <c r="AS66" s="29">
        <f t="shared" si="46"/>
        <v>218820.76487536225</v>
      </c>
      <c r="AT66" s="29">
        <f t="shared" si="47"/>
        <v>224258.46088251501</v>
      </c>
      <c r="AU66" s="19"/>
      <c r="AV66" s="28">
        <f t="shared" si="23"/>
        <v>195</v>
      </c>
      <c r="AW66" s="19"/>
      <c r="AX66" s="27">
        <f t="shared" si="24"/>
        <v>2.0311728509592397E-2</v>
      </c>
    </row>
    <row r="67" spans="1:50">
      <c r="A67">
        <f t="shared" si="25"/>
        <v>53</v>
      </c>
      <c r="C67" s="31">
        <f>VLOOKUP(Data!B55,original_prizes,3,TRUE)</f>
        <v>0.02</v>
      </c>
      <c r="D67" s="31">
        <f>VLOOKUP(Data!C55,original_prizes,3,TRUE)</f>
        <v>0.04</v>
      </c>
      <c r="E67" s="31">
        <f>VLOOKUP(Data!D55,original_prizes,3,TRUE)</f>
        <v>0.01</v>
      </c>
      <c r="F67" s="31">
        <f>VLOOKUP(Data!E55,original_prizes,3,TRUE)</f>
        <v>0</v>
      </c>
      <c r="G67" s="31">
        <f>VLOOKUP(Data!F55,original_prizes,3,TRUE)</f>
        <v>0.03</v>
      </c>
      <c r="H67" s="31">
        <f>VLOOKUP(Data!G55,original_prizes,3,TRUE)</f>
        <v>0.03</v>
      </c>
      <c r="I67" s="31">
        <f>VLOOKUP(Data!H55,original_prizes,3,TRUE)</f>
        <v>0.02</v>
      </c>
      <c r="J67" s="31">
        <f>VLOOKUP(Data!I55,original_prizes,3,TRUE)</f>
        <v>0.03</v>
      </c>
      <c r="K67" s="31">
        <f>VLOOKUP(Data!J55,original_prizes,3,TRUE)</f>
        <v>0</v>
      </c>
      <c r="L67" s="31">
        <f>VLOOKUP(Data!K55,original_prizes,3,TRUE)</f>
        <v>0</v>
      </c>
      <c r="M67" s="31">
        <f>VLOOKUP(Data!L55,original_prizes,3,TRUE)</f>
        <v>0.02</v>
      </c>
      <c r="N67" s="31">
        <f>VLOOKUP(Data!M55,original_prizes,3,TRUE)</f>
        <v>0.04</v>
      </c>
      <c r="O67" s="31">
        <f>VLOOKUP(Data!N55,original_prizes,3,TRUE)</f>
        <v>0.04</v>
      </c>
      <c r="P67" s="31">
        <f>VLOOKUP(Data!O55,original_prizes,3,TRUE)</f>
        <v>0.04</v>
      </c>
      <c r="Q67" s="31">
        <f>VLOOKUP(Data!P55,original_prizes,3,TRUE)</f>
        <v>0.03</v>
      </c>
      <c r="R67" s="31">
        <f>VLOOKUP(Data!Q55,original_prizes,3,TRUE)</f>
        <v>0.01</v>
      </c>
      <c r="S67" s="31">
        <f>VLOOKUP(Data!R55,original_prizes,3,TRUE)</f>
        <v>0</v>
      </c>
      <c r="T67" s="31">
        <f>VLOOKUP(Data!S55,original_prizes,3,TRUE)</f>
        <v>0.04</v>
      </c>
      <c r="U67" s="31">
        <f>VLOOKUP(Data!T55,original_prizes,3,TRUE)</f>
        <v>0</v>
      </c>
      <c r="V67" s="31">
        <f>VLOOKUP(Data!U55,original_prizes,3,TRUE)</f>
        <v>0.04</v>
      </c>
      <c r="X67">
        <f t="shared" si="26"/>
        <v>53</v>
      </c>
      <c r="Z67" s="32">
        <f t="shared" si="27"/>
        <v>150000</v>
      </c>
      <c r="AA67" s="29">
        <f t="shared" si="28"/>
        <v>152235</v>
      </c>
      <c r="AB67" s="29">
        <f t="shared" si="29"/>
        <v>157532.77799999999</v>
      </c>
      <c r="AC67" s="29">
        <f t="shared" si="30"/>
        <v>158312.56525109999</v>
      </c>
      <c r="AD67" s="29">
        <f t="shared" si="31"/>
        <v>157521.00242484448</v>
      </c>
      <c r="AE67" s="29">
        <f t="shared" si="32"/>
        <v>161435.39933510189</v>
      </c>
      <c r="AF67" s="29">
        <f t="shared" si="33"/>
        <v>165447.06900857916</v>
      </c>
      <c r="AG67" s="29">
        <f t="shared" si="34"/>
        <v>167912.230336807</v>
      </c>
      <c r="AH67" s="29">
        <f t="shared" si="35"/>
        <v>172084.84926067665</v>
      </c>
      <c r="AI67" s="29">
        <f t="shared" si="36"/>
        <v>171224.42501437326</v>
      </c>
      <c r="AJ67" s="29">
        <f t="shared" si="37"/>
        <v>170368.30288930138</v>
      </c>
      <c r="AK67" s="29">
        <f t="shared" si="38"/>
        <v>172906.79060235198</v>
      </c>
      <c r="AL67" s="29">
        <f t="shared" si="39"/>
        <v>178923.94691531383</v>
      </c>
      <c r="AM67" s="29">
        <f t="shared" si="40"/>
        <v>185150.50026796674</v>
      </c>
      <c r="AN67" s="29">
        <f t="shared" si="41"/>
        <v>191593.73767729197</v>
      </c>
      <c r="AO67" s="29">
        <f t="shared" si="42"/>
        <v>196354.84205857266</v>
      </c>
      <c r="AP67" s="29">
        <f t="shared" si="43"/>
        <v>197326.79852676258</v>
      </c>
      <c r="AQ67" s="29">
        <f t="shared" si="44"/>
        <v>196340.16453412877</v>
      </c>
      <c r="AR67" s="29">
        <f t="shared" si="45"/>
        <v>203172.80225991647</v>
      </c>
      <c r="AS67" s="29">
        <f t="shared" si="46"/>
        <v>202156.93824861688</v>
      </c>
      <c r="AT67" s="29">
        <f t="shared" si="47"/>
        <v>209191.99969966876</v>
      </c>
      <c r="AU67" s="19"/>
      <c r="AV67" s="28">
        <f t="shared" si="23"/>
        <v>146</v>
      </c>
      <c r="AW67" s="19"/>
      <c r="AX67" s="27">
        <f t="shared" si="24"/>
        <v>1.6769922339057608E-2</v>
      </c>
    </row>
    <row r="68" spans="1:50">
      <c r="A68">
        <f t="shared" si="25"/>
        <v>54</v>
      </c>
      <c r="C68" s="31">
        <f>VLOOKUP(Data!B56,original_prizes,3,TRUE)</f>
        <v>0</v>
      </c>
      <c r="D68" s="31">
        <f>VLOOKUP(Data!C56,original_prizes,3,TRUE)</f>
        <v>0.02</v>
      </c>
      <c r="E68" s="31">
        <f>VLOOKUP(Data!D56,original_prizes,3,TRUE)</f>
        <v>0.03</v>
      </c>
      <c r="F68" s="31">
        <f>VLOOKUP(Data!E56,original_prizes,3,TRUE)</f>
        <v>0</v>
      </c>
      <c r="G68" s="31">
        <f>VLOOKUP(Data!F56,original_prizes,3,TRUE)</f>
        <v>0</v>
      </c>
      <c r="H68" s="31">
        <f>VLOOKUP(Data!G56,original_prizes,3,TRUE)</f>
        <v>0</v>
      </c>
      <c r="I68" s="31">
        <f>VLOOKUP(Data!H56,original_prizes,3,TRUE)</f>
        <v>0.01</v>
      </c>
      <c r="J68" s="31">
        <f>VLOOKUP(Data!I56,original_prizes,3,TRUE)</f>
        <v>0.01</v>
      </c>
      <c r="K68" s="31">
        <f>VLOOKUP(Data!J56,original_prizes,3,TRUE)</f>
        <v>0.01</v>
      </c>
      <c r="L68" s="31">
        <f>VLOOKUP(Data!K56,original_prizes,3,TRUE)</f>
        <v>0.04</v>
      </c>
      <c r="M68" s="31">
        <f>VLOOKUP(Data!L56,original_prizes,3,TRUE)</f>
        <v>0</v>
      </c>
      <c r="N68" s="31">
        <f>VLOOKUP(Data!M56,original_prizes,3,TRUE)</f>
        <v>0.04</v>
      </c>
      <c r="O68" s="31">
        <f>VLOOKUP(Data!N56,original_prizes,3,TRUE)</f>
        <v>0.02</v>
      </c>
      <c r="P68" s="31">
        <f>VLOOKUP(Data!O56,original_prizes,3,TRUE)</f>
        <v>0</v>
      </c>
      <c r="Q68" s="31">
        <f>VLOOKUP(Data!P56,original_prizes,3,TRUE)</f>
        <v>0</v>
      </c>
      <c r="R68" s="31">
        <f>VLOOKUP(Data!Q56,original_prizes,3,TRUE)</f>
        <v>0</v>
      </c>
      <c r="S68" s="31">
        <f>VLOOKUP(Data!R56,original_prizes,3,TRUE)</f>
        <v>0.01</v>
      </c>
      <c r="T68" s="31">
        <f>VLOOKUP(Data!S56,original_prizes,3,TRUE)</f>
        <v>0</v>
      </c>
      <c r="U68" s="31">
        <f>VLOOKUP(Data!T56,original_prizes,3,TRUE)</f>
        <v>0.03</v>
      </c>
      <c r="V68" s="31">
        <f>VLOOKUP(Data!U56,original_prizes,3,TRUE)</f>
        <v>0</v>
      </c>
      <c r="X68">
        <f t="shared" si="26"/>
        <v>54</v>
      </c>
      <c r="Z68" s="32">
        <f t="shared" si="27"/>
        <v>150000</v>
      </c>
      <c r="AA68" s="29">
        <f t="shared" si="28"/>
        <v>149250</v>
      </c>
      <c r="AB68" s="29">
        <f t="shared" si="29"/>
        <v>151473.82500000001</v>
      </c>
      <c r="AC68" s="29">
        <f t="shared" si="30"/>
        <v>155237.94955125003</v>
      </c>
      <c r="AD68" s="29">
        <f t="shared" si="31"/>
        <v>154461.75980349377</v>
      </c>
      <c r="AE68" s="29">
        <f t="shared" si="32"/>
        <v>153689.45100447629</v>
      </c>
      <c r="AF68" s="29">
        <f t="shared" si="33"/>
        <v>152921.0037494539</v>
      </c>
      <c r="AG68" s="29">
        <f t="shared" si="34"/>
        <v>153677.9627180137</v>
      </c>
      <c r="AH68" s="29">
        <f t="shared" si="35"/>
        <v>154438.66863346787</v>
      </c>
      <c r="AI68" s="29">
        <f t="shared" si="36"/>
        <v>155203.14004320354</v>
      </c>
      <c r="AJ68" s="29">
        <f t="shared" si="37"/>
        <v>160604.20931670704</v>
      </c>
      <c r="AK68" s="29">
        <f t="shared" si="38"/>
        <v>159801.1882701235</v>
      </c>
      <c r="AL68" s="29">
        <f t="shared" si="39"/>
        <v>165362.2696219238</v>
      </c>
      <c r="AM68" s="29">
        <f t="shared" si="40"/>
        <v>167826.16743929047</v>
      </c>
      <c r="AN68" s="29">
        <f t="shared" si="41"/>
        <v>166987.03660209401</v>
      </c>
      <c r="AO68" s="29">
        <f t="shared" si="42"/>
        <v>166152.10141908354</v>
      </c>
      <c r="AP68" s="29">
        <f t="shared" si="43"/>
        <v>165321.34091198811</v>
      </c>
      <c r="AQ68" s="29">
        <f t="shared" si="44"/>
        <v>166139.68154950248</v>
      </c>
      <c r="AR68" s="29">
        <f t="shared" si="45"/>
        <v>165308.98314175496</v>
      </c>
      <c r="AS68" s="29">
        <f t="shared" si="46"/>
        <v>169416.91137282757</v>
      </c>
      <c r="AT68" s="29">
        <f t="shared" si="47"/>
        <v>168569.82681596343</v>
      </c>
      <c r="AU68" s="19"/>
      <c r="AV68" s="28">
        <f t="shared" si="23"/>
        <v>1</v>
      </c>
      <c r="AW68" s="19"/>
      <c r="AX68" s="27">
        <f t="shared" si="24"/>
        <v>5.8527997106714302E-3</v>
      </c>
    </row>
    <row r="69" spans="1:50">
      <c r="A69">
        <f t="shared" si="25"/>
        <v>55</v>
      </c>
      <c r="C69" s="31">
        <f>VLOOKUP(Data!B57,original_prizes,3,TRUE)</f>
        <v>0.04</v>
      </c>
      <c r="D69" s="31">
        <f>VLOOKUP(Data!C57,original_prizes,3,TRUE)</f>
        <v>0.03</v>
      </c>
      <c r="E69" s="31">
        <f>VLOOKUP(Data!D57,original_prizes,3,TRUE)</f>
        <v>0.01</v>
      </c>
      <c r="F69" s="31">
        <f>VLOOKUP(Data!E57,original_prizes,3,TRUE)</f>
        <v>0.04</v>
      </c>
      <c r="G69" s="31">
        <f>VLOOKUP(Data!F57,original_prizes,3,TRUE)</f>
        <v>0</v>
      </c>
      <c r="H69" s="31">
        <f>VLOOKUP(Data!G57,original_prizes,3,TRUE)</f>
        <v>0.03</v>
      </c>
      <c r="I69" s="31">
        <f>VLOOKUP(Data!H57,original_prizes,3,TRUE)</f>
        <v>0.01</v>
      </c>
      <c r="J69" s="31">
        <f>VLOOKUP(Data!I57,original_prizes,3,TRUE)</f>
        <v>0.04</v>
      </c>
      <c r="K69" s="31">
        <f>VLOOKUP(Data!J57,original_prizes,3,TRUE)</f>
        <v>0</v>
      </c>
      <c r="L69" s="31">
        <f>VLOOKUP(Data!K57,original_prizes,3,TRUE)</f>
        <v>0</v>
      </c>
      <c r="M69" s="31">
        <f>VLOOKUP(Data!L57,original_prizes,3,TRUE)</f>
        <v>0.02</v>
      </c>
      <c r="N69" s="31">
        <f>VLOOKUP(Data!M57,original_prizes,3,TRUE)</f>
        <v>0.01</v>
      </c>
      <c r="O69" s="31">
        <f>VLOOKUP(Data!N57,original_prizes,3,TRUE)</f>
        <v>0.03</v>
      </c>
      <c r="P69" s="31">
        <f>VLOOKUP(Data!O57,original_prizes,3,TRUE)</f>
        <v>0.03</v>
      </c>
      <c r="Q69" s="31">
        <f>VLOOKUP(Data!P57,original_prizes,3,TRUE)</f>
        <v>0.04</v>
      </c>
      <c r="R69" s="31">
        <f>VLOOKUP(Data!Q57,original_prizes,3,TRUE)</f>
        <v>0</v>
      </c>
      <c r="S69" s="31">
        <f>VLOOKUP(Data!R57,original_prizes,3,TRUE)</f>
        <v>0</v>
      </c>
      <c r="T69" s="31">
        <f>VLOOKUP(Data!S57,original_prizes,3,TRUE)</f>
        <v>0.01</v>
      </c>
      <c r="U69" s="31">
        <f>VLOOKUP(Data!T57,original_prizes,3,TRUE)</f>
        <v>0.03</v>
      </c>
      <c r="V69" s="31">
        <f>VLOOKUP(Data!U57,original_prizes,3,TRUE)</f>
        <v>0.01</v>
      </c>
      <c r="X69">
        <f t="shared" si="26"/>
        <v>55</v>
      </c>
      <c r="Z69" s="32">
        <f t="shared" si="27"/>
        <v>150000</v>
      </c>
      <c r="AA69" s="29">
        <f t="shared" si="28"/>
        <v>155220</v>
      </c>
      <c r="AB69" s="29">
        <f t="shared" si="29"/>
        <v>159077.217</v>
      </c>
      <c r="AC69" s="29">
        <f t="shared" si="30"/>
        <v>159864.64922415002</v>
      </c>
      <c r="AD69" s="29">
        <f t="shared" si="31"/>
        <v>165427.93901715046</v>
      </c>
      <c r="AE69" s="29">
        <f t="shared" si="32"/>
        <v>164600.7993220647</v>
      </c>
      <c r="AF69" s="29">
        <f t="shared" si="33"/>
        <v>168691.12918521801</v>
      </c>
      <c r="AG69" s="29">
        <f t="shared" si="34"/>
        <v>169526.15027468486</v>
      </c>
      <c r="AH69" s="29">
        <f t="shared" si="35"/>
        <v>175425.66030424388</v>
      </c>
      <c r="AI69" s="29">
        <f t="shared" si="36"/>
        <v>174548.53200272267</v>
      </c>
      <c r="AJ69" s="29">
        <f t="shared" si="37"/>
        <v>173675.78934270906</v>
      </c>
      <c r="AK69" s="29">
        <f t="shared" si="38"/>
        <v>176263.55860391542</v>
      </c>
      <c r="AL69" s="29">
        <f t="shared" si="39"/>
        <v>177136.06321900481</v>
      </c>
      <c r="AM69" s="29">
        <f t="shared" si="40"/>
        <v>181537.89438999709</v>
      </c>
      <c r="AN69" s="29">
        <f t="shared" si="41"/>
        <v>186049.11106558854</v>
      </c>
      <c r="AO69" s="29">
        <f t="shared" si="42"/>
        <v>192523.62013067101</v>
      </c>
      <c r="AP69" s="29">
        <f t="shared" si="43"/>
        <v>191561.00203001767</v>
      </c>
      <c r="AQ69" s="29">
        <f t="shared" si="44"/>
        <v>190603.19701986757</v>
      </c>
      <c r="AR69" s="29">
        <f t="shared" si="45"/>
        <v>191546.68284511592</v>
      </c>
      <c r="AS69" s="29">
        <f t="shared" si="46"/>
        <v>196306.61791381706</v>
      </c>
      <c r="AT69" s="29">
        <f t="shared" si="47"/>
        <v>197278.33567249044</v>
      </c>
      <c r="AU69" s="19"/>
      <c r="AV69" s="28">
        <f t="shared" si="23"/>
        <v>72</v>
      </c>
      <c r="AW69" s="19"/>
      <c r="AX69" s="27">
        <f t="shared" si="24"/>
        <v>1.3793276895554651E-2</v>
      </c>
    </row>
    <row r="70" spans="1:50">
      <c r="A70">
        <f t="shared" si="25"/>
        <v>56</v>
      </c>
      <c r="C70" s="31">
        <f>VLOOKUP(Data!B58,original_prizes,3,TRUE)</f>
        <v>0.03</v>
      </c>
      <c r="D70" s="31">
        <f>VLOOKUP(Data!C58,original_prizes,3,TRUE)</f>
        <v>0.01</v>
      </c>
      <c r="E70" s="31">
        <f>VLOOKUP(Data!D58,original_prizes,3,TRUE)</f>
        <v>0.04</v>
      </c>
      <c r="F70" s="31">
        <f>VLOOKUP(Data!E58,original_prizes,3,TRUE)</f>
        <v>0</v>
      </c>
      <c r="G70" s="31">
        <f>VLOOKUP(Data!F58,original_prizes,3,TRUE)</f>
        <v>0</v>
      </c>
      <c r="H70" s="31">
        <f>VLOOKUP(Data!G58,original_prizes,3,TRUE)</f>
        <v>0</v>
      </c>
      <c r="I70" s="31">
        <f>VLOOKUP(Data!H58,original_prizes,3,TRUE)</f>
        <v>0.02</v>
      </c>
      <c r="J70" s="31">
        <f>VLOOKUP(Data!I58,original_prizes,3,TRUE)</f>
        <v>0.02</v>
      </c>
      <c r="K70" s="31">
        <f>VLOOKUP(Data!J58,original_prizes,3,TRUE)</f>
        <v>0.01</v>
      </c>
      <c r="L70" s="31">
        <f>VLOOKUP(Data!K58,original_prizes,3,TRUE)</f>
        <v>0.03</v>
      </c>
      <c r="M70" s="31">
        <f>VLOOKUP(Data!L58,original_prizes,3,TRUE)</f>
        <v>0.04</v>
      </c>
      <c r="N70" s="31">
        <f>VLOOKUP(Data!M58,original_prizes,3,TRUE)</f>
        <v>0.03</v>
      </c>
      <c r="O70" s="31">
        <f>VLOOKUP(Data!N58,original_prizes,3,TRUE)</f>
        <v>0.02</v>
      </c>
      <c r="P70" s="31">
        <f>VLOOKUP(Data!O58,original_prizes,3,TRUE)</f>
        <v>0</v>
      </c>
      <c r="Q70" s="31">
        <f>VLOOKUP(Data!P58,original_prizes,3,TRUE)</f>
        <v>0.03</v>
      </c>
      <c r="R70" s="31">
        <f>VLOOKUP(Data!Q58,original_prizes,3,TRUE)</f>
        <v>0</v>
      </c>
      <c r="S70" s="31">
        <f>VLOOKUP(Data!R58,original_prizes,3,TRUE)</f>
        <v>0.02</v>
      </c>
      <c r="T70" s="31">
        <f>VLOOKUP(Data!S58,original_prizes,3,TRUE)</f>
        <v>0.04</v>
      </c>
      <c r="U70" s="31">
        <f>VLOOKUP(Data!T58,original_prizes,3,TRUE)</f>
        <v>0.01</v>
      </c>
      <c r="V70" s="31">
        <f>VLOOKUP(Data!U58,original_prizes,3,TRUE)</f>
        <v>0.02</v>
      </c>
      <c r="X70">
        <f t="shared" si="26"/>
        <v>56</v>
      </c>
      <c r="Z70" s="32">
        <f t="shared" si="27"/>
        <v>150000</v>
      </c>
      <c r="AA70" s="29">
        <f t="shared" si="28"/>
        <v>153727.5</v>
      </c>
      <c r="AB70" s="29">
        <f t="shared" si="29"/>
        <v>154488.45112499999</v>
      </c>
      <c r="AC70" s="29">
        <f t="shared" si="30"/>
        <v>159864.64922414999</v>
      </c>
      <c r="AD70" s="29">
        <f t="shared" si="31"/>
        <v>159065.32597802926</v>
      </c>
      <c r="AE70" s="29">
        <f t="shared" si="32"/>
        <v>158269.9993481391</v>
      </c>
      <c r="AF70" s="29">
        <f t="shared" si="33"/>
        <v>157478.6493513984</v>
      </c>
      <c r="AG70" s="29">
        <f t="shared" si="34"/>
        <v>159825.08122673424</v>
      </c>
      <c r="AH70" s="29">
        <f t="shared" si="35"/>
        <v>162206.47493701259</v>
      </c>
      <c r="AI70" s="29">
        <f t="shared" si="36"/>
        <v>163009.39698795081</v>
      </c>
      <c r="AJ70" s="29">
        <f t="shared" si="37"/>
        <v>167060.18050310138</v>
      </c>
      <c r="AK70" s="29">
        <f t="shared" si="38"/>
        <v>172873.8747846093</v>
      </c>
      <c r="AL70" s="29">
        <f t="shared" si="39"/>
        <v>177169.79057300685</v>
      </c>
      <c r="AM70" s="29">
        <f t="shared" si="40"/>
        <v>179809.62045254462</v>
      </c>
      <c r="AN70" s="29">
        <f t="shared" si="41"/>
        <v>178910.5723502819</v>
      </c>
      <c r="AO70" s="29">
        <f t="shared" si="42"/>
        <v>183356.50007318641</v>
      </c>
      <c r="AP70" s="29">
        <f t="shared" si="43"/>
        <v>182439.71757282049</v>
      </c>
      <c r="AQ70" s="29">
        <f t="shared" si="44"/>
        <v>185158.06936465553</v>
      </c>
      <c r="AR70" s="29">
        <f t="shared" si="45"/>
        <v>191601.57017854555</v>
      </c>
      <c r="AS70" s="29">
        <f t="shared" si="46"/>
        <v>192549.99795092933</v>
      </c>
      <c r="AT70" s="29">
        <f t="shared" si="47"/>
        <v>195418.99292039816</v>
      </c>
      <c r="AU70" s="19"/>
      <c r="AV70" s="28">
        <f t="shared" si="23"/>
        <v>62</v>
      </c>
      <c r="AW70" s="19"/>
      <c r="AX70" s="27">
        <f t="shared" si="24"/>
        <v>1.3313376233611507E-2</v>
      </c>
    </row>
    <row r="71" spans="1:50">
      <c r="A71">
        <f t="shared" si="25"/>
        <v>57</v>
      </c>
      <c r="C71" s="31">
        <f>VLOOKUP(Data!B59,original_prizes,3,TRUE)</f>
        <v>0.03</v>
      </c>
      <c r="D71" s="31">
        <f>VLOOKUP(Data!C59,original_prizes,3,TRUE)</f>
        <v>0.01</v>
      </c>
      <c r="E71" s="31">
        <f>VLOOKUP(Data!D59,original_prizes,3,TRUE)</f>
        <v>0.02</v>
      </c>
      <c r="F71" s="31">
        <f>VLOOKUP(Data!E59,original_prizes,3,TRUE)</f>
        <v>0.04</v>
      </c>
      <c r="G71" s="31">
        <f>VLOOKUP(Data!F59,original_prizes,3,TRUE)</f>
        <v>0.01</v>
      </c>
      <c r="H71" s="31">
        <f>VLOOKUP(Data!G59,original_prizes,3,TRUE)</f>
        <v>0.04</v>
      </c>
      <c r="I71" s="31">
        <f>VLOOKUP(Data!H59,original_prizes,3,TRUE)</f>
        <v>0.03</v>
      </c>
      <c r="J71" s="31">
        <f>VLOOKUP(Data!I59,original_prizes,3,TRUE)</f>
        <v>0.01</v>
      </c>
      <c r="K71" s="31">
        <f>VLOOKUP(Data!J59,original_prizes,3,TRUE)</f>
        <v>0</v>
      </c>
      <c r="L71" s="31">
        <f>VLOOKUP(Data!K59,original_prizes,3,TRUE)</f>
        <v>0.03</v>
      </c>
      <c r="M71" s="31">
        <f>VLOOKUP(Data!L59,original_prizes,3,TRUE)</f>
        <v>0.01</v>
      </c>
      <c r="N71" s="31">
        <f>VLOOKUP(Data!M59,original_prizes,3,TRUE)</f>
        <v>0.01</v>
      </c>
      <c r="O71" s="31">
        <f>VLOOKUP(Data!N59,original_prizes,3,TRUE)</f>
        <v>0.02</v>
      </c>
      <c r="P71" s="31">
        <f>VLOOKUP(Data!O59,original_prizes,3,TRUE)</f>
        <v>0</v>
      </c>
      <c r="Q71" s="31">
        <f>VLOOKUP(Data!P59,original_prizes,3,TRUE)</f>
        <v>0.01</v>
      </c>
      <c r="R71" s="31">
        <f>VLOOKUP(Data!Q59,original_prizes,3,TRUE)</f>
        <v>0</v>
      </c>
      <c r="S71" s="31">
        <f>VLOOKUP(Data!R59,original_prizes,3,TRUE)</f>
        <v>0</v>
      </c>
      <c r="T71" s="31">
        <f>VLOOKUP(Data!S59,original_prizes,3,TRUE)</f>
        <v>0.01</v>
      </c>
      <c r="U71" s="31">
        <f>VLOOKUP(Data!T59,original_prizes,3,TRUE)</f>
        <v>0</v>
      </c>
      <c r="V71" s="31">
        <f>VLOOKUP(Data!U59,original_prizes,3,TRUE)</f>
        <v>0.04</v>
      </c>
      <c r="X71">
        <f t="shared" si="26"/>
        <v>57</v>
      </c>
      <c r="Z71" s="32">
        <f t="shared" si="27"/>
        <v>150000</v>
      </c>
      <c r="AA71" s="29">
        <f t="shared" si="28"/>
        <v>153727.5</v>
      </c>
      <c r="AB71" s="29">
        <f t="shared" si="29"/>
        <v>154488.45112499999</v>
      </c>
      <c r="AC71" s="29">
        <f t="shared" si="30"/>
        <v>156790.32904676249</v>
      </c>
      <c r="AD71" s="29">
        <f t="shared" si="31"/>
        <v>162246.63249758983</v>
      </c>
      <c r="AE71" s="29">
        <f t="shared" si="32"/>
        <v>163049.75332845288</v>
      </c>
      <c r="AF71" s="29">
        <f t="shared" si="33"/>
        <v>168723.88474428304</v>
      </c>
      <c r="AG71" s="29">
        <f t="shared" si="34"/>
        <v>172916.67328017848</v>
      </c>
      <c r="AH71" s="29">
        <f t="shared" si="35"/>
        <v>173772.61081291537</v>
      </c>
      <c r="AI71" s="29">
        <f t="shared" si="36"/>
        <v>172903.7477588508</v>
      </c>
      <c r="AJ71" s="29">
        <f t="shared" si="37"/>
        <v>177200.40589065826</v>
      </c>
      <c r="AK71" s="29">
        <f t="shared" si="38"/>
        <v>178077.54789981703</v>
      </c>
      <c r="AL71" s="29">
        <f t="shared" si="39"/>
        <v>178959.03176192113</v>
      </c>
      <c r="AM71" s="29">
        <f t="shared" si="40"/>
        <v>181625.52133517375</v>
      </c>
      <c r="AN71" s="29">
        <f t="shared" si="41"/>
        <v>180717.39372849787</v>
      </c>
      <c r="AO71" s="29">
        <f t="shared" si="42"/>
        <v>181611.94482745393</v>
      </c>
      <c r="AP71" s="29">
        <f t="shared" si="43"/>
        <v>180703.88510331666</v>
      </c>
      <c r="AQ71" s="29">
        <f t="shared" si="44"/>
        <v>179800.36567780009</v>
      </c>
      <c r="AR71" s="29">
        <f t="shared" si="45"/>
        <v>180690.37748790518</v>
      </c>
      <c r="AS71" s="29">
        <f t="shared" si="46"/>
        <v>179786.92560046565</v>
      </c>
      <c r="AT71" s="29">
        <f t="shared" si="47"/>
        <v>186043.51061136185</v>
      </c>
      <c r="AU71" s="19"/>
      <c r="AV71" s="28">
        <f t="shared" si="23"/>
        <v>26</v>
      </c>
      <c r="AW71" s="19"/>
      <c r="AX71" s="27">
        <f t="shared" si="24"/>
        <v>1.0825439610933962E-2</v>
      </c>
    </row>
    <row r="72" spans="1:50">
      <c r="A72">
        <f t="shared" si="25"/>
        <v>58</v>
      </c>
      <c r="C72" s="31">
        <f>VLOOKUP(Data!B60,original_prizes,3,TRUE)</f>
        <v>0.01</v>
      </c>
      <c r="D72" s="31">
        <f>VLOOKUP(Data!C60,original_prizes,3,TRUE)</f>
        <v>0.04</v>
      </c>
      <c r="E72" s="31">
        <f>VLOOKUP(Data!D60,original_prizes,3,TRUE)</f>
        <v>0.04</v>
      </c>
      <c r="F72" s="31">
        <f>VLOOKUP(Data!E60,original_prizes,3,TRUE)</f>
        <v>0.01</v>
      </c>
      <c r="G72" s="31">
        <f>VLOOKUP(Data!F60,original_prizes,3,TRUE)</f>
        <v>0.03</v>
      </c>
      <c r="H72" s="31">
        <f>VLOOKUP(Data!G60,original_prizes,3,TRUE)</f>
        <v>0.01</v>
      </c>
      <c r="I72" s="31">
        <f>VLOOKUP(Data!H60,original_prizes,3,TRUE)</f>
        <v>0.03</v>
      </c>
      <c r="J72" s="31">
        <f>VLOOKUP(Data!I60,original_prizes,3,TRUE)</f>
        <v>0</v>
      </c>
      <c r="K72" s="31">
        <f>VLOOKUP(Data!J60,original_prizes,3,TRUE)</f>
        <v>0.03</v>
      </c>
      <c r="L72" s="31">
        <f>VLOOKUP(Data!K60,original_prizes,3,TRUE)</f>
        <v>0.03</v>
      </c>
      <c r="M72" s="31">
        <f>VLOOKUP(Data!L60,original_prizes,3,TRUE)</f>
        <v>0.02</v>
      </c>
      <c r="N72" s="31">
        <f>VLOOKUP(Data!M60,original_prizes,3,TRUE)</f>
        <v>0.04</v>
      </c>
      <c r="O72" s="31">
        <f>VLOOKUP(Data!N60,original_prizes,3,TRUE)</f>
        <v>0</v>
      </c>
      <c r="P72" s="31">
        <f>VLOOKUP(Data!O60,original_prizes,3,TRUE)</f>
        <v>0</v>
      </c>
      <c r="Q72" s="31">
        <f>VLOOKUP(Data!P60,original_prizes,3,TRUE)</f>
        <v>0</v>
      </c>
      <c r="R72" s="31">
        <f>VLOOKUP(Data!Q60,original_prizes,3,TRUE)</f>
        <v>0</v>
      </c>
      <c r="S72" s="31">
        <f>VLOOKUP(Data!R60,original_prizes,3,TRUE)</f>
        <v>0.01</v>
      </c>
      <c r="T72" s="31">
        <f>VLOOKUP(Data!S60,original_prizes,3,TRUE)</f>
        <v>0.03</v>
      </c>
      <c r="U72" s="31">
        <f>VLOOKUP(Data!T60,original_prizes,3,TRUE)</f>
        <v>0.01</v>
      </c>
      <c r="V72" s="31">
        <f>VLOOKUP(Data!U60,original_prizes,3,TRUE)</f>
        <v>0.04</v>
      </c>
      <c r="X72">
        <f t="shared" si="26"/>
        <v>58</v>
      </c>
      <c r="Z72" s="32">
        <f t="shared" si="27"/>
        <v>150000</v>
      </c>
      <c r="AA72" s="29">
        <f t="shared" si="28"/>
        <v>150742.5</v>
      </c>
      <c r="AB72" s="29">
        <f t="shared" si="29"/>
        <v>155988.33900000001</v>
      </c>
      <c r="AC72" s="29">
        <f t="shared" si="30"/>
        <v>161416.73319720002</v>
      </c>
      <c r="AD72" s="29">
        <f t="shared" si="31"/>
        <v>162215.74602652618</v>
      </c>
      <c r="AE72" s="29">
        <f t="shared" si="32"/>
        <v>166246.80731528535</v>
      </c>
      <c r="AF72" s="29">
        <f t="shared" si="33"/>
        <v>167069.72901149601</v>
      </c>
      <c r="AG72" s="29">
        <f t="shared" si="34"/>
        <v>171221.4117774317</v>
      </c>
      <c r="AH72" s="29">
        <f t="shared" si="35"/>
        <v>170365.30471854453</v>
      </c>
      <c r="AI72" s="29">
        <f t="shared" si="36"/>
        <v>174598.88254080038</v>
      </c>
      <c r="AJ72" s="29">
        <f t="shared" si="37"/>
        <v>178937.66477193928</v>
      </c>
      <c r="AK72" s="29">
        <f t="shared" si="38"/>
        <v>181603.83597704119</v>
      </c>
      <c r="AL72" s="29">
        <f t="shared" si="39"/>
        <v>187923.64946904223</v>
      </c>
      <c r="AM72" s="29">
        <f t="shared" si="40"/>
        <v>186984.03122169702</v>
      </c>
      <c r="AN72" s="29">
        <f t="shared" si="41"/>
        <v>186049.11106558854</v>
      </c>
      <c r="AO72" s="29">
        <f t="shared" si="42"/>
        <v>185118.8655102606</v>
      </c>
      <c r="AP72" s="29">
        <f t="shared" si="43"/>
        <v>184193.27118270929</v>
      </c>
      <c r="AQ72" s="29">
        <f t="shared" si="44"/>
        <v>185105.02787506371</v>
      </c>
      <c r="AR72" s="29">
        <f t="shared" si="45"/>
        <v>189704.88781775904</v>
      </c>
      <c r="AS72" s="29">
        <f t="shared" si="46"/>
        <v>190643.92701245696</v>
      </c>
      <c r="AT72" s="29">
        <f t="shared" si="47"/>
        <v>197278.33567249047</v>
      </c>
      <c r="AU72" s="19"/>
      <c r="AV72" s="28">
        <f t="shared" si="23"/>
        <v>73</v>
      </c>
      <c r="AW72" s="19"/>
      <c r="AX72" s="27">
        <f t="shared" si="24"/>
        <v>1.3793276895554651E-2</v>
      </c>
    </row>
    <row r="73" spans="1:50">
      <c r="A73">
        <f t="shared" si="25"/>
        <v>59</v>
      </c>
      <c r="C73" s="31">
        <f>VLOOKUP(Data!B61,original_prizes,3,TRUE)</f>
        <v>0.01</v>
      </c>
      <c r="D73" s="31">
        <f>VLOOKUP(Data!C61,original_prizes,3,TRUE)</f>
        <v>0</v>
      </c>
      <c r="E73" s="31">
        <f>VLOOKUP(Data!D61,original_prizes,3,TRUE)</f>
        <v>0.01</v>
      </c>
      <c r="F73" s="31">
        <f>VLOOKUP(Data!E61,original_prizes,3,TRUE)</f>
        <v>0</v>
      </c>
      <c r="G73" s="31">
        <f>VLOOKUP(Data!F61,original_prizes,3,TRUE)</f>
        <v>0.03</v>
      </c>
      <c r="H73" s="31">
        <f>VLOOKUP(Data!G61,original_prizes,3,TRUE)</f>
        <v>0</v>
      </c>
      <c r="I73" s="31">
        <f>VLOOKUP(Data!H61,original_prizes,3,TRUE)</f>
        <v>0.03</v>
      </c>
      <c r="J73" s="31">
        <f>VLOOKUP(Data!I61,original_prizes,3,TRUE)</f>
        <v>0.04</v>
      </c>
      <c r="K73" s="31">
        <f>VLOOKUP(Data!J61,original_prizes,3,TRUE)</f>
        <v>0.02</v>
      </c>
      <c r="L73" s="31">
        <f>VLOOKUP(Data!K61,original_prizes,3,TRUE)</f>
        <v>0.01</v>
      </c>
      <c r="M73" s="31">
        <f>VLOOKUP(Data!L61,original_prizes,3,TRUE)</f>
        <v>0.04</v>
      </c>
      <c r="N73" s="31">
        <f>VLOOKUP(Data!M61,original_prizes,3,TRUE)</f>
        <v>0.02</v>
      </c>
      <c r="O73" s="31">
        <f>VLOOKUP(Data!N61,original_prizes,3,TRUE)</f>
        <v>0.02</v>
      </c>
      <c r="P73" s="31">
        <f>VLOOKUP(Data!O61,original_prizes,3,TRUE)</f>
        <v>0.01</v>
      </c>
      <c r="Q73" s="31">
        <f>VLOOKUP(Data!P61,original_prizes,3,TRUE)</f>
        <v>0.03</v>
      </c>
      <c r="R73" s="31">
        <f>VLOOKUP(Data!Q61,original_prizes,3,TRUE)</f>
        <v>0.03</v>
      </c>
      <c r="S73" s="31">
        <f>VLOOKUP(Data!R61,original_prizes,3,TRUE)</f>
        <v>0</v>
      </c>
      <c r="T73" s="31">
        <f>VLOOKUP(Data!S61,original_prizes,3,TRUE)</f>
        <v>0.04</v>
      </c>
      <c r="U73" s="31">
        <f>VLOOKUP(Data!T61,original_prizes,3,TRUE)</f>
        <v>0</v>
      </c>
      <c r="V73" s="31">
        <f>VLOOKUP(Data!U61,original_prizes,3,TRUE)</f>
        <v>0.03</v>
      </c>
      <c r="X73">
        <f t="shared" si="26"/>
        <v>59</v>
      </c>
      <c r="Z73" s="32">
        <f t="shared" si="27"/>
        <v>150000</v>
      </c>
      <c r="AA73" s="29">
        <f t="shared" si="28"/>
        <v>150742.5</v>
      </c>
      <c r="AB73" s="29">
        <f t="shared" si="29"/>
        <v>149988.78750000001</v>
      </c>
      <c r="AC73" s="29">
        <f t="shared" si="30"/>
        <v>150731.23199812503</v>
      </c>
      <c r="AD73" s="29">
        <f t="shared" si="31"/>
        <v>149977.57583813442</v>
      </c>
      <c r="AE73" s="29">
        <f t="shared" si="32"/>
        <v>153704.51859771204</v>
      </c>
      <c r="AF73" s="29">
        <f t="shared" si="33"/>
        <v>152935.99600472348</v>
      </c>
      <c r="AG73" s="29">
        <f t="shared" si="34"/>
        <v>156736.45550544086</v>
      </c>
      <c r="AH73" s="29">
        <f t="shared" si="35"/>
        <v>162190.8841570302</v>
      </c>
      <c r="AI73" s="29">
        <f t="shared" si="36"/>
        <v>164607.52833096994</v>
      </c>
      <c r="AJ73" s="29">
        <f t="shared" si="37"/>
        <v>165422.33559620826</v>
      </c>
      <c r="AK73" s="29">
        <f t="shared" si="38"/>
        <v>171179.03287495632</v>
      </c>
      <c r="AL73" s="29">
        <f t="shared" si="39"/>
        <v>173729.60046479318</v>
      </c>
      <c r="AM73" s="29">
        <f t="shared" si="40"/>
        <v>176318.1715117186</v>
      </c>
      <c r="AN73" s="29">
        <f t="shared" si="41"/>
        <v>177190.94646070161</v>
      </c>
      <c r="AO73" s="29">
        <f t="shared" si="42"/>
        <v>181594.14148025005</v>
      </c>
      <c r="AP73" s="29">
        <f t="shared" si="43"/>
        <v>186106.75589603427</v>
      </c>
      <c r="AQ73" s="29">
        <f t="shared" si="44"/>
        <v>185176.2221165541</v>
      </c>
      <c r="AR73" s="29">
        <f t="shared" si="45"/>
        <v>191620.35464621018</v>
      </c>
      <c r="AS73" s="29">
        <f t="shared" si="46"/>
        <v>190662.25287297912</v>
      </c>
      <c r="AT73" s="29">
        <f t="shared" si="47"/>
        <v>195400.20985687268</v>
      </c>
      <c r="AU73" s="19"/>
      <c r="AV73" s="28">
        <f t="shared" si="23"/>
        <v>60</v>
      </c>
      <c r="AW73" s="19"/>
      <c r="AX73" s="27">
        <f t="shared" si="24"/>
        <v>1.3308506185349067E-2</v>
      </c>
    </row>
    <row r="74" spans="1:50">
      <c r="A74">
        <f t="shared" si="25"/>
        <v>60</v>
      </c>
      <c r="C74" s="31">
        <f>VLOOKUP(Data!B62,original_prizes,3,TRUE)</f>
        <v>0.04</v>
      </c>
      <c r="D74" s="31">
        <f>VLOOKUP(Data!C62,original_prizes,3,TRUE)</f>
        <v>0</v>
      </c>
      <c r="E74" s="31">
        <f>VLOOKUP(Data!D62,original_prizes,3,TRUE)</f>
        <v>0.01</v>
      </c>
      <c r="F74" s="31">
        <f>VLOOKUP(Data!E62,original_prizes,3,TRUE)</f>
        <v>0.03</v>
      </c>
      <c r="G74" s="31">
        <f>VLOOKUP(Data!F62,original_prizes,3,TRUE)</f>
        <v>0.02</v>
      </c>
      <c r="H74" s="31">
        <f>VLOOKUP(Data!G62,original_prizes,3,TRUE)</f>
        <v>0.03</v>
      </c>
      <c r="I74" s="31">
        <f>VLOOKUP(Data!H62,original_prizes,3,TRUE)</f>
        <v>0.03</v>
      </c>
      <c r="J74" s="31">
        <f>VLOOKUP(Data!I62,original_prizes,3,TRUE)</f>
        <v>0.03</v>
      </c>
      <c r="K74" s="31">
        <f>VLOOKUP(Data!J62,original_prizes,3,TRUE)</f>
        <v>0.04</v>
      </c>
      <c r="L74" s="31">
        <f>VLOOKUP(Data!K62,original_prizes,3,TRUE)</f>
        <v>0.03</v>
      </c>
      <c r="M74" s="31">
        <f>VLOOKUP(Data!L62,original_prizes,3,TRUE)</f>
        <v>0.02</v>
      </c>
      <c r="N74" s="31">
        <f>VLOOKUP(Data!M62,original_prizes,3,TRUE)</f>
        <v>0.01</v>
      </c>
      <c r="O74" s="31">
        <f>VLOOKUP(Data!N62,original_prizes,3,TRUE)</f>
        <v>0.01</v>
      </c>
      <c r="P74" s="31">
        <f>VLOOKUP(Data!O62,original_prizes,3,TRUE)</f>
        <v>0.04</v>
      </c>
      <c r="Q74" s="31">
        <f>VLOOKUP(Data!P62,original_prizes,3,TRUE)</f>
        <v>0</v>
      </c>
      <c r="R74" s="31">
        <f>VLOOKUP(Data!Q62,original_prizes,3,TRUE)</f>
        <v>0</v>
      </c>
      <c r="S74" s="31">
        <f>VLOOKUP(Data!R62,original_prizes,3,TRUE)</f>
        <v>0.04</v>
      </c>
      <c r="T74" s="31">
        <f>VLOOKUP(Data!S62,original_prizes,3,TRUE)</f>
        <v>0.02</v>
      </c>
      <c r="U74" s="31">
        <f>VLOOKUP(Data!T62,original_prizes,3,TRUE)</f>
        <v>0.01</v>
      </c>
      <c r="V74" s="31">
        <f>VLOOKUP(Data!U62,original_prizes,3,TRUE)</f>
        <v>0.01</v>
      </c>
      <c r="X74">
        <f t="shared" si="26"/>
        <v>60</v>
      </c>
      <c r="Z74" s="32">
        <f t="shared" si="27"/>
        <v>150000</v>
      </c>
      <c r="AA74" s="29">
        <f t="shared" si="28"/>
        <v>155220</v>
      </c>
      <c r="AB74" s="29">
        <f t="shared" si="29"/>
        <v>154443.9</v>
      </c>
      <c r="AC74" s="29">
        <f t="shared" si="30"/>
        <v>155208.39730500002</v>
      </c>
      <c r="AD74" s="29">
        <f t="shared" si="31"/>
        <v>159065.32597802929</v>
      </c>
      <c r="AE74" s="29">
        <f t="shared" si="32"/>
        <v>161435.39933510192</v>
      </c>
      <c r="AF74" s="29">
        <f t="shared" si="33"/>
        <v>165447.06900857919</v>
      </c>
      <c r="AG74" s="29">
        <f t="shared" si="34"/>
        <v>169558.42867344239</v>
      </c>
      <c r="AH74" s="29">
        <f t="shared" si="35"/>
        <v>173771.95562597743</v>
      </c>
      <c r="AI74" s="29">
        <f t="shared" si="36"/>
        <v>179819.21968176146</v>
      </c>
      <c r="AJ74" s="29">
        <f t="shared" si="37"/>
        <v>184287.72729085322</v>
      </c>
      <c r="AK74" s="29">
        <f t="shared" si="38"/>
        <v>187033.61442748693</v>
      </c>
      <c r="AL74" s="29">
        <f t="shared" si="39"/>
        <v>187959.43081890297</v>
      </c>
      <c r="AM74" s="29">
        <f t="shared" si="40"/>
        <v>188889.83000145655</v>
      </c>
      <c r="AN74" s="29">
        <f t="shared" si="41"/>
        <v>195463.19608550725</v>
      </c>
      <c r="AO74" s="29">
        <f t="shared" si="42"/>
        <v>194485.8801050797</v>
      </c>
      <c r="AP74" s="29">
        <f t="shared" si="43"/>
        <v>193513.4507045543</v>
      </c>
      <c r="AQ74" s="29">
        <f t="shared" si="44"/>
        <v>200247.71878907279</v>
      </c>
      <c r="AR74" s="29">
        <f t="shared" si="45"/>
        <v>203231.40979902999</v>
      </c>
      <c r="AS74" s="29">
        <f t="shared" si="46"/>
        <v>204237.4052775352</v>
      </c>
      <c r="AT74" s="29">
        <f t="shared" si="47"/>
        <v>205248.38043365901</v>
      </c>
      <c r="AU74" s="19"/>
      <c r="AV74" s="28">
        <f t="shared" si="23"/>
        <v>131</v>
      </c>
      <c r="AW74" s="19"/>
      <c r="AX74" s="27">
        <f t="shared" si="24"/>
        <v>1.5802843015073398E-2</v>
      </c>
    </row>
    <row r="75" spans="1:50">
      <c r="A75">
        <f t="shared" si="25"/>
        <v>61</v>
      </c>
      <c r="C75" s="31">
        <f>VLOOKUP(Data!B63,original_prizes,3,TRUE)</f>
        <v>0.04</v>
      </c>
      <c r="D75" s="31">
        <f>VLOOKUP(Data!C63,original_prizes,3,TRUE)</f>
        <v>0.03</v>
      </c>
      <c r="E75" s="31">
        <f>VLOOKUP(Data!D63,original_prizes,3,TRUE)</f>
        <v>0</v>
      </c>
      <c r="F75" s="31">
        <f>VLOOKUP(Data!E63,original_prizes,3,TRUE)</f>
        <v>0.04</v>
      </c>
      <c r="G75" s="31">
        <f>VLOOKUP(Data!F63,original_prizes,3,TRUE)</f>
        <v>0.01</v>
      </c>
      <c r="H75" s="31">
        <f>VLOOKUP(Data!G63,original_prizes,3,TRUE)</f>
        <v>0.01</v>
      </c>
      <c r="I75" s="31">
        <f>VLOOKUP(Data!H63,original_prizes,3,TRUE)</f>
        <v>0.03</v>
      </c>
      <c r="J75" s="31">
        <f>VLOOKUP(Data!I63,original_prizes,3,TRUE)</f>
        <v>0.03</v>
      </c>
      <c r="K75" s="31">
        <f>VLOOKUP(Data!J63,original_prizes,3,TRUE)</f>
        <v>0</v>
      </c>
      <c r="L75" s="31">
        <f>VLOOKUP(Data!K63,original_prizes,3,TRUE)</f>
        <v>0.01</v>
      </c>
      <c r="M75" s="31">
        <f>VLOOKUP(Data!L63,original_prizes,3,TRUE)</f>
        <v>0</v>
      </c>
      <c r="N75" s="31">
        <f>VLOOKUP(Data!M63,original_prizes,3,TRUE)</f>
        <v>0.04</v>
      </c>
      <c r="O75" s="31">
        <f>VLOOKUP(Data!N63,original_prizes,3,TRUE)</f>
        <v>0.04</v>
      </c>
      <c r="P75" s="31">
        <f>VLOOKUP(Data!O63,original_prizes,3,TRUE)</f>
        <v>0.02</v>
      </c>
      <c r="Q75" s="31">
        <f>VLOOKUP(Data!P63,original_prizes,3,TRUE)</f>
        <v>0.01</v>
      </c>
      <c r="R75" s="31">
        <f>VLOOKUP(Data!Q63,original_prizes,3,TRUE)</f>
        <v>0.04</v>
      </c>
      <c r="S75" s="31">
        <f>VLOOKUP(Data!R63,original_prizes,3,TRUE)</f>
        <v>0.04</v>
      </c>
      <c r="T75" s="31">
        <f>VLOOKUP(Data!S63,original_prizes,3,TRUE)</f>
        <v>0.03</v>
      </c>
      <c r="U75" s="31">
        <f>VLOOKUP(Data!T63,original_prizes,3,TRUE)</f>
        <v>0.03</v>
      </c>
      <c r="V75" s="31">
        <f>VLOOKUP(Data!U63,original_prizes,3,TRUE)</f>
        <v>0.03</v>
      </c>
      <c r="X75">
        <f t="shared" si="26"/>
        <v>61</v>
      </c>
      <c r="Z75" s="32">
        <f t="shared" si="27"/>
        <v>150000</v>
      </c>
      <c r="AA75" s="29">
        <f t="shared" si="28"/>
        <v>155220</v>
      </c>
      <c r="AB75" s="29">
        <f t="shared" si="29"/>
        <v>159077.217</v>
      </c>
      <c r="AC75" s="29">
        <f t="shared" si="30"/>
        <v>158281.830915</v>
      </c>
      <c r="AD75" s="29">
        <f t="shared" si="31"/>
        <v>163790.038630842</v>
      </c>
      <c r="AE75" s="29">
        <f t="shared" si="32"/>
        <v>164600.79932206465</v>
      </c>
      <c r="AF75" s="29">
        <f t="shared" si="33"/>
        <v>165415.57327870885</v>
      </c>
      <c r="AG75" s="29">
        <f t="shared" si="34"/>
        <v>169526.15027468477</v>
      </c>
      <c r="AH75" s="29">
        <f t="shared" si="35"/>
        <v>173738.8751090107</v>
      </c>
      <c r="AI75" s="29">
        <f t="shared" si="36"/>
        <v>172870.18073346565</v>
      </c>
      <c r="AJ75" s="29">
        <f t="shared" si="37"/>
        <v>173725.88812809633</v>
      </c>
      <c r="AK75" s="29">
        <f t="shared" si="38"/>
        <v>172857.25868745585</v>
      </c>
      <c r="AL75" s="29">
        <f t="shared" si="39"/>
        <v>178872.69128977929</v>
      </c>
      <c r="AM75" s="29">
        <f t="shared" si="40"/>
        <v>185097.4609466636</v>
      </c>
      <c r="AN75" s="29">
        <f t="shared" si="41"/>
        <v>187855.41311476889</v>
      </c>
      <c r="AO75" s="29">
        <f t="shared" si="42"/>
        <v>188785.29740968699</v>
      </c>
      <c r="AP75" s="29">
        <f t="shared" si="43"/>
        <v>195355.02575954411</v>
      </c>
      <c r="AQ75" s="29">
        <f t="shared" si="44"/>
        <v>202153.38065597625</v>
      </c>
      <c r="AR75" s="29">
        <f t="shared" si="45"/>
        <v>207176.89216527727</v>
      </c>
      <c r="AS75" s="29">
        <f t="shared" si="46"/>
        <v>212325.23793558439</v>
      </c>
      <c r="AT75" s="29">
        <f t="shared" si="47"/>
        <v>217601.52009828365</v>
      </c>
      <c r="AU75" s="19"/>
      <c r="AV75" s="28">
        <f t="shared" si="23"/>
        <v>174</v>
      </c>
      <c r="AW75" s="19"/>
      <c r="AX75" s="27">
        <f t="shared" si="24"/>
        <v>1.8775596168159492E-2</v>
      </c>
    </row>
    <row r="76" spans="1:50">
      <c r="A76">
        <f t="shared" si="25"/>
        <v>62</v>
      </c>
      <c r="C76" s="31">
        <f>VLOOKUP(Data!B64,original_prizes,3,TRUE)</f>
        <v>0.01</v>
      </c>
      <c r="D76" s="31">
        <f>VLOOKUP(Data!C64,original_prizes,3,TRUE)</f>
        <v>0.03</v>
      </c>
      <c r="E76" s="31">
        <f>VLOOKUP(Data!D64,original_prizes,3,TRUE)</f>
        <v>0.03</v>
      </c>
      <c r="F76" s="31">
        <f>VLOOKUP(Data!E64,original_prizes,3,TRUE)</f>
        <v>0.02</v>
      </c>
      <c r="G76" s="31">
        <f>VLOOKUP(Data!F64,original_prizes,3,TRUE)</f>
        <v>0.02</v>
      </c>
      <c r="H76" s="31">
        <f>VLOOKUP(Data!G64,original_prizes,3,TRUE)</f>
        <v>0.02</v>
      </c>
      <c r="I76" s="31">
        <f>VLOOKUP(Data!H64,original_prizes,3,TRUE)</f>
        <v>0.02</v>
      </c>
      <c r="J76" s="31">
        <f>VLOOKUP(Data!I64,original_prizes,3,TRUE)</f>
        <v>0.01</v>
      </c>
      <c r="K76" s="31">
        <f>VLOOKUP(Data!J64,original_prizes,3,TRUE)</f>
        <v>0.01</v>
      </c>
      <c r="L76" s="31">
        <f>VLOOKUP(Data!K64,original_prizes,3,TRUE)</f>
        <v>0.02</v>
      </c>
      <c r="M76" s="31">
        <f>VLOOKUP(Data!L64,original_prizes,3,TRUE)</f>
        <v>0.03</v>
      </c>
      <c r="N76" s="31">
        <f>VLOOKUP(Data!M64,original_prizes,3,TRUE)</f>
        <v>0.04</v>
      </c>
      <c r="O76" s="31">
        <f>VLOOKUP(Data!N64,original_prizes,3,TRUE)</f>
        <v>0.03</v>
      </c>
      <c r="P76" s="31">
        <f>VLOOKUP(Data!O64,original_prizes,3,TRUE)</f>
        <v>0</v>
      </c>
      <c r="Q76" s="31">
        <f>VLOOKUP(Data!P64,original_prizes,3,TRUE)</f>
        <v>0.02</v>
      </c>
      <c r="R76" s="31">
        <f>VLOOKUP(Data!Q64,original_prizes,3,TRUE)</f>
        <v>0.04</v>
      </c>
      <c r="S76" s="31">
        <f>VLOOKUP(Data!R64,original_prizes,3,TRUE)</f>
        <v>0.02</v>
      </c>
      <c r="T76" s="31">
        <f>VLOOKUP(Data!S64,original_prizes,3,TRUE)</f>
        <v>0.04</v>
      </c>
      <c r="U76" s="31">
        <f>VLOOKUP(Data!T64,original_prizes,3,TRUE)</f>
        <v>0.01</v>
      </c>
      <c r="V76" s="31">
        <f>VLOOKUP(Data!U64,original_prizes,3,TRUE)</f>
        <v>0.01</v>
      </c>
      <c r="X76">
        <f t="shared" si="26"/>
        <v>62</v>
      </c>
      <c r="Z76" s="32">
        <f t="shared" si="27"/>
        <v>150000</v>
      </c>
      <c r="AA76" s="29">
        <f t="shared" si="28"/>
        <v>150742.5</v>
      </c>
      <c r="AB76" s="29">
        <f t="shared" si="29"/>
        <v>154488.45112499999</v>
      </c>
      <c r="AC76" s="29">
        <f t="shared" si="30"/>
        <v>158327.48913545624</v>
      </c>
      <c r="AD76" s="29">
        <f t="shared" si="31"/>
        <v>160686.56872357454</v>
      </c>
      <c r="AE76" s="29">
        <f t="shared" si="32"/>
        <v>163080.79859755581</v>
      </c>
      <c r="AF76" s="29">
        <f t="shared" si="33"/>
        <v>165510.70249665939</v>
      </c>
      <c r="AG76" s="29">
        <f t="shared" si="34"/>
        <v>167976.81196385963</v>
      </c>
      <c r="AH76" s="29">
        <f t="shared" si="35"/>
        <v>168808.29718308075</v>
      </c>
      <c r="AI76" s="29">
        <f t="shared" si="36"/>
        <v>169643.89825413702</v>
      </c>
      <c r="AJ76" s="29">
        <f t="shared" si="37"/>
        <v>172171.59233812365</v>
      </c>
      <c r="AK76" s="29">
        <f t="shared" si="38"/>
        <v>176450.05640772605</v>
      </c>
      <c r="AL76" s="29">
        <f t="shared" si="39"/>
        <v>182590.51837071494</v>
      </c>
      <c r="AM76" s="29">
        <f t="shared" si="40"/>
        <v>187127.8927522272</v>
      </c>
      <c r="AN76" s="29">
        <f t="shared" si="41"/>
        <v>186192.25328846608</v>
      </c>
      <c r="AO76" s="29">
        <f t="shared" si="42"/>
        <v>188966.51786246424</v>
      </c>
      <c r="AP76" s="29">
        <f t="shared" si="43"/>
        <v>195542.55268407799</v>
      </c>
      <c r="AQ76" s="29">
        <f t="shared" si="44"/>
        <v>198456.13671907078</v>
      </c>
      <c r="AR76" s="29">
        <f t="shared" si="45"/>
        <v>205362.41027689446</v>
      </c>
      <c r="AS76" s="29">
        <f t="shared" si="46"/>
        <v>206378.95420776508</v>
      </c>
      <c r="AT76" s="29">
        <f t="shared" si="47"/>
        <v>207400.53003109354</v>
      </c>
      <c r="AU76" s="19"/>
      <c r="AV76" s="28">
        <f t="shared" si="23"/>
        <v>144</v>
      </c>
      <c r="AW76" s="19"/>
      <c r="AX76" s="27">
        <f t="shared" si="24"/>
        <v>1.6332772852794442E-2</v>
      </c>
    </row>
    <row r="77" spans="1:50">
      <c r="A77">
        <f t="shared" si="25"/>
        <v>63</v>
      </c>
      <c r="C77" s="31">
        <f>VLOOKUP(Data!B65,original_prizes,3,TRUE)</f>
        <v>0.04</v>
      </c>
      <c r="D77" s="31">
        <f>VLOOKUP(Data!C65,original_prizes,3,TRUE)</f>
        <v>0</v>
      </c>
      <c r="E77" s="31">
        <f>VLOOKUP(Data!D65,original_prizes,3,TRUE)</f>
        <v>0.03</v>
      </c>
      <c r="F77" s="31">
        <f>VLOOKUP(Data!E65,original_prizes,3,TRUE)</f>
        <v>0.01</v>
      </c>
      <c r="G77" s="31">
        <f>VLOOKUP(Data!F65,original_prizes,3,TRUE)</f>
        <v>0.03</v>
      </c>
      <c r="H77" s="31">
        <f>VLOOKUP(Data!G65,original_prizes,3,TRUE)</f>
        <v>0.03</v>
      </c>
      <c r="I77" s="31">
        <f>VLOOKUP(Data!H65,original_prizes,3,TRUE)</f>
        <v>0.01</v>
      </c>
      <c r="J77" s="31">
        <f>VLOOKUP(Data!I65,original_prizes,3,TRUE)</f>
        <v>0.03</v>
      </c>
      <c r="K77" s="31">
        <f>VLOOKUP(Data!J65,original_prizes,3,TRUE)</f>
        <v>0</v>
      </c>
      <c r="L77" s="31">
        <f>VLOOKUP(Data!K65,original_prizes,3,TRUE)</f>
        <v>0.04</v>
      </c>
      <c r="M77" s="31">
        <f>VLOOKUP(Data!L65,original_prizes,3,TRUE)</f>
        <v>0</v>
      </c>
      <c r="N77" s="31">
        <f>VLOOKUP(Data!M65,original_prizes,3,TRUE)</f>
        <v>0.03</v>
      </c>
      <c r="O77" s="31">
        <f>VLOOKUP(Data!N65,original_prizes,3,TRUE)</f>
        <v>0.03</v>
      </c>
      <c r="P77" s="31">
        <f>VLOOKUP(Data!O65,original_prizes,3,TRUE)</f>
        <v>0.01</v>
      </c>
      <c r="Q77" s="31">
        <f>VLOOKUP(Data!P65,original_prizes,3,TRUE)</f>
        <v>0.03</v>
      </c>
      <c r="R77" s="31">
        <f>VLOOKUP(Data!Q65,original_prizes,3,TRUE)</f>
        <v>0.02</v>
      </c>
      <c r="S77" s="31">
        <f>VLOOKUP(Data!R65,original_prizes,3,TRUE)</f>
        <v>0.04</v>
      </c>
      <c r="T77" s="31">
        <f>VLOOKUP(Data!S65,original_prizes,3,TRUE)</f>
        <v>0.04</v>
      </c>
      <c r="U77" s="31">
        <f>VLOOKUP(Data!T65,original_prizes,3,TRUE)</f>
        <v>0.02</v>
      </c>
      <c r="V77" s="31">
        <f>VLOOKUP(Data!U65,original_prizes,3,TRUE)</f>
        <v>0.04</v>
      </c>
      <c r="X77">
        <f t="shared" si="26"/>
        <v>63</v>
      </c>
      <c r="Z77" s="32">
        <f t="shared" si="27"/>
        <v>150000</v>
      </c>
      <c r="AA77" s="29">
        <f t="shared" si="28"/>
        <v>155220</v>
      </c>
      <c r="AB77" s="29">
        <f t="shared" si="29"/>
        <v>154443.9</v>
      </c>
      <c r="AC77" s="29">
        <f t="shared" si="30"/>
        <v>158281.830915</v>
      </c>
      <c r="AD77" s="29">
        <f t="shared" si="31"/>
        <v>159065.32597802926</v>
      </c>
      <c r="AE77" s="29">
        <f t="shared" si="32"/>
        <v>163018.09932858331</v>
      </c>
      <c r="AF77" s="29">
        <f t="shared" si="33"/>
        <v>167069.0990968986</v>
      </c>
      <c r="AG77" s="29">
        <f t="shared" si="34"/>
        <v>167896.09113742824</v>
      </c>
      <c r="AH77" s="29">
        <f t="shared" si="35"/>
        <v>172068.30900219336</v>
      </c>
      <c r="AI77" s="29">
        <f t="shared" si="36"/>
        <v>171207.96745718239</v>
      </c>
      <c r="AJ77" s="29">
        <f t="shared" si="37"/>
        <v>177166.00472469235</v>
      </c>
      <c r="AK77" s="29">
        <f t="shared" si="38"/>
        <v>176280.1747010689</v>
      </c>
      <c r="AL77" s="29">
        <f t="shared" si="39"/>
        <v>180660.73704239048</v>
      </c>
      <c r="AM77" s="29">
        <f t="shared" si="40"/>
        <v>185150.15635789389</v>
      </c>
      <c r="AN77" s="29">
        <f t="shared" si="41"/>
        <v>186066.64963186547</v>
      </c>
      <c r="AO77" s="29">
        <f t="shared" si="42"/>
        <v>190690.40587521734</v>
      </c>
      <c r="AP77" s="29">
        <f t="shared" si="43"/>
        <v>193531.69292275808</v>
      </c>
      <c r="AQ77" s="29">
        <f t="shared" si="44"/>
        <v>200266.59583647008</v>
      </c>
      <c r="AR77" s="29">
        <f t="shared" si="45"/>
        <v>207235.87337157925</v>
      </c>
      <c r="AS77" s="29">
        <f t="shared" si="46"/>
        <v>210323.68788481579</v>
      </c>
      <c r="AT77" s="29">
        <f t="shared" si="47"/>
        <v>217642.95222320739</v>
      </c>
      <c r="AU77" s="19"/>
      <c r="AV77" s="28">
        <f t="shared" si="23"/>
        <v>176</v>
      </c>
      <c r="AW77" s="19"/>
      <c r="AX77" s="27">
        <f t="shared" si="24"/>
        <v>1.8785294220974968E-2</v>
      </c>
    </row>
    <row r="78" spans="1:50">
      <c r="A78">
        <f t="shared" si="25"/>
        <v>64</v>
      </c>
      <c r="C78" s="31">
        <f>VLOOKUP(Data!B66,original_prizes,3,TRUE)</f>
        <v>0.03</v>
      </c>
      <c r="D78" s="31">
        <f>VLOOKUP(Data!C66,original_prizes,3,TRUE)</f>
        <v>0</v>
      </c>
      <c r="E78" s="31">
        <f>VLOOKUP(Data!D66,original_prizes,3,TRUE)</f>
        <v>0.01</v>
      </c>
      <c r="F78" s="31">
        <f>VLOOKUP(Data!E66,original_prizes,3,TRUE)</f>
        <v>0.02</v>
      </c>
      <c r="G78" s="31">
        <f>VLOOKUP(Data!F66,original_prizes,3,TRUE)</f>
        <v>0.02</v>
      </c>
      <c r="H78" s="31">
        <f>VLOOKUP(Data!G66,original_prizes,3,TRUE)</f>
        <v>0.03</v>
      </c>
      <c r="I78" s="31">
        <f>VLOOKUP(Data!H66,original_prizes,3,TRUE)</f>
        <v>0.03</v>
      </c>
      <c r="J78" s="31">
        <f>VLOOKUP(Data!I66,original_prizes,3,TRUE)</f>
        <v>0.01</v>
      </c>
      <c r="K78" s="31">
        <f>VLOOKUP(Data!J66,original_prizes,3,TRUE)</f>
        <v>0.03</v>
      </c>
      <c r="L78" s="31">
        <f>VLOOKUP(Data!K66,original_prizes,3,TRUE)</f>
        <v>0.03</v>
      </c>
      <c r="M78" s="31">
        <f>VLOOKUP(Data!L66,original_prizes,3,TRUE)</f>
        <v>0.03</v>
      </c>
      <c r="N78" s="31">
        <f>VLOOKUP(Data!M66,original_prizes,3,TRUE)</f>
        <v>0.02</v>
      </c>
      <c r="O78" s="31">
        <f>VLOOKUP(Data!N66,original_prizes,3,TRUE)</f>
        <v>0.02</v>
      </c>
      <c r="P78" s="31">
        <f>VLOOKUP(Data!O66,original_prizes,3,TRUE)</f>
        <v>0.01</v>
      </c>
      <c r="Q78" s="31">
        <f>VLOOKUP(Data!P66,original_prizes,3,TRUE)</f>
        <v>0.02</v>
      </c>
      <c r="R78" s="31">
        <f>VLOOKUP(Data!Q66,original_prizes,3,TRUE)</f>
        <v>0.03</v>
      </c>
      <c r="S78" s="31">
        <f>VLOOKUP(Data!R66,original_prizes,3,TRUE)</f>
        <v>0.02</v>
      </c>
      <c r="T78" s="31">
        <f>VLOOKUP(Data!S66,original_prizes,3,TRUE)</f>
        <v>0.02</v>
      </c>
      <c r="U78" s="31">
        <f>VLOOKUP(Data!T66,original_prizes,3,TRUE)</f>
        <v>0.01</v>
      </c>
      <c r="V78" s="31">
        <f>VLOOKUP(Data!U66,original_prizes,3,TRUE)</f>
        <v>0.02</v>
      </c>
      <c r="X78">
        <f t="shared" si="26"/>
        <v>64</v>
      </c>
      <c r="Z78" s="32">
        <f t="shared" si="27"/>
        <v>150000</v>
      </c>
      <c r="AA78" s="29">
        <f t="shared" si="28"/>
        <v>153727.5</v>
      </c>
      <c r="AB78" s="29">
        <f t="shared" si="29"/>
        <v>152958.86249999999</v>
      </c>
      <c r="AC78" s="29">
        <f t="shared" si="30"/>
        <v>153716.00886937499</v>
      </c>
      <c r="AD78" s="29">
        <f t="shared" si="31"/>
        <v>156006.37740152868</v>
      </c>
      <c r="AE78" s="29">
        <f t="shared" si="32"/>
        <v>158330.87242481144</v>
      </c>
      <c r="AF78" s="29">
        <f t="shared" si="33"/>
        <v>162265.39460456799</v>
      </c>
      <c r="AG78" s="29">
        <f t="shared" si="34"/>
        <v>166297.68966049151</v>
      </c>
      <c r="AH78" s="29">
        <f t="shared" si="35"/>
        <v>167120.86322431095</v>
      </c>
      <c r="AI78" s="29">
        <f t="shared" si="36"/>
        <v>171273.81667543508</v>
      </c>
      <c r="AJ78" s="29">
        <f t="shared" si="37"/>
        <v>175529.97101981967</v>
      </c>
      <c r="AK78" s="29">
        <f t="shared" si="38"/>
        <v>179891.89079966219</v>
      </c>
      <c r="AL78" s="29">
        <f t="shared" si="39"/>
        <v>182572.27997257715</v>
      </c>
      <c r="AM78" s="29">
        <f t="shared" si="40"/>
        <v>185292.60694416854</v>
      </c>
      <c r="AN78" s="29">
        <f t="shared" si="41"/>
        <v>186209.80534854217</v>
      </c>
      <c r="AO78" s="29">
        <f t="shared" si="42"/>
        <v>188984.33144823543</v>
      </c>
      <c r="AP78" s="29">
        <f t="shared" si="43"/>
        <v>193680.59208472408</v>
      </c>
      <c r="AQ78" s="29">
        <f t="shared" si="44"/>
        <v>196566.43290678647</v>
      </c>
      <c r="AR78" s="29">
        <f t="shared" si="45"/>
        <v>199495.27275709758</v>
      </c>
      <c r="AS78" s="29">
        <f t="shared" si="46"/>
        <v>200482.77435724522</v>
      </c>
      <c r="AT78" s="29">
        <f t="shared" si="47"/>
        <v>203469.96769516819</v>
      </c>
      <c r="AU78" s="19"/>
      <c r="AV78" s="28">
        <f t="shared" si="23"/>
        <v>124</v>
      </c>
      <c r="AW78" s="19"/>
      <c r="AX78" s="27">
        <f t="shared" si="24"/>
        <v>1.5360940870994488E-2</v>
      </c>
    </row>
    <row r="79" spans="1:50">
      <c r="A79">
        <f t="shared" si="25"/>
        <v>65</v>
      </c>
      <c r="C79" s="31">
        <f>VLOOKUP(Data!B67,original_prizes,3,TRUE)</f>
        <v>0.03</v>
      </c>
      <c r="D79" s="31">
        <f>VLOOKUP(Data!C67,original_prizes,3,TRUE)</f>
        <v>0.01</v>
      </c>
      <c r="E79" s="31">
        <f>VLOOKUP(Data!D67,original_prizes,3,TRUE)</f>
        <v>0</v>
      </c>
      <c r="F79" s="31">
        <f>VLOOKUP(Data!E67,original_prizes,3,TRUE)</f>
        <v>0.01</v>
      </c>
      <c r="G79" s="31">
        <f>VLOOKUP(Data!F67,original_prizes,3,TRUE)</f>
        <v>0.03</v>
      </c>
      <c r="H79" s="31">
        <f>VLOOKUP(Data!G67,original_prizes,3,TRUE)</f>
        <v>0.01</v>
      </c>
      <c r="I79" s="31">
        <f>VLOOKUP(Data!H67,original_prizes,3,TRUE)</f>
        <v>0</v>
      </c>
      <c r="J79" s="31">
        <f>VLOOKUP(Data!I67,original_prizes,3,TRUE)</f>
        <v>0.03</v>
      </c>
      <c r="K79" s="31">
        <f>VLOOKUP(Data!J67,original_prizes,3,TRUE)</f>
        <v>0.02</v>
      </c>
      <c r="L79" s="31">
        <f>VLOOKUP(Data!K67,original_prizes,3,TRUE)</f>
        <v>0.02</v>
      </c>
      <c r="M79" s="31">
        <f>VLOOKUP(Data!L67,original_prizes,3,TRUE)</f>
        <v>0.01</v>
      </c>
      <c r="N79" s="31">
        <f>VLOOKUP(Data!M67,original_prizes,3,TRUE)</f>
        <v>0.01</v>
      </c>
      <c r="O79" s="31">
        <f>VLOOKUP(Data!N67,original_prizes,3,TRUE)</f>
        <v>0.01</v>
      </c>
      <c r="P79" s="31">
        <f>VLOOKUP(Data!O67,original_prizes,3,TRUE)</f>
        <v>0.02</v>
      </c>
      <c r="Q79" s="31">
        <f>VLOOKUP(Data!P67,original_prizes,3,TRUE)</f>
        <v>0.02</v>
      </c>
      <c r="R79" s="31">
        <f>VLOOKUP(Data!Q67,original_prizes,3,TRUE)</f>
        <v>0.02</v>
      </c>
      <c r="S79" s="31">
        <f>VLOOKUP(Data!R67,original_prizes,3,TRUE)</f>
        <v>0.04</v>
      </c>
      <c r="T79" s="31">
        <f>VLOOKUP(Data!S67,original_prizes,3,TRUE)</f>
        <v>0.03</v>
      </c>
      <c r="U79" s="31">
        <f>VLOOKUP(Data!T67,original_prizes,3,TRUE)</f>
        <v>0.02</v>
      </c>
      <c r="V79" s="31">
        <f>VLOOKUP(Data!U67,original_prizes,3,TRUE)</f>
        <v>0.04</v>
      </c>
      <c r="X79">
        <f t="shared" si="26"/>
        <v>65</v>
      </c>
      <c r="Z79" s="32">
        <f t="shared" ref="Z79:Z110" si="48">initial_investment</f>
        <v>150000</v>
      </c>
      <c r="AA79" s="29">
        <f t="shared" ref="AA79:AA110" si="49">Z79*(1+C79)*(1-amc)</f>
        <v>153727.5</v>
      </c>
      <c r="AB79" s="29">
        <f t="shared" ref="AB79:AB110" si="50">AA79*(1+D79)*(1-amc)</f>
        <v>154488.45112499999</v>
      </c>
      <c r="AC79" s="29">
        <f t="shared" ref="AC79:AC110" si="51">AB79*(1+E79)*(1-amc)</f>
        <v>153716.00886937499</v>
      </c>
      <c r="AD79" s="29">
        <f t="shared" ref="AD79:AD110" si="52">AC79*(1+F79)*(1-amc)</f>
        <v>154476.90311327839</v>
      </c>
      <c r="AE79" s="29">
        <f t="shared" ref="AE79:AE110" si="53">AD79*(1+G79)*(1-amc)</f>
        <v>158315.65415564337</v>
      </c>
      <c r="AF79" s="29">
        <f t="shared" ref="AF79:AF110" si="54">AE79*(1+H79)*(1-amc)</f>
        <v>159099.3166437138</v>
      </c>
      <c r="AG79" s="29">
        <f t="shared" ref="AG79:AG110" si="55">AF79*(1+I79)*(1-amc)</f>
        <v>158303.82006049523</v>
      </c>
      <c r="AH79" s="29">
        <f t="shared" ref="AH79:AH110" si="56">AG79*(1+J79)*(1-amc)</f>
        <v>162237.66998899853</v>
      </c>
      <c r="AI79" s="29">
        <f t="shared" ref="AI79:AI110" si="57">AH79*(1+K79)*(1-amc)</f>
        <v>164655.01127183461</v>
      </c>
      <c r="AJ79" s="29">
        <f t="shared" ref="AJ79:AJ110" si="58">AI79*(1+L79)*(1-amc)</f>
        <v>167108.37093978495</v>
      </c>
      <c r="AK79" s="29">
        <f t="shared" ref="AK79:AK110" si="59">AJ79*(1+M79)*(1-amc)</f>
        <v>167935.55737593689</v>
      </c>
      <c r="AL79" s="29">
        <f t="shared" ref="AL79:AL110" si="60">AK79*(1+N79)*(1-amc)</f>
        <v>168766.83838494777</v>
      </c>
      <c r="AM79" s="29">
        <f t="shared" ref="AM79:AM110" si="61">AL79*(1+O79)*(1-amc)</f>
        <v>169602.23423495327</v>
      </c>
      <c r="AN79" s="29">
        <f t="shared" ref="AN79:AN110" si="62">AM79*(1+P79)*(1-amc)</f>
        <v>172129.30752505409</v>
      </c>
      <c r="AO79" s="29">
        <f t="shared" ref="AO79:AO110" si="63">AN79*(1+Q79)*(1-amc)</f>
        <v>174694.03420717741</v>
      </c>
      <c r="AP79" s="29">
        <f t="shared" ref="AP79:AP110" si="64">AO79*(1+R79)*(1-amc)</f>
        <v>177296.97531686435</v>
      </c>
      <c r="AQ79" s="29">
        <f t="shared" ref="AQ79:AQ110" si="65">AP79*(1+S79)*(1-amc)</f>
        <v>183466.91005789125</v>
      </c>
      <c r="AR79" s="29">
        <f t="shared" ref="AR79:AR110" si="66">AQ79*(1+T79)*(1-amc)</f>
        <v>188026.06277282984</v>
      </c>
      <c r="AS79" s="29">
        <f t="shared" ref="AS79:AS110" si="67">AR79*(1+U79)*(1-amc)</f>
        <v>190827.65110814502</v>
      </c>
      <c r="AT79" s="29">
        <f t="shared" ref="AT79:AT110" si="68">AS79*(1+V79)*(1-amc)</f>
        <v>197468.45336670848</v>
      </c>
      <c r="AU79" s="19"/>
      <c r="AV79" s="28">
        <f t="shared" si="23"/>
        <v>82</v>
      </c>
      <c r="AW79" s="19"/>
      <c r="AX79" s="27">
        <f t="shared" si="24"/>
        <v>1.3842104321619475E-2</v>
      </c>
    </row>
    <row r="80" spans="1:50">
      <c r="A80">
        <f t="shared" si="25"/>
        <v>66</v>
      </c>
      <c r="C80" s="31">
        <f>VLOOKUP(Data!B68,original_prizes,3,TRUE)</f>
        <v>0.01</v>
      </c>
      <c r="D80" s="31">
        <f>VLOOKUP(Data!C68,original_prizes,3,TRUE)</f>
        <v>0.01</v>
      </c>
      <c r="E80" s="31">
        <f>VLOOKUP(Data!D68,original_prizes,3,TRUE)</f>
        <v>0.03</v>
      </c>
      <c r="F80" s="31">
        <f>VLOOKUP(Data!E68,original_prizes,3,TRUE)</f>
        <v>0.04</v>
      </c>
      <c r="G80" s="31">
        <f>VLOOKUP(Data!F68,original_prizes,3,TRUE)</f>
        <v>0</v>
      </c>
      <c r="H80" s="31">
        <f>VLOOKUP(Data!G68,original_prizes,3,TRUE)</f>
        <v>0</v>
      </c>
      <c r="I80" s="31">
        <f>VLOOKUP(Data!H68,original_prizes,3,TRUE)</f>
        <v>0.04</v>
      </c>
      <c r="J80" s="31">
        <f>VLOOKUP(Data!I68,original_prizes,3,TRUE)</f>
        <v>0.04</v>
      </c>
      <c r="K80" s="31">
        <f>VLOOKUP(Data!J68,original_prizes,3,TRUE)</f>
        <v>0.02</v>
      </c>
      <c r="L80" s="31">
        <f>VLOOKUP(Data!K68,original_prizes,3,TRUE)</f>
        <v>0.04</v>
      </c>
      <c r="M80" s="31">
        <f>VLOOKUP(Data!L68,original_prizes,3,TRUE)</f>
        <v>0</v>
      </c>
      <c r="N80" s="31">
        <f>VLOOKUP(Data!M68,original_prizes,3,TRUE)</f>
        <v>0.03</v>
      </c>
      <c r="O80" s="31">
        <f>VLOOKUP(Data!N68,original_prizes,3,TRUE)</f>
        <v>0</v>
      </c>
      <c r="P80" s="31">
        <f>VLOOKUP(Data!O68,original_prizes,3,TRUE)</f>
        <v>0</v>
      </c>
      <c r="Q80" s="31">
        <f>VLOOKUP(Data!P68,original_prizes,3,TRUE)</f>
        <v>0.02</v>
      </c>
      <c r="R80" s="31">
        <f>VLOOKUP(Data!Q68,original_prizes,3,TRUE)</f>
        <v>0.02</v>
      </c>
      <c r="S80" s="31">
        <f>VLOOKUP(Data!R68,original_prizes,3,TRUE)</f>
        <v>0.02</v>
      </c>
      <c r="T80" s="31">
        <f>VLOOKUP(Data!S68,original_prizes,3,TRUE)</f>
        <v>0.04</v>
      </c>
      <c r="U80" s="31">
        <f>VLOOKUP(Data!T68,original_prizes,3,TRUE)</f>
        <v>0.04</v>
      </c>
      <c r="V80" s="31">
        <f>VLOOKUP(Data!U68,original_prizes,3,TRUE)</f>
        <v>0.01</v>
      </c>
      <c r="X80">
        <f t="shared" si="26"/>
        <v>66</v>
      </c>
      <c r="Z80" s="32">
        <f t="shared" si="48"/>
        <v>150000</v>
      </c>
      <c r="AA80" s="29">
        <f t="shared" si="49"/>
        <v>150742.5</v>
      </c>
      <c r="AB80" s="29">
        <f t="shared" si="50"/>
        <v>151488.67537499999</v>
      </c>
      <c r="AC80" s="29">
        <f t="shared" si="51"/>
        <v>155253.16895806877</v>
      </c>
      <c r="AD80" s="29">
        <f t="shared" si="52"/>
        <v>160655.97923780957</v>
      </c>
      <c r="AE80" s="29">
        <f t="shared" si="53"/>
        <v>159852.69934162052</v>
      </c>
      <c r="AF80" s="29">
        <f t="shared" si="54"/>
        <v>159053.43584491243</v>
      </c>
      <c r="AG80" s="29">
        <f t="shared" si="55"/>
        <v>164588.49541231539</v>
      </c>
      <c r="AH80" s="29">
        <f t="shared" si="56"/>
        <v>170316.17505266395</v>
      </c>
      <c r="AI80" s="29">
        <f t="shared" si="57"/>
        <v>172853.88606094866</v>
      </c>
      <c r="AJ80" s="29">
        <f t="shared" si="58"/>
        <v>178869.20129586966</v>
      </c>
      <c r="AK80" s="29">
        <f t="shared" si="59"/>
        <v>177974.85528939031</v>
      </c>
      <c r="AL80" s="29">
        <f t="shared" si="60"/>
        <v>182397.53044333166</v>
      </c>
      <c r="AM80" s="29">
        <f t="shared" si="61"/>
        <v>181485.542791115</v>
      </c>
      <c r="AN80" s="29">
        <f t="shared" si="62"/>
        <v>180578.11507715943</v>
      </c>
      <c r="AO80" s="29">
        <f t="shared" si="63"/>
        <v>183268.7289918091</v>
      </c>
      <c r="AP80" s="29">
        <f t="shared" si="64"/>
        <v>185999.43305378704</v>
      </c>
      <c r="AQ80" s="29">
        <f t="shared" si="65"/>
        <v>188770.82460628846</v>
      </c>
      <c r="AR80" s="29">
        <f t="shared" si="66"/>
        <v>195340.04930258731</v>
      </c>
      <c r="AS80" s="29">
        <f t="shared" si="67"/>
        <v>202137.88301831737</v>
      </c>
      <c r="AT80" s="29">
        <f t="shared" si="68"/>
        <v>203138.46553925806</v>
      </c>
      <c r="AU80" s="19"/>
      <c r="AV80" s="28">
        <f t="shared" ref="AV80:AV143" si="69">RANK(AT80,$AT$15:$AT$214,1)</f>
        <v>106</v>
      </c>
      <c r="AW80" s="19"/>
      <c r="AX80" s="27">
        <f t="shared" ref="AX80:AX143" si="70">(AT80/Z80)^(1/$AT$13)-1</f>
        <v>1.52781632728618E-2</v>
      </c>
    </row>
    <row r="81" spans="1:50">
      <c r="A81">
        <f t="shared" ref="A81:A144" si="71">A80+1</f>
        <v>67</v>
      </c>
      <c r="C81" s="31">
        <f>VLOOKUP(Data!B69,original_prizes,3,TRUE)</f>
        <v>0.02</v>
      </c>
      <c r="D81" s="31">
        <f>VLOOKUP(Data!C69,original_prizes,3,TRUE)</f>
        <v>0</v>
      </c>
      <c r="E81" s="31">
        <f>VLOOKUP(Data!D69,original_prizes,3,TRUE)</f>
        <v>0</v>
      </c>
      <c r="F81" s="31">
        <f>VLOOKUP(Data!E69,original_prizes,3,TRUE)</f>
        <v>0</v>
      </c>
      <c r="G81" s="31">
        <f>VLOOKUP(Data!F69,original_prizes,3,TRUE)</f>
        <v>0</v>
      </c>
      <c r="H81" s="31">
        <f>VLOOKUP(Data!G69,original_prizes,3,TRUE)</f>
        <v>0.02</v>
      </c>
      <c r="I81" s="31">
        <f>VLOOKUP(Data!H69,original_prizes,3,TRUE)</f>
        <v>0.04</v>
      </c>
      <c r="J81" s="31">
        <f>VLOOKUP(Data!I69,original_prizes,3,TRUE)</f>
        <v>0.02</v>
      </c>
      <c r="K81" s="31">
        <f>VLOOKUP(Data!J69,original_prizes,3,TRUE)</f>
        <v>0.02</v>
      </c>
      <c r="L81" s="31">
        <f>VLOOKUP(Data!K69,original_prizes,3,TRUE)</f>
        <v>0.03</v>
      </c>
      <c r="M81" s="31">
        <f>VLOOKUP(Data!L69,original_prizes,3,TRUE)</f>
        <v>0.03</v>
      </c>
      <c r="N81" s="31">
        <f>VLOOKUP(Data!M69,original_prizes,3,TRUE)</f>
        <v>0</v>
      </c>
      <c r="O81" s="31">
        <f>VLOOKUP(Data!N69,original_prizes,3,TRUE)</f>
        <v>0</v>
      </c>
      <c r="P81" s="31">
        <f>VLOOKUP(Data!O69,original_prizes,3,TRUE)</f>
        <v>0.04</v>
      </c>
      <c r="Q81" s="31">
        <f>VLOOKUP(Data!P69,original_prizes,3,TRUE)</f>
        <v>0</v>
      </c>
      <c r="R81" s="31">
        <f>VLOOKUP(Data!Q69,original_prizes,3,TRUE)</f>
        <v>0.03</v>
      </c>
      <c r="S81" s="31">
        <f>VLOOKUP(Data!R69,original_prizes,3,TRUE)</f>
        <v>0.03</v>
      </c>
      <c r="T81" s="31">
        <f>VLOOKUP(Data!S69,original_prizes,3,TRUE)</f>
        <v>0.03</v>
      </c>
      <c r="U81" s="31">
        <f>VLOOKUP(Data!T69,original_prizes,3,TRUE)</f>
        <v>0.01</v>
      </c>
      <c r="V81" s="31">
        <f>VLOOKUP(Data!U69,original_prizes,3,TRUE)</f>
        <v>0.04</v>
      </c>
      <c r="X81">
        <f t="shared" ref="X81:X144" si="72">X80+1</f>
        <v>67</v>
      </c>
      <c r="Z81" s="32">
        <f t="shared" si="48"/>
        <v>150000</v>
      </c>
      <c r="AA81" s="29">
        <f t="shared" si="49"/>
        <v>152235</v>
      </c>
      <c r="AB81" s="29">
        <f t="shared" si="50"/>
        <v>151473.82500000001</v>
      </c>
      <c r="AC81" s="29">
        <f t="shared" si="51"/>
        <v>150716.45587500001</v>
      </c>
      <c r="AD81" s="29">
        <f t="shared" si="52"/>
        <v>149962.87359562502</v>
      </c>
      <c r="AE81" s="29">
        <f t="shared" si="53"/>
        <v>149213.05922764688</v>
      </c>
      <c r="AF81" s="29">
        <f t="shared" si="54"/>
        <v>151436.33381013884</v>
      </c>
      <c r="AG81" s="29">
        <f t="shared" si="55"/>
        <v>156706.31822673167</v>
      </c>
      <c r="AH81" s="29">
        <f t="shared" si="56"/>
        <v>159041.24236830996</v>
      </c>
      <c r="AI81" s="29">
        <f t="shared" si="57"/>
        <v>161410.95687959777</v>
      </c>
      <c r="AJ81" s="29">
        <f t="shared" si="58"/>
        <v>165422.01915805577</v>
      </c>
      <c r="AK81" s="29">
        <f t="shared" si="59"/>
        <v>169532.75633413348</v>
      </c>
      <c r="AL81" s="29">
        <f t="shared" si="60"/>
        <v>168685.0925524628</v>
      </c>
      <c r="AM81" s="29">
        <f t="shared" si="61"/>
        <v>167841.6670897005</v>
      </c>
      <c r="AN81" s="29">
        <f t="shared" si="62"/>
        <v>173682.55710442207</v>
      </c>
      <c r="AO81" s="29">
        <f t="shared" si="63"/>
        <v>172814.14431889995</v>
      </c>
      <c r="AP81" s="29">
        <f t="shared" si="64"/>
        <v>177108.57580522462</v>
      </c>
      <c r="AQ81" s="29">
        <f t="shared" si="65"/>
        <v>181509.72391398446</v>
      </c>
      <c r="AR81" s="29">
        <f t="shared" si="66"/>
        <v>186020.24055324699</v>
      </c>
      <c r="AS81" s="29">
        <f t="shared" si="67"/>
        <v>186941.04074398556</v>
      </c>
      <c r="AT81" s="29">
        <f t="shared" si="68"/>
        <v>193446.58896187626</v>
      </c>
      <c r="AU81" s="19"/>
      <c r="AV81" s="28">
        <f t="shared" si="69"/>
        <v>49</v>
      </c>
      <c r="AW81" s="19"/>
      <c r="AX81" s="27">
        <f t="shared" si="70"/>
        <v>1.2799529355953743E-2</v>
      </c>
    </row>
    <row r="82" spans="1:50">
      <c r="A82">
        <f t="shared" si="71"/>
        <v>68</v>
      </c>
      <c r="C82" s="31">
        <f>VLOOKUP(Data!B70,original_prizes,3,TRUE)</f>
        <v>0.01</v>
      </c>
      <c r="D82" s="31">
        <f>VLOOKUP(Data!C70,original_prizes,3,TRUE)</f>
        <v>0.02</v>
      </c>
      <c r="E82" s="31">
        <f>VLOOKUP(Data!D70,original_prizes,3,TRUE)</f>
        <v>0.03</v>
      </c>
      <c r="F82" s="31">
        <f>VLOOKUP(Data!E70,original_prizes,3,TRUE)</f>
        <v>0</v>
      </c>
      <c r="G82" s="31">
        <f>VLOOKUP(Data!F70,original_prizes,3,TRUE)</f>
        <v>0</v>
      </c>
      <c r="H82" s="31">
        <f>VLOOKUP(Data!G70,original_prizes,3,TRUE)</f>
        <v>0</v>
      </c>
      <c r="I82" s="31">
        <f>VLOOKUP(Data!H70,original_prizes,3,TRUE)</f>
        <v>0.01</v>
      </c>
      <c r="J82" s="31">
        <f>VLOOKUP(Data!I70,original_prizes,3,TRUE)</f>
        <v>0</v>
      </c>
      <c r="K82" s="31">
        <f>VLOOKUP(Data!J70,original_prizes,3,TRUE)</f>
        <v>0.02</v>
      </c>
      <c r="L82" s="31">
        <f>VLOOKUP(Data!K70,original_prizes,3,TRUE)</f>
        <v>0.04</v>
      </c>
      <c r="M82" s="31">
        <f>VLOOKUP(Data!L70,original_prizes,3,TRUE)</f>
        <v>0</v>
      </c>
      <c r="N82" s="31">
        <f>VLOOKUP(Data!M70,original_prizes,3,TRUE)</f>
        <v>0.04</v>
      </c>
      <c r="O82" s="31">
        <f>VLOOKUP(Data!N70,original_prizes,3,TRUE)</f>
        <v>0.03</v>
      </c>
      <c r="P82" s="31">
        <f>VLOOKUP(Data!O70,original_prizes,3,TRUE)</f>
        <v>0.04</v>
      </c>
      <c r="Q82" s="31">
        <f>VLOOKUP(Data!P70,original_prizes,3,TRUE)</f>
        <v>0.01</v>
      </c>
      <c r="R82" s="31">
        <f>VLOOKUP(Data!Q70,original_prizes,3,TRUE)</f>
        <v>0.01</v>
      </c>
      <c r="S82" s="31">
        <f>VLOOKUP(Data!R70,original_prizes,3,TRUE)</f>
        <v>0.03</v>
      </c>
      <c r="T82" s="31">
        <f>VLOOKUP(Data!S70,original_prizes,3,TRUE)</f>
        <v>0.03</v>
      </c>
      <c r="U82" s="31">
        <f>VLOOKUP(Data!T70,original_prizes,3,TRUE)</f>
        <v>0.02</v>
      </c>
      <c r="V82" s="31">
        <f>VLOOKUP(Data!U70,original_prizes,3,TRUE)</f>
        <v>0.02</v>
      </c>
      <c r="X82">
        <f t="shared" si="72"/>
        <v>68</v>
      </c>
      <c r="Z82" s="32">
        <f t="shared" si="48"/>
        <v>150000</v>
      </c>
      <c r="AA82" s="29">
        <f t="shared" si="49"/>
        <v>150742.5</v>
      </c>
      <c r="AB82" s="29">
        <f t="shared" si="50"/>
        <v>152988.56325000001</v>
      </c>
      <c r="AC82" s="29">
        <f t="shared" si="51"/>
        <v>156790.32904676252</v>
      </c>
      <c r="AD82" s="29">
        <f t="shared" si="52"/>
        <v>156006.37740152871</v>
      </c>
      <c r="AE82" s="29">
        <f t="shared" si="53"/>
        <v>155226.34551452106</v>
      </c>
      <c r="AF82" s="29">
        <f t="shared" si="54"/>
        <v>154450.21378694844</v>
      </c>
      <c r="AG82" s="29">
        <f t="shared" si="55"/>
        <v>155214.74234519384</v>
      </c>
      <c r="AH82" s="29">
        <f t="shared" si="56"/>
        <v>154438.66863346787</v>
      </c>
      <c r="AI82" s="29">
        <f t="shared" si="57"/>
        <v>156739.80479610653</v>
      </c>
      <c r="AJ82" s="29">
        <f t="shared" si="58"/>
        <v>162194.35000301106</v>
      </c>
      <c r="AK82" s="29">
        <f t="shared" si="59"/>
        <v>161383.37825299602</v>
      </c>
      <c r="AL82" s="29">
        <f t="shared" si="60"/>
        <v>166999.51981620028</v>
      </c>
      <c r="AM82" s="29">
        <f t="shared" si="61"/>
        <v>171149.45788363286</v>
      </c>
      <c r="AN82" s="29">
        <f t="shared" si="62"/>
        <v>177105.45901798329</v>
      </c>
      <c r="AO82" s="29">
        <f t="shared" si="63"/>
        <v>177982.13104012233</v>
      </c>
      <c r="AP82" s="29">
        <f t="shared" si="64"/>
        <v>178863.14258877095</v>
      </c>
      <c r="AQ82" s="29">
        <f t="shared" si="65"/>
        <v>183307.89168210191</v>
      </c>
      <c r="AR82" s="29">
        <f t="shared" si="66"/>
        <v>187863.09279040212</v>
      </c>
      <c r="AS82" s="29">
        <f t="shared" si="67"/>
        <v>190662.25287297912</v>
      </c>
      <c r="AT82" s="29">
        <f t="shared" si="68"/>
        <v>193503.1204407865</v>
      </c>
      <c r="AU82" s="19"/>
      <c r="AV82" s="28">
        <f t="shared" si="69"/>
        <v>52</v>
      </c>
      <c r="AW82" s="19"/>
      <c r="AX82" s="27">
        <f t="shared" si="70"/>
        <v>1.281432597486476E-2</v>
      </c>
    </row>
    <row r="83" spans="1:50">
      <c r="A83">
        <f t="shared" si="71"/>
        <v>69</v>
      </c>
      <c r="C83" s="31">
        <f>VLOOKUP(Data!B71,original_prizes,3,TRUE)</f>
        <v>0.02</v>
      </c>
      <c r="D83" s="31">
        <f>VLOOKUP(Data!C71,original_prizes,3,TRUE)</f>
        <v>0.02</v>
      </c>
      <c r="E83" s="31">
        <f>VLOOKUP(Data!D71,original_prizes,3,TRUE)</f>
        <v>0.01</v>
      </c>
      <c r="F83" s="31">
        <f>VLOOKUP(Data!E71,original_prizes,3,TRUE)</f>
        <v>0</v>
      </c>
      <c r="G83" s="31">
        <f>VLOOKUP(Data!F71,original_prizes,3,TRUE)</f>
        <v>0.02</v>
      </c>
      <c r="H83" s="31">
        <f>VLOOKUP(Data!G71,original_prizes,3,TRUE)</f>
        <v>0</v>
      </c>
      <c r="I83" s="31">
        <f>VLOOKUP(Data!H71,original_prizes,3,TRUE)</f>
        <v>0.02</v>
      </c>
      <c r="J83" s="31">
        <f>VLOOKUP(Data!I71,original_prizes,3,TRUE)</f>
        <v>0.02</v>
      </c>
      <c r="K83" s="31">
        <f>VLOOKUP(Data!J71,original_prizes,3,TRUE)</f>
        <v>0.01</v>
      </c>
      <c r="L83" s="31">
        <f>VLOOKUP(Data!K71,original_prizes,3,TRUE)</f>
        <v>0.01</v>
      </c>
      <c r="M83" s="31">
        <f>VLOOKUP(Data!L71,original_prizes,3,TRUE)</f>
        <v>0</v>
      </c>
      <c r="N83" s="31">
        <f>VLOOKUP(Data!M71,original_prizes,3,TRUE)</f>
        <v>0.03</v>
      </c>
      <c r="O83" s="31">
        <f>VLOOKUP(Data!N71,original_prizes,3,TRUE)</f>
        <v>0.03</v>
      </c>
      <c r="P83" s="31">
        <f>VLOOKUP(Data!O71,original_prizes,3,TRUE)</f>
        <v>0.03</v>
      </c>
      <c r="Q83" s="31">
        <f>VLOOKUP(Data!P71,original_prizes,3,TRUE)</f>
        <v>0</v>
      </c>
      <c r="R83" s="31">
        <f>VLOOKUP(Data!Q71,original_prizes,3,TRUE)</f>
        <v>0.01</v>
      </c>
      <c r="S83" s="31">
        <f>VLOOKUP(Data!R71,original_prizes,3,TRUE)</f>
        <v>0.01</v>
      </c>
      <c r="T83" s="31">
        <f>VLOOKUP(Data!S71,original_prizes,3,TRUE)</f>
        <v>0</v>
      </c>
      <c r="U83" s="31">
        <f>VLOOKUP(Data!T71,original_prizes,3,TRUE)</f>
        <v>0.02</v>
      </c>
      <c r="V83" s="31">
        <f>VLOOKUP(Data!U71,original_prizes,3,TRUE)</f>
        <v>0.02</v>
      </c>
      <c r="X83">
        <f t="shared" si="72"/>
        <v>69</v>
      </c>
      <c r="Z83" s="32">
        <f t="shared" si="48"/>
        <v>150000</v>
      </c>
      <c r="AA83" s="29">
        <f t="shared" si="49"/>
        <v>152235</v>
      </c>
      <c r="AB83" s="29">
        <f t="shared" si="50"/>
        <v>154503.3015</v>
      </c>
      <c r="AC83" s="29">
        <f t="shared" si="51"/>
        <v>155268.09284242499</v>
      </c>
      <c r="AD83" s="29">
        <f t="shared" si="52"/>
        <v>154491.75237821287</v>
      </c>
      <c r="AE83" s="29">
        <f t="shared" si="53"/>
        <v>156793.67948864825</v>
      </c>
      <c r="AF83" s="29">
        <f t="shared" si="54"/>
        <v>156009.71109120501</v>
      </c>
      <c r="AG83" s="29">
        <f t="shared" si="55"/>
        <v>158334.255786464</v>
      </c>
      <c r="AH83" s="29">
        <f t="shared" si="56"/>
        <v>160693.43619768231</v>
      </c>
      <c r="AI83" s="29">
        <f t="shared" si="57"/>
        <v>161488.86870686084</v>
      </c>
      <c r="AJ83" s="29">
        <f t="shared" si="58"/>
        <v>162288.23860695979</v>
      </c>
      <c r="AK83" s="29">
        <f t="shared" si="59"/>
        <v>161476.797413925</v>
      </c>
      <c r="AL83" s="29">
        <f t="shared" si="60"/>
        <v>165489.49582966103</v>
      </c>
      <c r="AM83" s="29">
        <f t="shared" si="61"/>
        <v>169601.90980102812</v>
      </c>
      <c r="AN83" s="29">
        <f t="shared" si="62"/>
        <v>173816.51725958366</v>
      </c>
      <c r="AO83" s="29">
        <f t="shared" si="63"/>
        <v>172947.43467328575</v>
      </c>
      <c r="AP83" s="29">
        <f t="shared" si="64"/>
        <v>173803.52447491852</v>
      </c>
      <c r="AQ83" s="29">
        <f t="shared" si="65"/>
        <v>174663.85192106938</v>
      </c>
      <c r="AR83" s="29">
        <f t="shared" si="66"/>
        <v>173790.53266146404</v>
      </c>
      <c r="AS83" s="29">
        <f t="shared" si="67"/>
        <v>176380.01159811983</v>
      </c>
      <c r="AT83" s="29">
        <f t="shared" si="68"/>
        <v>179008.07377093181</v>
      </c>
      <c r="AU83" s="19"/>
      <c r="AV83" s="28">
        <f t="shared" si="69"/>
        <v>10</v>
      </c>
      <c r="AW83" s="19"/>
      <c r="AX83" s="27">
        <f t="shared" si="70"/>
        <v>8.8789670225828399E-3</v>
      </c>
    </row>
    <row r="84" spans="1:50">
      <c r="A84">
        <f t="shared" si="71"/>
        <v>70</v>
      </c>
      <c r="C84" s="31">
        <f>VLOOKUP(Data!B72,original_prizes,3,TRUE)</f>
        <v>0.01</v>
      </c>
      <c r="D84" s="31">
        <f>VLOOKUP(Data!C72,original_prizes,3,TRUE)</f>
        <v>0</v>
      </c>
      <c r="E84" s="31">
        <f>VLOOKUP(Data!D72,original_prizes,3,TRUE)</f>
        <v>0.04</v>
      </c>
      <c r="F84" s="31">
        <f>VLOOKUP(Data!E72,original_prizes,3,TRUE)</f>
        <v>0.01</v>
      </c>
      <c r="G84" s="31">
        <f>VLOOKUP(Data!F72,original_prizes,3,TRUE)</f>
        <v>0.03</v>
      </c>
      <c r="H84" s="31">
        <f>VLOOKUP(Data!G72,original_prizes,3,TRUE)</f>
        <v>0.03</v>
      </c>
      <c r="I84" s="31">
        <f>VLOOKUP(Data!H72,original_prizes,3,TRUE)</f>
        <v>0.04</v>
      </c>
      <c r="J84" s="31">
        <f>VLOOKUP(Data!I72,original_prizes,3,TRUE)</f>
        <v>0.04</v>
      </c>
      <c r="K84" s="31">
        <f>VLOOKUP(Data!J72,original_prizes,3,TRUE)</f>
        <v>0</v>
      </c>
      <c r="L84" s="31">
        <f>VLOOKUP(Data!K72,original_prizes,3,TRUE)</f>
        <v>0.04</v>
      </c>
      <c r="M84" s="31">
        <f>VLOOKUP(Data!L72,original_prizes,3,TRUE)</f>
        <v>0.04</v>
      </c>
      <c r="N84" s="31">
        <f>VLOOKUP(Data!M72,original_prizes,3,TRUE)</f>
        <v>0.02</v>
      </c>
      <c r="O84" s="31">
        <f>VLOOKUP(Data!N72,original_prizes,3,TRUE)</f>
        <v>0.01</v>
      </c>
      <c r="P84" s="31">
        <f>VLOOKUP(Data!O72,original_prizes,3,TRUE)</f>
        <v>0.01</v>
      </c>
      <c r="Q84" s="31">
        <f>VLOOKUP(Data!P72,original_prizes,3,TRUE)</f>
        <v>0.01</v>
      </c>
      <c r="R84" s="31">
        <f>VLOOKUP(Data!Q72,original_prizes,3,TRUE)</f>
        <v>0.04</v>
      </c>
      <c r="S84" s="31">
        <f>VLOOKUP(Data!R72,original_prizes,3,TRUE)</f>
        <v>0.03</v>
      </c>
      <c r="T84" s="31">
        <f>VLOOKUP(Data!S72,original_prizes,3,TRUE)</f>
        <v>0.02</v>
      </c>
      <c r="U84" s="31">
        <f>VLOOKUP(Data!T72,original_prizes,3,TRUE)</f>
        <v>0.01</v>
      </c>
      <c r="V84" s="31">
        <f>VLOOKUP(Data!U72,original_prizes,3,TRUE)</f>
        <v>0.02</v>
      </c>
      <c r="X84">
        <f t="shared" si="72"/>
        <v>70</v>
      </c>
      <c r="Z84" s="32">
        <f t="shared" si="48"/>
        <v>150000</v>
      </c>
      <c r="AA84" s="29">
        <f t="shared" si="49"/>
        <v>150742.5</v>
      </c>
      <c r="AB84" s="29">
        <f t="shared" si="50"/>
        <v>149988.78750000001</v>
      </c>
      <c r="AC84" s="29">
        <f t="shared" si="51"/>
        <v>155208.39730500002</v>
      </c>
      <c r="AD84" s="29">
        <f t="shared" si="52"/>
        <v>155976.67887165977</v>
      </c>
      <c r="AE84" s="29">
        <f t="shared" si="53"/>
        <v>159852.69934162052</v>
      </c>
      <c r="AF84" s="29">
        <f t="shared" si="54"/>
        <v>163825.0389202598</v>
      </c>
      <c r="AG84" s="29">
        <f t="shared" si="55"/>
        <v>169526.15027468486</v>
      </c>
      <c r="AH84" s="29">
        <f t="shared" si="56"/>
        <v>175425.66030424388</v>
      </c>
      <c r="AI84" s="29">
        <f t="shared" si="57"/>
        <v>174548.53200272267</v>
      </c>
      <c r="AJ84" s="29">
        <f t="shared" si="58"/>
        <v>180622.8209164174</v>
      </c>
      <c r="AK84" s="29">
        <f t="shared" si="59"/>
        <v>186908.49508430873</v>
      </c>
      <c r="AL84" s="29">
        <f t="shared" si="60"/>
        <v>189693.43166106491</v>
      </c>
      <c r="AM84" s="29">
        <f t="shared" si="61"/>
        <v>190632.41414778717</v>
      </c>
      <c r="AN84" s="29">
        <f t="shared" si="62"/>
        <v>191576.04459781872</v>
      </c>
      <c r="AO84" s="29">
        <f t="shared" si="63"/>
        <v>192524.34601857793</v>
      </c>
      <c r="AP84" s="29">
        <f t="shared" si="64"/>
        <v>199224.19326002445</v>
      </c>
      <c r="AQ84" s="29">
        <f t="shared" si="65"/>
        <v>204174.91446253605</v>
      </c>
      <c r="AR84" s="29">
        <f t="shared" si="66"/>
        <v>207217.12068802782</v>
      </c>
      <c r="AS84" s="29">
        <f t="shared" si="67"/>
        <v>208242.84543543356</v>
      </c>
      <c r="AT84" s="29">
        <f t="shared" si="68"/>
        <v>211345.6638324215</v>
      </c>
      <c r="AU84" s="19"/>
      <c r="AV84" s="28">
        <f t="shared" si="69"/>
        <v>157</v>
      </c>
      <c r="AW84" s="19"/>
      <c r="AX84" s="27">
        <f t="shared" si="70"/>
        <v>1.7290770070307993E-2</v>
      </c>
    </row>
    <row r="85" spans="1:50">
      <c r="A85">
        <f t="shared" si="71"/>
        <v>71</v>
      </c>
      <c r="C85" s="31">
        <f>VLOOKUP(Data!B73,original_prizes,3,TRUE)</f>
        <v>0.04</v>
      </c>
      <c r="D85" s="31">
        <f>VLOOKUP(Data!C73,original_prizes,3,TRUE)</f>
        <v>0.01</v>
      </c>
      <c r="E85" s="31">
        <f>VLOOKUP(Data!D73,original_prizes,3,TRUE)</f>
        <v>0</v>
      </c>
      <c r="F85" s="31">
        <f>VLOOKUP(Data!E73,original_prizes,3,TRUE)</f>
        <v>0.03</v>
      </c>
      <c r="G85" s="31">
        <f>VLOOKUP(Data!F73,original_prizes,3,TRUE)</f>
        <v>0.04</v>
      </c>
      <c r="H85" s="31">
        <f>VLOOKUP(Data!G73,original_prizes,3,TRUE)</f>
        <v>0.04</v>
      </c>
      <c r="I85" s="31">
        <f>VLOOKUP(Data!H73,original_prizes,3,TRUE)</f>
        <v>0.04</v>
      </c>
      <c r="J85" s="31">
        <f>VLOOKUP(Data!I73,original_prizes,3,TRUE)</f>
        <v>0.01</v>
      </c>
      <c r="K85" s="31">
        <f>VLOOKUP(Data!J73,original_prizes,3,TRUE)</f>
        <v>0.04</v>
      </c>
      <c r="L85" s="31">
        <f>VLOOKUP(Data!K73,original_prizes,3,TRUE)</f>
        <v>0.03</v>
      </c>
      <c r="M85" s="31">
        <f>VLOOKUP(Data!L73,original_prizes,3,TRUE)</f>
        <v>0</v>
      </c>
      <c r="N85" s="31">
        <f>VLOOKUP(Data!M73,original_prizes,3,TRUE)</f>
        <v>0.03</v>
      </c>
      <c r="O85" s="31">
        <f>VLOOKUP(Data!N73,original_prizes,3,TRUE)</f>
        <v>0.02</v>
      </c>
      <c r="P85" s="31">
        <f>VLOOKUP(Data!O73,original_prizes,3,TRUE)</f>
        <v>0.01</v>
      </c>
      <c r="Q85" s="31">
        <f>VLOOKUP(Data!P73,original_prizes,3,TRUE)</f>
        <v>0</v>
      </c>
      <c r="R85" s="31">
        <f>VLOOKUP(Data!Q73,original_prizes,3,TRUE)</f>
        <v>0.01</v>
      </c>
      <c r="S85" s="31">
        <f>VLOOKUP(Data!R73,original_prizes,3,TRUE)</f>
        <v>0.01</v>
      </c>
      <c r="T85" s="31">
        <f>VLOOKUP(Data!S73,original_prizes,3,TRUE)</f>
        <v>0.01</v>
      </c>
      <c r="U85" s="31">
        <f>VLOOKUP(Data!T73,original_prizes,3,TRUE)</f>
        <v>0.04</v>
      </c>
      <c r="V85" s="31">
        <f>VLOOKUP(Data!U73,original_prizes,3,TRUE)</f>
        <v>0</v>
      </c>
      <c r="X85">
        <f t="shared" si="72"/>
        <v>71</v>
      </c>
      <c r="Z85" s="32">
        <f t="shared" si="48"/>
        <v>150000</v>
      </c>
      <c r="AA85" s="29">
        <f t="shared" si="49"/>
        <v>155220</v>
      </c>
      <c r="AB85" s="29">
        <f t="shared" si="50"/>
        <v>155988.33900000001</v>
      </c>
      <c r="AC85" s="29">
        <f t="shared" si="51"/>
        <v>155208.39730500002</v>
      </c>
      <c r="AD85" s="29">
        <f t="shared" si="52"/>
        <v>159065.32597802929</v>
      </c>
      <c r="AE85" s="29">
        <f t="shared" si="53"/>
        <v>164600.7993220647</v>
      </c>
      <c r="AF85" s="29">
        <f t="shared" si="54"/>
        <v>170328.90713847257</v>
      </c>
      <c r="AG85" s="29">
        <f t="shared" si="55"/>
        <v>176256.35310689142</v>
      </c>
      <c r="AH85" s="29">
        <f t="shared" si="56"/>
        <v>177128.82205477051</v>
      </c>
      <c r="AI85" s="29">
        <f t="shared" si="57"/>
        <v>183292.90506227652</v>
      </c>
      <c r="AJ85" s="29">
        <f t="shared" si="58"/>
        <v>187847.73375307411</v>
      </c>
      <c r="AK85" s="29">
        <f t="shared" si="59"/>
        <v>186908.49508430873</v>
      </c>
      <c r="AL85" s="29">
        <f t="shared" si="60"/>
        <v>191553.17118715381</v>
      </c>
      <c r="AM85" s="29">
        <f t="shared" si="61"/>
        <v>194407.31343784241</v>
      </c>
      <c r="AN85" s="29">
        <f t="shared" si="62"/>
        <v>195369.62963935971</v>
      </c>
      <c r="AO85" s="29">
        <f t="shared" si="63"/>
        <v>194392.78149116292</v>
      </c>
      <c r="AP85" s="29">
        <f t="shared" si="64"/>
        <v>195355.02575954419</v>
      </c>
      <c r="AQ85" s="29">
        <f t="shared" si="65"/>
        <v>196322.03313705392</v>
      </c>
      <c r="AR85" s="29">
        <f t="shared" si="66"/>
        <v>197293.82720108234</v>
      </c>
      <c r="AS85" s="29">
        <f t="shared" si="67"/>
        <v>204159.65238768002</v>
      </c>
      <c r="AT85" s="29">
        <f t="shared" si="68"/>
        <v>203138.85412574161</v>
      </c>
      <c r="AU85" s="19"/>
      <c r="AV85" s="28">
        <f t="shared" si="69"/>
        <v>107</v>
      </c>
      <c r="AW85" s="19"/>
      <c r="AX85" s="27">
        <f t="shared" si="70"/>
        <v>1.5278260379781194E-2</v>
      </c>
    </row>
    <row r="86" spans="1:50">
      <c r="A86">
        <f t="shared" si="71"/>
        <v>72</v>
      </c>
      <c r="C86" s="31">
        <f>VLOOKUP(Data!B74,original_prizes,3,TRUE)</f>
        <v>0.01</v>
      </c>
      <c r="D86" s="31">
        <f>VLOOKUP(Data!C74,original_prizes,3,TRUE)</f>
        <v>0.03</v>
      </c>
      <c r="E86" s="31">
        <f>VLOOKUP(Data!D74,original_prizes,3,TRUE)</f>
        <v>0.03</v>
      </c>
      <c r="F86" s="31">
        <f>VLOOKUP(Data!E74,original_prizes,3,TRUE)</f>
        <v>0</v>
      </c>
      <c r="G86" s="31">
        <f>VLOOKUP(Data!F74,original_prizes,3,TRUE)</f>
        <v>0.04</v>
      </c>
      <c r="H86" s="31">
        <f>VLOOKUP(Data!G74,original_prizes,3,TRUE)</f>
        <v>0.04</v>
      </c>
      <c r="I86" s="31">
        <f>VLOOKUP(Data!H74,original_prizes,3,TRUE)</f>
        <v>0.04</v>
      </c>
      <c r="J86" s="31">
        <f>VLOOKUP(Data!I74,original_prizes,3,TRUE)</f>
        <v>0.02</v>
      </c>
      <c r="K86" s="31">
        <f>VLOOKUP(Data!J74,original_prizes,3,TRUE)</f>
        <v>0.01</v>
      </c>
      <c r="L86" s="31">
        <f>VLOOKUP(Data!K74,original_prizes,3,TRUE)</f>
        <v>0.03</v>
      </c>
      <c r="M86" s="31">
        <f>VLOOKUP(Data!L74,original_prizes,3,TRUE)</f>
        <v>0.03</v>
      </c>
      <c r="N86" s="31">
        <f>VLOOKUP(Data!M74,original_prizes,3,TRUE)</f>
        <v>0.03</v>
      </c>
      <c r="O86" s="31">
        <f>VLOOKUP(Data!N74,original_prizes,3,TRUE)</f>
        <v>0.03</v>
      </c>
      <c r="P86" s="31">
        <f>VLOOKUP(Data!O74,original_prizes,3,TRUE)</f>
        <v>0.01</v>
      </c>
      <c r="Q86" s="31">
        <f>VLOOKUP(Data!P74,original_prizes,3,TRUE)</f>
        <v>0.02</v>
      </c>
      <c r="R86" s="31">
        <f>VLOOKUP(Data!Q74,original_prizes,3,TRUE)</f>
        <v>0.04</v>
      </c>
      <c r="S86" s="31">
        <f>VLOOKUP(Data!R74,original_prizes,3,TRUE)</f>
        <v>0.03</v>
      </c>
      <c r="T86" s="31">
        <f>VLOOKUP(Data!S74,original_prizes,3,TRUE)</f>
        <v>0.04</v>
      </c>
      <c r="U86" s="31">
        <f>VLOOKUP(Data!T74,original_prizes,3,TRUE)</f>
        <v>0.04</v>
      </c>
      <c r="V86" s="31">
        <f>VLOOKUP(Data!U74,original_prizes,3,TRUE)</f>
        <v>0.01</v>
      </c>
      <c r="X86">
        <f t="shared" si="72"/>
        <v>72</v>
      </c>
      <c r="Z86" s="32">
        <f t="shared" si="48"/>
        <v>150000</v>
      </c>
      <c r="AA86" s="29">
        <f t="shared" si="49"/>
        <v>150742.5</v>
      </c>
      <c r="AB86" s="29">
        <f t="shared" si="50"/>
        <v>154488.45112499999</v>
      </c>
      <c r="AC86" s="29">
        <f t="shared" si="51"/>
        <v>158327.48913545624</v>
      </c>
      <c r="AD86" s="29">
        <f t="shared" si="52"/>
        <v>157535.85168977897</v>
      </c>
      <c r="AE86" s="29">
        <f t="shared" si="53"/>
        <v>163018.09932858328</v>
      </c>
      <c r="AF86" s="29">
        <f t="shared" si="54"/>
        <v>168691.12918521799</v>
      </c>
      <c r="AG86" s="29">
        <f t="shared" si="55"/>
        <v>174561.58048086357</v>
      </c>
      <c r="AH86" s="29">
        <f t="shared" si="56"/>
        <v>177162.54803002844</v>
      </c>
      <c r="AI86" s="29">
        <f t="shared" si="57"/>
        <v>178039.50264277708</v>
      </c>
      <c r="AJ86" s="29">
        <f t="shared" si="58"/>
        <v>182463.78428345008</v>
      </c>
      <c r="AK86" s="29">
        <f t="shared" si="59"/>
        <v>186998.00932289381</v>
      </c>
      <c r="AL86" s="29">
        <f t="shared" si="60"/>
        <v>191644.90985456773</v>
      </c>
      <c r="AM86" s="29">
        <f t="shared" si="61"/>
        <v>196407.28586445373</v>
      </c>
      <c r="AN86" s="29">
        <f t="shared" si="62"/>
        <v>197379.50192948277</v>
      </c>
      <c r="AO86" s="29">
        <f t="shared" si="63"/>
        <v>200320.45650823208</v>
      </c>
      <c r="AP86" s="29">
        <f t="shared" si="64"/>
        <v>207291.60839471855</v>
      </c>
      <c r="AQ86" s="29">
        <f t="shared" si="65"/>
        <v>212442.8048633273</v>
      </c>
      <c r="AR86" s="29">
        <f t="shared" si="66"/>
        <v>219835.81447257107</v>
      </c>
      <c r="AS86" s="29">
        <f t="shared" si="67"/>
        <v>227486.10081621655</v>
      </c>
      <c r="AT86" s="29">
        <f t="shared" si="68"/>
        <v>228612.15701525685</v>
      </c>
      <c r="AU86" s="19"/>
      <c r="AV86" s="28">
        <f t="shared" si="69"/>
        <v>197</v>
      </c>
      <c r="AW86" s="19"/>
      <c r="AX86" s="27">
        <f t="shared" si="70"/>
        <v>2.1293112585712981E-2</v>
      </c>
    </row>
    <row r="87" spans="1:50">
      <c r="A87">
        <f t="shared" si="71"/>
        <v>73</v>
      </c>
      <c r="C87" s="31">
        <f>VLOOKUP(Data!B75,original_prizes,3,TRUE)</f>
        <v>0.02</v>
      </c>
      <c r="D87" s="31">
        <f>VLOOKUP(Data!C75,original_prizes,3,TRUE)</f>
        <v>0.03</v>
      </c>
      <c r="E87" s="31">
        <f>VLOOKUP(Data!D75,original_prizes,3,TRUE)</f>
        <v>0.04</v>
      </c>
      <c r="F87" s="31">
        <f>VLOOKUP(Data!E75,original_prizes,3,TRUE)</f>
        <v>0.03</v>
      </c>
      <c r="G87" s="31">
        <f>VLOOKUP(Data!F75,original_prizes,3,TRUE)</f>
        <v>0.02</v>
      </c>
      <c r="H87" s="31">
        <f>VLOOKUP(Data!G75,original_prizes,3,TRUE)</f>
        <v>0.03</v>
      </c>
      <c r="I87" s="31">
        <f>VLOOKUP(Data!H75,original_prizes,3,TRUE)</f>
        <v>0.01</v>
      </c>
      <c r="J87" s="31">
        <f>VLOOKUP(Data!I75,original_prizes,3,TRUE)</f>
        <v>0</v>
      </c>
      <c r="K87" s="31">
        <f>VLOOKUP(Data!J75,original_prizes,3,TRUE)</f>
        <v>0.03</v>
      </c>
      <c r="L87" s="31">
        <f>VLOOKUP(Data!K75,original_prizes,3,TRUE)</f>
        <v>0.03</v>
      </c>
      <c r="M87" s="31">
        <f>VLOOKUP(Data!L75,original_prizes,3,TRUE)</f>
        <v>0.03</v>
      </c>
      <c r="N87" s="31">
        <f>VLOOKUP(Data!M75,original_prizes,3,TRUE)</f>
        <v>0</v>
      </c>
      <c r="O87" s="31">
        <f>VLOOKUP(Data!N75,original_prizes,3,TRUE)</f>
        <v>0.03</v>
      </c>
      <c r="P87" s="31">
        <f>VLOOKUP(Data!O75,original_prizes,3,TRUE)</f>
        <v>0.04</v>
      </c>
      <c r="Q87" s="31">
        <f>VLOOKUP(Data!P75,original_prizes,3,TRUE)</f>
        <v>0.01</v>
      </c>
      <c r="R87" s="31">
        <f>VLOOKUP(Data!Q75,original_prizes,3,TRUE)</f>
        <v>0.02</v>
      </c>
      <c r="S87" s="31">
        <f>VLOOKUP(Data!R75,original_prizes,3,TRUE)</f>
        <v>0.02</v>
      </c>
      <c r="T87" s="31">
        <f>VLOOKUP(Data!S75,original_prizes,3,TRUE)</f>
        <v>0</v>
      </c>
      <c r="U87" s="31">
        <f>VLOOKUP(Data!T75,original_prizes,3,TRUE)</f>
        <v>0.01</v>
      </c>
      <c r="V87" s="31">
        <f>VLOOKUP(Data!U75,original_prizes,3,TRUE)</f>
        <v>0.01</v>
      </c>
      <c r="X87">
        <f t="shared" si="72"/>
        <v>73</v>
      </c>
      <c r="Z87" s="32">
        <f t="shared" si="48"/>
        <v>150000</v>
      </c>
      <c r="AA87" s="29">
        <f t="shared" si="49"/>
        <v>152235</v>
      </c>
      <c r="AB87" s="29">
        <f t="shared" si="50"/>
        <v>156018.03975000003</v>
      </c>
      <c r="AC87" s="29">
        <f t="shared" si="51"/>
        <v>161447.46753330002</v>
      </c>
      <c r="AD87" s="29">
        <f t="shared" si="52"/>
        <v>165459.43710150252</v>
      </c>
      <c r="AE87" s="29">
        <f t="shared" si="53"/>
        <v>167924.78271431493</v>
      </c>
      <c r="AF87" s="29">
        <f t="shared" si="54"/>
        <v>172097.71356476564</v>
      </c>
      <c r="AG87" s="29">
        <f t="shared" si="55"/>
        <v>172949.59724691123</v>
      </c>
      <c r="AH87" s="29">
        <f t="shared" si="56"/>
        <v>172084.84926067668</v>
      </c>
      <c r="AI87" s="29">
        <f t="shared" si="57"/>
        <v>176361.15776480449</v>
      </c>
      <c r="AJ87" s="29">
        <f t="shared" si="58"/>
        <v>180743.73253525989</v>
      </c>
      <c r="AK87" s="29">
        <f t="shared" si="59"/>
        <v>185235.21428876108</v>
      </c>
      <c r="AL87" s="29">
        <f t="shared" si="60"/>
        <v>184309.03821731728</v>
      </c>
      <c r="AM87" s="29">
        <f t="shared" si="61"/>
        <v>188889.11781701763</v>
      </c>
      <c r="AN87" s="29">
        <f t="shared" si="62"/>
        <v>195462.45911704985</v>
      </c>
      <c r="AO87" s="29">
        <f t="shared" si="63"/>
        <v>196429.99828967924</v>
      </c>
      <c r="AP87" s="29">
        <f t="shared" si="64"/>
        <v>199356.80526419546</v>
      </c>
      <c r="AQ87" s="29">
        <f t="shared" si="65"/>
        <v>202327.22166263199</v>
      </c>
      <c r="AR87" s="29">
        <f t="shared" si="66"/>
        <v>201315.58555431882</v>
      </c>
      <c r="AS87" s="29">
        <f t="shared" si="67"/>
        <v>202312.09770281269</v>
      </c>
      <c r="AT87" s="29">
        <f t="shared" si="68"/>
        <v>203313.54258644162</v>
      </c>
      <c r="AU87" s="19"/>
      <c r="AV87" s="28">
        <f t="shared" si="69"/>
        <v>120</v>
      </c>
      <c r="AW87" s="19"/>
      <c r="AX87" s="27">
        <f t="shared" si="70"/>
        <v>1.5321896785964295E-2</v>
      </c>
    </row>
    <row r="88" spans="1:50">
      <c r="A88">
        <f t="shared" si="71"/>
        <v>74</v>
      </c>
      <c r="C88" s="31">
        <f>VLOOKUP(Data!B76,original_prizes,3,TRUE)</f>
        <v>0</v>
      </c>
      <c r="D88" s="31">
        <f>VLOOKUP(Data!C76,original_prizes,3,TRUE)</f>
        <v>0.03</v>
      </c>
      <c r="E88" s="31">
        <f>VLOOKUP(Data!D76,original_prizes,3,TRUE)</f>
        <v>0.04</v>
      </c>
      <c r="F88" s="31">
        <f>VLOOKUP(Data!E76,original_prizes,3,TRUE)</f>
        <v>0</v>
      </c>
      <c r="G88" s="31">
        <f>VLOOKUP(Data!F76,original_prizes,3,TRUE)</f>
        <v>0.03</v>
      </c>
      <c r="H88" s="31">
        <f>VLOOKUP(Data!G76,original_prizes,3,TRUE)</f>
        <v>0.02</v>
      </c>
      <c r="I88" s="31">
        <f>VLOOKUP(Data!H76,original_prizes,3,TRUE)</f>
        <v>0.01</v>
      </c>
      <c r="J88" s="31">
        <f>VLOOKUP(Data!I76,original_prizes,3,TRUE)</f>
        <v>0.02</v>
      </c>
      <c r="K88" s="31">
        <f>VLOOKUP(Data!J76,original_prizes,3,TRUE)</f>
        <v>0.01</v>
      </c>
      <c r="L88" s="31">
        <f>VLOOKUP(Data!K76,original_prizes,3,TRUE)</f>
        <v>0.03</v>
      </c>
      <c r="M88" s="31">
        <f>VLOOKUP(Data!L76,original_prizes,3,TRUE)</f>
        <v>0.02</v>
      </c>
      <c r="N88" s="31">
        <f>VLOOKUP(Data!M76,original_prizes,3,TRUE)</f>
        <v>0.02</v>
      </c>
      <c r="O88" s="31">
        <f>VLOOKUP(Data!N76,original_prizes,3,TRUE)</f>
        <v>0.04</v>
      </c>
      <c r="P88" s="31">
        <f>VLOOKUP(Data!O76,original_prizes,3,TRUE)</f>
        <v>0.02</v>
      </c>
      <c r="Q88" s="31">
        <f>VLOOKUP(Data!P76,original_prizes,3,TRUE)</f>
        <v>0.03</v>
      </c>
      <c r="R88" s="31">
        <f>VLOOKUP(Data!Q76,original_prizes,3,TRUE)</f>
        <v>0.03</v>
      </c>
      <c r="S88" s="31">
        <f>VLOOKUP(Data!R76,original_prizes,3,TRUE)</f>
        <v>0.02</v>
      </c>
      <c r="T88" s="31">
        <f>VLOOKUP(Data!S76,original_prizes,3,TRUE)</f>
        <v>0.02</v>
      </c>
      <c r="U88" s="31">
        <f>VLOOKUP(Data!T76,original_prizes,3,TRUE)</f>
        <v>0.01</v>
      </c>
      <c r="V88" s="31">
        <f>VLOOKUP(Data!U76,original_prizes,3,TRUE)</f>
        <v>0.01</v>
      </c>
      <c r="X88">
        <f t="shared" si="72"/>
        <v>74</v>
      </c>
      <c r="Z88" s="32">
        <f t="shared" si="48"/>
        <v>150000</v>
      </c>
      <c r="AA88" s="29">
        <f t="shared" si="49"/>
        <v>149250</v>
      </c>
      <c r="AB88" s="29">
        <f t="shared" si="50"/>
        <v>152958.86249999999</v>
      </c>
      <c r="AC88" s="29">
        <f t="shared" si="51"/>
        <v>158281.830915</v>
      </c>
      <c r="AD88" s="29">
        <f t="shared" si="52"/>
        <v>157490.421760425</v>
      </c>
      <c r="AE88" s="29">
        <f t="shared" si="53"/>
        <v>161404.05874117155</v>
      </c>
      <c r="AF88" s="29">
        <f t="shared" si="54"/>
        <v>163808.979216415</v>
      </c>
      <c r="AG88" s="29">
        <f t="shared" si="55"/>
        <v>164619.83366353626</v>
      </c>
      <c r="AH88" s="29">
        <f t="shared" si="56"/>
        <v>167072.66918512297</v>
      </c>
      <c r="AI88" s="29">
        <f t="shared" si="57"/>
        <v>167899.67889758933</v>
      </c>
      <c r="AJ88" s="29">
        <f t="shared" si="58"/>
        <v>172071.98591819443</v>
      </c>
      <c r="AK88" s="29">
        <f t="shared" si="59"/>
        <v>174635.85850837553</v>
      </c>
      <c r="AL88" s="29">
        <f t="shared" si="60"/>
        <v>177237.93280015033</v>
      </c>
      <c r="AM88" s="29">
        <f t="shared" si="61"/>
        <v>183405.81286159556</v>
      </c>
      <c r="AN88" s="29">
        <f t="shared" si="62"/>
        <v>186138.55947323336</v>
      </c>
      <c r="AO88" s="29">
        <f t="shared" si="63"/>
        <v>190764.1026761432</v>
      </c>
      <c r="AP88" s="29">
        <f t="shared" si="64"/>
        <v>195504.59062764535</v>
      </c>
      <c r="AQ88" s="29">
        <f t="shared" si="65"/>
        <v>198417.60902799727</v>
      </c>
      <c r="AR88" s="29">
        <f t="shared" si="66"/>
        <v>201374.03140251443</v>
      </c>
      <c r="AS88" s="29">
        <f t="shared" si="67"/>
        <v>202370.83285795688</v>
      </c>
      <c r="AT88" s="29">
        <f t="shared" si="68"/>
        <v>203372.56848060378</v>
      </c>
      <c r="AU88" s="19"/>
      <c r="AV88" s="28">
        <f t="shared" si="69"/>
        <v>122</v>
      </c>
      <c r="AW88" s="19"/>
      <c r="AX88" s="27">
        <f t="shared" si="70"/>
        <v>1.5336633143199441E-2</v>
      </c>
    </row>
    <row r="89" spans="1:50">
      <c r="A89">
        <f t="shared" si="71"/>
        <v>75</v>
      </c>
      <c r="C89" s="31">
        <f>VLOOKUP(Data!B77,original_prizes,3,TRUE)</f>
        <v>0.02</v>
      </c>
      <c r="D89" s="31">
        <f>VLOOKUP(Data!C77,original_prizes,3,TRUE)</f>
        <v>0.03</v>
      </c>
      <c r="E89" s="31">
        <f>VLOOKUP(Data!D77,original_prizes,3,TRUE)</f>
        <v>0.04</v>
      </c>
      <c r="F89" s="31">
        <f>VLOOKUP(Data!E77,original_prizes,3,TRUE)</f>
        <v>0</v>
      </c>
      <c r="G89" s="31">
        <f>VLOOKUP(Data!F77,original_prizes,3,TRUE)</f>
        <v>0.02</v>
      </c>
      <c r="H89" s="31">
        <f>VLOOKUP(Data!G77,original_prizes,3,TRUE)</f>
        <v>0.01</v>
      </c>
      <c r="I89" s="31">
        <f>VLOOKUP(Data!H77,original_prizes,3,TRUE)</f>
        <v>0.01</v>
      </c>
      <c r="J89" s="31">
        <f>VLOOKUP(Data!I77,original_prizes,3,TRUE)</f>
        <v>0</v>
      </c>
      <c r="K89" s="31">
        <f>VLOOKUP(Data!J77,original_prizes,3,TRUE)</f>
        <v>0.04</v>
      </c>
      <c r="L89" s="31">
        <f>VLOOKUP(Data!K77,original_prizes,3,TRUE)</f>
        <v>0.03</v>
      </c>
      <c r="M89" s="31">
        <f>VLOOKUP(Data!L77,original_prizes,3,TRUE)</f>
        <v>0.03</v>
      </c>
      <c r="N89" s="31">
        <f>VLOOKUP(Data!M77,original_prizes,3,TRUE)</f>
        <v>0.04</v>
      </c>
      <c r="O89" s="31">
        <f>VLOOKUP(Data!N77,original_prizes,3,TRUE)</f>
        <v>0.02</v>
      </c>
      <c r="P89" s="31">
        <f>VLOOKUP(Data!O77,original_prizes,3,TRUE)</f>
        <v>0.01</v>
      </c>
      <c r="Q89" s="31">
        <f>VLOOKUP(Data!P77,original_prizes,3,TRUE)</f>
        <v>0.04</v>
      </c>
      <c r="R89" s="31">
        <f>VLOOKUP(Data!Q77,original_prizes,3,TRUE)</f>
        <v>0</v>
      </c>
      <c r="S89" s="31">
        <f>VLOOKUP(Data!R77,original_prizes,3,TRUE)</f>
        <v>0.02</v>
      </c>
      <c r="T89" s="31">
        <f>VLOOKUP(Data!S77,original_prizes,3,TRUE)</f>
        <v>0</v>
      </c>
      <c r="U89" s="31">
        <f>VLOOKUP(Data!T77,original_prizes,3,TRUE)</f>
        <v>0.03</v>
      </c>
      <c r="V89" s="31">
        <f>VLOOKUP(Data!U77,original_prizes,3,TRUE)</f>
        <v>0.01</v>
      </c>
      <c r="X89">
        <f t="shared" si="72"/>
        <v>75</v>
      </c>
      <c r="Z89" s="32">
        <f t="shared" si="48"/>
        <v>150000</v>
      </c>
      <c r="AA89" s="29">
        <f t="shared" si="49"/>
        <v>152235</v>
      </c>
      <c r="AB89" s="29">
        <f t="shared" si="50"/>
        <v>156018.03975000003</v>
      </c>
      <c r="AC89" s="29">
        <f t="shared" si="51"/>
        <v>161447.46753330002</v>
      </c>
      <c r="AD89" s="29">
        <f t="shared" si="52"/>
        <v>160640.23019563351</v>
      </c>
      <c r="AE89" s="29">
        <f t="shared" si="53"/>
        <v>163033.76962554845</v>
      </c>
      <c r="AF89" s="29">
        <f t="shared" si="54"/>
        <v>163840.78678519491</v>
      </c>
      <c r="AG89" s="29">
        <f t="shared" si="55"/>
        <v>164651.79867978164</v>
      </c>
      <c r="AH89" s="29">
        <f t="shared" si="56"/>
        <v>163828.53968638272</v>
      </c>
      <c r="AI89" s="29">
        <f t="shared" si="57"/>
        <v>169529.77286746886</v>
      </c>
      <c r="AJ89" s="29">
        <f t="shared" si="58"/>
        <v>173742.58772322547</v>
      </c>
      <c r="AK89" s="29">
        <f t="shared" si="59"/>
        <v>178060.09102814764</v>
      </c>
      <c r="AL89" s="29">
        <f t="shared" si="60"/>
        <v>184256.58219592719</v>
      </c>
      <c r="AM89" s="29">
        <f t="shared" si="61"/>
        <v>187002.00527064651</v>
      </c>
      <c r="AN89" s="29">
        <f t="shared" si="62"/>
        <v>187927.66519673623</v>
      </c>
      <c r="AO89" s="29">
        <f t="shared" si="63"/>
        <v>194467.54794558263</v>
      </c>
      <c r="AP89" s="29">
        <f t="shared" si="64"/>
        <v>193495.2102058547</v>
      </c>
      <c r="AQ89" s="29">
        <f t="shared" si="65"/>
        <v>196378.28883792195</v>
      </c>
      <c r="AR89" s="29">
        <f t="shared" si="66"/>
        <v>195396.39739373233</v>
      </c>
      <c r="AS89" s="29">
        <f t="shared" si="67"/>
        <v>200251.99786896657</v>
      </c>
      <c r="AT89" s="29">
        <f t="shared" si="68"/>
        <v>201243.24525841797</v>
      </c>
      <c r="AU89" s="19"/>
      <c r="AV89" s="28">
        <f t="shared" si="69"/>
        <v>97</v>
      </c>
      <c r="AW89" s="19"/>
      <c r="AX89" s="27">
        <f t="shared" si="70"/>
        <v>1.4802439726539385E-2</v>
      </c>
    </row>
    <row r="90" spans="1:50">
      <c r="A90">
        <f t="shared" si="71"/>
        <v>76</v>
      </c>
      <c r="C90" s="31">
        <f>VLOOKUP(Data!B78,original_prizes,3,TRUE)</f>
        <v>0.04</v>
      </c>
      <c r="D90" s="31">
        <f>VLOOKUP(Data!C78,original_prizes,3,TRUE)</f>
        <v>0.04</v>
      </c>
      <c r="E90" s="31">
        <f>VLOOKUP(Data!D78,original_prizes,3,TRUE)</f>
        <v>0.01</v>
      </c>
      <c r="F90" s="31">
        <f>VLOOKUP(Data!E78,original_prizes,3,TRUE)</f>
        <v>0.03</v>
      </c>
      <c r="G90" s="31">
        <f>VLOOKUP(Data!F78,original_prizes,3,TRUE)</f>
        <v>0.04</v>
      </c>
      <c r="H90" s="31">
        <f>VLOOKUP(Data!G78,original_prizes,3,TRUE)</f>
        <v>0.01</v>
      </c>
      <c r="I90" s="31">
        <f>VLOOKUP(Data!H78,original_prizes,3,TRUE)</f>
        <v>0</v>
      </c>
      <c r="J90" s="31">
        <f>VLOOKUP(Data!I78,original_prizes,3,TRUE)</f>
        <v>0.01</v>
      </c>
      <c r="K90" s="31">
        <f>VLOOKUP(Data!J78,original_prizes,3,TRUE)</f>
        <v>0.03</v>
      </c>
      <c r="L90" s="31">
        <f>VLOOKUP(Data!K78,original_prizes,3,TRUE)</f>
        <v>0.03</v>
      </c>
      <c r="M90" s="31">
        <f>VLOOKUP(Data!L78,original_prizes,3,TRUE)</f>
        <v>0</v>
      </c>
      <c r="N90" s="31">
        <f>VLOOKUP(Data!M78,original_prizes,3,TRUE)</f>
        <v>0.04</v>
      </c>
      <c r="O90" s="31">
        <f>VLOOKUP(Data!N78,original_prizes,3,TRUE)</f>
        <v>0.01</v>
      </c>
      <c r="P90" s="31">
        <f>VLOOKUP(Data!O78,original_prizes,3,TRUE)</f>
        <v>0.02</v>
      </c>
      <c r="Q90" s="31">
        <f>VLOOKUP(Data!P78,original_prizes,3,TRUE)</f>
        <v>0</v>
      </c>
      <c r="R90" s="31">
        <f>VLOOKUP(Data!Q78,original_prizes,3,TRUE)</f>
        <v>0.03</v>
      </c>
      <c r="S90" s="31">
        <f>VLOOKUP(Data!R78,original_prizes,3,TRUE)</f>
        <v>0.02</v>
      </c>
      <c r="T90" s="31">
        <f>VLOOKUP(Data!S78,original_prizes,3,TRUE)</f>
        <v>0.01</v>
      </c>
      <c r="U90" s="31">
        <f>VLOOKUP(Data!T78,original_prizes,3,TRUE)</f>
        <v>0.04</v>
      </c>
      <c r="V90" s="31">
        <f>VLOOKUP(Data!U78,original_prizes,3,TRUE)</f>
        <v>0</v>
      </c>
      <c r="X90">
        <f t="shared" si="72"/>
        <v>76</v>
      </c>
      <c r="Z90" s="32">
        <f t="shared" si="48"/>
        <v>150000</v>
      </c>
      <c r="AA90" s="29">
        <f t="shared" si="49"/>
        <v>155220</v>
      </c>
      <c r="AB90" s="29">
        <f t="shared" si="50"/>
        <v>160621.65600000002</v>
      </c>
      <c r="AC90" s="29">
        <f t="shared" si="51"/>
        <v>161416.73319720002</v>
      </c>
      <c r="AD90" s="29">
        <f t="shared" si="52"/>
        <v>165427.93901715046</v>
      </c>
      <c r="AE90" s="29">
        <f t="shared" si="53"/>
        <v>171184.8312949473</v>
      </c>
      <c r="AF90" s="29">
        <f t="shared" si="54"/>
        <v>172032.1962098573</v>
      </c>
      <c r="AG90" s="29">
        <f t="shared" si="55"/>
        <v>171172.035228808</v>
      </c>
      <c r="AH90" s="29">
        <f t="shared" si="56"/>
        <v>172019.33680319058</v>
      </c>
      <c r="AI90" s="29">
        <f t="shared" si="57"/>
        <v>176294.01732274986</v>
      </c>
      <c r="AJ90" s="29">
        <f t="shared" si="58"/>
        <v>180674.9236532202</v>
      </c>
      <c r="AK90" s="29">
        <f t="shared" si="59"/>
        <v>179771.54903495411</v>
      </c>
      <c r="AL90" s="29">
        <f t="shared" si="60"/>
        <v>186027.5989413705</v>
      </c>
      <c r="AM90" s="29">
        <f t="shared" si="61"/>
        <v>186948.43555613028</v>
      </c>
      <c r="AN90" s="29">
        <f t="shared" si="62"/>
        <v>189733.96724591663</v>
      </c>
      <c r="AO90" s="29">
        <f t="shared" si="63"/>
        <v>188785.29740968705</v>
      </c>
      <c r="AP90" s="29">
        <f t="shared" si="64"/>
        <v>193476.61205031778</v>
      </c>
      <c r="AQ90" s="29">
        <f t="shared" si="65"/>
        <v>196359.41356986752</v>
      </c>
      <c r="AR90" s="29">
        <f t="shared" si="66"/>
        <v>197331.39266703837</v>
      </c>
      <c r="AS90" s="29">
        <f t="shared" si="67"/>
        <v>204198.52513185132</v>
      </c>
      <c r="AT90" s="29">
        <f t="shared" si="68"/>
        <v>203177.53250619207</v>
      </c>
      <c r="AU90" s="19"/>
      <c r="AV90" s="28">
        <f t="shared" si="69"/>
        <v>111</v>
      </c>
      <c r="AW90" s="19"/>
      <c r="AX90" s="27">
        <f t="shared" si="70"/>
        <v>1.5287925140331726E-2</v>
      </c>
    </row>
    <row r="91" spans="1:50">
      <c r="A91">
        <f t="shared" si="71"/>
        <v>77</v>
      </c>
      <c r="C91" s="31">
        <f>VLOOKUP(Data!B79,original_prizes,3,TRUE)</f>
        <v>0.02</v>
      </c>
      <c r="D91" s="31">
        <f>VLOOKUP(Data!C79,original_prizes,3,TRUE)</f>
        <v>0.01</v>
      </c>
      <c r="E91" s="31">
        <f>VLOOKUP(Data!D79,original_prizes,3,TRUE)</f>
        <v>0.01</v>
      </c>
      <c r="F91" s="31">
        <f>VLOOKUP(Data!E79,original_prizes,3,TRUE)</f>
        <v>0.04</v>
      </c>
      <c r="G91" s="31">
        <f>VLOOKUP(Data!F79,original_prizes,3,TRUE)</f>
        <v>0.01</v>
      </c>
      <c r="H91" s="31">
        <f>VLOOKUP(Data!G79,original_prizes,3,TRUE)</f>
        <v>0</v>
      </c>
      <c r="I91" s="31">
        <f>VLOOKUP(Data!H79,original_prizes,3,TRUE)</f>
        <v>0.01</v>
      </c>
      <c r="J91" s="31">
        <f>VLOOKUP(Data!I79,original_prizes,3,TRUE)</f>
        <v>0</v>
      </c>
      <c r="K91" s="31">
        <f>VLOOKUP(Data!J79,original_prizes,3,TRUE)</f>
        <v>0</v>
      </c>
      <c r="L91" s="31">
        <f>VLOOKUP(Data!K79,original_prizes,3,TRUE)</f>
        <v>0</v>
      </c>
      <c r="M91" s="31">
        <f>VLOOKUP(Data!L79,original_prizes,3,TRUE)</f>
        <v>0.04</v>
      </c>
      <c r="N91" s="31">
        <f>VLOOKUP(Data!M79,original_prizes,3,TRUE)</f>
        <v>0.04</v>
      </c>
      <c r="O91" s="31">
        <f>VLOOKUP(Data!N79,original_prizes,3,TRUE)</f>
        <v>0</v>
      </c>
      <c r="P91" s="31">
        <f>VLOOKUP(Data!O79,original_prizes,3,TRUE)</f>
        <v>0.03</v>
      </c>
      <c r="Q91" s="31">
        <f>VLOOKUP(Data!P79,original_prizes,3,TRUE)</f>
        <v>0.02</v>
      </c>
      <c r="R91" s="31">
        <f>VLOOKUP(Data!Q79,original_prizes,3,TRUE)</f>
        <v>0.03</v>
      </c>
      <c r="S91" s="31">
        <f>VLOOKUP(Data!R79,original_prizes,3,TRUE)</f>
        <v>0.01</v>
      </c>
      <c r="T91" s="31">
        <f>VLOOKUP(Data!S79,original_prizes,3,TRUE)</f>
        <v>0.02</v>
      </c>
      <c r="U91" s="31">
        <f>VLOOKUP(Data!T79,original_prizes,3,TRUE)</f>
        <v>0</v>
      </c>
      <c r="V91" s="31">
        <f>VLOOKUP(Data!U79,original_prizes,3,TRUE)</f>
        <v>0</v>
      </c>
      <c r="X91">
        <f t="shared" si="72"/>
        <v>77</v>
      </c>
      <c r="Z91" s="32">
        <f t="shared" si="48"/>
        <v>150000</v>
      </c>
      <c r="AA91" s="29">
        <f t="shared" si="49"/>
        <v>152235</v>
      </c>
      <c r="AB91" s="29">
        <f t="shared" si="50"/>
        <v>152988.56325000001</v>
      </c>
      <c r="AC91" s="29">
        <f t="shared" si="51"/>
        <v>153745.85663808751</v>
      </c>
      <c r="AD91" s="29">
        <f t="shared" si="52"/>
        <v>159096.21244909297</v>
      </c>
      <c r="AE91" s="29">
        <f t="shared" si="53"/>
        <v>159883.738700716</v>
      </c>
      <c r="AF91" s="29">
        <f t="shared" si="54"/>
        <v>159084.32000721243</v>
      </c>
      <c r="AG91" s="29">
        <f t="shared" si="55"/>
        <v>159871.78739124813</v>
      </c>
      <c r="AH91" s="29">
        <f t="shared" si="56"/>
        <v>159072.42845429189</v>
      </c>
      <c r="AI91" s="29">
        <f t="shared" si="57"/>
        <v>158277.06631202044</v>
      </c>
      <c r="AJ91" s="29">
        <f t="shared" si="58"/>
        <v>157485.68098046034</v>
      </c>
      <c r="AK91" s="29">
        <f t="shared" si="59"/>
        <v>162966.18267858034</v>
      </c>
      <c r="AL91" s="29">
        <f t="shared" si="60"/>
        <v>168637.40583579495</v>
      </c>
      <c r="AM91" s="29">
        <f t="shared" si="61"/>
        <v>167794.21880661597</v>
      </c>
      <c r="AN91" s="29">
        <f t="shared" si="62"/>
        <v>171963.90514396038</v>
      </c>
      <c r="AO91" s="29">
        <f t="shared" si="63"/>
        <v>174526.16733060539</v>
      </c>
      <c r="AP91" s="29">
        <f t="shared" si="64"/>
        <v>178863.14258877095</v>
      </c>
      <c r="AQ91" s="29">
        <f t="shared" si="65"/>
        <v>179748.51514458537</v>
      </c>
      <c r="AR91" s="29">
        <f t="shared" si="66"/>
        <v>182426.76802023969</v>
      </c>
      <c r="AS91" s="29">
        <f t="shared" si="67"/>
        <v>181514.6341801385</v>
      </c>
      <c r="AT91" s="29">
        <f t="shared" si="68"/>
        <v>180607.0610092378</v>
      </c>
      <c r="AU91" s="19"/>
      <c r="AV91" s="28">
        <f t="shared" si="69"/>
        <v>12</v>
      </c>
      <c r="AW91" s="19"/>
      <c r="AX91" s="27">
        <f t="shared" si="70"/>
        <v>9.3276561260879909E-3</v>
      </c>
    </row>
    <row r="92" spans="1:50">
      <c r="A92">
        <f t="shared" si="71"/>
        <v>78</v>
      </c>
      <c r="C92" s="31">
        <f>VLOOKUP(Data!B80,original_prizes,3,TRUE)</f>
        <v>0.04</v>
      </c>
      <c r="D92" s="31">
        <f>VLOOKUP(Data!C80,original_prizes,3,TRUE)</f>
        <v>0.01</v>
      </c>
      <c r="E92" s="31">
        <f>VLOOKUP(Data!D80,original_prizes,3,TRUE)</f>
        <v>0.02</v>
      </c>
      <c r="F92" s="31">
        <f>VLOOKUP(Data!E80,original_prizes,3,TRUE)</f>
        <v>0</v>
      </c>
      <c r="G92" s="31">
        <f>VLOOKUP(Data!F80,original_prizes,3,TRUE)</f>
        <v>0.02</v>
      </c>
      <c r="H92" s="31">
        <f>VLOOKUP(Data!G80,original_prizes,3,TRUE)</f>
        <v>0.03</v>
      </c>
      <c r="I92" s="31">
        <f>VLOOKUP(Data!H80,original_prizes,3,TRUE)</f>
        <v>0.03</v>
      </c>
      <c r="J92" s="31">
        <f>VLOOKUP(Data!I80,original_prizes,3,TRUE)</f>
        <v>0</v>
      </c>
      <c r="K92" s="31">
        <f>VLOOKUP(Data!J80,original_prizes,3,TRUE)</f>
        <v>0.02</v>
      </c>
      <c r="L92" s="31">
        <f>VLOOKUP(Data!K80,original_prizes,3,TRUE)</f>
        <v>0</v>
      </c>
      <c r="M92" s="31">
        <f>VLOOKUP(Data!L80,original_prizes,3,TRUE)</f>
        <v>0.02</v>
      </c>
      <c r="N92" s="31">
        <f>VLOOKUP(Data!M80,original_prizes,3,TRUE)</f>
        <v>0.02</v>
      </c>
      <c r="O92" s="31">
        <f>VLOOKUP(Data!N80,original_prizes,3,TRUE)</f>
        <v>0</v>
      </c>
      <c r="P92" s="31">
        <f>VLOOKUP(Data!O80,original_prizes,3,TRUE)</f>
        <v>0</v>
      </c>
      <c r="Q92" s="31">
        <f>VLOOKUP(Data!P80,original_prizes,3,TRUE)</f>
        <v>0.03</v>
      </c>
      <c r="R92" s="31">
        <f>VLOOKUP(Data!Q80,original_prizes,3,TRUE)</f>
        <v>0.03</v>
      </c>
      <c r="S92" s="31">
        <f>VLOOKUP(Data!R80,original_prizes,3,TRUE)</f>
        <v>0</v>
      </c>
      <c r="T92" s="31">
        <f>VLOOKUP(Data!S80,original_prizes,3,TRUE)</f>
        <v>0.03</v>
      </c>
      <c r="U92" s="31">
        <f>VLOOKUP(Data!T80,original_prizes,3,TRUE)</f>
        <v>0.04</v>
      </c>
      <c r="V92" s="31">
        <f>VLOOKUP(Data!U80,original_prizes,3,TRUE)</f>
        <v>0</v>
      </c>
      <c r="X92">
        <f t="shared" si="72"/>
        <v>78</v>
      </c>
      <c r="Z92" s="32">
        <f t="shared" si="48"/>
        <v>150000</v>
      </c>
      <c r="AA92" s="29">
        <f t="shared" si="49"/>
        <v>155220</v>
      </c>
      <c r="AB92" s="29">
        <f t="shared" si="50"/>
        <v>155988.33900000001</v>
      </c>
      <c r="AC92" s="29">
        <f t="shared" si="51"/>
        <v>158312.56525110002</v>
      </c>
      <c r="AD92" s="29">
        <f t="shared" si="52"/>
        <v>157521.00242484451</v>
      </c>
      <c r="AE92" s="29">
        <f t="shared" si="53"/>
        <v>159868.0653609747</v>
      </c>
      <c r="AF92" s="29">
        <f t="shared" si="54"/>
        <v>163840.78678519494</v>
      </c>
      <c r="AG92" s="29">
        <f t="shared" si="55"/>
        <v>167912.23033680703</v>
      </c>
      <c r="AH92" s="29">
        <f t="shared" si="56"/>
        <v>167072.669185123</v>
      </c>
      <c r="AI92" s="29">
        <f t="shared" si="57"/>
        <v>169562.05195598133</v>
      </c>
      <c r="AJ92" s="29">
        <f t="shared" si="58"/>
        <v>168714.24169620141</v>
      </c>
      <c r="AK92" s="29">
        <f t="shared" si="59"/>
        <v>171228.0838974748</v>
      </c>
      <c r="AL92" s="29">
        <f t="shared" si="60"/>
        <v>173779.38234754719</v>
      </c>
      <c r="AM92" s="29">
        <f t="shared" si="61"/>
        <v>172910.48543580945</v>
      </c>
      <c r="AN92" s="29">
        <f t="shared" si="62"/>
        <v>172045.93300863041</v>
      </c>
      <c r="AO92" s="29">
        <f t="shared" si="63"/>
        <v>176321.27444389489</v>
      </c>
      <c r="AP92" s="29">
        <f t="shared" si="64"/>
        <v>180702.8581138257</v>
      </c>
      <c r="AQ92" s="29">
        <f t="shared" si="65"/>
        <v>179799.34382325658</v>
      </c>
      <c r="AR92" s="29">
        <f t="shared" si="66"/>
        <v>184267.35751726449</v>
      </c>
      <c r="AS92" s="29">
        <f t="shared" si="67"/>
        <v>190679.86155886529</v>
      </c>
      <c r="AT92" s="29">
        <f t="shared" si="68"/>
        <v>189726.46225107097</v>
      </c>
      <c r="AU92" s="19"/>
      <c r="AV92" s="28">
        <f t="shared" si="69"/>
        <v>36</v>
      </c>
      <c r="AW92" s="19"/>
      <c r="AX92" s="27">
        <f t="shared" si="70"/>
        <v>1.1816675150991385E-2</v>
      </c>
    </row>
    <row r="93" spans="1:50">
      <c r="A93">
        <f t="shared" si="71"/>
        <v>79</v>
      </c>
      <c r="C93" s="31">
        <f>VLOOKUP(Data!B81,original_prizes,3,TRUE)</f>
        <v>0.02</v>
      </c>
      <c r="D93" s="31">
        <f>VLOOKUP(Data!C81,original_prizes,3,TRUE)</f>
        <v>0.03</v>
      </c>
      <c r="E93" s="31">
        <f>VLOOKUP(Data!D81,original_prizes,3,TRUE)</f>
        <v>0.02</v>
      </c>
      <c r="F93" s="31">
        <f>VLOOKUP(Data!E81,original_prizes,3,TRUE)</f>
        <v>0.02</v>
      </c>
      <c r="G93" s="31">
        <f>VLOOKUP(Data!F81,original_prizes,3,TRUE)</f>
        <v>0</v>
      </c>
      <c r="H93" s="31">
        <f>VLOOKUP(Data!G81,original_prizes,3,TRUE)</f>
        <v>0.01</v>
      </c>
      <c r="I93" s="31">
        <f>VLOOKUP(Data!H81,original_prizes,3,TRUE)</f>
        <v>0</v>
      </c>
      <c r="J93" s="31">
        <f>VLOOKUP(Data!I81,original_prizes,3,TRUE)</f>
        <v>0.03</v>
      </c>
      <c r="K93" s="31">
        <f>VLOOKUP(Data!J81,original_prizes,3,TRUE)</f>
        <v>0</v>
      </c>
      <c r="L93" s="31">
        <f>VLOOKUP(Data!K81,original_prizes,3,TRUE)</f>
        <v>0.03</v>
      </c>
      <c r="M93" s="31">
        <f>VLOOKUP(Data!L81,original_prizes,3,TRUE)</f>
        <v>0</v>
      </c>
      <c r="N93" s="31">
        <f>VLOOKUP(Data!M81,original_prizes,3,TRUE)</f>
        <v>0.03</v>
      </c>
      <c r="O93" s="31">
        <f>VLOOKUP(Data!N81,original_prizes,3,TRUE)</f>
        <v>0.04</v>
      </c>
      <c r="P93" s="31">
        <f>VLOOKUP(Data!O81,original_prizes,3,TRUE)</f>
        <v>0.02</v>
      </c>
      <c r="Q93" s="31">
        <f>VLOOKUP(Data!P81,original_prizes,3,TRUE)</f>
        <v>0</v>
      </c>
      <c r="R93" s="31">
        <f>VLOOKUP(Data!Q81,original_prizes,3,TRUE)</f>
        <v>0.01</v>
      </c>
      <c r="S93" s="31">
        <f>VLOOKUP(Data!R81,original_prizes,3,TRUE)</f>
        <v>0</v>
      </c>
      <c r="T93" s="31">
        <f>VLOOKUP(Data!S81,original_prizes,3,TRUE)</f>
        <v>0.02</v>
      </c>
      <c r="U93" s="31">
        <f>VLOOKUP(Data!T81,original_prizes,3,TRUE)</f>
        <v>0.01</v>
      </c>
      <c r="V93" s="31">
        <f>VLOOKUP(Data!U81,original_prizes,3,TRUE)</f>
        <v>0.04</v>
      </c>
      <c r="X93">
        <f t="shared" si="72"/>
        <v>79</v>
      </c>
      <c r="Z93" s="32">
        <f t="shared" si="48"/>
        <v>150000</v>
      </c>
      <c r="AA93" s="29">
        <f t="shared" si="49"/>
        <v>152235</v>
      </c>
      <c r="AB93" s="29">
        <f t="shared" si="50"/>
        <v>156018.03975000003</v>
      </c>
      <c r="AC93" s="29">
        <f t="shared" si="51"/>
        <v>158342.70854227504</v>
      </c>
      <c r="AD93" s="29">
        <f t="shared" si="52"/>
        <v>160702.01489955492</v>
      </c>
      <c r="AE93" s="29">
        <f t="shared" si="53"/>
        <v>159898.50482505714</v>
      </c>
      <c r="AF93" s="29">
        <f t="shared" si="54"/>
        <v>160690.00242394119</v>
      </c>
      <c r="AG93" s="29">
        <f t="shared" si="55"/>
        <v>159886.55241182147</v>
      </c>
      <c r="AH93" s="29">
        <f t="shared" si="56"/>
        <v>163859.73323925523</v>
      </c>
      <c r="AI93" s="29">
        <f t="shared" si="57"/>
        <v>163040.43457305897</v>
      </c>
      <c r="AJ93" s="29">
        <f t="shared" si="58"/>
        <v>167091.98937219949</v>
      </c>
      <c r="AK93" s="29">
        <f t="shared" si="59"/>
        <v>166256.52942533849</v>
      </c>
      <c r="AL93" s="29">
        <f t="shared" si="60"/>
        <v>170388.00418155815</v>
      </c>
      <c r="AM93" s="29">
        <f t="shared" si="61"/>
        <v>176317.50672707637</v>
      </c>
      <c r="AN93" s="29">
        <f t="shared" si="62"/>
        <v>178944.63757730983</v>
      </c>
      <c r="AO93" s="29">
        <f t="shared" si="63"/>
        <v>178049.91438942327</v>
      </c>
      <c r="AP93" s="29">
        <f t="shared" si="64"/>
        <v>178931.26146565092</v>
      </c>
      <c r="AQ93" s="29">
        <f t="shared" si="65"/>
        <v>178036.60515832267</v>
      </c>
      <c r="AR93" s="29">
        <f t="shared" si="66"/>
        <v>180689.35057518168</v>
      </c>
      <c r="AS93" s="29">
        <f t="shared" si="67"/>
        <v>181583.76286052883</v>
      </c>
      <c r="AT93" s="29">
        <f t="shared" si="68"/>
        <v>187902.87780807522</v>
      </c>
      <c r="AU93" s="19"/>
      <c r="AV93" s="28">
        <f t="shared" si="69"/>
        <v>32</v>
      </c>
      <c r="AW93" s="19"/>
      <c r="AX93" s="27">
        <f t="shared" si="70"/>
        <v>1.132817972719713E-2</v>
      </c>
    </row>
    <row r="94" spans="1:50">
      <c r="A94">
        <f t="shared" si="71"/>
        <v>80</v>
      </c>
      <c r="C94" s="31">
        <f>VLOOKUP(Data!B82,original_prizes,3,TRUE)</f>
        <v>0.02</v>
      </c>
      <c r="D94" s="31">
        <f>VLOOKUP(Data!C82,original_prizes,3,TRUE)</f>
        <v>0.01</v>
      </c>
      <c r="E94" s="31">
        <f>VLOOKUP(Data!D82,original_prizes,3,TRUE)</f>
        <v>0.04</v>
      </c>
      <c r="F94" s="31">
        <f>VLOOKUP(Data!E82,original_prizes,3,TRUE)</f>
        <v>0</v>
      </c>
      <c r="G94" s="31">
        <f>VLOOKUP(Data!F82,original_prizes,3,TRUE)</f>
        <v>0.02</v>
      </c>
      <c r="H94" s="31">
        <f>VLOOKUP(Data!G82,original_prizes,3,TRUE)</f>
        <v>0.01</v>
      </c>
      <c r="I94" s="31">
        <f>VLOOKUP(Data!H82,original_prizes,3,TRUE)</f>
        <v>0.01</v>
      </c>
      <c r="J94" s="31">
        <f>VLOOKUP(Data!I82,original_prizes,3,TRUE)</f>
        <v>0.04</v>
      </c>
      <c r="K94" s="31">
        <f>VLOOKUP(Data!J82,original_prizes,3,TRUE)</f>
        <v>0.02</v>
      </c>
      <c r="L94" s="31">
        <f>VLOOKUP(Data!K82,original_prizes,3,TRUE)</f>
        <v>0</v>
      </c>
      <c r="M94" s="31">
        <f>VLOOKUP(Data!L82,original_prizes,3,TRUE)</f>
        <v>0.01</v>
      </c>
      <c r="N94" s="31">
        <f>VLOOKUP(Data!M82,original_prizes,3,TRUE)</f>
        <v>0.02</v>
      </c>
      <c r="O94" s="31">
        <f>VLOOKUP(Data!N82,original_prizes,3,TRUE)</f>
        <v>0.04</v>
      </c>
      <c r="P94" s="31">
        <f>VLOOKUP(Data!O82,original_prizes,3,TRUE)</f>
        <v>0.02</v>
      </c>
      <c r="Q94" s="31">
        <f>VLOOKUP(Data!P82,original_prizes,3,TRUE)</f>
        <v>0.04</v>
      </c>
      <c r="R94" s="31">
        <f>VLOOKUP(Data!Q82,original_prizes,3,TRUE)</f>
        <v>0.01</v>
      </c>
      <c r="S94" s="31">
        <f>VLOOKUP(Data!R82,original_prizes,3,TRUE)</f>
        <v>0</v>
      </c>
      <c r="T94" s="31">
        <f>VLOOKUP(Data!S82,original_prizes,3,TRUE)</f>
        <v>0</v>
      </c>
      <c r="U94" s="31">
        <f>VLOOKUP(Data!T82,original_prizes,3,TRUE)</f>
        <v>0.01</v>
      </c>
      <c r="V94" s="31">
        <f>VLOOKUP(Data!U82,original_prizes,3,TRUE)</f>
        <v>0.03</v>
      </c>
      <c r="X94">
        <f t="shared" si="72"/>
        <v>80</v>
      </c>
      <c r="Z94" s="32">
        <f t="shared" si="48"/>
        <v>150000</v>
      </c>
      <c r="AA94" s="29">
        <f t="shared" si="49"/>
        <v>152235</v>
      </c>
      <c r="AB94" s="29">
        <f t="shared" si="50"/>
        <v>152988.56325000001</v>
      </c>
      <c r="AC94" s="29">
        <f t="shared" si="51"/>
        <v>158312.56525110002</v>
      </c>
      <c r="AD94" s="29">
        <f t="shared" si="52"/>
        <v>157521.00242484451</v>
      </c>
      <c r="AE94" s="29">
        <f t="shared" si="53"/>
        <v>159868.0653609747</v>
      </c>
      <c r="AF94" s="29">
        <f t="shared" si="54"/>
        <v>160659.41228451152</v>
      </c>
      <c r="AG94" s="29">
        <f t="shared" si="55"/>
        <v>161454.67637531986</v>
      </c>
      <c r="AH94" s="29">
        <f t="shared" si="56"/>
        <v>167073.29911318098</v>
      </c>
      <c r="AI94" s="29">
        <f t="shared" si="57"/>
        <v>169562.69126996738</v>
      </c>
      <c r="AJ94" s="29">
        <f t="shared" si="58"/>
        <v>168714.87781361755</v>
      </c>
      <c r="AK94" s="29">
        <f t="shared" si="59"/>
        <v>169550.01645879497</v>
      </c>
      <c r="AL94" s="29">
        <f t="shared" si="60"/>
        <v>172076.31170403102</v>
      </c>
      <c r="AM94" s="29">
        <f t="shared" si="61"/>
        <v>178064.56735133129</v>
      </c>
      <c r="AN94" s="29">
        <f t="shared" si="62"/>
        <v>180717.72940486611</v>
      </c>
      <c r="AO94" s="29">
        <f t="shared" si="63"/>
        <v>187006.70638815546</v>
      </c>
      <c r="AP94" s="29">
        <f t="shared" si="64"/>
        <v>187932.38958477683</v>
      </c>
      <c r="AQ94" s="29">
        <f t="shared" si="65"/>
        <v>186992.72763685294</v>
      </c>
      <c r="AR94" s="29">
        <f t="shared" si="66"/>
        <v>186057.76399866867</v>
      </c>
      <c r="AS94" s="29">
        <f t="shared" si="67"/>
        <v>186978.7499304621</v>
      </c>
      <c r="AT94" s="29">
        <f t="shared" si="68"/>
        <v>191625.17186623407</v>
      </c>
      <c r="AU94" s="19"/>
      <c r="AV94" s="28">
        <f t="shared" si="69"/>
        <v>43</v>
      </c>
      <c r="AW94" s="19"/>
      <c r="AX94" s="27">
        <f t="shared" si="70"/>
        <v>1.2320577612491723E-2</v>
      </c>
    </row>
    <row r="95" spans="1:50">
      <c r="A95">
        <f t="shared" si="71"/>
        <v>81</v>
      </c>
      <c r="C95" s="31">
        <f>VLOOKUP(Data!B83,original_prizes,3,TRUE)</f>
        <v>0.02</v>
      </c>
      <c r="D95" s="31">
        <f>VLOOKUP(Data!C83,original_prizes,3,TRUE)</f>
        <v>0.04</v>
      </c>
      <c r="E95" s="31">
        <f>VLOOKUP(Data!D83,original_prizes,3,TRUE)</f>
        <v>0.02</v>
      </c>
      <c r="F95" s="31">
        <f>VLOOKUP(Data!E83,original_prizes,3,TRUE)</f>
        <v>0.04</v>
      </c>
      <c r="G95" s="31">
        <f>VLOOKUP(Data!F83,original_prizes,3,TRUE)</f>
        <v>0.01</v>
      </c>
      <c r="H95" s="31">
        <f>VLOOKUP(Data!G83,original_prizes,3,TRUE)</f>
        <v>0</v>
      </c>
      <c r="I95" s="31">
        <f>VLOOKUP(Data!H83,original_prizes,3,TRUE)</f>
        <v>0.03</v>
      </c>
      <c r="J95" s="31">
        <f>VLOOKUP(Data!I83,original_prizes,3,TRUE)</f>
        <v>0</v>
      </c>
      <c r="K95" s="31">
        <f>VLOOKUP(Data!J83,original_prizes,3,TRUE)</f>
        <v>0.04</v>
      </c>
      <c r="L95" s="31">
        <f>VLOOKUP(Data!K83,original_prizes,3,TRUE)</f>
        <v>0</v>
      </c>
      <c r="M95" s="31">
        <f>VLOOKUP(Data!L83,original_prizes,3,TRUE)</f>
        <v>0.02</v>
      </c>
      <c r="N95" s="31">
        <f>VLOOKUP(Data!M83,original_prizes,3,TRUE)</f>
        <v>0.01</v>
      </c>
      <c r="O95" s="31">
        <f>VLOOKUP(Data!N83,original_prizes,3,TRUE)</f>
        <v>0.02</v>
      </c>
      <c r="P95" s="31">
        <f>VLOOKUP(Data!O83,original_prizes,3,TRUE)</f>
        <v>0.03</v>
      </c>
      <c r="Q95" s="31">
        <f>VLOOKUP(Data!P83,original_prizes,3,TRUE)</f>
        <v>0.02</v>
      </c>
      <c r="R95" s="31">
        <f>VLOOKUP(Data!Q83,original_prizes,3,TRUE)</f>
        <v>0.04</v>
      </c>
      <c r="S95" s="31">
        <f>VLOOKUP(Data!R83,original_prizes,3,TRUE)</f>
        <v>0</v>
      </c>
      <c r="T95" s="31">
        <f>VLOOKUP(Data!S83,original_prizes,3,TRUE)</f>
        <v>0</v>
      </c>
      <c r="U95" s="31">
        <f>VLOOKUP(Data!T83,original_prizes,3,TRUE)</f>
        <v>0</v>
      </c>
      <c r="V95" s="31">
        <f>VLOOKUP(Data!U83,original_prizes,3,TRUE)</f>
        <v>0.04</v>
      </c>
      <c r="X95">
        <f t="shared" si="72"/>
        <v>81</v>
      </c>
      <c r="Z95" s="32">
        <f t="shared" si="48"/>
        <v>150000</v>
      </c>
      <c r="AA95" s="29">
        <f t="shared" si="49"/>
        <v>152235</v>
      </c>
      <c r="AB95" s="29">
        <f t="shared" si="50"/>
        <v>157532.77799999999</v>
      </c>
      <c r="AC95" s="29">
        <f t="shared" si="51"/>
        <v>159880.01639219999</v>
      </c>
      <c r="AD95" s="29">
        <f t="shared" si="52"/>
        <v>165443.84096264857</v>
      </c>
      <c r="AE95" s="29">
        <f t="shared" si="53"/>
        <v>166262.78797541367</v>
      </c>
      <c r="AF95" s="29">
        <f t="shared" si="54"/>
        <v>165431.47403553661</v>
      </c>
      <c r="AG95" s="29">
        <f t="shared" si="55"/>
        <v>169542.44616531971</v>
      </c>
      <c r="AH95" s="29">
        <f t="shared" si="56"/>
        <v>168694.7339344931</v>
      </c>
      <c r="AI95" s="29">
        <f t="shared" si="57"/>
        <v>174565.31067541344</v>
      </c>
      <c r="AJ95" s="29">
        <f t="shared" si="58"/>
        <v>173692.48412203637</v>
      </c>
      <c r="AK95" s="29">
        <f t="shared" si="59"/>
        <v>176280.50213545471</v>
      </c>
      <c r="AL95" s="29">
        <f t="shared" si="60"/>
        <v>177153.09062102521</v>
      </c>
      <c r="AM95" s="29">
        <f t="shared" si="61"/>
        <v>179792.67167127851</v>
      </c>
      <c r="AN95" s="29">
        <f t="shared" si="62"/>
        <v>184260.51956230978</v>
      </c>
      <c r="AO95" s="29">
        <f t="shared" si="63"/>
        <v>187006.00130378819</v>
      </c>
      <c r="AP95" s="29">
        <f t="shared" si="64"/>
        <v>193513.81014916001</v>
      </c>
      <c r="AQ95" s="29">
        <f t="shared" si="65"/>
        <v>192546.2410984142</v>
      </c>
      <c r="AR95" s="29">
        <f t="shared" si="66"/>
        <v>191583.50989292213</v>
      </c>
      <c r="AS95" s="29">
        <f t="shared" si="67"/>
        <v>190625.59234345751</v>
      </c>
      <c r="AT95" s="29">
        <f t="shared" si="68"/>
        <v>197259.36295700984</v>
      </c>
      <c r="AU95" s="19"/>
      <c r="AV95" s="28">
        <f t="shared" si="69"/>
        <v>70</v>
      </c>
      <c r="AW95" s="19"/>
      <c r="AX95" s="27">
        <f t="shared" si="70"/>
        <v>1.3788401730207234E-2</v>
      </c>
    </row>
    <row r="96" spans="1:50">
      <c r="A96">
        <f t="shared" si="71"/>
        <v>82</v>
      </c>
      <c r="C96" s="31">
        <f>VLOOKUP(Data!B84,original_prizes,3,TRUE)</f>
        <v>0.04</v>
      </c>
      <c r="D96" s="31">
        <f>VLOOKUP(Data!C84,original_prizes,3,TRUE)</f>
        <v>0.01</v>
      </c>
      <c r="E96" s="31">
        <f>VLOOKUP(Data!D84,original_prizes,3,TRUE)</f>
        <v>0.03</v>
      </c>
      <c r="F96" s="31">
        <f>VLOOKUP(Data!E84,original_prizes,3,TRUE)</f>
        <v>0.01</v>
      </c>
      <c r="G96" s="31">
        <f>VLOOKUP(Data!F84,original_prizes,3,TRUE)</f>
        <v>0.01</v>
      </c>
      <c r="H96" s="31">
        <f>VLOOKUP(Data!G84,original_prizes,3,TRUE)</f>
        <v>0.01</v>
      </c>
      <c r="I96" s="31">
        <f>VLOOKUP(Data!H84,original_prizes,3,TRUE)</f>
        <v>0</v>
      </c>
      <c r="J96" s="31">
        <f>VLOOKUP(Data!I84,original_prizes,3,TRUE)</f>
        <v>0.02</v>
      </c>
      <c r="K96" s="31">
        <f>VLOOKUP(Data!J84,original_prizes,3,TRUE)</f>
        <v>0</v>
      </c>
      <c r="L96" s="31">
        <f>VLOOKUP(Data!K84,original_prizes,3,TRUE)</f>
        <v>0.03</v>
      </c>
      <c r="M96" s="31">
        <f>VLOOKUP(Data!L84,original_prizes,3,TRUE)</f>
        <v>0.02</v>
      </c>
      <c r="N96" s="31">
        <f>VLOOKUP(Data!M84,original_prizes,3,TRUE)</f>
        <v>0.01</v>
      </c>
      <c r="O96" s="31">
        <f>VLOOKUP(Data!N84,original_prizes,3,TRUE)</f>
        <v>0.01</v>
      </c>
      <c r="P96" s="31">
        <f>VLOOKUP(Data!O84,original_prizes,3,TRUE)</f>
        <v>0.04</v>
      </c>
      <c r="Q96" s="31">
        <f>VLOOKUP(Data!P84,original_prizes,3,TRUE)</f>
        <v>0.02</v>
      </c>
      <c r="R96" s="31">
        <f>VLOOKUP(Data!Q84,original_prizes,3,TRUE)</f>
        <v>0.02</v>
      </c>
      <c r="S96" s="31">
        <f>VLOOKUP(Data!R84,original_prizes,3,TRUE)</f>
        <v>0.01</v>
      </c>
      <c r="T96" s="31">
        <f>VLOOKUP(Data!S84,original_prizes,3,TRUE)</f>
        <v>0.02</v>
      </c>
      <c r="U96" s="31">
        <f>VLOOKUP(Data!T84,original_prizes,3,TRUE)</f>
        <v>0</v>
      </c>
      <c r="V96" s="31">
        <f>VLOOKUP(Data!U84,original_prizes,3,TRUE)</f>
        <v>0.04</v>
      </c>
      <c r="X96">
        <f t="shared" si="72"/>
        <v>82</v>
      </c>
      <c r="Z96" s="32">
        <f t="shared" si="48"/>
        <v>150000</v>
      </c>
      <c r="AA96" s="29">
        <f t="shared" si="49"/>
        <v>155220</v>
      </c>
      <c r="AB96" s="29">
        <f t="shared" si="50"/>
        <v>155988.33900000001</v>
      </c>
      <c r="AC96" s="29">
        <f t="shared" si="51"/>
        <v>159864.64922415002</v>
      </c>
      <c r="AD96" s="29">
        <f t="shared" si="52"/>
        <v>160655.97923780957</v>
      </c>
      <c r="AE96" s="29">
        <f t="shared" si="53"/>
        <v>161451.22633503674</v>
      </c>
      <c r="AF96" s="29">
        <f t="shared" si="54"/>
        <v>162250.40990539518</v>
      </c>
      <c r="AG96" s="29">
        <f t="shared" si="55"/>
        <v>161439.15785586819</v>
      </c>
      <c r="AH96" s="29">
        <f t="shared" si="56"/>
        <v>163844.60130792065</v>
      </c>
      <c r="AI96" s="29">
        <f t="shared" si="57"/>
        <v>163025.37830138105</v>
      </c>
      <c r="AJ96" s="29">
        <f t="shared" si="58"/>
        <v>167076.55895217037</v>
      </c>
      <c r="AK96" s="29">
        <f t="shared" si="59"/>
        <v>169565.9996805577</v>
      </c>
      <c r="AL96" s="29">
        <f t="shared" si="60"/>
        <v>170405.35137897645</v>
      </c>
      <c r="AM96" s="29">
        <f t="shared" si="61"/>
        <v>171248.85786830238</v>
      </c>
      <c r="AN96" s="29">
        <f t="shared" si="62"/>
        <v>177208.31812211932</v>
      </c>
      <c r="AO96" s="29">
        <f t="shared" si="63"/>
        <v>179848.7220621389</v>
      </c>
      <c r="AP96" s="29">
        <f t="shared" si="64"/>
        <v>182528.46802086476</v>
      </c>
      <c r="AQ96" s="29">
        <f t="shared" si="65"/>
        <v>183431.98393756806</v>
      </c>
      <c r="AR96" s="29">
        <f t="shared" si="66"/>
        <v>186165.12049823781</v>
      </c>
      <c r="AS96" s="29">
        <f t="shared" si="67"/>
        <v>185234.29489574663</v>
      </c>
      <c r="AT96" s="29">
        <f t="shared" si="68"/>
        <v>191680.44835811862</v>
      </c>
      <c r="AU96" s="19"/>
      <c r="AV96" s="28">
        <f t="shared" si="69"/>
        <v>44</v>
      </c>
      <c r="AW96" s="19"/>
      <c r="AX96" s="27">
        <f t="shared" si="70"/>
        <v>1.2335176389841163E-2</v>
      </c>
    </row>
    <row r="97" spans="1:50">
      <c r="A97">
        <f t="shared" si="71"/>
        <v>83</v>
      </c>
      <c r="C97" s="31">
        <f>VLOOKUP(Data!B85,original_prizes,3,TRUE)</f>
        <v>0.04</v>
      </c>
      <c r="D97" s="31">
        <f>VLOOKUP(Data!C85,original_prizes,3,TRUE)</f>
        <v>0.01</v>
      </c>
      <c r="E97" s="31">
        <f>VLOOKUP(Data!D85,original_prizes,3,TRUE)</f>
        <v>0.04</v>
      </c>
      <c r="F97" s="31">
        <f>VLOOKUP(Data!E85,original_prizes,3,TRUE)</f>
        <v>0.03</v>
      </c>
      <c r="G97" s="31">
        <f>VLOOKUP(Data!F85,original_prizes,3,TRUE)</f>
        <v>0</v>
      </c>
      <c r="H97" s="31">
        <f>VLOOKUP(Data!G85,original_prizes,3,TRUE)</f>
        <v>0.01</v>
      </c>
      <c r="I97" s="31">
        <f>VLOOKUP(Data!H85,original_prizes,3,TRUE)</f>
        <v>0.02</v>
      </c>
      <c r="J97" s="31">
        <f>VLOOKUP(Data!I85,original_prizes,3,TRUE)</f>
        <v>0.01</v>
      </c>
      <c r="K97" s="31">
        <f>VLOOKUP(Data!J85,original_prizes,3,TRUE)</f>
        <v>0.03</v>
      </c>
      <c r="L97" s="31">
        <f>VLOOKUP(Data!K85,original_prizes,3,TRUE)</f>
        <v>0.04</v>
      </c>
      <c r="M97" s="31">
        <f>VLOOKUP(Data!L85,original_prizes,3,TRUE)</f>
        <v>0.03</v>
      </c>
      <c r="N97" s="31">
        <f>VLOOKUP(Data!M85,original_prizes,3,TRUE)</f>
        <v>0.01</v>
      </c>
      <c r="O97" s="31">
        <f>VLOOKUP(Data!N85,original_prizes,3,TRUE)</f>
        <v>0.01</v>
      </c>
      <c r="P97" s="31">
        <f>VLOOKUP(Data!O85,original_prizes,3,TRUE)</f>
        <v>0.02</v>
      </c>
      <c r="Q97" s="31">
        <f>VLOOKUP(Data!P85,original_prizes,3,TRUE)</f>
        <v>0.02</v>
      </c>
      <c r="R97" s="31">
        <f>VLOOKUP(Data!Q85,original_prizes,3,TRUE)</f>
        <v>0.03</v>
      </c>
      <c r="S97" s="31">
        <f>VLOOKUP(Data!R85,original_prizes,3,TRUE)</f>
        <v>0.03</v>
      </c>
      <c r="T97" s="31">
        <f>VLOOKUP(Data!S85,original_prizes,3,TRUE)</f>
        <v>0.04</v>
      </c>
      <c r="U97" s="31">
        <f>VLOOKUP(Data!T85,original_prizes,3,TRUE)</f>
        <v>0.03</v>
      </c>
      <c r="V97" s="31">
        <f>VLOOKUP(Data!U85,original_prizes,3,TRUE)</f>
        <v>0.02</v>
      </c>
      <c r="X97">
        <f t="shared" si="72"/>
        <v>83</v>
      </c>
      <c r="Z97" s="32">
        <f t="shared" si="48"/>
        <v>150000</v>
      </c>
      <c r="AA97" s="29">
        <f t="shared" si="49"/>
        <v>155220</v>
      </c>
      <c r="AB97" s="29">
        <f t="shared" si="50"/>
        <v>155988.33900000001</v>
      </c>
      <c r="AC97" s="29">
        <f t="shared" si="51"/>
        <v>161416.73319720002</v>
      </c>
      <c r="AD97" s="29">
        <f t="shared" si="52"/>
        <v>165427.93901715046</v>
      </c>
      <c r="AE97" s="29">
        <f t="shared" si="53"/>
        <v>164600.7993220647</v>
      </c>
      <c r="AF97" s="29">
        <f t="shared" si="54"/>
        <v>165415.57327870891</v>
      </c>
      <c r="AG97" s="29">
        <f t="shared" si="55"/>
        <v>167880.26532056168</v>
      </c>
      <c r="AH97" s="29">
        <f t="shared" si="56"/>
        <v>168711.27263389845</v>
      </c>
      <c r="AI97" s="29">
        <f t="shared" si="57"/>
        <v>172903.74775885083</v>
      </c>
      <c r="AJ97" s="29">
        <f t="shared" si="58"/>
        <v>178920.79818085884</v>
      </c>
      <c r="AK97" s="29">
        <f t="shared" si="59"/>
        <v>183366.98001565319</v>
      </c>
      <c r="AL97" s="29">
        <f t="shared" si="60"/>
        <v>184274.64656673066</v>
      </c>
      <c r="AM97" s="29">
        <f t="shared" si="61"/>
        <v>185186.80606723597</v>
      </c>
      <c r="AN97" s="29">
        <f t="shared" si="62"/>
        <v>187946.08947763778</v>
      </c>
      <c r="AO97" s="29">
        <f t="shared" si="63"/>
        <v>190746.48621085458</v>
      </c>
      <c r="AP97" s="29">
        <f t="shared" si="64"/>
        <v>195486.53639319434</v>
      </c>
      <c r="AQ97" s="29">
        <f t="shared" si="65"/>
        <v>200344.37682256522</v>
      </c>
      <c r="AR97" s="29">
        <f t="shared" si="66"/>
        <v>207316.3611359905</v>
      </c>
      <c r="AS97" s="29">
        <f t="shared" si="67"/>
        <v>212468.17271021986</v>
      </c>
      <c r="AT97" s="29">
        <f t="shared" si="68"/>
        <v>215633.94848360214</v>
      </c>
      <c r="AU97" s="19"/>
      <c r="AV97" s="28">
        <f t="shared" si="69"/>
        <v>171</v>
      </c>
      <c r="AW97" s="19"/>
      <c r="AX97" s="27">
        <f t="shared" si="70"/>
        <v>1.8313013403828737E-2</v>
      </c>
    </row>
    <row r="98" spans="1:50">
      <c r="A98">
        <f t="shared" si="71"/>
        <v>84</v>
      </c>
      <c r="C98" s="31">
        <f>VLOOKUP(Data!B86,original_prizes,3,TRUE)</f>
        <v>0</v>
      </c>
      <c r="D98" s="31">
        <f>VLOOKUP(Data!C86,original_prizes,3,TRUE)</f>
        <v>0.03</v>
      </c>
      <c r="E98" s="31">
        <f>VLOOKUP(Data!D86,original_prizes,3,TRUE)</f>
        <v>0.04</v>
      </c>
      <c r="F98" s="31">
        <f>VLOOKUP(Data!E86,original_prizes,3,TRUE)</f>
        <v>0.04</v>
      </c>
      <c r="G98" s="31">
        <f>VLOOKUP(Data!F86,original_prizes,3,TRUE)</f>
        <v>0.01</v>
      </c>
      <c r="H98" s="31">
        <f>VLOOKUP(Data!G86,original_prizes,3,TRUE)</f>
        <v>0.02</v>
      </c>
      <c r="I98" s="31">
        <f>VLOOKUP(Data!H86,original_prizes,3,TRUE)</f>
        <v>0.02</v>
      </c>
      <c r="J98" s="31">
        <f>VLOOKUP(Data!I86,original_prizes,3,TRUE)</f>
        <v>0.01</v>
      </c>
      <c r="K98" s="31">
        <f>VLOOKUP(Data!J86,original_prizes,3,TRUE)</f>
        <v>0.04</v>
      </c>
      <c r="L98" s="31">
        <f>VLOOKUP(Data!K86,original_prizes,3,TRUE)</f>
        <v>0</v>
      </c>
      <c r="M98" s="31">
        <f>VLOOKUP(Data!L86,original_prizes,3,TRUE)</f>
        <v>0.04</v>
      </c>
      <c r="N98" s="31">
        <f>VLOOKUP(Data!M86,original_prizes,3,TRUE)</f>
        <v>0</v>
      </c>
      <c r="O98" s="31">
        <f>VLOOKUP(Data!N86,original_prizes,3,TRUE)</f>
        <v>0.03</v>
      </c>
      <c r="P98" s="31">
        <f>VLOOKUP(Data!O86,original_prizes,3,TRUE)</f>
        <v>0.01</v>
      </c>
      <c r="Q98" s="31">
        <f>VLOOKUP(Data!P86,original_prizes,3,TRUE)</f>
        <v>0</v>
      </c>
      <c r="R98" s="31">
        <f>VLOOKUP(Data!Q86,original_prizes,3,TRUE)</f>
        <v>0.04</v>
      </c>
      <c r="S98" s="31">
        <f>VLOOKUP(Data!R86,original_prizes,3,TRUE)</f>
        <v>0.02</v>
      </c>
      <c r="T98" s="31">
        <f>VLOOKUP(Data!S86,original_prizes,3,TRUE)</f>
        <v>0.02</v>
      </c>
      <c r="U98" s="31">
        <f>VLOOKUP(Data!T86,original_prizes,3,TRUE)</f>
        <v>0.04</v>
      </c>
      <c r="V98" s="31">
        <f>VLOOKUP(Data!U86,original_prizes,3,TRUE)</f>
        <v>0.01</v>
      </c>
      <c r="X98">
        <f t="shared" si="72"/>
        <v>84</v>
      </c>
      <c r="Z98" s="32">
        <f t="shared" si="48"/>
        <v>150000</v>
      </c>
      <c r="AA98" s="29">
        <f t="shared" si="49"/>
        <v>149250</v>
      </c>
      <c r="AB98" s="29">
        <f t="shared" si="50"/>
        <v>152958.86249999999</v>
      </c>
      <c r="AC98" s="29">
        <f t="shared" si="51"/>
        <v>158281.830915</v>
      </c>
      <c r="AD98" s="29">
        <f t="shared" si="52"/>
        <v>163790.038630842</v>
      </c>
      <c r="AE98" s="29">
        <f t="shared" si="53"/>
        <v>164600.79932206465</v>
      </c>
      <c r="AF98" s="29">
        <f t="shared" si="54"/>
        <v>167053.3512319634</v>
      </c>
      <c r="AG98" s="29">
        <f t="shared" si="55"/>
        <v>169542.44616531968</v>
      </c>
      <c r="AH98" s="29">
        <f t="shared" si="56"/>
        <v>170381.68127383801</v>
      </c>
      <c r="AI98" s="29">
        <f t="shared" si="57"/>
        <v>176310.96378216759</v>
      </c>
      <c r="AJ98" s="29">
        <f t="shared" si="58"/>
        <v>175429.40896325675</v>
      </c>
      <c r="AK98" s="29">
        <f t="shared" si="59"/>
        <v>181534.35239517808</v>
      </c>
      <c r="AL98" s="29">
        <f t="shared" si="60"/>
        <v>180626.6806332022</v>
      </c>
      <c r="AM98" s="29">
        <f t="shared" si="61"/>
        <v>185115.25364693729</v>
      </c>
      <c r="AN98" s="29">
        <f t="shared" si="62"/>
        <v>186031.57415248963</v>
      </c>
      <c r="AO98" s="29">
        <f t="shared" si="63"/>
        <v>185101.41628172717</v>
      </c>
      <c r="AP98" s="29">
        <f t="shared" si="64"/>
        <v>191542.94556833128</v>
      </c>
      <c r="AQ98" s="29">
        <f t="shared" si="65"/>
        <v>194396.93545729943</v>
      </c>
      <c r="AR98" s="29">
        <f t="shared" si="66"/>
        <v>197293.44979561321</v>
      </c>
      <c r="AS98" s="29">
        <f t="shared" si="67"/>
        <v>204159.26184850055</v>
      </c>
      <c r="AT98" s="29">
        <f t="shared" si="68"/>
        <v>205169.85019465064</v>
      </c>
      <c r="AU98" s="19"/>
      <c r="AV98" s="28">
        <f t="shared" si="69"/>
        <v>127</v>
      </c>
      <c r="AW98" s="19"/>
      <c r="AX98" s="27">
        <f t="shared" si="70"/>
        <v>1.5783406627531749E-2</v>
      </c>
    </row>
    <row r="99" spans="1:50">
      <c r="A99">
        <f t="shared" si="71"/>
        <v>85</v>
      </c>
      <c r="C99" s="31">
        <f>VLOOKUP(Data!B87,original_prizes,3,TRUE)</f>
        <v>0.04</v>
      </c>
      <c r="D99" s="31">
        <f>VLOOKUP(Data!C87,original_prizes,3,TRUE)</f>
        <v>0.04</v>
      </c>
      <c r="E99" s="31">
        <f>VLOOKUP(Data!D87,original_prizes,3,TRUE)</f>
        <v>0.02</v>
      </c>
      <c r="F99" s="31">
        <f>VLOOKUP(Data!E87,original_prizes,3,TRUE)</f>
        <v>0.01</v>
      </c>
      <c r="G99" s="31">
        <f>VLOOKUP(Data!F87,original_prizes,3,TRUE)</f>
        <v>0.01</v>
      </c>
      <c r="H99" s="31">
        <f>VLOOKUP(Data!G87,original_prizes,3,TRUE)</f>
        <v>0.01</v>
      </c>
      <c r="I99" s="31">
        <f>VLOOKUP(Data!H87,original_prizes,3,TRUE)</f>
        <v>0.03</v>
      </c>
      <c r="J99" s="31">
        <f>VLOOKUP(Data!I87,original_prizes,3,TRUE)</f>
        <v>0.01</v>
      </c>
      <c r="K99" s="31">
        <f>VLOOKUP(Data!J87,original_prizes,3,TRUE)</f>
        <v>0</v>
      </c>
      <c r="L99" s="31">
        <f>VLOOKUP(Data!K87,original_prizes,3,TRUE)</f>
        <v>0.03</v>
      </c>
      <c r="M99" s="31">
        <f>VLOOKUP(Data!L87,original_prizes,3,TRUE)</f>
        <v>0.03</v>
      </c>
      <c r="N99" s="31">
        <f>VLOOKUP(Data!M87,original_prizes,3,TRUE)</f>
        <v>0.01</v>
      </c>
      <c r="O99" s="31">
        <f>VLOOKUP(Data!N87,original_prizes,3,TRUE)</f>
        <v>0.04</v>
      </c>
      <c r="P99" s="31">
        <f>VLOOKUP(Data!O87,original_prizes,3,TRUE)</f>
        <v>0.04</v>
      </c>
      <c r="Q99" s="31">
        <f>VLOOKUP(Data!P87,original_prizes,3,TRUE)</f>
        <v>0.01</v>
      </c>
      <c r="R99" s="31">
        <f>VLOOKUP(Data!Q87,original_prizes,3,TRUE)</f>
        <v>0.04</v>
      </c>
      <c r="S99" s="31">
        <f>VLOOKUP(Data!R87,original_prizes,3,TRUE)</f>
        <v>0</v>
      </c>
      <c r="T99" s="31">
        <f>VLOOKUP(Data!S87,original_prizes,3,TRUE)</f>
        <v>0.01</v>
      </c>
      <c r="U99" s="31">
        <f>VLOOKUP(Data!T87,original_prizes,3,TRUE)</f>
        <v>0.03</v>
      </c>
      <c r="V99" s="31">
        <f>VLOOKUP(Data!U87,original_prizes,3,TRUE)</f>
        <v>0.03</v>
      </c>
      <c r="X99">
        <f t="shared" si="72"/>
        <v>85</v>
      </c>
      <c r="Z99" s="32">
        <f t="shared" si="48"/>
        <v>150000</v>
      </c>
      <c r="AA99" s="29">
        <f t="shared" si="49"/>
        <v>155220</v>
      </c>
      <c r="AB99" s="29">
        <f t="shared" si="50"/>
        <v>160621.65600000002</v>
      </c>
      <c r="AC99" s="29">
        <f t="shared" si="51"/>
        <v>163014.91867440002</v>
      </c>
      <c r="AD99" s="29">
        <f t="shared" si="52"/>
        <v>163821.84252183829</v>
      </c>
      <c r="AE99" s="29">
        <f t="shared" si="53"/>
        <v>164632.7606423214</v>
      </c>
      <c r="AF99" s="29">
        <f t="shared" si="54"/>
        <v>165447.69280750089</v>
      </c>
      <c r="AG99" s="29">
        <f t="shared" si="55"/>
        <v>169559.06797376729</v>
      </c>
      <c r="AH99" s="29">
        <f t="shared" si="56"/>
        <v>170398.38536023744</v>
      </c>
      <c r="AI99" s="29">
        <f t="shared" si="57"/>
        <v>169546.39343343626</v>
      </c>
      <c r="AJ99" s="29">
        <f t="shared" si="58"/>
        <v>173759.62131025715</v>
      </c>
      <c r="AK99" s="29">
        <f t="shared" si="59"/>
        <v>178077.54789981706</v>
      </c>
      <c r="AL99" s="29">
        <f t="shared" si="60"/>
        <v>178959.03176192116</v>
      </c>
      <c r="AM99" s="29">
        <f t="shared" si="61"/>
        <v>185186.80606723603</v>
      </c>
      <c r="AN99" s="29">
        <f t="shared" si="62"/>
        <v>191631.30691837586</v>
      </c>
      <c r="AO99" s="29">
        <f t="shared" si="63"/>
        <v>192579.88188762183</v>
      </c>
      <c r="AP99" s="29">
        <f t="shared" si="64"/>
        <v>199281.66177731106</v>
      </c>
      <c r="AQ99" s="29">
        <f t="shared" si="65"/>
        <v>198285.25346842452</v>
      </c>
      <c r="AR99" s="29">
        <f t="shared" si="66"/>
        <v>199266.7654730932</v>
      </c>
      <c r="AS99" s="29">
        <f t="shared" si="67"/>
        <v>204218.54459509958</v>
      </c>
      <c r="AT99" s="29">
        <f t="shared" si="68"/>
        <v>209293.37542828781</v>
      </c>
      <c r="AU99" s="19"/>
      <c r="AV99" s="28">
        <f t="shared" si="69"/>
        <v>150</v>
      </c>
      <c r="AW99" s="19"/>
      <c r="AX99" s="27">
        <f t="shared" si="70"/>
        <v>1.6794553317424743E-2</v>
      </c>
    </row>
    <row r="100" spans="1:50">
      <c r="A100">
        <f t="shared" si="71"/>
        <v>86</v>
      </c>
      <c r="C100" s="31">
        <f>VLOOKUP(Data!B88,original_prizes,3,TRUE)</f>
        <v>0.03</v>
      </c>
      <c r="D100" s="31">
        <f>VLOOKUP(Data!C88,original_prizes,3,TRUE)</f>
        <v>0.01</v>
      </c>
      <c r="E100" s="31">
        <f>VLOOKUP(Data!D88,original_prizes,3,TRUE)</f>
        <v>0.04</v>
      </c>
      <c r="F100" s="31">
        <f>VLOOKUP(Data!E88,original_prizes,3,TRUE)</f>
        <v>0.04</v>
      </c>
      <c r="G100" s="31">
        <f>VLOOKUP(Data!F88,original_prizes,3,TRUE)</f>
        <v>0.03</v>
      </c>
      <c r="H100" s="31">
        <f>VLOOKUP(Data!G88,original_prizes,3,TRUE)</f>
        <v>0.03</v>
      </c>
      <c r="I100" s="31">
        <f>VLOOKUP(Data!H88,original_prizes,3,TRUE)</f>
        <v>0.03</v>
      </c>
      <c r="J100" s="31">
        <f>VLOOKUP(Data!I88,original_prizes,3,TRUE)</f>
        <v>0.03</v>
      </c>
      <c r="K100" s="31">
        <f>VLOOKUP(Data!J88,original_prizes,3,TRUE)</f>
        <v>0.02</v>
      </c>
      <c r="L100" s="31">
        <f>VLOOKUP(Data!K88,original_prizes,3,TRUE)</f>
        <v>0.01</v>
      </c>
      <c r="M100" s="31">
        <f>VLOOKUP(Data!L88,original_prizes,3,TRUE)</f>
        <v>0.01</v>
      </c>
      <c r="N100" s="31">
        <f>VLOOKUP(Data!M88,original_prizes,3,TRUE)</f>
        <v>0.04</v>
      </c>
      <c r="O100" s="31">
        <f>VLOOKUP(Data!N88,original_prizes,3,TRUE)</f>
        <v>0.04</v>
      </c>
      <c r="P100" s="31">
        <f>VLOOKUP(Data!O88,original_prizes,3,TRUE)</f>
        <v>0.04</v>
      </c>
      <c r="Q100" s="31">
        <f>VLOOKUP(Data!P88,original_prizes,3,TRUE)</f>
        <v>0.04</v>
      </c>
      <c r="R100" s="31">
        <f>VLOOKUP(Data!Q88,original_prizes,3,TRUE)</f>
        <v>0.03</v>
      </c>
      <c r="S100" s="31">
        <f>VLOOKUP(Data!R88,original_prizes,3,TRUE)</f>
        <v>0.04</v>
      </c>
      <c r="T100" s="31">
        <f>VLOOKUP(Data!S88,original_prizes,3,TRUE)</f>
        <v>0.02</v>
      </c>
      <c r="U100" s="31">
        <f>VLOOKUP(Data!T88,original_prizes,3,TRUE)</f>
        <v>0.04</v>
      </c>
      <c r="V100" s="31">
        <f>VLOOKUP(Data!U88,original_prizes,3,TRUE)</f>
        <v>0.01</v>
      </c>
      <c r="X100">
        <f t="shared" si="72"/>
        <v>86</v>
      </c>
      <c r="Z100" s="32">
        <f t="shared" si="48"/>
        <v>150000</v>
      </c>
      <c r="AA100" s="29">
        <f t="shared" si="49"/>
        <v>153727.5</v>
      </c>
      <c r="AB100" s="29">
        <f t="shared" si="50"/>
        <v>154488.45112499999</v>
      </c>
      <c r="AC100" s="29">
        <f t="shared" si="51"/>
        <v>159864.64922414999</v>
      </c>
      <c r="AD100" s="29">
        <f t="shared" si="52"/>
        <v>165427.93901715043</v>
      </c>
      <c r="AE100" s="29">
        <f t="shared" si="53"/>
        <v>169538.82330172663</v>
      </c>
      <c r="AF100" s="29">
        <f t="shared" si="54"/>
        <v>173751.86306077454</v>
      </c>
      <c r="AG100" s="29">
        <f t="shared" si="55"/>
        <v>178069.59685783478</v>
      </c>
      <c r="AH100" s="29">
        <f t="shared" si="56"/>
        <v>182494.62633975197</v>
      </c>
      <c r="AI100" s="29">
        <f t="shared" si="57"/>
        <v>185213.79627221427</v>
      </c>
      <c r="AJ100" s="29">
        <f t="shared" si="58"/>
        <v>186130.60456376171</v>
      </c>
      <c r="AK100" s="29">
        <f t="shared" si="59"/>
        <v>187051.95105635232</v>
      </c>
      <c r="AL100" s="29">
        <f t="shared" si="60"/>
        <v>193561.35895311341</v>
      </c>
      <c r="AM100" s="29">
        <f t="shared" si="61"/>
        <v>200297.29424468178</v>
      </c>
      <c r="AN100" s="29">
        <f t="shared" si="62"/>
        <v>207267.6400843967</v>
      </c>
      <c r="AO100" s="29">
        <f t="shared" si="63"/>
        <v>214480.55395933372</v>
      </c>
      <c r="AP100" s="29">
        <f t="shared" si="64"/>
        <v>219810.39572522318</v>
      </c>
      <c r="AQ100" s="29">
        <f t="shared" si="65"/>
        <v>227459.79749646096</v>
      </c>
      <c r="AR100" s="29">
        <f t="shared" si="66"/>
        <v>230848.94847915822</v>
      </c>
      <c r="AS100" s="29">
        <f t="shared" si="67"/>
        <v>238882.49188623295</v>
      </c>
      <c r="AT100" s="29">
        <f t="shared" si="68"/>
        <v>240064.96022106981</v>
      </c>
      <c r="AU100" s="19"/>
      <c r="AV100" s="28">
        <f t="shared" si="69"/>
        <v>200</v>
      </c>
      <c r="AW100" s="19"/>
      <c r="AX100" s="27">
        <f t="shared" si="70"/>
        <v>2.3792339925459371E-2</v>
      </c>
    </row>
    <row r="101" spans="1:50">
      <c r="A101">
        <f t="shared" si="71"/>
        <v>87</v>
      </c>
      <c r="C101" s="31">
        <f>VLOOKUP(Data!B89,original_prizes,3,TRUE)</f>
        <v>0.02</v>
      </c>
      <c r="D101" s="31">
        <f>VLOOKUP(Data!C89,original_prizes,3,TRUE)</f>
        <v>0.01</v>
      </c>
      <c r="E101" s="31">
        <f>VLOOKUP(Data!D89,original_prizes,3,TRUE)</f>
        <v>0.01</v>
      </c>
      <c r="F101" s="31">
        <f>VLOOKUP(Data!E89,original_prizes,3,TRUE)</f>
        <v>0.01</v>
      </c>
      <c r="G101" s="31">
        <f>VLOOKUP(Data!F89,original_prizes,3,TRUE)</f>
        <v>0.02</v>
      </c>
      <c r="H101" s="31">
        <f>VLOOKUP(Data!G89,original_prizes,3,TRUE)</f>
        <v>0.03</v>
      </c>
      <c r="I101" s="31">
        <f>VLOOKUP(Data!H89,original_prizes,3,TRUE)</f>
        <v>0.02</v>
      </c>
      <c r="J101" s="31">
        <f>VLOOKUP(Data!I89,original_prizes,3,TRUE)</f>
        <v>0.02</v>
      </c>
      <c r="K101" s="31">
        <f>VLOOKUP(Data!J89,original_prizes,3,TRUE)</f>
        <v>0.03</v>
      </c>
      <c r="L101" s="31">
        <f>VLOOKUP(Data!K89,original_prizes,3,TRUE)</f>
        <v>0</v>
      </c>
      <c r="M101" s="31">
        <f>VLOOKUP(Data!L89,original_prizes,3,TRUE)</f>
        <v>0</v>
      </c>
      <c r="N101" s="31">
        <f>VLOOKUP(Data!M89,original_prizes,3,TRUE)</f>
        <v>0.02</v>
      </c>
      <c r="O101" s="31">
        <f>VLOOKUP(Data!N89,original_prizes,3,TRUE)</f>
        <v>0</v>
      </c>
      <c r="P101" s="31">
        <f>VLOOKUP(Data!O89,original_prizes,3,TRUE)</f>
        <v>0.04</v>
      </c>
      <c r="Q101" s="31">
        <f>VLOOKUP(Data!P89,original_prizes,3,TRUE)</f>
        <v>0.04</v>
      </c>
      <c r="R101" s="31">
        <f>VLOOKUP(Data!Q89,original_prizes,3,TRUE)</f>
        <v>0</v>
      </c>
      <c r="S101" s="31">
        <f>VLOOKUP(Data!R89,original_prizes,3,TRUE)</f>
        <v>0.01</v>
      </c>
      <c r="T101" s="31">
        <f>VLOOKUP(Data!S89,original_prizes,3,TRUE)</f>
        <v>0.03</v>
      </c>
      <c r="U101" s="31">
        <f>VLOOKUP(Data!T89,original_prizes,3,TRUE)</f>
        <v>0</v>
      </c>
      <c r="V101" s="31">
        <f>VLOOKUP(Data!U89,original_prizes,3,TRUE)</f>
        <v>0</v>
      </c>
      <c r="X101">
        <f t="shared" si="72"/>
        <v>87</v>
      </c>
      <c r="Z101" s="32">
        <f t="shared" si="48"/>
        <v>150000</v>
      </c>
      <c r="AA101" s="29">
        <f t="shared" si="49"/>
        <v>152235</v>
      </c>
      <c r="AB101" s="29">
        <f t="shared" si="50"/>
        <v>152988.56325000001</v>
      </c>
      <c r="AC101" s="29">
        <f t="shared" si="51"/>
        <v>153745.85663808751</v>
      </c>
      <c r="AD101" s="29">
        <f t="shared" si="52"/>
        <v>154506.89862844604</v>
      </c>
      <c r="AE101" s="29">
        <f t="shared" si="53"/>
        <v>156809.05141800988</v>
      </c>
      <c r="AF101" s="29">
        <f t="shared" si="54"/>
        <v>160705.75634574745</v>
      </c>
      <c r="AG101" s="29">
        <f t="shared" si="55"/>
        <v>163100.2721152991</v>
      </c>
      <c r="AH101" s="29">
        <f t="shared" si="56"/>
        <v>165530.46616981705</v>
      </c>
      <c r="AI101" s="29">
        <f t="shared" si="57"/>
        <v>169643.89825413702</v>
      </c>
      <c r="AJ101" s="29">
        <f t="shared" si="58"/>
        <v>168795.67876286633</v>
      </c>
      <c r="AK101" s="29">
        <f t="shared" si="59"/>
        <v>167951.70036905201</v>
      </c>
      <c r="AL101" s="29">
        <f t="shared" si="60"/>
        <v>170454.18070455088</v>
      </c>
      <c r="AM101" s="29">
        <f t="shared" si="61"/>
        <v>169601.90980102812</v>
      </c>
      <c r="AN101" s="29">
        <f t="shared" si="62"/>
        <v>175504.0562621039</v>
      </c>
      <c r="AO101" s="29">
        <f t="shared" si="63"/>
        <v>181611.59742002512</v>
      </c>
      <c r="AP101" s="29">
        <f t="shared" si="64"/>
        <v>180703.539432925</v>
      </c>
      <c r="AQ101" s="29">
        <f t="shared" si="65"/>
        <v>181598.02195311798</v>
      </c>
      <c r="AR101" s="29">
        <f t="shared" si="66"/>
        <v>186110.73279865296</v>
      </c>
      <c r="AS101" s="29">
        <f t="shared" si="67"/>
        <v>185180.1791346597</v>
      </c>
      <c r="AT101" s="29">
        <f t="shared" si="68"/>
        <v>184254.27823898642</v>
      </c>
      <c r="AU101" s="19"/>
      <c r="AV101" s="28">
        <f t="shared" si="69"/>
        <v>17</v>
      </c>
      <c r="AW101" s="19"/>
      <c r="AX101" s="27">
        <f t="shared" si="70"/>
        <v>1.0337135644248985E-2</v>
      </c>
    </row>
    <row r="102" spans="1:50">
      <c r="A102">
        <f t="shared" si="71"/>
        <v>88</v>
      </c>
      <c r="C102" s="31">
        <f>VLOOKUP(Data!B90,original_prizes,3,TRUE)</f>
        <v>0.02</v>
      </c>
      <c r="D102" s="31">
        <f>VLOOKUP(Data!C90,original_prizes,3,TRUE)</f>
        <v>0.02</v>
      </c>
      <c r="E102" s="31">
        <f>VLOOKUP(Data!D90,original_prizes,3,TRUE)</f>
        <v>0</v>
      </c>
      <c r="F102" s="31">
        <f>VLOOKUP(Data!E90,original_prizes,3,TRUE)</f>
        <v>0.01</v>
      </c>
      <c r="G102" s="31">
        <f>VLOOKUP(Data!F90,original_prizes,3,TRUE)</f>
        <v>0.04</v>
      </c>
      <c r="H102" s="31">
        <f>VLOOKUP(Data!G90,original_prizes,3,TRUE)</f>
        <v>0.03</v>
      </c>
      <c r="I102" s="31">
        <f>VLOOKUP(Data!H90,original_prizes,3,TRUE)</f>
        <v>0.04</v>
      </c>
      <c r="J102" s="31">
        <f>VLOOKUP(Data!I90,original_prizes,3,TRUE)</f>
        <v>0.04</v>
      </c>
      <c r="K102" s="31">
        <f>VLOOKUP(Data!J90,original_prizes,3,TRUE)</f>
        <v>0.02</v>
      </c>
      <c r="L102" s="31">
        <f>VLOOKUP(Data!K90,original_prizes,3,TRUE)</f>
        <v>0.04</v>
      </c>
      <c r="M102" s="31">
        <f>VLOOKUP(Data!L90,original_prizes,3,TRUE)</f>
        <v>0.01</v>
      </c>
      <c r="N102" s="31">
        <f>VLOOKUP(Data!M90,original_prizes,3,TRUE)</f>
        <v>0.02</v>
      </c>
      <c r="O102" s="31">
        <f>VLOOKUP(Data!N90,original_prizes,3,TRUE)</f>
        <v>0.02</v>
      </c>
      <c r="P102" s="31">
        <f>VLOOKUP(Data!O90,original_prizes,3,TRUE)</f>
        <v>0</v>
      </c>
      <c r="Q102" s="31">
        <f>VLOOKUP(Data!P90,original_prizes,3,TRUE)</f>
        <v>0.03</v>
      </c>
      <c r="R102" s="31">
        <f>VLOOKUP(Data!Q90,original_prizes,3,TRUE)</f>
        <v>0</v>
      </c>
      <c r="S102" s="31">
        <f>VLOOKUP(Data!R90,original_prizes,3,TRUE)</f>
        <v>0.01</v>
      </c>
      <c r="T102" s="31">
        <f>VLOOKUP(Data!S90,original_prizes,3,TRUE)</f>
        <v>0.02</v>
      </c>
      <c r="U102" s="31">
        <f>VLOOKUP(Data!T90,original_prizes,3,TRUE)</f>
        <v>0</v>
      </c>
      <c r="V102" s="31">
        <f>VLOOKUP(Data!U90,original_prizes,3,TRUE)</f>
        <v>0</v>
      </c>
      <c r="X102">
        <f t="shared" si="72"/>
        <v>88</v>
      </c>
      <c r="Z102" s="32">
        <f t="shared" si="48"/>
        <v>150000</v>
      </c>
      <c r="AA102" s="29">
        <f t="shared" si="49"/>
        <v>152235</v>
      </c>
      <c r="AB102" s="29">
        <f t="shared" si="50"/>
        <v>154503.3015</v>
      </c>
      <c r="AC102" s="29">
        <f t="shared" si="51"/>
        <v>153730.7849925</v>
      </c>
      <c r="AD102" s="29">
        <f t="shared" si="52"/>
        <v>154491.7523782129</v>
      </c>
      <c r="AE102" s="29">
        <f t="shared" si="53"/>
        <v>159868.06536097472</v>
      </c>
      <c r="AF102" s="29">
        <f t="shared" si="54"/>
        <v>163840.78678519497</v>
      </c>
      <c r="AG102" s="29">
        <f t="shared" si="55"/>
        <v>169542.44616531976</v>
      </c>
      <c r="AH102" s="29">
        <f t="shared" si="56"/>
        <v>175442.5232918729</v>
      </c>
      <c r="AI102" s="29">
        <f t="shared" si="57"/>
        <v>178056.6168889218</v>
      </c>
      <c r="AJ102" s="29">
        <f t="shared" si="58"/>
        <v>184252.98715665628</v>
      </c>
      <c r="AK102" s="29">
        <f t="shared" si="59"/>
        <v>185165.03944308174</v>
      </c>
      <c r="AL102" s="29">
        <f t="shared" si="60"/>
        <v>187923.99853078366</v>
      </c>
      <c r="AM102" s="29">
        <f t="shared" si="61"/>
        <v>190724.06610889235</v>
      </c>
      <c r="AN102" s="29">
        <f t="shared" si="62"/>
        <v>189770.4457783479</v>
      </c>
      <c r="AO102" s="29">
        <f t="shared" si="63"/>
        <v>194486.24135593986</v>
      </c>
      <c r="AP102" s="29">
        <f t="shared" si="64"/>
        <v>193513.81014916016</v>
      </c>
      <c r="AQ102" s="29">
        <f t="shared" si="65"/>
        <v>194471.7035093985</v>
      </c>
      <c r="AR102" s="29">
        <f t="shared" si="66"/>
        <v>197369.33189168855</v>
      </c>
      <c r="AS102" s="29">
        <f t="shared" si="67"/>
        <v>196382.4852322301</v>
      </c>
      <c r="AT102" s="29">
        <f t="shared" si="68"/>
        <v>195400.57280606896</v>
      </c>
      <c r="AU102" s="19"/>
      <c r="AV102" s="28">
        <f t="shared" si="69"/>
        <v>61</v>
      </c>
      <c r="AW102" s="19"/>
      <c r="AX102" s="27">
        <f t="shared" si="70"/>
        <v>1.3308600294557937E-2</v>
      </c>
    </row>
    <row r="103" spans="1:50">
      <c r="A103">
        <f t="shared" si="71"/>
        <v>89</v>
      </c>
      <c r="C103" s="31">
        <f>VLOOKUP(Data!B91,original_prizes,3,TRUE)</f>
        <v>0.04</v>
      </c>
      <c r="D103" s="31">
        <f>VLOOKUP(Data!C91,original_prizes,3,TRUE)</f>
        <v>0</v>
      </c>
      <c r="E103" s="31">
        <f>VLOOKUP(Data!D91,original_prizes,3,TRUE)</f>
        <v>0.01</v>
      </c>
      <c r="F103" s="31">
        <f>VLOOKUP(Data!E91,original_prizes,3,TRUE)</f>
        <v>0.04</v>
      </c>
      <c r="G103" s="31">
        <f>VLOOKUP(Data!F91,original_prizes,3,TRUE)</f>
        <v>0.02</v>
      </c>
      <c r="H103" s="31">
        <f>VLOOKUP(Data!G91,original_prizes,3,TRUE)</f>
        <v>0.03</v>
      </c>
      <c r="I103" s="31">
        <f>VLOOKUP(Data!H91,original_prizes,3,TRUE)</f>
        <v>0.04</v>
      </c>
      <c r="J103" s="31">
        <f>VLOOKUP(Data!I91,original_prizes,3,TRUE)</f>
        <v>0.01</v>
      </c>
      <c r="K103" s="31">
        <f>VLOOKUP(Data!J91,original_prizes,3,TRUE)</f>
        <v>0.04</v>
      </c>
      <c r="L103" s="31">
        <f>VLOOKUP(Data!K91,original_prizes,3,TRUE)</f>
        <v>0.02</v>
      </c>
      <c r="M103" s="31">
        <f>VLOOKUP(Data!L91,original_prizes,3,TRUE)</f>
        <v>0</v>
      </c>
      <c r="N103" s="31">
        <f>VLOOKUP(Data!M91,original_prizes,3,TRUE)</f>
        <v>0.02</v>
      </c>
      <c r="O103" s="31">
        <f>VLOOKUP(Data!N91,original_prizes,3,TRUE)</f>
        <v>0.01</v>
      </c>
      <c r="P103" s="31">
        <f>VLOOKUP(Data!O91,original_prizes,3,TRUE)</f>
        <v>0</v>
      </c>
      <c r="Q103" s="31">
        <f>VLOOKUP(Data!P91,original_prizes,3,TRUE)</f>
        <v>0.02</v>
      </c>
      <c r="R103" s="31">
        <f>VLOOKUP(Data!Q91,original_prizes,3,TRUE)</f>
        <v>0.01</v>
      </c>
      <c r="S103" s="31">
        <f>VLOOKUP(Data!R91,original_prizes,3,TRUE)</f>
        <v>0.03</v>
      </c>
      <c r="T103" s="31">
        <f>VLOOKUP(Data!S91,original_prizes,3,TRUE)</f>
        <v>0</v>
      </c>
      <c r="U103" s="31">
        <f>VLOOKUP(Data!T91,original_prizes,3,TRUE)</f>
        <v>0</v>
      </c>
      <c r="V103" s="31">
        <f>VLOOKUP(Data!U91,original_prizes,3,TRUE)</f>
        <v>0</v>
      </c>
      <c r="X103">
        <f t="shared" si="72"/>
        <v>89</v>
      </c>
      <c r="Z103" s="32">
        <f t="shared" si="48"/>
        <v>150000</v>
      </c>
      <c r="AA103" s="29">
        <f t="shared" si="49"/>
        <v>155220</v>
      </c>
      <c r="AB103" s="29">
        <f t="shared" si="50"/>
        <v>154443.9</v>
      </c>
      <c r="AC103" s="29">
        <f t="shared" si="51"/>
        <v>155208.39730500002</v>
      </c>
      <c r="AD103" s="29">
        <f t="shared" si="52"/>
        <v>160609.64953121403</v>
      </c>
      <c r="AE103" s="29">
        <f t="shared" si="53"/>
        <v>163002.73330922914</v>
      </c>
      <c r="AF103" s="29">
        <f t="shared" si="54"/>
        <v>167053.35123196349</v>
      </c>
      <c r="AG103" s="29">
        <f t="shared" si="55"/>
        <v>172866.80785483582</v>
      </c>
      <c r="AH103" s="29">
        <f t="shared" si="56"/>
        <v>173722.49855371725</v>
      </c>
      <c r="AI103" s="29">
        <f t="shared" si="57"/>
        <v>179768.04150338663</v>
      </c>
      <c r="AJ103" s="29">
        <f t="shared" si="58"/>
        <v>182446.5853217871</v>
      </c>
      <c r="AK103" s="29">
        <f t="shared" si="59"/>
        <v>181534.35239517817</v>
      </c>
      <c r="AL103" s="29">
        <f t="shared" si="60"/>
        <v>184239.21424586634</v>
      </c>
      <c r="AM103" s="29">
        <f t="shared" si="61"/>
        <v>185151.19835638339</v>
      </c>
      <c r="AN103" s="29">
        <f t="shared" si="62"/>
        <v>184225.44236460148</v>
      </c>
      <c r="AO103" s="29">
        <f t="shared" si="63"/>
        <v>186970.40145583404</v>
      </c>
      <c r="AP103" s="29">
        <f t="shared" si="64"/>
        <v>187895.90494304043</v>
      </c>
      <c r="AQ103" s="29">
        <f t="shared" si="65"/>
        <v>192565.11818087497</v>
      </c>
      <c r="AR103" s="29">
        <f t="shared" si="66"/>
        <v>191602.2925899706</v>
      </c>
      <c r="AS103" s="29">
        <f t="shared" si="67"/>
        <v>190644.28112702075</v>
      </c>
      <c r="AT103" s="29">
        <f t="shared" si="68"/>
        <v>189691.05972138565</v>
      </c>
      <c r="AU103" s="19"/>
      <c r="AV103" s="28">
        <f t="shared" si="69"/>
        <v>35</v>
      </c>
      <c r="AW103" s="19"/>
      <c r="AX103" s="27">
        <f t="shared" si="70"/>
        <v>1.1807234178766945E-2</v>
      </c>
    </row>
    <row r="104" spans="1:50">
      <c r="A104">
        <f t="shared" si="71"/>
        <v>90</v>
      </c>
      <c r="C104" s="31">
        <f>VLOOKUP(Data!B92,original_prizes,3,TRUE)</f>
        <v>0.01</v>
      </c>
      <c r="D104" s="31">
        <f>VLOOKUP(Data!C92,original_prizes,3,TRUE)</f>
        <v>0.03</v>
      </c>
      <c r="E104" s="31">
        <f>VLOOKUP(Data!D92,original_prizes,3,TRUE)</f>
        <v>0</v>
      </c>
      <c r="F104" s="31">
        <f>VLOOKUP(Data!E92,original_prizes,3,TRUE)</f>
        <v>0</v>
      </c>
      <c r="G104" s="31">
        <f>VLOOKUP(Data!F92,original_prizes,3,TRUE)</f>
        <v>0.02</v>
      </c>
      <c r="H104" s="31">
        <f>VLOOKUP(Data!G92,original_prizes,3,TRUE)</f>
        <v>0</v>
      </c>
      <c r="I104" s="31">
        <f>VLOOKUP(Data!H92,original_prizes,3,TRUE)</f>
        <v>0</v>
      </c>
      <c r="J104" s="31">
        <f>VLOOKUP(Data!I92,original_prizes,3,TRUE)</f>
        <v>0.03</v>
      </c>
      <c r="K104" s="31">
        <f>VLOOKUP(Data!J92,original_prizes,3,TRUE)</f>
        <v>0.04</v>
      </c>
      <c r="L104" s="31">
        <f>VLOOKUP(Data!K92,original_prizes,3,TRUE)</f>
        <v>0.01</v>
      </c>
      <c r="M104" s="31">
        <f>VLOOKUP(Data!L92,original_prizes,3,TRUE)</f>
        <v>0.02</v>
      </c>
      <c r="N104" s="31">
        <f>VLOOKUP(Data!M92,original_prizes,3,TRUE)</f>
        <v>0</v>
      </c>
      <c r="O104" s="31">
        <f>VLOOKUP(Data!N92,original_prizes,3,TRUE)</f>
        <v>0.03</v>
      </c>
      <c r="P104" s="31">
        <f>VLOOKUP(Data!O92,original_prizes,3,TRUE)</f>
        <v>0.03</v>
      </c>
      <c r="Q104" s="31">
        <f>VLOOKUP(Data!P92,original_prizes,3,TRUE)</f>
        <v>0.04</v>
      </c>
      <c r="R104" s="31">
        <f>VLOOKUP(Data!Q92,original_prizes,3,TRUE)</f>
        <v>0.03</v>
      </c>
      <c r="S104" s="31">
        <f>VLOOKUP(Data!R92,original_prizes,3,TRUE)</f>
        <v>0.01</v>
      </c>
      <c r="T104" s="31">
        <f>VLOOKUP(Data!S92,original_prizes,3,TRUE)</f>
        <v>0.04</v>
      </c>
      <c r="U104" s="31">
        <f>VLOOKUP(Data!T92,original_prizes,3,TRUE)</f>
        <v>0.01</v>
      </c>
      <c r="V104" s="31">
        <f>VLOOKUP(Data!U92,original_prizes,3,TRUE)</f>
        <v>0.01</v>
      </c>
      <c r="X104">
        <f t="shared" si="72"/>
        <v>90</v>
      </c>
      <c r="Z104" s="32">
        <f t="shared" si="48"/>
        <v>150000</v>
      </c>
      <c r="AA104" s="29">
        <f t="shared" si="49"/>
        <v>150742.5</v>
      </c>
      <c r="AB104" s="29">
        <f t="shared" si="50"/>
        <v>154488.45112499999</v>
      </c>
      <c r="AC104" s="29">
        <f t="shared" si="51"/>
        <v>153716.00886937499</v>
      </c>
      <c r="AD104" s="29">
        <f t="shared" si="52"/>
        <v>152947.42882502812</v>
      </c>
      <c r="AE104" s="29">
        <f t="shared" si="53"/>
        <v>155226.34551452103</v>
      </c>
      <c r="AF104" s="29">
        <f t="shared" si="54"/>
        <v>154450.21378694841</v>
      </c>
      <c r="AG104" s="29">
        <f t="shared" si="55"/>
        <v>153677.96271801367</v>
      </c>
      <c r="AH104" s="29">
        <f t="shared" si="56"/>
        <v>157496.8600915563</v>
      </c>
      <c r="AI104" s="29">
        <f t="shared" si="57"/>
        <v>162977.75082274247</v>
      </c>
      <c r="AJ104" s="29">
        <f t="shared" si="58"/>
        <v>163784.49068931505</v>
      </c>
      <c r="AK104" s="29">
        <f t="shared" si="59"/>
        <v>166224.87960058585</v>
      </c>
      <c r="AL104" s="29">
        <f t="shared" si="60"/>
        <v>165393.75520258292</v>
      </c>
      <c r="AM104" s="29">
        <f t="shared" si="61"/>
        <v>169503.79001936712</v>
      </c>
      <c r="AN104" s="29">
        <f t="shared" si="62"/>
        <v>173715.95920134839</v>
      </c>
      <c r="AO104" s="29">
        <f t="shared" si="63"/>
        <v>179761.27458155534</v>
      </c>
      <c r="AP104" s="29">
        <f t="shared" si="64"/>
        <v>184228.34225490701</v>
      </c>
      <c r="AQ104" s="29">
        <f t="shared" si="65"/>
        <v>185140.27254906882</v>
      </c>
      <c r="AR104" s="29">
        <f t="shared" si="66"/>
        <v>191583.15403377643</v>
      </c>
      <c r="AS104" s="29">
        <f t="shared" si="67"/>
        <v>192531.49064624362</v>
      </c>
      <c r="AT104" s="29">
        <f t="shared" si="68"/>
        <v>193484.52152494254</v>
      </c>
      <c r="AU104" s="19"/>
      <c r="AV104" s="28">
        <f t="shared" si="69"/>
        <v>51</v>
      </c>
      <c r="AW104" s="19"/>
      <c r="AX104" s="27">
        <f t="shared" si="70"/>
        <v>1.2809458325069301E-2</v>
      </c>
    </row>
    <row r="105" spans="1:50">
      <c r="A105">
        <f t="shared" si="71"/>
        <v>91</v>
      </c>
      <c r="C105" s="31">
        <f>VLOOKUP(Data!B93,original_prizes,3,TRUE)</f>
        <v>0.02</v>
      </c>
      <c r="D105" s="31">
        <f>VLOOKUP(Data!C93,original_prizes,3,TRUE)</f>
        <v>0</v>
      </c>
      <c r="E105" s="31">
        <f>VLOOKUP(Data!D93,original_prizes,3,TRUE)</f>
        <v>0.03</v>
      </c>
      <c r="F105" s="31">
        <f>VLOOKUP(Data!E93,original_prizes,3,TRUE)</f>
        <v>0</v>
      </c>
      <c r="G105" s="31">
        <f>VLOOKUP(Data!F93,original_prizes,3,TRUE)</f>
        <v>0.03</v>
      </c>
      <c r="H105" s="31">
        <f>VLOOKUP(Data!G93,original_prizes,3,TRUE)</f>
        <v>0.01</v>
      </c>
      <c r="I105" s="31">
        <f>VLOOKUP(Data!H93,original_prizes,3,TRUE)</f>
        <v>0.01</v>
      </c>
      <c r="J105" s="31">
        <f>VLOOKUP(Data!I93,original_prizes,3,TRUE)</f>
        <v>0.04</v>
      </c>
      <c r="K105" s="31">
        <f>VLOOKUP(Data!J93,original_prizes,3,TRUE)</f>
        <v>0.01</v>
      </c>
      <c r="L105" s="31">
        <f>VLOOKUP(Data!K93,original_prizes,3,TRUE)</f>
        <v>0</v>
      </c>
      <c r="M105" s="31">
        <f>VLOOKUP(Data!L93,original_prizes,3,TRUE)</f>
        <v>0</v>
      </c>
      <c r="N105" s="31">
        <f>VLOOKUP(Data!M93,original_prizes,3,TRUE)</f>
        <v>0.01</v>
      </c>
      <c r="O105" s="31">
        <f>VLOOKUP(Data!N93,original_prizes,3,TRUE)</f>
        <v>0.03</v>
      </c>
      <c r="P105" s="31">
        <f>VLOOKUP(Data!O93,original_prizes,3,TRUE)</f>
        <v>0.02</v>
      </c>
      <c r="Q105" s="31">
        <f>VLOOKUP(Data!P93,original_prizes,3,TRUE)</f>
        <v>0.02</v>
      </c>
      <c r="R105" s="31">
        <f>VLOOKUP(Data!Q93,original_prizes,3,TRUE)</f>
        <v>0.02</v>
      </c>
      <c r="S105" s="31">
        <f>VLOOKUP(Data!R93,original_prizes,3,TRUE)</f>
        <v>0.04</v>
      </c>
      <c r="T105" s="31">
        <f>VLOOKUP(Data!S93,original_prizes,3,TRUE)</f>
        <v>0.01</v>
      </c>
      <c r="U105" s="31">
        <f>VLOOKUP(Data!T93,original_prizes,3,TRUE)</f>
        <v>0.03</v>
      </c>
      <c r="V105" s="31">
        <f>VLOOKUP(Data!U93,original_prizes,3,TRUE)</f>
        <v>0.01</v>
      </c>
      <c r="X105">
        <f t="shared" si="72"/>
        <v>91</v>
      </c>
      <c r="Z105" s="32">
        <f t="shared" si="48"/>
        <v>150000</v>
      </c>
      <c r="AA105" s="29">
        <f t="shared" si="49"/>
        <v>152235</v>
      </c>
      <c r="AB105" s="29">
        <f t="shared" si="50"/>
        <v>151473.82500000001</v>
      </c>
      <c r="AC105" s="29">
        <f t="shared" si="51"/>
        <v>155237.94955125003</v>
      </c>
      <c r="AD105" s="29">
        <f t="shared" si="52"/>
        <v>154461.75980349377</v>
      </c>
      <c r="AE105" s="29">
        <f t="shared" si="53"/>
        <v>158300.13453461058</v>
      </c>
      <c r="AF105" s="29">
        <f t="shared" si="54"/>
        <v>159083.72020055688</v>
      </c>
      <c r="AG105" s="29">
        <f t="shared" si="55"/>
        <v>159871.18461554966</v>
      </c>
      <c r="AH105" s="29">
        <f t="shared" si="56"/>
        <v>165434.7018401708</v>
      </c>
      <c r="AI105" s="29">
        <f t="shared" si="57"/>
        <v>166253.60361427965</v>
      </c>
      <c r="AJ105" s="29">
        <f t="shared" si="58"/>
        <v>165422.33559620826</v>
      </c>
      <c r="AK105" s="29">
        <f t="shared" si="59"/>
        <v>164595.22391822722</v>
      </c>
      <c r="AL105" s="29">
        <f t="shared" si="60"/>
        <v>165409.97027662245</v>
      </c>
      <c r="AM105" s="29">
        <f t="shared" si="61"/>
        <v>169520.4080379965</v>
      </c>
      <c r="AN105" s="29">
        <f t="shared" si="62"/>
        <v>172046.26211776264</v>
      </c>
      <c r="AO105" s="29">
        <f t="shared" si="63"/>
        <v>174609.75142331733</v>
      </c>
      <c r="AP105" s="29">
        <f t="shared" si="64"/>
        <v>177211.43671952476</v>
      </c>
      <c r="AQ105" s="29">
        <f t="shared" si="65"/>
        <v>183378.39471736425</v>
      </c>
      <c r="AR105" s="29">
        <f t="shared" si="66"/>
        <v>184286.11777121521</v>
      </c>
      <c r="AS105" s="29">
        <f t="shared" si="67"/>
        <v>188865.62779782992</v>
      </c>
      <c r="AT105" s="29">
        <f t="shared" si="68"/>
        <v>189800.51265542916</v>
      </c>
      <c r="AU105" s="19"/>
      <c r="AV105" s="28">
        <f t="shared" si="69"/>
        <v>38</v>
      </c>
      <c r="AW105" s="19"/>
      <c r="AX105" s="27">
        <f t="shared" si="70"/>
        <v>1.1836417137934374E-2</v>
      </c>
    </row>
    <row r="106" spans="1:50">
      <c r="A106">
        <f t="shared" si="71"/>
        <v>92</v>
      </c>
      <c r="C106" s="31">
        <f>VLOOKUP(Data!B94,original_prizes,3,TRUE)</f>
        <v>0.01</v>
      </c>
      <c r="D106" s="31">
        <f>VLOOKUP(Data!C94,original_prizes,3,TRUE)</f>
        <v>0.03</v>
      </c>
      <c r="E106" s="31">
        <f>VLOOKUP(Data!D94,original_prizes,3,TRUE)</f>
        <v>0</v>
      </c>
      <c r="F106" s="31">
        <f>VLOOKUP(Data!E94,original_prizes,3,TRUE)</f>
        <v>0.04</v>
      </c>
      <c r="G106" s="31">
        <f>VLOOKUP(Data!F94,original_prizes,3,TRUE)</f>
        <v>0.03</v>
      </c>
      <c r="H106" s="31">
        <f>VLOOKUP(Data!G94,original_prizes,3,TRUE)</f>
        <v>0.01</v>
      </c>
      <c r="I106" s="31">
        <f>VLOOKUP(Data!H94,original_prizes,3,TRUE)</f>
        <v>0.04</v>
      </c>
      <c r="J106" s="31">
        <f>VLOOKUP(Data!I94,original_prizes,3,TRUE)</f>
        <v>0.01</v>
      </c>
      <c r="K106" s="31">
        <f>VLOOKUP(Data!J94,original_prizes,3,TRUE)</f>
        <v>0.01</v>
      </c>
      <c r="L106" s="31">
        <f>VLOOKUP(Data!K94,original_prizes,3,TRUE)</f>
        <v>0.04</v>
      </c>
      <c r="M106" s="31">
        <f>VLOOKUP(Data!L94,original_prizes,3,TRUE)</f>
        <v>0.02</v>
      </c>
      <c r="N106" s="31">
        <f>VLOOKUP(Data!M94,original_prizes,3,TRUE)</f>
        <v>0.02</v>
      </c>
      <c r="O106" s="31">
        <f>VLOOKUP(Data!N94,original_prizes,3,TRUE)</f>
        <v>0.02</v>
      </c>
      <c r="P106" s="31">
        <f>VLOOKUP(Data!O94,original_prizes,3,TRUE)</f>
        <v>0.04</v>
      </c>
      <c r="Q106" s="31">
        <f>VLOOKUP(Data!P94,original_prizes,3,TRUE)</f>
        <v>0</v>
      </c>
      <c r="R106" s="31">
        <f>VLOOKUP(Data!Q94,original_prizes,3,TRUE)</f>
        <v>0.01</v>
      </c>
      <c r="S106" s="31">
        <f>VLOOKUP(Data!R94,original_prizes,3,TRUE)</f>
        <v>0.02</v>
      </c>
      <c r="T106" s="31">
        <f>VLOOKUP(Data!S94,original_prizes,3,TRUE)</f>
        <v>0.04</v>
      </c>
      <c r="U106" s="31">
        <f>VLOOKUP(Data!T94,original_prizes,3,TRUE)</f>
        <v>0.04</v>
      </c>
      <c r="V106" s="31">
        <f>VLOOKUP(Data!U94,original_prizes,3,TRUE)</f>
        <v>0</v>
      </c>
      <c r="X106">
        <f t="shared" si="72"/>
        <v>92</v>
      </c>
      <c r="Z106" s="32">
        <f t="shared" si="48"/>
        <v>150000</v>
      </c>
      <c r="AA106" s="29">
        <f t="shared" si="49"/>
        <v>150742.5</v>
      </c>
      <c r="AB106" s="29">
        <f t="shared" si="50"/>
        <v>154488.45112499999</v>
      </c>
      <c r="AC106" s="29">
        <f t="shared" si="51"/>
        <v>153716.00886937499</v>
      </c>
      <c r="AD106" s="29">
        <f t="shared" si="52"/>
        <v>159065.32597802926</v>
      </c>
      <c r="AE106" s="29">
        <f t="shared" si="53"/>
        <v>163018.09932858331</v>
      </c>
      <c r="AF106" s="29">
        <f t="shared" si="54"/>
        <v>163825.0389202598</v>
      </c>
      <c r="AG106" s="29">
        <f t="shared" si="55"/>
        <v>169526.15027468486</v>
      </c>
      <c r="AH106" s="29">
        <f t="shared" si="56"/>
        <v>170365.30471854453</v>
      </c>
      <c r="AI106" s="29">
        <f t="shared" si="57"/>
        <v>171208.61297690132</v>
      </c>
      <c r="AJ106" s="29">
        <f t="shared" si="58"/>
        <v>177166.6727084975</v>
      </c>
      <c r="AK106" s="29">
        <f t="shared" si="59"/>
        <v>179806.45613185409</v>
      </c>
      <c r="AL106" s="29">
        <f t="shared" si="60"/>
        <v>182485.57232821872</v>
      </c>
      <c r="AM106" s="29">
        <f t="shared" si="61"/>
        <v>185204.60735590919</v>
      </c>
      <c r="AN106" s="29">
        <f t="shared" si="62"/>
        <v>191649.72769189483</v>
      </c>
      <c r="AO106" s="29">
        <f t="shared" si="63"/>
        <v>190691.47905343535</v>
      </c>
      <c r="AP106" s="29">
        <f t="shared" si="64"/>
        <v>191635.40187474986</v>
      </c>
      <c r="AQ106" s="29">
        <f t="shared" si="65"/>
        <v>194490.76936268364</v>
      </c>
      <c r="AR106" s="29">
        <f t="shared" si="66"/>
        <v>201259.04813650504</v>
      </c>
      <c r="AS106" s="29">
        <f t="shared" si="67"/>
        <v>208262.8630116554</v>
      </c>
      <c r="AT106" s="29">
        <f t="shared" si="68"/>
        <v>207221.54869659711</v>
      </c>
      <c r="AU106" s="19"/>
      <c r="AV106" s="28">
        <f t="shared" si="69"/>
        <v>143</v>
      </c>
      <c r="AW106" s="19"/>
      <c r="AX106" s="27">
        <f t="shared" si="70"/>
        <v>1.6288901411668721E-2</v>
      </c>
    </row>
    <row r="107" spans="1:50">
      <c r="A107">
        <f t="shared" si="71"/>
        <v>93</v>
      </c>
      <c r="C107" s="31">
        <f>VLOOKUP(Data!B95,original_prizes,3,TRUE)</f>
        <v>0.02</v>
      </c>
      <c r="D107" s="31">
        <f>VLOOKUP(Data!C95,original_prizes,3,TRUE)</f>
        <v>0.01</v>
      </c>
      <c r="E107" s="31">
        <f>VLOOKUP(Data!D95,original_prizes,3,TRUE)</f>
        <v>0.04</v>
      </c>
      <c r="F107" s="31">
        <f>VLOOKUP(Data!E95,original_prizes,3,TRUE)</f>
        <v>0.02</v>
      </c>
      <c r="G107" s="31">
        <f>VLOOKUP(Data!F95,original_prizes,3,TRUE)</f>
        <v>0.04</v>
      </c>
      <c r="H107" s="31">
        <f>VLOOKUP(Data!G95,original_prizes,3,TRUE)</f>
        <v>0.04</v>
      </c>
      <c r="I107" s="31">
        <f>VLOOKUP(Data!H95,original_prizes,3,TRUE)</f>
        <v>0.01</v>
      </c>
      <c r="J107" s="31">
        <f>VLOOKUP(Data!I95,original_prizes,3,TRUE)</f>
        <v>0.03</v>
      </c>
      <c r="K107" s="31">
        <f>VLOOKUP(Data!J95,original_prizes,3,TRUE)</f>
        <v>0.04</v>
      </c>
      <c r="L107" s="31">
        <f>VLOOKUP(Data!K95,original_prizes,3,TRUE)</f>
        <v>0.01</v>
      </c>
      <c r="M107" s="31">
        <f>VLOOKUP(Data!L95,original_prizes,3,TRUE)</f>
        <v>0.03</v>
      </c>
      <c r="N107" s="31">
        <f>VLOOKUP(Data!M95,original_prizes,3,TRUE)</f>
        <v>0.02</v>
      </c>
      <c r="O107" s="31">
        <f>VLOOKUP(Data!N95,original_prizes,3,TRUE)</f>
        <v>0.03</v>
      </c>
      <c r="P107" s="31">
        <f>VLOOKUP(Data!O95,original_prizes,3,TRUE)</f>
        <v>0</v>
      </c>
      <c r="Q107" s="31">
        <f>VLOOKUP(Data!P95,original_prizes,3,TRUE)</f>
        <v>0.01</v>
      </c>
      <c r="R107" s="31">
        <f>VLOOKUP(Data!Q95,original_prizes,3,TRUE)</f>
        <v>0.02</v>
      </c>
      <c r="S107" s="31">
        <f>VLOOKUP(Data!R95,original_prizes,3,TRUE)</f>
        <v>0</v>
      </c>
      <c r="T107" s="31">
        <f>VLOOKUP(Data!S95,original_prizes,3,TRUE)</f>
        <v>0.04</v>
      </c>
      <c r="U107" s="31">
        <f>VLOOKUP(Data!T95,original_prizes,3,TRUE)</f>
        <v>0.01</v>
      </c>
      <c r="V107" s="31">
        <f>VLOOKUP(Data!U95,original_prizes,3,TRUE)</f>
        <v>0</v>
      </c>
      <c r="X107">
        <f t="shared" si="72"/>
        <v>93</v>
      </c>
      <c r="Z107" s="32">
        <f t="shared" si="48"/>
        <v>150000</v>
      </c>
      <c r="AA107" s="29">
        <f t="shared" si="49"/>
        <v>152235</v>
      </c>
      <c r="AB107" s="29">
        <f t="shared" si="50"/>
        <v>152988.56325000001</v>
      </c>
      <c r="AC107" s="29">
        <f t="shared" si="51"/>
        <v>158312.56525110002</v>
      </c>
      <c r="AD107" s="29">
        <f t="shared" si="52"/>
        <v>160671.42247334143</v>
      </c>
      <c r="AE107" s="29">
        <f t="shared" si="53"/>
        <v>166262.7879754137</v>
      </c>
      <c r="AF107" s="29">
        <f t="shared" si="54"/>
        <v>172048.7329969581</v>
      </c>
      <c r="AG107" s="29">
        <f t="shared" si="55"/>
        <v>172900.37422529305</v>
      </c>
      <c r="AH107" s="29">
        <f t="shared" si="56"/>
        <v>177196.9485247916</v>
      </c>
      <c r="AI107" s="29">
        <f t="shared" si="57"/>
        <v>183363.40233345435</v>
      </c>
      <c r="AJ107" s="29">
        <f t="shared" si="58"/>
        <v>184271.05117500495</v>
      </c>
      <c r="AK107" s="29">
        <f t="shared" si="59"/>
        <v>188850.18679670381</v>
      </c>
      <c r="AL107" s="29">
        <f t="shared" si="60"/>
        <v>191664.05457997471</v>
      </c>
      <c r="AM107" s="29">
        <f t="shared" si="61"/>
        <v>196426.90633628707</v>
      </c>
      <c r="AN107" s="29">
        <f t="shared" si="62"/>
        <v>195444.77180460564</v>
      </c>
      <c r="AO107" s="29">
        <f t="shared" si="63"/>
        <v>196412.22342503842</v>
      </c>
      <c r="AP107" s="29">
        <f t="shared" si="64"/>
        <v>199338.76555407149</v>
      </c>
      <c r="AQ107" s="29">
        <f t="shared" si="65"/>
        <v>198342.07172630113</v>
      </c>
      <c r="AR107" s="29">
        <f t="shared" si="66"/>
        <v>205244.3758223764</v>
      </c>
      <c r="AS107" s="29">
        <f t="shared" si="67"/>
        <v>206260.33548269715</v>
      </c>
      <c r="AT107" s="29">
        <f t="shared" si="68"/>
        <v>205229.03380528366</v>
      </c>
      <c r="AU107" s="19"/>
      <c r="AV107" s="28">
        <f t="shared" si="69"/>
        <v>129</v>
      </c>
      <c r="AW107" s="19"/>
      <c r="AX107" s="27">
        <f t="shared" si="70"/>
        <v>1.5798055342688189E-2</v>
      </c>
    </row>
    <row r="108" spans="1:50">
      <c r="A108">
        <f t="shared" si="71"/>
        <v>94</v>
      </c>
      <c r="C108" s="31">
        <f>VLOOKUP(Data!B96,original_prizes,3,TRUE)</f>
        <v>0.01</v>
      </c>
      <c r="D108" s="31">
        <f>VLOOKUP(Data!C96,original_prizes,3,TRUE)</f>
        <v>0.02</v>
      </c>
      <c r="E108" s="31">
        <f>VLOOKUP(Data!D96,original_prizes,3,TRUE)</f>
        <v>0.02</v>
      </c>
      <c r="F108" s="31">
        <f>VLOOKUP(Data!E96,original_prizes,3,TRUE)</f>
        <v>0.02</v>
      </c>
      <c r="G108" s="31">
        <f>VLOOKUP(Data!F96,original_prizes,3,TRUE)</f>
        <v>0.02</v>
      </c>
      <c r="H108" s="31">
        <f>VLOOKUP(Data!G96,original_prizes,3,TRUE)</f>
        <v>0.04</v>
      </c>
      <c r="I108" s="31">
        <f>VLOOKUP(Data!H96,original_prizes,3,TRUE)</f>
        <v>0</v>
      </c>
      <c r="J108" s="31">
        <f>VLOOKUP(Data!I96,original_prizes,3,TRUE)</f>
        <v>0.01</v>
      </c>
      <c r="K108" s="31">
        <f>VLOOKUP(Data!J96,original_prizes,3,TRUE)</f>
        <v>0.01</v>
      </c>
      <c r="L108" s="31">
        <f>VLOOKUP(Data!K96,original_prizes,3,TRUE)</f>
        <v>0.04</v>
      </c>
      <c r="M108" s="31">
        <f>VLOOKUP(Data!L96,original_prizes,3,TRUE)</f>
        <v>0.03</v>
      </c>
      <c r="N108" s="31">
        <f>VLOOKUP(Data!M96,original_prizes,3,TRUE)</f>
        <v>0.02</v>
      </c>
      <c r="O108" s="31">
        <f>VLOOKUP(Data!N96,original_prizes,3,TRUE)</f>
        <v>0</v>
      </c>
      <c r="P108" s="31">
        <f>VLOOKUP(Data!O96,original_prizes,3,TRUE)</f>
        <v>0.04</v>
      </c>
      <c r="Q108" s="31">
        <f>VLOOKUP(Data!P96,original_prizes,3,TRUE)</f>
        <v>0</v>
      </c>
      <c r="R108" s="31">
        <f>VLOOKUP(Data!Q96,original_prizes,3,TRUE)</f>
        <v>0.02</v>
      </c>
      <c r="S108" s="31">
        <f>VLOOKUP(Data!R96,original_prizes,3,TRUE)</f>
        <v>0.01</v>
      </c>
      <c r="T108" s="31">
        <f>VLOOKUP(Data!S96,original_prizes,3,TRUE)</f>
        <v>0.04</v>
      </c>
      <c r="U108" s="31">
        <f>VLOOKUP(Data!T96,original_prizes,3,TRUE)</f>
        <v>0.03</v>
      </c>
      <c r="V108" s="31">
        <f>VLOOKUP(Data!U96,original_prizes,3,TRUE)</f>
        <v>0.02</v>
      </c>
      <c r="X108">
        <f t="shared" si="72"/>
        <v>94</v>
      </c>
      <c r="Z108" s="32">
        <f t="shared" si="48"/>
        <v>150000</v>
      </c>
      <c r="AA108" s="29">
        <f t="shared" si="49"/>
        <v>150742.5</v>
      </c>
      <c r="AB108" s="29">
        <f t="shared" si="50"/>
        <v>152988.56325000001</v>
      </c>
      <c r="AC108" s="29">
        <f t="shared" si="51"/>
        <v>155268.09284242499</v>
      </c>
      <c r="AD108" s="29">
        <f t="shared" si="52"/>
        <v>157581.58742577711</v>
      </c>
      <c r="AE108" s="29">
        <f t="shared" si="53"/>
        <v>159929.55307842116</v>
      </c>
      <c r="AF108" s="29">
        <f t="shared" si="54"/>
        <v>165495.10152555021</v>
      </c>
      <c r="AG108" s="29">
        <f t="shared" si="55"/>
        <v>164667.62601792245</v>
      </c>
      <c r="AH108" s="29">
        <f t="shared" si="56"/>
        <v>165482.73076671117</v>
      </c>
      <c r="AI108" s="29">
        <f t="shared" si="57"/>
        <v>166301.87028400641</v>
      </c>
      <c r="AJ108" s="29">
        <f t="shared" si="58"/>
        <v>172089.17536988985</v>
      </c>
      <c r="AK108" s="29">
        <f t="shared" si="59"/>
        <v>176365.59137783162</v>
      </c>
      <c r="AL108" s="29">
        <f t="shared" si="60"/>
        <v>178993.43868936133</v>
      </c>
      <c r="AM108" s="29">
        <f t="shared" si="61"/>
        <v>178098.47149591451</v>
      </c>
      <c r="AN108" s="29">
        <f t="shared" si="62"/>
        <v>184296.29830397232</v>
      </c>
      <c r="AO108" s="29">
        <f t="shared" si="63"/>
        <v>183374.81681245245</v>
      </c>
      <c r="AP108" s="29">
        <f t="shared" si="64"/>
        <v>186107.10158295798</v>
      </c>
      <c r="AQ108" s="29">
        <f t="shared" si="65"/>
        <v>187028.33173579362</v>
      </c>
      <c r="AR108" s="29">
        <f t="shared" si="66"/>
        <v>193536.91768019923</v>
      </c>
      <c r="AS108" s="29">
        <f t="shared" si="67"/>
        <v>198346.31008455218</v>
      </c>
      <c r="AT108" s="29">
        <f t="shared" si="68"/>
        <v>201301.67010481202</v>
      </c>
      <c r="AU108" s="19"/>
      <c r="AV108" s="28">
        <f t="shared" si="69"/>
        <v>101</v>
      </c>
      <c r="AW108" s="19"/>
      <c r="AX108" s="27">
        <f t="shared" si="70"/>
        <v>1.4817168544387638E-2</v>
      </c>
    </row>
    <row r="109" spans="1:50">
      <c r="A109">
        <f t="shared" si="71"/>
        <v>95</v>
      </c>
      <c r="C109" s="31">
        <f>VLOOKUP(Data!B97,original_prizes,3,TRUE)</f>
        <v>0.03</v>
      </c>
      <c r="D109" s="31">
        <f>VLOOKUP(Data!C97,original_prizes,3,TRUE)</f>
        <v>0.04</v>
      </c>
      <c r="E109" s="31">
        <f>VLOOKUP(Data!D97,original_prizes,3,TRUE)</f>
        <v>0.03</v>
      </c>
      <c r="F109" s="31">
        <f>VLOOKUP(Data!E97,original_prizes,3,TRUE)</f>
        <v>0.02</v>
      </c>
      <c r="G109" s="31">
        <f>VLOOKUP(Data!F97,original_prizes,3,TRUE)</f>
        <v>0.01</v>
      </c>
      <c r="H109" s="31">
        <f>VLOOKUP(Data!G97,original_prizes,3,TRUE)</f>
        <v>0</v>
      </c>
      <c r="I109" s="31">
        <f>VLOOKUP(Data!H97,original_prizes,3,TRUE)</f>
        <v>0.02</v>
      </c>
      <c r="J109" s="31">
        <f>VLOOKUP(Data!I97,original_prizes,3,TRUE)</f>
        <v>0.01</v>
      </c>
      <c r="K109" s="31">
        <f>VLOOKUP(Data!J97,original_prizes,3,TRUE)</f>
        <v>0.01</v>
      </c>
      <c r="L109" s="31">
        <f>VLOOKUP(Data!K97,original_prizes,3,TRUE)</f>
        <v>0.02</v>
      </c>
      <c r="M109" s="31">
        <f>VLOOKUP(Data!L97,original_prizes,3,TRUE)</f>
        <v>0.02</v>
      </c>
      <c r="N109" s="31">
        <f>VLOOKUP(Data!M97,original_prizes,3,TRUE)</f>
        <v>0.01</v>
      </c>
      <c r="O109" s="31">
        <f>VLOOKUP(Data!N97,original_prizes,3,TRUE)</f>
        <v>0.04</v>
      </c>
      <c r="P109" s="31">
        <f>VLOOKUP(Data!O97,original_prizes,3,TRUE)</f>
        <v>0.04</v>
      </c>
      <c r="Q109" s="31">
        <f>VLOOKUP(Data!P97,original_prizes,3,TRUE)</f>
        <v>0</v>
      </c>
      <c r="R109" s="31">
        <f>VLOOKUP(Data!Q97,original_prizes,3,TRUE)</f>
        <v>0</v>
      </c>
      <c r="S109" s="31">
        <f>VLOOKUP(Data!R97,original_prizes,3,TRUE)</f>
        <v>0.03</v>
      </c>
      <c r="T109" s="31">
        <f>VLOOKUP(Data!S97,original_prizes,3,TRUE)</f>
        <v>0.03</v>
      </c>
      <c r="U109" s="31">
        <f>VLOOKUP(Data!T97,original_prizes,3,TRUE)</f>
        <v>0.04</v>
      </c>
      <c r="V109" s="31">
        <f>VLOOKUP(Data!U97,original_prizes,3,TRUE)</f>
        <v>0.01</v>
      </c>
      <c r="X109">
        <f t="shared" si="72"/>
        <v>95</v>
      </c>
      <c r="Z109" s="32">
        <f t="shared" si="48"/>
        <v>150000</v>
      </c>
      <c r="AA109" s="29">
        <f t="shared" si="49"/>
        <v>153727.5</v>
      </c>
      <c r="AB109" s="29">
        <f t="shared" si="50"/>
        <v>159077.217</v>
      </c>
      <c r="AC109" s="29">
        <f t="shared" si="51"/>
        <v>163030.28584245002</v>
      </c>
      <c r="AD109" s="29">
        <f t="shared" si="52"/>
        <v>165459.43710150252</v>
      </c>
      <c r="AE109" s="29">
        <f t="shared" si="53"/>
        <v>166278.46131515497</v>
      </c>
      <c r="AF109" s="29">
        <f t="shared" si="54"/>
        <v>165447.06900857919</v>
      </c>
      <c r="AG109" s="29">
        <f t="shared" si="55"/>
        <v>167912.23033680703</v>
      </c>
      <c r="AH109" s="29">
        <f t="shared" si="56"/>
        <v>168743.39587697422</v>
      </c>
      <c r="AI109" s="29">
        <f t="shared" si="57"/>
        <v>169578.67568656526</v>
      </c>
      <c r="AJ109" s="29">
        <f t="shared" si="58"/>
        <v>172105.39795429507</v>
      </c>
      <c r="AK109" s="29">
        <f t="shared" si="59"/>
        <v>174669.76838381405</v>
      </c>
      <c r="AL109" s="29">
        <f t="shared" si="60"/>
        <v>175534.38373731394</v>
      </c>
      <c r="AM109" s="29">
        <f t="shared" si="61"/>
        <v>181642.98029137246</v>
      </c>
      <c r="AN109" s="29">
        <f t="shared" si="62"/>
        <v>187964.15600551222</v>
      </c>
      <c r="AO109" s="29">
        <f t="shared" si="63"/>
        <v>187024.33522548465</v>
      </c>
      <c r="AP109" s="29">
        <f t="shared" si="64"/>
        <v>186089.21354935723</v>
      </c>
      <c r="AQ109" s="29">
        <f t="shared" si="65"/>
        <v>190713.53050605877</v>
      </c>
      <c r="AR109" s="29">
        <f t="shared" si="66"/>
        <v>195452.76173913432</v>
      </c>
      <c r="AS109" s="29">
        <f t="shared" si="67"/>
        <v>202254.51784765621</v>
      </c>
      <c r="AT109" s="29">
        <f t="shared" si="68"/>
        <v>203255.67771100212</v>
      </c>
      <c r="AU109" s="19"/>
      <c r="AV109" s="28">
        <f t="shared" si="69"/>
        <v>116</v>
      </c>
      <c r="AW109" s="19"/>
      <c r="AX109" s="27">
        <f t="shared" si="70"/>
        <v>1.530744634198955E-2</v>
      </c>
    </row>
    <row r="110" spans="1:50">
      <c r="A110">
        <f t="shared" si="71"/>
        <v>96</v>
      </c>
      <c r="C110" s="31">
        <f>VLOOKUP(Data!B98,original_prizes,3,TRUE)</f>
        <v>0.01</v>
      </c>
      <c r="D110" s="31">
        <f>VLOOKUP(Data!C98,original_prizes,3,TRUE)</f>
        <v>0</v>
      </c>
      <c r="E110" s="31">
        <f>VLOOKUP(Data!D98,original_prizes,3,TRUE)</f>
        <v>0</v>
      </c>
      <c r="F110" s="31">
        <f>VLOOKUP(Data!E98,original_prizes,3,TRUE)</f>
        <v>0.01</v>
      </c>
      <c r="G110" s="31">
        <f>VLOOKUP(Data!F98,original_prizes,3,TRUE)</f>
        <v>0.01</v>
      </c>
      <c r="H110" s="31">
        <f>VLOOKUP(Data!G98,original_prizes,3,TRUE)</f>
        <v>0</v>
      </c>
      <c r="I110" s="31">
        <f>VLOOKUP(Data!H98,original_prizes,3,TRUE)</f>
        <v>0.03</v>
      </c>
      <c r="J110" s="31">
        <f>VLOOKUP(Data!I98,original_prizes,3,TRUE)</f>
        <v>0.01</v>
      </c>
      <c r="K110" s="31">
        <f>VLOOKUP(Data!J98,original_prizes,3,TRUE)</f>
        <v>0.01</v>
      </c>
      <c r="L110" s="31">
        <f>VLOOKUP(Data!K98,original_prizes,3,TRUE)</f>
        <v>0.01</v>
      </c>
      <c r="M110" s="31">
        <f>VLOOKUP(Data!L98,original_prizes,3,TRUE)</f>
        <v>0.04</v>
      </c>
      <c r="N110" s="31">
        <f>VLOOKUP(Data!M98,original_prizes,3,TRUE)</f>
        <v>0.02</v>
      </c>
      <c r="O110" s="31">
        <f>VLOOKUP(Data!N98,original_prizes,3,TRUE)</f>
        <v>0.03</v>
      </c>
      <c r="P110" s="31">
        <f>VLOOKUP(Data!O98,original_prizes,3,TRUE)</f>
        <v>0.02</v>
      </c>
      <c r="Q110" s="31">
        <f>VLOOKUP(Data!P98,original_prizes,3,TRUE)</f>
        <v>0.03</v>
      </c>
      <c r="R110" s="31">
        <f>VLOOKUP(Data!Q98,original_prizes,3,TRUE)</f>
        <v>0.01</v>
      </c>
      <c r="S110" s="31">
        <f>VLOOKUP(Data!R98,original_prizes,3,TRUE)</f>
        <v>0.01</v>
      </c>
      <c r="T110" s="31">
        <f>VLOOKUP(Data!S98,original_prizes,3,TRUE)</f>
        <v>0.01</v>
      </c>
      <c r="U110" s="31">
        <f>VLOOKUP(Data!T98,original_prizes,3,TRUE)</f>
        <v>0.01</v>
      </c>
      <c r="V110" s="31">
        <f>VLOOKUP(Data!U98,original_prizes,3,TRUE)</f>
        <v>0.01</v>
      </c>
      <c r="X110">
        <f t="shared" si="72"/>
        <v>96</v>
      </c>
      <c r="Z110" s="32">
        <f t="shared" si="48"/>
        <v>150000</v>
      </c>
      <c r="AA110" s="29">
        <f t="shared" si="49"/>
        <v>150742.5</v>
      </c>
      <c r="AB110" s="29">
        <f t="shared" si="50"/>
        <v>149988.78750000001</v>
      </c>
      <c r="AC110" s="29">
        <f t="shared" si="51"/>
        <v>149238.8435625</v>
      </c>
      <c r="AD110" s="29">
        <f t="shared" si="52"/>
        <v>149977.57583813439</v>
      </c>
      <c r="AE110" s="29">
        <f t="shared" si="53"/>
        <v>150719.96483853317</v>
      </c>
      <c r="AF110" s="29">
        <f t="shared" si="54"/>
        <v>149966.3650143405</v>
      </c>
      <c r="AG110" s="29">
        <f t="shared" si="55"/>
        <v>153693.02918494685</v>
      </c>
      <c r="AH110" s="29">
        <f t="shared" si="56"/>
        <v>154453.80967941234</v>
      </c>
      <c r="AI110" s="29">
        <f t="shared" si="57"/>
        <v>155218.35603732543</v>
      </c>
      <c r="AJ110" s="29">
        <f t="shared" si="58"/>
        <v>155986.68689971018</v>
      </c>
      <c r="AK110" s="29">
        <f t="shared" si="59"/>
        <v>161415.0236038201</v>
      </c>
      <c r="AL110" s="29">
        <f t="shared" si="60"/>
        <v>163820.10745551702</v>
      </c>
      <c r="AM110" s="29">
        <f t="shared" si="61"/>
        <v>167891.03712578662</v>
      </c>
      <c r="AN110" s="29">
        <f t="shared" si="62"/>
        <v>170392.61357896085</v>
      </c>
      <c r="AO110" s="29">
        <f t="shared" si="63"/>
        <v>174626.87002639804</v>
      </c>
      <c r="AP110" s="29">
        <f t="shared" si="64"/>
        <v>175491.27303302873</v>
      </c>
      <c r="AQ110" s="29">
        <f t="shared" si="65"/>
        <v>176359.95483454221</v>
      </c>
      <c r="AR110" s="29">
        <f t="shared" si="66"/>
        <v>177232.93661097321</v>
      </c>
      <c r="AS110" s="29">
        <f t="shared" si="67"/>
        <v>178110.23964719754</v>
      </c>
      <c r="AT110" s="29">
        <f t="shared" si="68"/>
        <v>178991.88533345118</v>
      </c>
      <c r="AU110" s="19"/>
      <c r="AV110" s="28">
        <f t="shared" si="69"/>
        <v>9</v>
      </c>
      <c r="AW110" s="19"/>
      <c r="AX110" s="27">
        <f t="shared" si="70"/>
        <v>8.8744049725735241E-3</v>
      </c>
    </row>
    <row r="111" spans="1:50">
      <c r="A111">
        <f t="shared" si="71"/>
        <v>97</v>
      </c>
      <c r="C111" s="31">
        <f>VLOOKUP(Data!B99,original_prizes,3,TRUE)</f>
        <v>0.04</v>
      </c>
      <c r="D111" s="31">
        <f>VLOOKUP(Data!C99,original_prizes,3,TRUE)</f>
        <v>0.01</v>
      </c>
      <c r="E111" s="31">
        <f>VLOOKUP(Data!D99,original_prizes,3,TRUE)</f>
        <v>0.01</v>
      </c>
      <c r="F111" s="31">
        <f>VLOOKUP(Data!E99,original_prizes,3,TRUE)</f>
        <v>0</v>
      </c>
      <c r="G111" s="31">
        <f>VLOOKUP(Data!F99,original_prizes,3,TRUE)</f>
        <v>0.04</v>
      </c>
      <c r="H111" s="31">
        <f>VLOOKUP(Data!G99,original_prizes,3,TRUE)</f>
        <v>0</v>
      </c>
      <c r="I111" s="31">
        <f>VLOOKUP(Data!H99,original_prizes,3,TRUE)</f>
        <v>0.03</v>
      </c>
      <c r="J111" s="31">
        <f>VLOOKUP(Data!I99,original_prizes,3,TRUE)</f>
        <v>0</v>
      </c>
      <c r="K111" s="31">
        <f>VLOOKUP(Data!J99,original_prizes,3,TRUE)</f>
        <v>0</v>
      </c>
      <c r="L111" s="31">
        <f>VLOOKUP(Data!K99,original_prizes,3,TRUE)</f>
        <v>0.01</v>
      </c>
      <c r="M111" s="31">
        <f>VLOOKUP(Data!L99,original_prizes,3,TRUE)</f>
        <v>0</v>
      </c>
      <c r="N111" s="31">
        <f>VLOOKUP(Data!M99,original_prizes,3,TRUE)</f>
        <v>0</v>
      </c>
      <c r="O111" s="31">
        <f>VLOOKUP(Data!N99,original_prizes,3,TRUE)</f>
        <v>0.03</v>
      </c>
      <c r="P111" s="31">
        <f>VLOOKUP(Data!O99,original_prizes,3,TRUE)</f>
        <v>0.03</v>
      </c>
      <c r="Q111" s="31">
        <f>VLOOKUP(Data!P99,original_prizes,3,TRUE)</f>
        <v>0</v>
      </c>
      <c r="R111" s="31">
        <f>VLOOKUP(Data!Q99,original_prizes,3,TRUE)</f>
        <v>0</v>
      </c>
      <c r="S111" s="31">
        <f>VLOOKUP(Data!R99,original_prizes,3,TRUE)</f>
        <v>0.01</v>
      </c>
      <c r="T111" s="31">
        <f>VLOOKUP(Data!S99,original_prizes,3,TRUE)</f>
        <v>0.01</v>
      </c>
      <c r="U111" s="31">
        <f>VLOOKUP(Data!T99,original_prizes,3,TRUE)</f>
        <v>0.01</v>
      </c>
      <c r="V111" s="31">
        <f>VLOOKUP(Data!U99,original_prizes,3,TRUE)</f>
        <v>0.03</v>
      </c>
      <c r="X111">
        <f t="shared" si="72"/>
        <v>97</v>
      </c>
      <c r="Z111" s="32">
        <f t="shared" ref="Z111:Z142" si="73">initial_investment</f>
        <v>150000</v>
      </c>
      <c r="AA111" s="29">
        <f t="shared" ref="AA111:AA142" si="74">Z111*(1+C111)*(1-amc)</f>
        <v>155220</v>
      </c>
      <c r="AB111" s="29">
        <f t="shared" ref="AB111:AB142" si="75">AA111*(1+D111)*(1-amc)</f>
        <v>155988.33900000001</v>
      </c>
      <c r="AC111" s="29">
        <f t="shared" ref="AC111:AC142" si="76">AB111*(1+E111)*(1-amc)</f>
        <v>156760.48127805002</v>
      </c>
      <c r="AD111" s="29">
        <f t="shared" ref="AD111:AD142" si="77">AC111*(1+F111)*(1-amc)</f>
        <v>155976.67887165977</v>
      </c>
      <c r="AE111" s="29">
        <f t="shared" ref="AE111:AE142" si="78">AD111*(1+G111)*(1-amc)</f>
        <v>161404.66729639354</v>
      </c>
      <c r="AF111" s="29">
        <f t="shared" ref="AF111:AF142" si="79">AE111*(1+H111)*(1-amc)</f>
        <v>160597.64395991157</v>
      </c>
      <c r="AG111" s="29">
        <f t="shared" ref="AG111:AG142" si="80">AF111*(1+I111)*(1-amc)</f>
        <v>164588.49541231536</v>
      </c>
      <c r="AH111" s="29">
        <f t="shared" ref="AH111:AH142" si="81">AG111*(1+J111)*(1-amc)</f>
        <v>163765.55293525377</v>
      </c>
      <c r="AI111" s="29">
        <f t="shared" ref="AI111:AI142" si="82">AH111*(1+K111)*(1-amc)</f>
        <v>162946.7251705775</v>
      </c>
      <c r="AJ111" s="29">
        <f t="shared" ref="AJ111:AJ142" si="83">AI111*(1+L111)*(1-amc)</f>
        <v>163753.31146017186</v>
      </c>
      <c r="AK111" s="29">
        <f t="shared" ref="AK111:AK142" si="84">AJ111*(1+M111)*(1-amc)</f>
        <v>162934.54490287098</v>
      </c>
      <c r="AL111" s="29">
        <f t="shared" ref="AL111:AL142" si="85">AK111*(1+N111)*(1-amc)</f>
        <v>162119.87217835663</v>
      </c>
      <c r="AM111" s="29">
        <f t="shared" ref="AM111:AM142" si="86">AL111*(1+O111)*(1-amc)</f>
        <v>166148.55100198879</v>
      </c>
      <c r="AN111" s="29">
        <f t="shared" ref="AN111:AN142" si="87">AM111*(1+P111)*(1-amc)</f>
        <v>170277.3424943882</v>
      </c>
      <c r="AO111" s="29">
        <f t="shared" ref="AO111:AO142" si="88">AN111*(1+Q111)*(1-amc)</f>
        <v>169425.95578191624</v>
      </c>
      <c r="AP111" s="29">
        <f t="shared" ref="AP111:AP142" si="89">AO111*(1+R111)*(1-amc)</f>
        <v>168578.82600300666</v>
      </c>
      <c r="AQ111" s="29">
        <f t="shared" ref="AQ111:AQ142" si="90">AP111*(1+S111)*(1-amc)</f>
        <v>169413.29119172154</v>
      </c>
      <c r="AR111" s="29">
        <f t="shared" ref="AR111:AR142" si="91">AQ111*(1+T111)*(1-amc)</f>
        <v>170251.88698312058</v>
      </c>
      <c r="AS111" s="29">
        <f t="shared" ref="AS111:AS142" si="92">AR111*(1+U111)*(1-amc)</f>
        <v>171094.63382368701</v>
      </c>
      <c r="AT111" s="29">
        <f t="shared" ref="AT111:AT142" si="93">AS111*(1+V111)*(1-amc)</f>
        <v>175346.33547420564</v>
      </c>
      <c r="AU111" s="19"/>
      <c r="AV111" s="28">
        <f t="shared" si="69"/>
        <v>3</v>
      </c>
      <c r="AW111" s="19"/>
      <c r="AX111" s="27">
        <f t="shared" si="70"/>
        <v>7.8369384936789466E-3</v>
      </c>
    </row>
    <row r="112" spans="1:50">
      <c r="A112">
        <f t="shared" si="71"/>
        <v>98</v>
      </c>
      <c r="C112" s="31">
        <f>VLOOKUP(Data!B100,original_prizes,3,TRUE)</f>
        <v>0.04</v>
      </c>
      <c r="D112" s="31">
        <f>VLOOKUP(Data!C100,original_prizes,3,TRUE)</f>
        <v>0.04</v>
      </c>
      <c r="E112" s="31">
        <f>VLOOKUP(Data!D100,original_prizes,3,TRUE)</f>
        <v>0</v>
      </c>
      <c r="F112" s="31">
        <f>VLOOKUP(Data!E100,original_prizes,3,TRUE)</f>
        <v>0.01</v>
      </c>
      <c r="G112" s="31">
        <f>VLOOKUP(Data!F100,original_prizes,3,TRUE)</f>
        <v>0.01</v>
      </c>
      <c r="H112" s="31">
        <f>VLOOKUP(Data!G100,original_prizes,3,TRUE)</f>
        <v>0.02</v>
      </c>
      <c r="I112" s="31">
        <f>VLOOKUP(Data!H100,original_prizes,3,TRUE)</f>
        <v>0.01</v>
      </c>
      <c r="J112" s="31">
        <f>VLOOKUP(Data!I100,original_prizes,3,TRUE)</f>
        <v>0</v>
      </c>
      <c r="K112" s="31">
        <f>VLOOKUP(Data!J100,original_prizes,3,TRUE)</f>
        <v>0.02</v>
      </c>
      <c r="L112" s="31">
        <f>VLOOKUP(Data!K100,original_prizes,3,TRUE)</f>
        <v>0.02</v>
      </c>
      <c r="M112" s="31">
        <f>VLOOKUP(Data!L100,original_prizes,3,TRUE)</f>
        <v>0.03</v>
      </c>
      <c r="N112" s="31">
        <f>VLOOKUP(Data!M100,original_prizes,3,TRUE)</f>
        <v>0.02</v>
      </c>
      <c r="O112" s="31">
        <f>VLOOKUP(Data!N100,original_prizes,3,TRUE)</f>
        <v>0.01</v>
      </c>
      <c r="P112" s="31">
        <f>VLOOKUP(Data!O100,original_prizes,3,TRUE)</f>
        <v>0.04</v>
      </c>
      <c r="Q112" s="31">
        <f>VLOOKUP(Data!P100,original_prizes,3,TRUE)</f>
        <v>0.02</v>
      </c>
      <c r="R112" s="31">
        <f>VLOOKUP(Data!Q100,original_prizes,3,TRUE)</f>
        <v>0.03</v>
      </c>
      <c r="S112" s="31">
        <f>VLOOKUP(Data!R100,original_prizes,3,TRUE)</f>
        <v>0.04</v>
      </c>
      <c r="T112" s="31">
        <f>VLOOKUP(Data!S100,original_prizes,3,TRUE)</f>
        <v>0.01</v>
      </c>
      <c r="U112" s="31">
        <f>VLOOKUP(Data!T100,original_prizes,3,TRUE)</f>
        <v>0.03</v>
      </c>
      <c r="V112" s="31">
        <f>VLOOKUP(Data!U100,original_prizes,3,TRUE)</f>
        <v>0.01</v>
      </c>
      <c r="X112">
        <f t="shared" si="72"/>
        <v>98</v>
      </c>
      <c r="Z112" s="32">
        <f t="shared" si="73"/>
        <v>150000</v>
      </c>
      <c r="AA112" s="29">
        <f t="shared" si="74"/>
        <v>155220</v>
      </c>
      <c r="AB112" s="29">
        <f t="shared" si="75"/>
        <v>160621.65600000002</v>
      </c>
      <c r="AC112" s="29">
        <f t="shared" si="76"/>
        <v>159818.54772</v>
      </c>
      <c r="AD112" s="29">
        <f t="shared" si="77"/>
        <v>160609.649531214</v>
      </c>
      <c r="AE112" s="29">
        <f t="shared" si="78"/>
        <v>161404.66729639351</v>
      </c>
      <c r="AF112" s="29">
        <f t="shared" si="79"/>
        <v>163809.59683910976</v>
      </c>
      <c r="AG112" s="29">
        <f t="shared" si="80"/>
        <v>164620.45434346335</v>
      </c>
      <c r="AH112" s="29">
        <f t="shared" si="81"/>
        <v>163797.35207174605</v>
      </c>
      <c r="AI112" s="29">
        <f t="shared" si="82"/>
        <v>166237.93261761506</v>
      </c>
      <c r="AJ112" s="29">
        <f t="shared" si="83"/>
        <v>168714.87781361752</v>
      </c>
      <c r="AK112" s="29">
        <f t="shared" si="84"/>
        <v>172907.44252728592</v>
      </c>
      <c r="AL112" s="29">
        <f t="shared" si="85"/>
        <v>175483.7634209425</v>
      </c>
      <c r="AM112" s="29">
        <f t="shared" si="86"/>
        <v>176352.40804987616</v>
      </c>
      <c r="AN112" s="29">
        <f t="shared" si="87"/>
        <v>182489.47185001185</v>
      </c>
      <c r="AO112" s="29">
        <f t="shared" si="88"/>
        <v>185208.56498057701</v>
      </c>
      <c r="AP112" s="29">
        <f t="shared" si="89"/>
        <v>189810.99782034435</v>
      </c>
      <c r="AQ112" s="29">
        <f t="shared" si="90"/>
        <v>196416.42054449234</v>
      </c>
      <c r="AR112" s="29">
        <f t="shared" si="91"/>
        <v>197388.68182618756</v>
      </c>
      <c r="AS112" s="29">
        <f t="shared" si="92"/>
        <v>202293.79056956831</v>
      </c>
      <c r="AT112" s="29">
        <f t="shared" si="93"/>
        <v>203295.14483288769</v>
      </c>
      <c r="AU112" s="19"/>
      <c r="AV112" s="28">
        <f t="shared" si="69"/>
        <v>119</v>
      </c>
      <c r="AW112" s="19"/>
      <c r="AX112" s="27">
        <f t="shared" si="70"/>
        <v>1.5317302786778786E-2</v>
      </c>
    </row>
    <row r="113" spans="1:50">
      <c r="A113">
        <f t="shared" si="71"/>
        <v>99</v>
      </c>
      <c r="C113" s="31">
        <f>VLOOKUP(Data!B101,original_prizes,3,TRUE)</f>
        <v>0</v>
      </c>
      <c r="D113" s="31">
        <f>VLOOKUP(Data!C101,original_prizes,3,TRUE)</f>
        <v>0</v>
      </c>
      <c r="E113" s="31">
        <f>VLOOKUP(Data!D101,original_prizes,3,TRUE)</f>
        <v>0.03</v>
      </c>
      <c r="F113" s="31">
        <f>VLOOKUP(Data!E101,original_prizes,3,TRUE)</f>
        <v>0.04</v>
      </c>
      <c r="G113" s="31">
        <f>VLOOKUP(Data!F101,original_prizes,3,TRUE)</f>
        <v>0.01</v>
      </c>
      <c r="H113" s="31">
        <f>VLOOKUP(Data!G101,original_prizes,3,TRUE)</f>
        <v>0.03</v>
      </c>
      <c r="I113" s="31">
        <f>VLOOKUP(Data!H101,original_prizes,3,TRUE)</f>
        <v>0.01</v>
      </c>
      <c r="J113" s="31">
        <f>VLOOKUP(Data!I101,original_prizes,3,TRUE)</f>
        <v>0.01</v>
      </c>
      <c r="K113" s="31">
        <f>VLOOKUP(Data!J101,original_prizes,3,TRUE)</f>
        <v>0</v>
      </c>
      <c r="L113" s="31">
        <f>VLOOKUP(Data!K101,original_prizes,3,TRUE)</f>
        <v>0.02</v>
      </c>
      <c r="M113" s="31">
        <f>VLOOKUP(Data!L101,original_prizes,3,TRUE)</f>
        <v>0.04</v>
      </c>
      <c r="N113" s="31">
        <f>VLOOKUP(Data!M101,original_prizes,3,TRUE)</f>
        <v>0.01</v>
      </c>
      <c r="O113" s="31">
        <f>VLOOKUP(Data!N101,original_prizes,3,TRUE)</f>
        <v>0.03</v>
      </c>
      <c r="P113" s="31">
        <f>VLOOKUP(Data!O101,original_prizes,3,TRUE)</f>
        <v>0.02</v>
      </c>
      <c r="Q113" s="31">
        <f>VLOOKUP(Data!P101,original_prizes,3,TRUE)</f>
        <v>0.04</v>
      </c>
      <c r="R113" s="31">
        <f>VLOOKUP(Data!Q101,original_prizes,3,TRUE)</f>
        <v>0.01</v>
      </c>
      <c r="S113" s="31">
        <f>VLOOKUP(Data!R101,original_prizes,3,TRUE)</f>
        <v>0</v>
      </c>
      <c r="T113" s="31">
        <f>VLOOKUP(Data!S101,original_prizes,3,TRUE)</f>
        <v>0.03</v>
      </c>
      <c r="U113" s="31">
        <f>VLOOKUP(Data!T101,original_prizes,3,TRUE)</f>
        <v>0.01</v>
      </c>
      <c r="V113" s="31">
        <f>VLOOKUP(Data!U101,original_prizes,3,TRUE)</f>
        <v>0.01</v>
      </c>
      <c r="X113">
        <f t="shared" si="72"/>
        <v>99</v>
      </c>
      <c r="Z113" s="32">
        <f t="shared" si="73"/>
        <v>150000</v>
      </c>
      <c r="AA113" s="29">
        <f t="shared" si="74"/>
        <v>149250</v>
      </c>
      <c r="AB113" s="29">
        <f t="shared" si="75"/>
        <v>148503.75</v>
      </c>
      <c r="AC113" s="29">
        <f t="shared" si="76"/>
        <v>152194.06818750003</v>
      </c>
      <c r="AD113" s="29">
        <f t="shared" si="77"/>
        <v>157490.42176042503</v>
      </c>
      <c r="AE113" s="29">
        <f t="shared" si="78"/>
        <v>158269.99934813913</v>
      </c>
      <c r="AF113" s="29">
        <f t="shared" si="79"/>
        <v>162203.00883194039</v>
      </c>
      <c r="AG113" s="29">
        <f t="shared" si="80"/>
        <v>163005.91372565849</v>
      </c>
      <c r="AH113" s="29">
        <f t="shared" si="81"/>
        <v>163812.79299860049</v>
      </c>
      <c r="AI113" s="29">
        <f t="shared" si="82"/>
        <v>162993.72903360749</v>
      </c>
      <c r="AJ113" s="29">
        <f t="shared" si="83"/>
        <v>165422.33559620826</v>
      </c>
      <c r="AK113" s="29">
        <f t="shared" si="84"/>
        <v>171179.03287495632</v>
      </c>
      <c r="AL113" s="29">
        <f t="shared" si="85"/>
        <v>172026.36908768737</v>
      </c>
      <c r="AM113" s="29">
        <f t="shared" si="86"/>
        <v>176301.2243595164</v>
      </c>
      <c r="AN113" s="29">
        <f t="shared" si="87"/>
        <v>178928.11260247321</v>
      </c>
      <c r="AO113" s="29">
        <f t="shared" si="88"/>
        <v>185154.81092103929</v>
      </c>
      <c r="AP113" s="29">
        <f t="shared" si="89"/>
        <v>186071.32723509843</v>
      </c>
      <c r="AQ113" s="29">
        <f t="shared" si="90"/>
        <v>185140.97059892293</v>
      </c>
      <c r="AR113" s="29">
        <f t="shared" si="91"/>
        <v>189741.72371830617</v>
      </c>
      <c r="AS113" s="29">
        <f t="shared" si="92"/>
        <v>190680.94525071178</v>
      </c>
      <c r="AT113" s="29">
        <f t="shared" si="93"/>
        <v>191624.8159297028</v>
      </c>
      <c r="AU113" s="19"/>
      <c r="AV113" s="28">
        <f t="shared" si="69"/>
        <v>42</v>
      </c>
      <c r="AW113" s="19"/>
      <c r="AX113" s="27">
        <f t="shared" si="70"/>
        <v>1.2320483595043674E-2</v>
      </c>
    </row>
    <row r="114" spans="1:50">
      <c r="A114">
        <f t="shared" si="71"/>
        <v>100</v>
      </c>
      <c r="C114" s="31">
        <f>VLOOKUP(Data!B102,original_prizes,3,TRUE)</f>
        <v>0.01</v>
      </c>
      <c r="D114" s="31">
        <f>VLOOKUP(Data!C102,original_prizes,3,TRUE)</f>
        <v>0</v>
      </c>
      <c r="E114" s="31">
        <f>VLOOKUP(Data!D102,original_prizes,3,TRUE)</f>
        <v>0.01</v>
      </c>
      <c r="F114" s="31">
        <f>VLOOKUP(Data!E102,original_prizes,3,TRUE)</f>
        <v>0.03</v>
      </c>
      <c r="G114" s="31">
        <f>VLOOKUP(Data!F102,original_prizes,3,TRUE)</f>
        <v>0.03</v>
      </c>
      <c r="H114" s="31">
        <f>VLOOKUP(Data!G102,original_prizes,3,TRUE)</f>
        <v>0.03</v>
      </c>
      <c r="I114" s="31">
        <f>VLOOKUP(Data!H102,original_prizes,3,TRUE)</f>
        <v>0.04</v>
      </c>
      <c r="J114" s="31">
        <f>VLOOKUP(Data!I102,original_prizes,3,TRUE)</f>
        <v>0.02</v>
      </c>
      <c r="K114" s="31">
        <f>VLOOKUP(Data!J102,original_prizes,3,TRUE)</f>
        <v>0</v>
      </c>
      <c r="L114" s="31">
        <f>VLOOKUP(Data!K102,original_prizes,3,TRUE)</f>
        <v>0.04</v>
      </c>
      <c r="M114" s="31">
        <f>VLOOKUP(Data!L102,original_prizes,3,TRUE)</f>
        <v>0.01</v>
      </c>
      <c r="N114" s="31">
        <f>VLOOKUP(Data!M102,original_prizes,3,TRUE)</f>
        <v>0.04</v>
      </c>
      <c r="O114" s="31">
        <f>VLOOKUP(Data!N102,original_prizes,3,TRUE)</f>
        <v>0.03</v>
      </c>
      <c r="P114" s="31">
        <f>VLOOKUP(Data!O102,original_prizes,3,TRUE)</f>
        <v>0.02</v>
      </c>
      <c r="Q114" s="31">
        <f>VLOOKUP(Data!P102,original_prizes,3,TRUE)</f>
        <v>0.02</v>
      </c>
      <c r="R114" s="31">
        <f>VLOOKUP(Data!Q102,original_prizes,3,TRUE)</f>
        <v>0.01</v>
      </c>
      <c r="S114" s="31">
        <f>VLOOKUP(Data!R102,original_prizes,3,TRUE)</f>
        <v>0.02</v>
      </c>
      <c r="T114" s="31">
        <f>VLOOKUP(Data!S102,original_prizes,3,TRUE)</f>
        <v>0.01</v>
      </c>
      <c r="U114" s="31">
        <f>VLOOKUP(Data!T102,original_prizes,3,TRUE)</f>
        <v>0.02</v>
      </c>
      <c r="V114" s="31">
        <f>VLOOKUP(Data!U102,original_prizes,3,TRUE)</f>
        <v>0.03</v>
      </c>
      <c r="X114">
        <f t="shared" si="72"/>
        <v>100</v>
      </c>
      <c r="Z114" s="32">
        <f t="shared" si="73"/>
        <v>150000</v>
      </c>
      <c r="AA114" s="29">
        <f t="shared" si="74"/>
        <v>150742.5</v>
      </c>
      <c r="AB114" s="29">
        <f t="shared" si="75"/>
        <v>149988.78750000001</v>
      </c>
      <c r="AC114" s="29">
        <f t="shared" si="76"/>
        <v>150731.23199812503</v>
      </c>
      <c r="AD114" s="29">
        <f t="shared" si="77"/>
        <v>154476.90311327844</v>
      </c>
      <c r="AE114" s="29">
        <f t="shared" si="78"/>
        <v>158315.65415564342</v>
      </c>
      <c r="AF114" s="29">
        <f t="shared" si="79"/>
        <v>162249.79816141119</v>
      </c>
      <c r="AG114" s="29">
        <f t="shared" si="80"/>
        <v>167896.0911374283</v>
      </c>
      <c r="AH114" s="29">
        <f t="shared" si="81"/>
        <v>170397.742895376</v>
      </c>
      <c r="AI114" s="29">
        <f t="shared" si="82"/>
        <v>169545.75418089912</v>
      </c>
      <c r="AJ114" s="29">
        <f t="shared" si="83"/>
        <v>175445.94642639442</v>
      </c>
      <c r="AK114" s="29">
        <f t="shared" si="84"/>
        <v>176314.40386120509</v>
      </c>
      <c r="AL114" s="29">
        <f t="shared" si="85"/>
        <v>182450.14511557503</v>
      </c>
      <c r="AM114" s="29">
        <f t="shared" si="86"/>
        <v>186984.03122169708</v>
      </c>
      <c r="AN114" s="29">
        <f t="shared" si="87"/>
        <v>189770.09328690037</v>
      </c>
      <c r="AO114" s="29">
        <f t="shared" si="88"/>
        <v>192597.66767687519</v>
      </c>
      <c r="AP114" s="29">
        <f t="shared" si="89"/>
        <v>193551.02613187573</v>
      </c>
      <c r="AQ114" s="29">
        <f t="shared" si="90"/>
        <v>196434.93642124068</v>
      </c>
      <c r="AR114" s="29">
        <f t="shared" si="91"/>
        <v>197407.28935652584</v>
      </c>
      <c r="AS114" s="29">
        <f t="shared" si="92"/>
        <v>200348.65796793808</v>
      </c>
      <c r="AT114" s="29">
        <f t="shared" si="93"/>
        <v>205327.32211844134</v>
      </c>
      <c r="AU114" s="19"/>
      <c r="AV114" s="28">
        <f t="shared" si="69"/>
        <v>135</v>
      </c>
      <c r="AW114" s="19"/>
      <c r="AX114" s="27">
        <f t="shared" si="70"/>
        <v>1.5822374117189231E-2</v>
      </c>
    </row>
    <row r="115" spans="1:50">
      <c r="A115">
        <f t="shared" si="71"/>
        <v>101</v>
      </c>
      <c r="C115" s="31">
        <f>VLOOKUP(Data!B103,original_prizes,3,TRUE)</f>
        <v>0.03</v>
      </c>
      <c r="D115" s="31">
        <f>VLOOKUP(Data!C103,original_prizes,3,TRUE)</f>
        <v>0.03</v>
      </c>
      <c r="E115" s="31">
        <f>VLOOKUP(Data!D103,original_prizes,3,TRUE)</f>
        <v>0.04</v>
      </c>
      <c r="F115" s="31">
        <f>VLOOKUP(Data!E103,original_prizes,3,TRUE)</f>
        <v>0.04</v>
      </c>
      <c r="G115" s="31">
        <f>VLOOKUP(Data!F103,original_prizes,3,TRUE)</f>
        <v>0.04</v>
      </c>
      <c r="H115" s="31">
        <f>VLOOKUP(Data!G103,original_prizes,3,TRUE)</f>
        <v>0.01</v>
      </c>
      <c r="I115" s="31">
        <f>VLOOKUP(Data!H103,original_prizes,3,TRUE)</f>
        <v>0.02</v>
      </c>
      <c r="J115" s="31">
        <f>VLOOKUP(Data!I103,original_prizes,3,TRUE)</f>
        <v>0.02</v>
      </c>
      <c r="K115" s="31">
        <f>VLOOKUP(Data!J103,original_prizes,3,TRUE)</f>
        <v>0</v>
      </c>
      <c r="L115" s="31">
        <f>VLOOKUP(Data!K103,original_prizes,3,TRUE)</f>
        <v>0.04</v>
      </c>
      <c r="M115" s="31">
        <f>VLOOKUP(Data!L103,original_prizes,3,TRUE)</f>
        <v>0</v>
      </c>
      <c r="N115" s="31">
        <f>VLOOKUP(Data!M103,original_prizes,3,TRUE)</f>
        <v>0.01</v>
      </c>
      <c r="O115" s="31">
        <f>VLOOKUP(Data!N103,original_prizes,3,TRUE)</f>
        <v>0.02</v>
      </c>
      <c r="P115" s="31">
        <f>VLOOKUP(Data!O103,original_prizes,3,TRUE)</f>
        <v>0.01</v>
      </c>
      <c r="Q115" s="31">
        <f>VLOOKUP(Data!P103,original_prizes,3,TRUE)</f>
        <v>0.04</v>
      </c>
      <c r="R115" s="31">
        <f>VLOOKUP(Data!Q103,original_prizes,3,TRUE)</f>
        <v>0.04</v>
      </c>
      <c r="S115" s="31">
        <f>VLOOKUP(Data!R103,original_prizes,3,TRUE)</f>
        <v>0.03</v>
      </c>
      <c r="T115" s="31">
        <f>VLOOKUP(Data!S103,original_prizes,3,TRUE)</f>
        <v>0</v>
      </c>
      <c r="U115" s="31">
        <f>VLOOKUP(Data!T103,original_prizes,3,TRUE)</f>
        <v>0</v>
      </c>
      <c r="V115" s="31">
        <f>VLOOKUP(Data!U103,original_prizes,3,TRUE)</f>
        <v>0.01</v>
      </c>
      <c r="X115">
        <f t="shared" si="72"/>
        <v>101</v>
      </c>
      <c r="Z115" s="32">
        <f t="shared" si="73"/>
        <v>150000</v>
      </c>
      <c r="AA115" s="29">
        <f t="shared" si="74"/>
        <v>153727.5</v>
      </c>
      <c r="AB115" s="29">
        <f t="shared" si="75"/>
        <v>157547.628375</v>
      </c>
      <c r="AC115" s="29">
        <f t="shared" si="76"/>
        <v>163030.28584245002</v>
      </c>
      <c r="AD115" s="29">
        <f t="shared" si="77"/>
        <v>168703.73978976728</v>
      </c>
      <c r="AE115" s="29">
        <f t="shared" si="78"/>
        <v>174574.62993445116</v>
      </c>
      <c r="AF115" s="29">
        <f t="shared" si="79"/>
        <v>175438.7743526267</v>
      </c>
      <c r="AG115" s="29">
        <f t="shared" si="80"/>
        <v>178052.81209048085</v>
      </c>
      <c r="AH115" s="29">
        <f t="shared" si="81"/>
        <v>180705.798990629</v>
      </c>
      <c r="AI115" s="29">
        <f t="shared" si="82"/>
        <v>179802.26999567586</v>
      </c>
      <c r="AJ115" s="29">
        <f t="shared" si="83"/>
        <v>186059.3889915254</v>
      </c>
      <c r="AK115" s="29">
        <f t="shared" si="84"/>
        <v>185129.09204656776</v>
      </c>
      <c r="AL115" s="29">
        <f t="shared" si="85"/>
        <v>186045.48105219827</v>
      </c>
      <c r="AM115" s="29">
        <f t="shared" si="86"/>
        <v>188817.55871987605</v>
      </c>
      <c r="AN115" s="29">
        <f t="shared" si="87"/>
        <v>189752.20563553943</v>
      </c>
      <c r="AO115" s="29">
        <f t="shared" si="88"/>
        <v>196355.58239165621</v>
      </c>
      <c r="AP115" s="29">
        <f t="shared" si="89"/>
        <v>203188.75665888583</v>
      </c>
      <c r="AQ115" s="29">
        <f t="shared" si="90"/>
        <v>208237.99726185916</v>
      </c>
      <c r="AR115" s="29">
        <f t="shared" si="91"/>
        <v>207196.80727554986</v>
      </c>
      <c r="AS115" s="29">
        <f t="shared" si="92"/>
        <v>206160.82323917211</v>
      </c>
      <c r="AT115" s="29">
        <f t="shared" si="93"/>
        <v>207181.31931420602</v>
      </c>
      <c r="AU115" s="19"/>
      <c r="AV115" s="28">
        <f t="shared" si="69"/>
        <v>139</v>
      </c>
      <c r="AW115" s="19"/>
      <c r="AX115" s="27">
        <f t="shared" si="70"/>
        <v>1.6279035534844555E-2</v>
      </c>
    </row>
    <row r="116" spans="1:50">
      <c r="A116">
        <f t="shared" si="71"/>
        <v>102</v>
      </c>
      <c r="C116" s="31">
        <f>VLOOKUP(Data!B104,original_prizes,3,TRUE)</f>
        <v>0.03</v>
      </c>
      <c r="D116" s="31">
        <f>VLOOKUP(Data!C104,original_prizes,3,TRUE)</f>
        <v>0.01</v>
      </c>
      <c r="E116" s="31">
        <f>VLOOKUP(Data!D104,original_prizes,3,TRUE)</f>
        <v>0.01</v>
      </c>
      <c r="F116" s="31">
        <f>VLOOKUP(Data!E104,original_prizes,3,TRUE)</f>
        <v>0.03</v>
      </c>
      <c r="G116" s="31">
        <f>VLOOKUP(Data!F104,original_prizes,3,TRUE)</f>
        <v>0.03</v>
      </c>
      <c r="H116" s="31">
        <f>VLOOKUP(Data!G104,original_prizes,3,TRUE)</f>
        <v>0</v>
      </c>
      <c r="I116" s="31">
        <f>VLOOKUP(Data!H104,original_prizes,3,TRUE)</f>
        <v>0</v>
      </c>
      <c r="J116" s="31">
        <f>VLOOKUP(Data!I104,original_prizes,3,TRUE)</f>
        <v>0.04</v>
      </c>
      <c r="K116" s="31">
        <f>VLOOKUP(Data!J104,original_prizes,3,TRUE)</f>
        <v>0.03</v>
      </c>
      <c r="L116" s="31">
        <f>VLOOKUP(Data!K104,original_prizes,3,TRUE)</f>
        <v>0.01</v>
      </c>
      <c r="M116" s="31">
        <f>VLOOKUP(Data!L104,original_prizes,3,TRUE)</f>
        <v>0.03</v>
      </c>
      <c r="N116" s="31">
        <f>VLOOKUP(Data!M104,original_prizes,3,TRUE)</f>
        <v>0</v>
      </c>
      <c r="O116" s="31">
        <f>VLOOKUP(Data!N104,original_prizes,3,TRUE)</f>
        <v>0.01</v>
      </c>
      <c r="P116" s="31">
        <f>VLOOKUP(Data!O104,original_prizes,3,TRUE)</f>
        <v>0</v>
      </c>
      <c r="Q116" s="31">
        <f>VLOOKUP(Data!P104,original_prizes,3,TRUE)</f>
        <v>0.03</v>
      </c>
      <c r="R116" s="31">
        <f>VLOOKUP(Data!Q104,original_prizes,3,TRUE)</f>
        <v>0</v>
      </c>
      <c r="S116" s="31">
        <f>VLOOKUP(Data!R104,original_prizes,3,TRUE)</f>
        <v>0.03</v>
      </c>
      <c r="T116" s="31">
        <f>VLOOKUP(Data!S104,original_prizes,3,TRUE)</f>
        <v>0.03</v>
      </c>
      <c r="U116" s="31">
        <f>VLOOKUP(Data!T104,original_prizes,3,TRUE)</f>
        <v>0.01</v>
      </c>
      <c r="V116" s="31">
        <f>VLOOKUP(Data!U104,original_prizes,3,TRUE)</f>
        <v>0.04</v>
      </c>
      <c r="X116">
        <f t="shared" si="72"/>
        <v>102</v>
      </c>
      <c r="Z116" s="32">
        <f t="shared" si="73"/>
        <v>150000</v>
      </c>
      <c r="AA116" s="29">
        <f t="shared" si="74"/>
        <v>153727.5</v>
      </c>
      <c r="AB116" s="29">
        <f t="shared" si="75"/>
        <v>154488.45112499999</v>
      </c>
      <c r="AC116" s="29">
        <f t="shared" si="76"/>
        <v>155253.16895806877</v>
      </c>
      <c r="AD116" s="29">
        <f t="shared" si="77"/>
        <v>159111.21020667677</v>
      </c>
      <c r="AE116" s="29">
        <f t="shared" si="78"/>
        <v>163065.12378031269</v>
      </c>
      <c r="AF116" s="29">
        <f t="shared" si="79"/>
        <v>162249.79816141113</v>
      </c>
      <c r="AG116" s="29">
        <f t="shared" si="80"/>
        <v>161438.54917060409</v>
      </c>
      <c r="AH116" s="29">
        <f t="shared" si="81"/>
        <v>167056.61068174112</v>
      </c>
      <c r="AI116" s="29">
        <f t="shared" si="82"/>
        <v>171207.96745718239</v>
      </c>
      <c r="AJ116" s="29">
        <f t="shared" si="83"/>
        <v>172055.44689609544</v>
      </c>
      <c r="AK116" s="29">
        <f t="shared" si="84"/>
        <v>176331.02475146341</v>
      </c>
      <c r="AL116" s="29">
        <f t="shared" si="85"/>
        <v>175449.3696277061</v>
      </c>
      <c r="AM116" s="29">
        <f t="shared" si="86"/>
        <v>176317.84400736325</v>
      </c>
      <c r="AN116" s="29">
        <f t="shared" si="87"/>
        <v>175436.25478732644</v>
      </c>
      <c r="AO116" s="29">
        <f t="shared" si="88"/>
        <v>179795.8457187915</v>
      </c>
      <c r="AP116" s="29">
        <f t="shared" si="89"/>
        <v>178896.86649019754</v>
      </c>
      <c r="AQ116" s="29">
        <f t="shared" si="90"/>
        <v>183342.45362247896</v>
      </c>
      <c r="AR116" s="29">
        <f t="shared" si="91"/>
        <v>187898.51359499758</v>
      </c>
      <c r="AS116" s="29">
        <f t="shared" si="92"/>
        <v>188828.61123729282</v>
      </c>
      <c r="AT116" s="29">
        <f t="shared" si="93"/>
        <v>195399.84690835062</v>
      </c>
      <c r="AU116" s="19"/>
      <c r="AV116" s="28">
        <f t="shared" si="69"/>
        <v>59</v>
      </c>
      <c r="AW116" s="19"/>
      <c r="AX116" s="27">
        <f t="shared" si="70"/>
        <v>1.3308412076148857E-2</v>
      </c>
    </row>
    <row r="117" spans="1:50">
      <c r="A117">
        <f t="shared" si="71"/>
        <v>103</v>
      </c>
      <c r="C117" s="31">
        <f>VLOOKUP(Data!B105,original_prizes,3,TRUE)</f>
        <v>0.04</v>
      </c>
      <c r="D117" s="31">
        <f>VLOOKUP(Data!C105,original_prizes,3,TRUE)</f>
        <v>0.01</v>
      </c>
      <c r="E117" s="31">
        <f>VLOOKUP(Data!D105,original_prizes,3,TRUE)</f>
        <v>0.03</v>
      </c>
      <c r="F117" s="31">
        <f>VLOOKUP(Data!E105,original_prizes,3,TRUE)</f>
        <v>0.02</v>
      </c>
      <c r="G117" s="31">
        <f>VLOOKUP(Data!F105,original_prizes,3,TRUE)</f>
        <v>0</v>
      </c>
      <c r="H117" s="31">
        <f>VLOOKUP(Data!G105,original_prizes,3,TRUE)</f>
        <v>0.01</v>
      </c>
      <c r="I117" s="31">
        <f>VLOOKUP(Data!H105,original_prizes,3,TRUE)</f>
        <v>0</v>
      </c>
      <c r="J117" s="31">
        <f>VLOOKUP(Data!I105,original_prizes,3,TRUE)</f>
        <v>0.01</v>
      </c>
      <c r="K117" s="31">
        <f>VLOOKUP(Data!J105,original_prizes,3,TRUE)</f>
        <v>0.01</v>
      </c>
      <c r="L117" s="31">
        <f>VLOOKUP(Data!K105,original_prizes,3,TRUE)</f>
        <v>0.03</v>
      </c>
      <c r="M117" s="31">
        <f>VLOOKUP(Data!L105,original_prizes,3,TRUE)</f>
        <v>0.04</v>
      </c>
      <c r="N117" s="31">
        <f>VLOOKUP(Data!M105,original_prizes,3,TRUE)</f>
        <v>0.04</v>
      </c>
      <c r="O117" s="31">
        <f>VLOOKUP(Data!N105,original_prizes,3,TRUE)</f>
        <v>0.04</v>
      </c>
      <c r="P117" s="31">
        <f>VLOOKUP(Data!O105,original_prizes,3,TRUE)</f>
        <v>0.03</v>
      </c>
      <c r="Q117" s="31">
        <f>VLOOKUP(Data!P105,original_prizes,3,TRUE)</f>
        <v>0.04</v>
      </c>
      <c r="R117" s="31">
        <f>VLOOKUP(Data!Q105,original_prizes,3,TRUE)</f>
        <v>0.01</v>
      </c>
      <c r="S117" s="31">
        <f>VLOOKUP(Data!R105,original_prizes,3,TRUE)</f>
        <v>0.04</v>
      </c>
      <c r="T117" s="31">
        <f>VLOOKUP(Data!S105,original_prizes,3,TRUE)</f>
        <v>0.04</v>
      </c>
      <c r="U117" s="31">
        <f>VLOOKUP(Data!T105,original_prizes,3,TRUE)</f>
        <v>0.02</v>
      </c>
      <c r="V117" s="31">
        <f>VLOOKUP(Data!U105,original_prizes,3,TRUE)</f>
        <v>0</v>
      </c>
      <c r="X117">
        <f t="shared" si="72"/>
        <v>103</v>
      </c>
      <c r="Z117" s="32">
        <f t="shared" si="73"/>
        <v>150000</v>
      </c>
      <c r="AA117" s="29">
        <f t="shared" si="74"/>
        <v>155220</v>
      </c>
      <c r="AB117" s="29">
        <f t="shared" si="75"/>
        <v>155988.33900000001</v>
      </c>
      <c r="AC117" s="29">
        <f t="shared" si="76"/>
        <v>159864.64922415002</v>
      </c>
      <c r="AD117" s="29">
        <f t="shared" si="77"/>
        <v>162246.63249758986</v>
      </c>
      <c r="AE117" s="29">
        <f t="shared" si="78"/>
        <v>161435.39933510192</v>
      </c>
      <c r="AF117" s="29">
        <f t="shared" si="79"/>
        <v>162234.50456181067</v>
      </c>
      <c r="AG117" s="29">
        <f t="shared" si="80"/>
        <v>161423.3320390016</v>
      </c>
      <c r="AH117" s="29">
        <f t="shared" si="81"/>
        <v>162222.37753259466</v>
      </c>
      <c r="AI117" s="29">
        <f t="shared" si="82"/>
        <v>163025.37830138102</v>
      </c>
      <c r="AJ117" s="29">
        <f t="shared" si="83"/>
        <v>167076.55895217034</v>
      </c>
      <c r="AK117" s="29">
        <f t="shared" si="84"/>
        <v>172890.82320370586</v>
      </c>
      <c r="AL117" s="29">
        <f t="shared" si="85"/>
        <v>178907.42385119482</v>
      </c>
      <c r="AM117" s="29">
        <f t="shared" si="86"/>
        <v>185133.40220121641</v>
      </c>
      <c r="AN117" s="29">
        <f t="shared" si="87"/>
        <v>189733.96724591663</v>
      </c>
      <c r="AO117" s="29">
        <f t="shared" si="88"/>
        <v>196336.70930607454</v>
      </c>
      <c r="AP117" s="29">
        <f t="shared" si="89"/>
        <v>197308.5760171396</v>
      </c>
      <c r="AQ117" s="29">
        <f t="shared" si="90"/>
        <v>204174.91446253605</v>
      </c>
      <c r="AR117" s="29">
        <f t="shared" si="91"/>
        <v>211280.20148583231</v>
      </c>
      <c r="AS117" s="29">
        <f t="shared" si="92"/>
        <v>214428.27648797122</v>
      </c>
      <c r="AT117" s="29">
        <f t="shared" si="93"/>
        <v>213356.13510553137</v>
      </c>
      <c r="AU117" s="19"/>
      <c r="AV117" s="28">
        <f t="shared" si="69"/>
        <v>163</v>
      </c>
      <c r="AW117" s="19"/>
      <c r="AX117" s="27">
        <f t="shared" si="70"/>
        <v>1.7772457062612768E-2</v>
      </c>
    </row>
    <row r="118" spans="1:50">
      <c r="A118">
        <f t="shared" si="71"/>
        <v>104</v>
      </c>
      <c r="C118" s="31">
        <f>VLOOKUP(Data!B106,original_prizes,3,TRUE)</f>
        <v>0.02</v>
      </c>
      <c r="D118" s="31">
        <f>VLOOKUP(Data!C106,original_prizes,3,TRUE)</f>
        <v>0.03</v>
      </c>
      <c r="E118" s="31">
        <f>VLOOKUP(Data!D106,original_prizes,3,TRUE)</f>
        <v>0.04</v>
      </c>
      <c r="F118" s="31">
        <f>VLOOKUP(Data!E106,original_prizes,3,TRUE)</f>
        <v>0.04</v>
      </c>
      <c r="G118" s="31">
        <f>VLOOKUP(Data!F106,original_prizes,3,TRUE)</f>
        <v>0.02</v>
      </c>
      <c r="H118" s="31">
        <f>VLOOKUP(Data!G106,original_prizes,3,TRUE)</f>
        <v>0.04</v>
      </c>
      <c r="I118" s="31">
        <f>VLOOKUP(Data!H106,original_prizes,3,TRUE)</f>
        <v>0.03</v>
      </c>
      <c r="J118" s="31">
        <f>VLOOKUP(Data!I106,original_prizes,3,TRUE)</f>
        <v>0.02</v>
      </c>
      <c r="K118" s="31">
        <f>VLOOKUP(Data!J106,original_prizes,3,TRUE)</f>
        <v>0</v>
      </c>
      <c r="L118" s="31">
        <f>VLOOKUP(Data!K106,original_prizes,3,TRUE)</f>
        <v>0.02</v>
      </c>
      <c r="M118" s="31">
        <f>VLOOKUP(Data!L106,original_prizes,3,TRUE)</f>
        <v>0.01</v>
      </c>
      <c r="N118" s="31">
        <f>VLOOKUP(Data!M106,original_prizes,3,TRUE)</f>
        <v>0.03</v>
      </c>
      <c r="O118" s="31">
        <f>VLOOKUP(Data!N106,original_prizes,3,TRUE)</f>
        <v>0.04</v>
      </c>
      <c r="P118" s="31">
        <f>VLOOKUP(Data!O106,original_prizes,3,TRUE)</f>
        <v>0.03</v>
      </c>
      <c r="Q118" s="31">
        <f>VLOOKUP(Data!P106,original_prizes,3,TRUE)</f>
        <v>0.03</v>
      </c>
      <c r="R118" s="31">
        <f>VLOOKUP(Data!Q106,original_prizes,3,TRUE)</f>
        <v>0.02</v>
      </c>
      <c r="S118" s="31">
        <f>VLOOKUP(Data!R106,original_prizes,3,TRUE)</f>
        <v>0</v>
      </c>
      <c r="T118" s="31">
        <f>VLOOKUP(Data!S106,original_prizes,3,TRUE)</f>
        <v>0.02</v>
      </c>
      <c r="U118" s="31">
        <f>VLOOKUP(Data!T106,original_prizes,3,TRUE)</f>
        <v>0.01</v>
      </c>
      <c r="V118" s="31">
        <f>VLOOKUP(Data!U106,original_prizes,3,TRUE)</f>
        <v>0.03</v>
      </c>
      <c r="X118">
        <f t="shared" si="72"/>
        <v>104</v>
      </c>
      <c r="Z118" s="32">
        <f t="shared" si="73"/>
        <v>150000</v>
      </c>
      <c r="AA118" s="29">
        <f t="shared" si="74"/>
        <v>152235</v>
      </c>
      <c r="AB118" s="29">
        <f t="shared" si="75"/>
        <v>156018.03975000003</v>
      </c>
      <c r="AC118" s="29">
        <f t="shared" si="76"/>
        <v>161447.46753330002</v>
      </c>
      <c r="AD118" s="29">
        <f t="shared" si="77"/>
        <v>167065.83940345887</v>
      </c>
      <c r="AE118" s="29">
        <f t="shared" si="78"/>
        <v>169555.12041057041</v>
      </c>
      <c r="AF118" s="29">
        <f t="shared" si="79"/>
        <v>175455.63860085828</v>
      </c>
      <c r="AG118" s="29">
        <f t="shared" si="80"/>
        <v>179815.71122008961</v>
      </c>
      <c r="AH118" s="29">
        <f t="shared" si="81"/>
        <v>182494.96531726897</v>
      </c>
      <c r="AI118" s="29">
        <f t="shared" si="82"/>
        <v>181582.49049068263</v>
      </c>
      <c r="AJ118" s="29">
        <f t="shared" si="83"/>
        <v>184288.06959899378</v>
      </c>
      <c r="AK118" s="29">
        <f t="shared" si="84"/>
        <v>185200.29554350881</v>
      </c>
      <c r="AL118" s="29">
        <f t="shared" si="85"/>
        <v>189802.52288776499</v>
      </c>
      <c r="AM118" s="29">
        <f t="shared" si="86"/>
        <v>196407.65068425922</v>
      </c>
      <c r="AN118" s="29">
        <f t="shared" si="87"/>
        <v>201288.38080376308</v>
      </c>
      <c r="AO118" s="29">
        <f t="shared" si="88"/>
        <v>206290.39706673659</v>
      </c>
      <c r="AP118" s="29">
        <f t="shared" si="89"/>
        <v>209364.12398303096</v>
      </c>
      <c r="AQ118" s="29">
        <f t="shared" si="90"/>
        <v>208317.30336311582</v>
      </c>
      <c r="AR118" s="29">
        <f t="shared" si="91"/>
        <v>211421.23118322625</v>
      </c>
      <c r="AS118" s="29">
        <f t="shared" si="92"/>
        <v>212467.76627758323</v>
      </c>
      <c r="AT118" s="29">
        <f t="shared" si="93"/>
        <v>217747.59026958118</v>
      </c>
      <c r="AU118" s="19"/>
      <c r="AV118" s="28">
        <f t="shared" si="69"/>
        <v>184</v>
      </c>
      <c r="AW118" s="19"/>
      <c r="AX118" s="27">
        <f t="shared" si="70"/>
        <v>1.8809779131769178E-2</v>
      </c>
    </row>
    <row r="119" spans="1:50">
      <c r="A119">
        <f t="shared" si="71"/>
        <v>105</v>
      </c>
      <c r="C119" s="31">
        <f>VLOOKUP(Data!B107,original_prizes,3,TRUE)</f>
        <v>0.01</v>
      </c>
      <c r="D119" s="31">
        <f>VLOOKUP(Data!C107,original_prizes,3,TRUE)</f>
        <v>0.03</v>
      </c>
      <c r="E119" s="31">
        <f>VLOOKUP(Data!D107,original_prizes,3,TRUE)</f>
        <v>0</v>
      </c>
      <c r="F119" s="31">
        <f>VLOOKUP(Data!E107,original_prizes,3,TRUE)</f>
        <v>0</v>
      </c>
      <c r="G119" s="31">
        <f>VLOOKUP(Data!F107,original_prizes,3,TRUE)</f>
        <v>0</v>
      </c>
      <c r="H119" s="31">
        <f>VLOOKUP(Data!G107,original_prizes,3,TRUE)</f>
        <v>0.04</v>
      </c>
      <c r="I119" s="31">
        <f>VLOOKUP(Data!H107,original_prizes,3,TRUE)</f>
        <v>0.04</v>
      </c>
      <c r="J119" s="31">
        <f>VLOOKUP(Data!I107,original_prizes,3,TRUE)</f>
        <v>0</v>
      </c>
      <c r="K119" s="31">
        <f>VLOOKUP(Data!J107,original_prizes,3,TRUE)</f>
        <v>0.02</v>
      </c>
      <c r="L119" s="31">
        <f>VLOOKUP(Data!K107,original_prizes,3,TRUE)</f>
        <v>0.02</v>
      </c>
      <c r="M119" s="31">
        <f>VLOOKUP(Data!L107,original_prizes,3,TRUE)</f>
        <v>0</v>
      </c>
      <c r="N119" s="31">
        <f>VLOOKUP(Data!M107,original_prizes,3,TRUE)</f>
        <v>0.03</v>
      </c>
      <c r="O119" s="31">
        <f>VLOOKUP(Data!N107,original_prizes,3,TRUE)</f>
        <v>0</v>
      </c>
      <c r="P119" s="31">
        <f>VLOOKUP(Data!O107,original_prizes,3,TRUE)</f>
        <v>0</v>
      </c>
      <c r="Q119" s="31">
        <f>VLOOKUP(Data!P107,original_prizes,3,TRUE)</f>
        <v>0.01</v>
      </c>
      <c r="R119" s="31">
        <f>VLOOKUP(Data!Q107,original_prizes,3,TRUE)</f>
        <v>0.01</v>
      </c>
      <c r="S119" s="31">
        <f>VLOOKUP(Data!R107,original_prizes,3,TRUE)</f>
        <v>0.04</v>
      </c>
      <c r="T119" s="31">
        <f>VLOOKUP(Data!S107,original_prizes,3,TRUE)</f>
        <v>0.02</v>
      </c>
      <c r="U119" s="31">
        <f>VLOOKUP(Data!T107,original_prizes,3,TRUE)</f>
        <v>0.01</v>
      </c>
      <c r="V119" s="31">
        <f>VLOOKUP(Data!U107,original_prizes,3,TRUE)</f>
        <v>0.01</v>
      </c>
      <c r="X119">
        <f t="shared" si="72"/>
        <v>105</v>
      </c>
      <c r="Z119" s="32">
        <f t="shared" si="73"/>
        <v>150000</v>
      </c>
      <c r="AA119" s="29">
        <f t="shared" si="74"/>
        <v>150742.5</v>
      </c>
      <c r="AB119" s="29">
        <f t="shared" si="75"/>
        <v>154488.45112499999</v>
      </c>
      <c r="AC119" s="29">
        <f t="shared" si="76"/>
        <v>153716.00886937499</v>
      </c>
      <c r="AD119" s="29">
        <f t="shared" si="77"/>
        <v>152947.42882502812</v>
      </c>
      <c r="AE119" s="29">
        <f t="shared" si="78"/>
        <v>152182.69168090299</v>
      </c>
      <c r="AF119" s="29">
        <f t="shared" si="79"/>
        <v>157478.64935139843</v>
      </c>
      <c r="AG119" s="29">
        <f t="shared" si="80"/>
        <v>162958.90634882712</v>
      </c>
      <c r="AH119" s="29">
        <f t="shared" si="81"/>
        <v>162144.11181708297</v>
      </c>
      <c r="AI119" s="29">
        <f t="shared" si="82"/>
        <v>164560.05908315751</v>
      </c>
      <c r="AJ119" s="29">
        <f t="shared" si="83"/>
        <v>167012.00396349654</v>
      </c>
      <c r="AK119" s="29">
        <f t="shared" si="84"/>
        <v>166176.94394367904</v>
      </c>
      <c r="AL119" s="29">
        <f t="shared" si="85"/>
        <v>170306.44100067948</v>
      </c>
      <c r="AM119" s="29">
        <f t="shared" si="86"/>
        <v>169454.90879567608</v>
      </c>
      <c r="AN119" s="29">
        <f t="shared" si="87"/>
        <v>168607.63425169769</v>
      </c>
      <c r="AO119" s="29">
        <f t="shared" si="88"/>
        <v>169442.24204124359</v>
      </c>
      <c r="AP119" s="29">
        <f t="shared" si="89"/>
        <v>170280.98113934774</v>
      </c>
      <c r="AQ119" s="29">
        <f t="shared" si="90"/>
        <v>176206.75928299702</v>
      </c>
      <c r="AR119" s="29">
        <f t="shared" si="91"/>
        <v>178832.2399963137</v>
      </c>
      <c r="AS119" s="29">
        <f t="shared" si="92"/>
        <v>179717.45958429546</v>
      </c>
      <c r="AT119" s="29">
        <f t="shared" si="93"/>
        <v>180607.06100923772</v>
      </c>
      <c r="AU119" s="19"/>
      <c r="AV119" s="28">
        <f t="shared" si="69"/>
        <v>11</v>
      </c>
      <c r="AW119" s="19"/>
      <c r="AX119" s="27">
        <f t="shared" si="70"/>
        <v>9.3276561260877688E-3</v>
      </c>
    </row>
    <row r="120" spans="1:50">
      <c r="A120">
        <f t="shared" si="71"/>
        <v>106</v>
      </c>
      <c r="C120" s="31">
        <f>VLOOKUP(Data!B108,original_prizes,3,TRUE)</f>
        <v>0.01</v>
      </c>
      <c r="D120" s="31">
        <f>VLOOKUP(Data!C108,original_prizes,3,TRUE)</f>
        <v>0.02</v>
      </c>
      <c r="E120" s="31">
        <f>VLOOKUP(Data!D108,original_prizes,3,TRUE)</f>
        <v>0.01</v>
      </c>
      <c r="F120" s="31">
        <f>VLOOKUP(Data!E108,original_prizes,3,TRUE)</f>
        <v>0.02</v>
      </c>
      <c r="G120" s="31">
        <f>VLOOKUP(Data!F108,original_prizes,3,TRUE)</f>
        <v>0.02</v>
      </c>
      <c r="H120" s="31">
        <f>VLOOKUP(Data!G108,original_prizes,3,TRUE)</f>
        <v>0</v>
      </c>
      <c r="I120" s="31">
        <f>VLOOKUP(Data!H108,original_prizes,3,TRUE)</f>
        <v>0.01</v>
      </c>
      <c r="J120" s="31">
        <f>VLOOKUP(Data!I108,original_prizes,3,TRUE)</f>
        <v>0.04</v>
      </c>
      <c r="K120" s="31">
        <f>VLOOKUP(Data!J108,original_prizes,3,TRUE)</f>
        <v>0.03</v>
      </c>
      <c r="L120" s="31">
        <f>VLOOKUP(Data!K108,original_prizes,3,TRUE)</f>
        <v>0.02</v>
      </c>
      <c r="M120" s="31">
        <f>VLOOKUP(Data!L108,original_prizes,3,TRUE)</f>
        <v>0.03</v>
      </c>
      <c r="N120" s="31">
        <f>VLOOKUP(Data!M108,original_prizes,3,TRUE)</f>
        <v>0</v>
      </c>
      <c r="O120" s="31">
        <f>VLOOKUP(Data!N108,original_prizes,3,TRUE)</f>
        <v>0</v>
      </c>
      <c r="P120" s="31">
        <f>VLOOKUP(Data!O108,original_prizes,3,TRUE)</f>
        <v>0.04</v>
      </c>
      <c r="Q120" s="31">
        <f>VLOOKUP(Data!P108,original_prizes,3,TRUE)</f>
        <v>0.01</v>
      </c>
      <c r="R120" s="31">
        <f>VLOOKUP(Data!Q108,original_prizes,3,TRUE)</f>
        <v>0.04</v>
      </c>
      <c r="S120" s="31">
        <f>VLOOKUP(Data!R108,original_prizes,3,TRUE)</f>
        <v>0.03</v>
      </c>
      <c r="T120" s="31">
        <f>VLOOKUP(Data!S108,original_prizes,3,TRUE)</f>
        <v>0.01</v>
      </c>
      <c r="U120" s="31">
        <f>VLOOKUP(Data!T108,original_prizes,3,TRUE)</f>
        <v>0.03</v>
      </c>
      <c r="V120" s="31">
        <f>VLOOKUP(Data!U108,original_prizes,3,TRUE)</f>
        <v>0.01</v>
      </c>
      <c r="X120">
        <f t="shared" si="72"/>
        <v>106</v>
      </c>
      <c r="Z120" s="32">
        <f t="shared" si="73"/>
        <v>150000</v>
      </c>
      <c r="AA120" s="29">
        <f t="shared" si="74"/>
        <v>150742.5</v>
      </c>
      <c r="AB120" s="29">
        <f t="shared" si="75"/>
        <v>152988.56325000001</v>
      </c>
      <c r="AC120" s="29">
        <f t="shared" si="76"/>
        <v>153745.85663808751</v>
      </c>
      <c r="AD120" s="29">
        <f t="shared" si="77"/>
        <v>156036.66990199502</v>
      </c>
      <c r="AE120" s="29">
        <f t="shared" si="78"/>
        <v>158361.61628353476</v>
      </c>
      <c r="AF120" s="29">
        <f t="shared" si="79"/>
        <v>157569.8082021171</v>
      </c>
      <c r="AG120" s="29">
        <f t="shared" si="80"/>
        <v>158349.7787527176</v>
      </c>
      <c r="AH120" s="29">
        <f t="shared" si="81"/>
        <v>163860.35105331219</v>
      </c>
      <c r="AI120" s="29">
        <f t="shared" si="82"/>
        <v>167932.280776987</v>
      </c>
      <c r="AJ120" s="29">
        <f t="shared" si="83"/>
        <v>170434.47176056411</v>
      </c>
      <c r="AK120" s="29">
        <f t="shared" si="84"/>
        <v>174669.76838381411</v>
      </c>
      <c r="AL120" s="29">
        <f t="shared" si="85"/>
        <v>173796.41954189504</v>
      </c>
      <c r="AM120" s="29">
        <f t="shared" si="86"/>
        <v>172927.43744418558</v>
      </c>
      <c r="AN120" s="29">
        <f t="shared" si="87"/>
        <v>178945.31226724322</v>
      </c>
      <c r="AO120" s="29">
        <f t="shared" si="88"/>
        <v>179831.09156296606</v>
      </c>
      <c r="AP120" s="29">
        <f t="shared" si="89"/>
        <v>186089.21354935729</v>
      </c>
      <c r="AQ120" s="29">
        <f t="shared" si="90"/>
        <v>190713.53050605883</v>
      </c>
      <c r="AR120" s="29">
        <f t="shared" si="91"/>
        <v>191657.56248206383</v>
      </c>
      <c r="AS120" s="29">
        <f t="shared" si="92"/>
        <v>196420.25290974311</v>
      </c>
      <c r="AT120" s="29">
        <f t="shared" si="93"/>
        <v>197392.53316164634</v>
      </c>
      <c r="AU120" s="19"/>
      <c r="AV120" s="28">
        <f t="shared" si="69"/>
        <v>79</v>
      </c>
      <c r="AW120" s="19"/>
      <c r="AX120" s="27">
        <f t="shared" si="70"/>
        <v>1.3822611293927256E-2</v>
      </c>
    </row>
    <row r="121" spans="1:50">
      <c r="A121">
        <f t="shared" si="71"/>
        <v>107</v>
      </c>
      <c r="C121" s="31">
        <f>VLOOKUP(Data!B109,original_prizes,3,TRUE)</f>
        <v>0.04</v>
      </c>
      <c r="D121" s="31">
        <f>VLOOKUP(Data!C109,original_prizes,3,TRUE)</f>
        <v>0</v>
      </c>
      <c r="E121" s="31">
        <f>VLOOKUP(Data!D109,original_prizes,3,TRUE)</f>
        <v>0</v>
      </c>
      <c r="F121" s="31">
        <f>VLOOKUP(Data!E109,original_prizes,3,TRUE)</f>
        <v>0.02</v>
      </c>
      <c r="G121" s="31">
        <f>VLOOKUP(Data!F109,original_prizes,3,TRUE)</f>
        <v>0.02</v>
      </c>
      <c r="H121" s="31">
        <f>VLOOKUP(Data!G109,original_prizes,3,TRUE)</f>
        <v>0.04</v>
      </c>
      <c r="I121" s="31">
        <f>VLOOKUP(Data!H109,original_prizes,3,TRUE)</f>
        <v>0.03</v>
      </c>
      <c r="J121" s="31">
        <f>VLOOKUP(Data!I109,original_prizes,3,TRUE)</f>
        <v>0.01</v>
      </c>
      <c r="K121" s="31">
        <f>VLOOKUP(Data!J109,original_prizes,3,TRUE)</f>
        <v>0.04</v>
      </c>
      <c r="L121" s="31">
        <f>VLOOKUP(Data!K109,original_prizes,3,TRUE)</f>
        <v>0.01</v>
      </c>
      <c r="M121" s="31">
        <f>VLOOKUP(Data!L109,original_prizes,3,TRUE)</f>
        <v>0.03</v>
      </c>
      <c r="N121" s="31">
        <f>VLOOKUP(Data!M109,original_prizes,3,TRUE)</f>
        <v>0.01</v>
      </c>
      <c r="O121" s="31">
        <f>VLOOKUP(Data!N109,original_prizes,3,TRUE)</f>
        <v>0.01</v>
      </c>
      <c r="P121" s="31">
        <f>VLOOKUP(Data!O109,original_prizes,3,TRUE)</f>
        <v>0.03</v>
      </c>
      <c r="Q121" s="31">
        <f>VLOOKUP(Data!P109,original_prizes,3,TRUE)</f>
        <v>0.02</v>
      </c>
      <c r="R121" s="31">
        <f>VLOOKUP(Data!Q109,original_prizes,3,TRUE)</f>
        <v>0.03</v>
      </c>
      <c r="S121" s="31">
        <f>VLOOKUP(Data!R109,original_prizes,3,TRUE)</f>
        <v>0.01</v>
      </c>
      <c r="T121" s="31">
        <f>VLOOKUP(Data!S109,original_prizes,3,TRUE)</f>
        <v>0.03</v>
      </c>
      <c r="U121" s="31">
        <f>VLOOKUP(Data!T109,original_prizes,3,TRUE)</f>
        <v>0</v>
      </c>
      <c r="V121" s="31">
        <f>VLOOKUP(Data!U109,original_prizes,3,TRUE)</f>
        <v>0.04</v>
      </c>
      <c r="X121">
        <f t="shared" si="72"/>
        <v>107</v>
      </c>
      <c r="Z121" s="32">
        <f t="shared" si="73"/>
        <v>150000</v>
      </c>
      <c r="AA121" s="29">
        <f t="shared" si="74"/>
        <v>155220</v>
      </c>
      <c r="AB121" s="29">
        <f t="shared" si="75"/>
        <v>154443.9</v>
      </c>
      <c r="AC121" s="29">
        <f t="shared" si="76"/>
        <v>153671.68049999999</v>
      </c>
      <c r="AD121" s="29">
        <f t="shared" si="77"/>
        <v>155961.38853944998</v>
      </c>
      <c r="AE121" s="29">
        <f t="shared" si="78"/>
        <v>158285.21322868779</v>
      </c>
      <c r="AF121" s="29">
        <f t="shared" si="79"/>
        <v>163793.53864904612</v>
      </c>
      <c r="AG121" s="29">
        <f t="shared" si="80"/>
        <v>167863.80808447493</v>
      </c>
      <c r="AH121" s="29">
        <f t="shared" si="81"/>
        <v>168694.73393449307</v>
      </c>
      <c r="AI121" s="29">
        <f t="shared" si="82"/>
        <v>174565.31067541341</v>
      </c>
      <c r="AJ121" s="29">
        <f t="shared" si="83"/>
        <v>175429.40896325669</v>
      </c>
      <c r="AK121" s="29">
        <f t="shared" si="84"/>
        <v>179788.82977599362</v>
      </c>
      <c r="AL121" s="29">
        <f t="shared" si="85"/>
        <v>180678.78448338478</v>
      </c>
      <c r="AM121" s="29">
        <f t="shared" si="86"/>
        <v>181573.14446657753</v>
      </c>
      <c r="AN121" s="29">
        <f t="shared" si="87"/>
        <v>186085.23710657199</v>
      </c>
      <c r="AO121" s="29">
        <f t="shared" si="88"/>
        <v>188857.90713945992</v>
      </c>
      <c r="AP121" s="29">
        <f t="shared" si="89"/>
        <v>193551.02613187552</v>
      </c>
      <c r="AQ121" s="29">
        <f t="shared" si="90"/>
        <v>194509.10371122832</v>
      </c>
      <c r="AR121" s="29">
        <f t="shared" si="91"/>
        <v>199342.65493845235</v>
      </c>
      <c r="AS121" s="29">
        <f t="shared" si="92"/>
        <v>198345.94166376008</v>
      </c>
      <c r="AT121" s="29">
        <f t="shared" si="93"/>
        <v>205248.38043365895</v>
      </c>
      <c r="AU121" s="19"/>
      <c r="AV121" s="28">
        <f t="shared" si="69"/>
        <v>130</v>
      </c>
      <c r="AW121" s="19"/>
      <c r="AX121" s="27">
        <f t="shared" si="70"/>
        <v>1.5802843015073176E-2</v>
      </c>
    </row>
    <row r="122" spans="1:50">
      <c r="A122">
        <f t="shared" si="71"/>
        <v>108</v>
      </c>
      <c r="C122" s="31">
        <f>VLOOKUP(Data!B110,original_prizes,3,TRUE)</f>
        <v>0.01</v>
      </c>
      <c r="D122" s="31">
        <f>VLOOKUP(Data!C110,original_prizes,3,TRUE)</f>
        <v>0.02</v>
      </c>
      <c r="E122" s="31">
        <f>VLOOKUP(Data!D110,original_prizes,3,TRUE)</f>
        <v>0</v>
      </c>
      <c r="F122" s="31">
        <f>VLOOKUP(Data!E110,original_prizes,3,TRUE)</f>
        <v>0.01</v>
      </c>
      <c r="G122" s="31">
        <f>VLOOKUP(Data!F110,original_prizes,3,TRUE)</f>
        <v>0.02</v>
      </c>
      <c r="H122" s="31">
        <f>VLOOKUP(Data!G110,original_prizes,3,TRUE)</f>
        <v>0</v>
      </c>
      <c r="I122" s="31">
        <f>VLOOKUP(Data!H110,original_prizes,3,TRUE)</f>
        <v>0.03</v>
      </c>
      <c r="J122" s="31">
        <f>VLOOKUP(Data!I110,original_prizes,3,TRUE)</f>
        <v>0.04</v>
      </c>
      <c r="K122" s="31">
        <f>VLOOKUP(Data!J110,original_prizes,3,TRUE)</f>
        <v>0.02</v>
      </c>
      <c r="L122" s="31">
        <f>VLOOKUP(Data!K110,original_prizes,3,TRUE)</f>
        <v>0.04</v>
      </c>
      <c r="M122" s="31">
        <f>VLOOKUP(Data!L110,original_prizes,3,TRUE)</f>
        <v>0.02</v>
      </c>
      <c r="N122" s="31">
        <f>VLOOKUP(Data!M110,original_prizes,3,TRUE)</f>
        <v>0.02</v>
      </c>
      <c r="O122" s="31">
        <f>VLOOKUP(Data!N110,original_prizes,3,TRUE)</f>
        <v>0.01</v>
      </c>
      <c r="P122" s="31">
        <f>VLOOKUP(Data!O110,original_prizes,3,TRUE)</f>
        <v>0.02</v>
      </c>
      <c r="Q122" s="31">
        <f>VLOOKUP(Data!P110,original_prizes,3,TRUE)</f>
        <v>0.03</v>
      </c>
      <c r="R122" s="31">
        <f>VLOOKUP(Data!Q110,original_prizes,3,TRUE)</f>
        <v>0.03</v>
      </c>
      <c r="S122" s="31">
        <f>VLOOKUP(Data!R110,original_prizes,3,TRUE)</f>
        <v>0.04</v>
      </c>
      <c r="T122" s="31">
        <f>VLOOKUP(Data!S110,original_prizes,3,TRUE)</f>
        <v>0.03</v>
      </c>
      <c r="U122" s="31">
        <f>VLOOKUP(Data!T110,original_prizes,3,TRUE)</f>
        <v>0.03</v>
      </c>
      <c r="V122" s="31">
        <f>VLOOKUP(Data!U110,original_prizes,3,TRUE)</f>
        <v>0.02</v>
      </c>
      <c r="X122">
        <f t="shared" si="72"/>
        <v>108</v>
      </c>
      <c r="Z122" s="32">
        <f t="shared" si="73"/>
        <v>150000</v>
      </c>
      <c r="AA122" s="29">
        <f t="shared" si="74"/>
        <v>150742.5</v>
      </c>
      <c r="AB122" s="29">
        <f t="shared" si="75"/>
        <v>152988.56325000001</v>
      </c>
      <c r="AC122" s="29">
        <f t="shared" si="76"/>
        <v>152223.62043375001</v>
      </c>
      <c r="AD122" s="29">
        <f t="shared" si="77"/>
        <v>152977.12735489706</v>
      </c>
      <c r="AE122" s="29">
        <f t="shared" si="78"/>
        <v>155256.48655248503</v>
      </c>
      <c r="AF122" s="29">
        <f t="shared" si="79"/>
        <v>154480.20411972259</v>
      </c>
      <c r="AG122" s="29">
        <f t="shared" si="80"/>
        <v>158319.03719209769</v>
      </c>
      <c r="AH122" s="29">
        <f t="shared" si="81"/>
        <v>163828.53968638269</v>
      </c>
      <c r="AI122" s="29">
        <f t="shared" si="82"/>
        <v>166269.58492770977</v>
      </c>
      <c r="AJ122" s="29">
        <f t="shared" si="83"/>
        <v>172055.76648319408</v>
      </c>
      <c r="AK122" s="29">
        <f t="shared" si="84"/>
        <v>174619.39740379367</v>
      </c>
      <c r="AL122" s="29">
        <f t="shared" si="85"/>
        <v>177221.22642511019</v>
      </c>
      <c r="AM122" s="29">
        <f t="shared" si="86"/>
        <v>178098.47149591448</v>
      </c>
      <c r="AN122" s="29">
        <f t="shared" si="87"/>
        <v>180752.13872120361</v>
      </c>
      <c r="AO122" s="29">
        <f t="shared" si="88"/>
        <v>185243.8293684255</v>
      </c>
      <c r="AP122" s="29">
        <f t="shared" si="89"/>
        <v>189847.13852823086</v>
      </c>
      <c r="AQ122" s="29">
        <f t="shared" si="90"/>
        <v>196453.81894901331</v>
      </c>
      <c r="AR122" s="29">
        <f t="shared" si="91"/>
        <v>201335.69634989629</v>
      </c>
      <c r="AS122" s="29">
        <f t="shared" si="92"/>
        <v>206338.88840419121</v>
      </c>
      <c r="AT122" s="29">
        <f t="shared" si="93"/>
        <v>209413.33784141365</v>
      </c>
      <c r="AU122" s="19"/>
      <c r="AV122" s="28">
        <f t="shared" si="69"/>
        <v>153</v>
      </c>
      <c r="AW122" s="19"/>
      <c r="AX122" s="27">
        <f t="shared" si="70"/>
        <v>1.682368561340275E-2</v>
      </c>
    </row>
    <row r="123" spans="1:50">
      <c r="A123">
        <f t="shared" si="71"/>
        <v>109</v>
      </c>
      <c r="C123" s="31">
        <f>VLOOKUP(Data!B111,original_prizes,3,TRUE)</f>
        <v>0.02</v>
      </c>
      <c r="D123" s="31">
        <f>VLOOKUP(Data!C111,original_prizes,3,TRUE)</f>
        <v>0.03</v>
      </c>
      <c r="E123" s="31">
        <f>VLOOKUP(Data!D111,original_prizes,3,TRUE)</f>
        <v>0.01</v>
      </c>
      <c r="F123" s="31">
        <f>VLOOKUP(Data!E111,original_prizes,3,TRUE)</f>
        <v>0.04</v>
      </c>
      <c r="G123" s="31">
        <f>VLOOKUP(Data!F111,original_prizes,3,TRUE)</f>
        <v>0</v>
      </c>
      <c r="H123" s="31">
        <f>VLOOKUP(Data!G111,original_prizes,3,TRUE)</f>
        <v>0.01</v>
      </c>
      <c r="I123" s="31">
        <f>VLOOKUP(Data!H111,original_prizes,3,TRUE)</f>
        <v>0</v>
      </c>
      <c r="J123" s="31">
        <f>VLOOKUP(Data!I111,original_prizes,3,TRUE)</f>
        <v>0.02</v>
      </c>
      <c r="K123" s="31">
        <f>VLOOKUP(Data!J111,original_prizes,3,TRUE)</f>
        <v>0.01</v>
      </c>
      <c r="L123" s="31">
        <f>VLOOKUP(Data!K111,original_prizes,3,TRUE)</f>
        <v>0.01</v>
      </c>
      <c r="M123" s="31">
        <f>VLOOKUP(Data!L111,original_prizes,3,TRUE)</f>
        <v>0</v>
      </c>
      <c r="N123" s="31">
        <f>VLOOKUP(Data!M111,original_prizes,3,TRUE)</f>
        <v>0.04</v>
      </c>
      <c r="O123" s="31">
        <f>VLOOKUP(Data!N111,original_prizes,3,TRUE)</f>
        <v>0.01</v>
      </c>
      <c r="P123" s="31">
        <f>VLOOKUP(Data!O111,original_prizes,3,TRUE)</f>
        <v>0.02</v>
      </c>
      <c r="Q123" s="31">
        <f>VLOOKUP(Data!P111,original_prizes,3,TRUE)</f>
        <v>0</v>
      </c>
      <c r="R123" s="31">
        <f>VLOOKUP(Data!Q111,original_prizes,3,TRUE)</f>
        <v>0.01</v>
      </c>
      <c r="S123" s="31">
        <f>VLOOKUP(Data!R111,original_prizes,3,TRUE)</f>
        <v>0</v>
      </c>
      <c r="T123" s="31">
        <f>VLOOKUP(Data!S111,original_prizes,3,TRUE)</f>
        <v>0.04</v>
      </c>
      <c r="U123" s="31">
        <f>VLOOKUP(Data!T111,original_prizes,3,TRUE)</f>
        <v>0.01</v>
      </c>
      <c r="V123" s="31">
        <f>VLOOKUP(Data!U111,original_prizes,3,TRUE)</f>
        <v>0.01</v>
      </c>
      <c r="X123">
        <f t="shared" si="72"/>
        <v>109</v>
      </c>
      <c r="Z123" s="32">
        <f t="shared" si="73"/>
        <v>150000</v>
      </c>
      <c r="AA123" s="29">
        <f t="shared" si="74"/>
        <v>152235</v>
      </c>
      <c r="AB123" s="29">
        <f t="shared" si="75"/>
        <v>156018.03975000003</v>
      </c>
      <c r="AC123" s="29">
        <f t="shared" si="76"/>
        <v>156790.32904676252</v>
      </c>
      <c r="AD123" s="29">
        <f t="shared" si="77"/>
        <v>162246.63249758986</v>
      </c>
      <c r="AE123" s="29">
        <f t="shared" si="78"/>
        <v>161435.39933510192</v>
      </c>
      <c r="AF123" s="29">
        <f t="shared" si="79"/>
        <v>162234.50456181067</v>
      </c>
      <c r="AG123" s="29">
        <f t="shared" si="80"/>
        <v>161423.3320390016</v>
      </c>
      <c r="AH123" s="29">
        <f t="shared" si="81"/>
        <v>163828.53968638272</v>
      </c>
      <c r="AI123" s="29">
        <f t="shared" si="82"/>
        <v>164639.4909578303</v>
      </c>
      <c r="AJ123" s="29">
        <f t="shared" si="83"/>
        <v>165454.45643807159</v>
      </c>
      <c r="AK123" s="29">
        <f t="shared" si="84"/>
        <v>164627.18415588123</v>
      </c>
      <c r="AL123" s="29">
        <f t="shared" si="85"/>
        <v>170356.2101645059</v>
      </c>
      <c r="AM123" s="29">
        <f t="shared" si="86"/>
        <v>171199.47340482022</v>
      </c>
      <c r="AN123" s="29">
        <f t="shared" si="87"/>
        <v>173750.34555855204</v>
      </c>
      <c r="AO123" s="29">
        <f t="shared" si="88"/>
        <v>172881.59383075929</v>
      </c>
      <c r="AP123" s="29">
        <f t="shared" si="89"/>
        <v>173737.35772022154</v>
      </c>
      <c r="AQ123" s="29">
        <f t="shared" si="90"/>
        <v>172868.67093162044</v>
      </c>
      <c r="AR123" s="29">
        <f t="shared" si="91"/>
        <v>178884.50068004083</v>
      </c>
      <c r="AS123" s="29">
        <f t="shared" si="92"/>
        <v>179769.97895840704</v>
      </c>
      <c r="AT123" s="29">
        <f t="shared" si="93"/>
        <v>180659.84035425115</v>
      </c>
      <c r="AU123" s="19"/>
      <c r="AV123" s="28">
        <f t="shared" si="69"/>
        <v>14</v>
      </c>
      <c r="AW123" s="19"/>
      <c r="AX123" s="27">
        <f t="shared" si="70"/>
        <v>9.3424020222412363E-3</v>
      </c>
    </row>
    <row r="124" spans="1:50">
      <c r="A124">
        <f t="shared" si="71"/>
        <v>110</v>
      </c>
      <c r="C124" s="31">
        <f>VLOOKUP(Data!B112,original_prizes,3,TRUE)</f>
        <v>0.04</v>
      </c>
      <c r="D124" s="31">
        <f>VLOOKUP(Data!C112,original_prizes,3,TRUE)</f>
        <v>0.02</v>
      </c>
      <c r="E124" s="31">
        <f>VLOOKUP(Data!D112,original_prizes,3,TRUE)</f>
        <v>0.03</v>
      </c>
      <c r="F124" s="31">
        <f>VLOOKUP(Data!E112,original_prizes,3,TRUE)</f>
        <v>0.01</v>
      </c>
      <c r="G124" s="31">
        <f>VLOOKUP(Data!F112,original_prizes,3,TRUE)</f>
        <v>0.04</v>
      </c>
      <c r="H124" s="31">
        <f>VLOOKUP(Data!G112,original_prizes,3,TRUE)</f>
        <v>0.01</v>
      </c>
      <c r="I124" s="31">
        <f>VLOOKUP(Data!H112,original_prizes,3,TRUE)</f>
        <v>0.02</v>
      </c>
      <c r="J124" s="31">
        <f>VLOOKUP(Data!I112,original_prizes,3,TRUE)</f>
        <v>0.03</v>
      </c>
      <c r="K124" s="31">
        <f>VLOOKUP(Data!J112,original_prizes,3,TRUE)</f>
        <v>0</v>
      </c>
      <c r="L124" s="31">
        <f>VLOOKUP(Data!K112,original_prizes,3,TRUE)</f>
        <v>0.01</v>
      </c>
      <c r="M124" s="31">
        <f>VLOOKUP(Data!L112,original_prizes,3,TRUE)</f>
        <v>0</v>
      </c>
      <c r="N124" s="31">
        <f>VLOOKUP(Data!M112,original_prizes,3,TRUE)</f>
        <v>0.04</v>
      </c>
      <c r="O124" s="31">
        <f>VLOOKUP(Data!N112,original_prizes,3,TRUE)</f>
        <v>0.03</v>
      </c>
      <c r="P124" s="31">
        <f>VLOOKUP(Data!O112,original_prizes,3,TRUE)</f>
        <v>0.02</v>
      </c>
      <c r="Q124" s="31">
        <f>VLOOKUP(Data!P112,original_prizes,3,TRUE)</f>
        <v>0.03</v>
      </c>
      <c r="R124" s="31">
        <f>VLOOKUP(Data!Q112,original_prizes,3,TRUE)</f>
        <v>0</v>
      </c>
      <c r="S124" s="31">
        <f>VLOOKUP(Data!R112,original_prizes,3,TRUE)</f>
        <v>0.01</v>
      </c>
      <c r="T124" s="31">
        <f>VLOOKUP(Data!S112,original_prizes,3,TRUE)</f>
        <v>0.04</v>
      </c>
      <c r="U124" s="31">
        <f>VLOOKUP(Data!T112,original_prizes,3,TRUE)</f>
        <v>0.01</v>
      </c>
      <c r="V124" s="31">
        <f>VLOOKUP(Data!U112,original_prizes,3,TRUE)</f>
        <v>0.02</v>
      </c>
      <c r="X124">
        <f t="shared" si="72"/>
        <v>110</v>
      </c>
      <c r="Z124" s="32">
        <f t="shared" si="73"/>
        <v>150000</v>
      </c>
      <c r="AA124" s="29">
        <f t="shared" si="74"/>
        <v>155220</v>
      </c>
      <c r="AB124" s="29">
        <f t="shared" si="75"/>
        <v>157532.77799999999</v>
      </c>
      <c r="AC124" s="29">
        <f t="shared" si="76"/>
        <v>161447.46753329999</v>
      </c>
      <c r="AD124" s="29">
        <f t="shared" si="77"/>
        <v>162246.63249758983</v>
      </c>
      <c r="AE124" s="29">
        <f t="shared" si="78"/>
        <v>167892.81530850599</v>
      </c>
      <c r="AF124" s="29">
        <f t="shared" si="79"/>
        <v>168723.8847442831</v>
      </c>
      <c r="AG124" s="29">
        <f t="shared" si="80"/>
        <v>171237.87062697293</v>
      </c>
      <c r="AH124" s="29">
        <f t="shared" si="81"/>
        <v>175493.1317120532</v>
      </c>
      <c r="AI124" s="29">
        <f t="shared" si="82"/>
        <v>174615.66605349293</v>
      </c>
      <c r="AJ124" s="29">
        <f t="shared" si="83"/>
        <v>175480.01360045772</v>
      </c>
      <c r="AK124" s="29">
        <f t="shared" si="84"/>
        <v>174602.61353245543</v>
      </c>
      <c r="AL124" s="29">
        <f t="shared" si="85"/>
        <v>180678.78448338489</v>
      </c>
      <c r="AM124" s="29">
        <f t="shared" si="86"/>
        <v>185168.65227779702</v>
      </c>
      <c r="AN124" s="29">
        <f t="shared" si="87"/>
        <v>187927.66519673623</v>
      </c>
      <c r="AO124" s="29">
        <f t="shared" si="88"/>
        <v>192597.66767687513</v>
      </c>
      <c r="AP124" s="29">
        <f t="shared" si="89"/>
        <v>191634.67933849077</v>
      </c>
      <c r="AQ124" s="29">
        <f t="shared" si="90"/>
        <v>192583.27100121629</v>
      </c>
      <c r="AR124" s="29">
        <f t="shared" si="91"/>
        <v>199285.16883205864</v>
      </c>
      <c r="AS124" s="29">
        <f t="shared" si="92"/>
        <v>200271.63041777731</v>
      </c>
      <c r="AT124" s="29">
        <f t="shared" si="93"/>
        <v>203255.67771100221</v>
      </c>
      <c r="AU124" s="19"/>
      <c r="AV124" s="28">
        <f t="shared" si="69"/>
        <v>117</v>
      </c>
      <c r="AW124" s="19"/>
      <c r="AX124" s="27">
        <f t="shared" si="70"/>
        <v>1.530744634198955E-2</v>
      </c>
    </row>
    <row r="125" spans="1:50">
      <c r="A125">
        <f t="shared" si="71"/>
        <v>111</v>
      </c>
      <c r="C125" s="31">
        <f>VLOOKUP(Data!B113,original_prizes,3,TRUE)</f>
        <v>0.01</v>
      </c>
      <c r="D125" s="31">
        <f>VLOOKUP(Data!C113,original_prizes,3,TRUE)</f>
        <v>0.02</v>
      </c>
      <c r="E125" s="31">
        <f>VLOOKUP(Data!D113,original_prizes,3,TRUE)</f>
        <v>0.01</v>
      </c>
      <c r="F125" s="31">
        <f>VLOOKUP(Data!E113,original_prizes,3,TRUE)</f>
        <v>0.01</v>
      </c>
      <c r="G125" s="31">
        <f>VLOOKUP(Data!F113,original_prizes,3,TRUE)</f>
        <v>0.04</v>
      </c>
      <c r="H125" s="31">
        <f>VLOOKUP(Data!G113,original_prizes,3,TRUE)</f>
        <v>0.01</v>
      </c>
      <c r="I125" s="31">
        <f>VLOOKUP(Data!H113,original_prizes,3,TRUE)</f>
        <v>0.01</v>
      </c>
      <c r="J125" s="31">
        <f>VLOOKUP(Data!I113,original_prizes,3,TRUE)</f>
        <v>0</v>
      </c>
      <c r="K125" s="31">
        <f>VLOOKUP(Data!J113,original_prizes,3,TRUE)</f>
        <v>0.02</v>
      </c>
      <c r="L125" s="31">
        <f>VLOOKUP(Data!K113,original_prizes,3,TRUE)</f>
        <v>0.01</v>
      </c>
      <c r="M125" s="31">
        <f>VLOOKUP(Data!L113,original_prizes,3,TRUE)</f>
        <v>0</v>
      </c>
      <c r="N125" s="31">
        <f>VLOOKUP(Data!M113,original_prizes,3,TRUE)</f>
        <v>0.01</v>
      </c>
      <c r="O125" s="31">
        <f>VLOOKUP(Data!N113,original_prizes,3,TRUE)</f>
        <v>0.03</v>
      </c>
      <c r="P125" s="31">
        <f>VLOOKUP(Data!O113,original_prizes,3,TRUE)</f>
        <v>0</v>
      </c>
      <c r="Q125" s="31">
        <f>VLOOKUP(Data!P113,original_prizes,3,TRUE)</f>
        <v>0.01</v>
      </c>
      <c r="R125" s="31">
        <f>VLOOKUP(Data!Q113,original_prizes,3,TRUE)</f>
        <v>0.01</v>
      </c>
      <c r="S125" s="31">
        <f>VLOOKUP(Data!R113,original_prizes,3,TRUE)</f>
        <v>0.04</v>
      </c>
      <c r="T125" s="31">
        <f>VLOOKUP(Data!S113,original_prizes,3,TRUE)</f>
        <v>0.02</v>
      </c>
      <c r="U125" s="31">
        <f>VLOOKUP(Data!T113,original_prizes,3,TRUE)</f>
        <v>0.04</v>
      </c>
      <c r="V125" s="31">
        <f>VLOOKUP(Data!U113,original_prizes,3,TRUE)</f>
        <v>0.01</v>
      </c>
      <c r="X125">
        <f t="shared" si="72"/>
        <v>111</v>
      </c>
      <c r="Z125" s="32">
        <f t="shared" si="73"/>
        <v>150000</v>
      </c>
      <c r="AA125" s="29">
        <f t="shared" si="74"/>
        <v>150742.5</v>
      </c>
      <c r="AB125" s="29">
        <f t="shared" si="75"/>
        <v>152988.56325000001</v>
      </c>
      <c r="AC125" s="29">
        <f t="shared" si="76"/>
        <v>153745.85663808751</v>
      </c>
      <c r="AD125" s="29">
        <f t="shared" si="77"/>
        <v>154506.89862844604</v>
      </c>
      <c r="AE125" s="29">
        <f t="shared" si="78"/>
        <v>159883.73870071597</v>
      </c>
      <c r="AF125" s="29">
        <f t="shared" si="79"/>
        <v>160675.16320728452</v>
      </c>
      <c r="AG125" s="29">
        <f t="shared" si="80"/>
        <v>161470.50526516058</v>
      </c>
      <c r="AH125" s="29">
        <f t="shared" si="81"/>
        <v>160663.15273883479</v>
      </c>
      <c r="AI125" s="29">
        <f t="shared" si="82"/>
        <v>163057.03371464345</v>
      </c>
      <c r="AJ125" s="29">
        <f t="shared" si="83"/>
        <v>163864.16603153094</v>
      </c>
      <c r="AK125" s="29">
        <f t="shared" si="84"/>
        <v>163044.84520137327</v>
      </c>
      <c r="AL125" s="29">
        <f t="shared" si="85"/>
        <v>163851.91718512008</v>
      </c>
      <c r="AM125" s="29">
        <f t="shared" si="86"/>
        <v>167923.63732717032</v>
      </c>
      <c r="AN125" s="29">
        <f t="shared" si="87"/>
        <v>167084.01914053448</v>
      </c>
      <c r="AO125" s="29">
        <f t="shared" si="88"/>
        <v>167911.08503528012</v>
      </c>
      <c r="AP125" s="29">
        <f t="shared" si="89"/>
        <v>168742.24490620475</v>
      </c>
      <c r="AQ125" s="29">
        <f t="shared" si="90"/>
        <v>174614.47502894068</v>
      </c>
      <c r="AR125" s="29">
        <f t="shared" si="91"/>
        <v>177216.23070687192</v>
      </c>
      <c r="AS125" s="29">
        <f t="shared" si="92"/>
        <v>183383.35553547106</v>
      </c>
      <c r="AT125" s="29">
        <f t="shared" si="93"/>
        <v>184291.10314537163</v>
      </c>
      <c r="AU125" s="19"/>
      <c r="AV125" s="28">
        <f t="shared" si="69"/>
        <v>19</v>
      </c>
      <c r="AW125" s="19"/>
      <c r="AX125" s="27">
        <f t="shared" si="70"/>
        <v>1.0347230942771013E-2</v>
      </c>
    </row>
    <row r="126" spans="1:50">
      <c r="A126">
        <f t="shared" si="71"/>
        <v>112</v>
      </c>
      <c r="C126" s="31">
        <f>VLOOKUP(Data!B114,original_prizes,3,TRUE)</f>
        <v>0</v>
      </c>
      <c r="D126" s="31">
        <f>VLOOKUP(Data!C114,original_prizes,3,TRUE)</f>
        <v>0</v>
      </c>
      <c r="E126" s="31">
        <f>VLOOKUP(Data!D114,original_prizes,3,TRUE)</f>
        <v>0</v>
      </c>
      <c r="F126" s="31">
        <f>VLOOKUP(Data!E114,original_prizes,3,TRUE)</f>
        <v>0.04</v>
      </c>
      <c r="G126" s="31">
        <f>VLOOKUP(Data!F114,original_prizes,3,TRUE)</f>
        <v>0.01</v>
      </c>
      <c r="H126" s="31">
        <f>VLOOKUP(Data!G114,original_prizes,3,TRUE)</f>
        <v>0.04</v>
      </c>
      <c r="I126" s="31">
        <f>VLOOKUP(Data!H114,original_prizes,3,TRUE)</f>
        <v>0.04</v>
      </c>
      <c r="J126" s="31">
        <f>VLOOKUP(Data!I114,original_prizes,3,TRUE)</f>
        <v>0</v>
      </c>
      <c r="K126" s="31">
        <f>VLOOKUP(Data!J114,original_prizes,3,TRUE)</f>
        <v>0.04</v>
      </c>
      <c r="L126" s="31">
        <f>VLOOKUP(Data!K114,original_prizes,3,TRUE)</f>
        <v>0</v>
      </c>
      <c r="M126" s="31">
        <f>VLOOKUP(Data!L114,original_prizes,3,TRUE)</f>
        <v>0.01</v>
      </c>
      <c r="N126" s="31">
        <f>VLOOKUP(Data!M114,original_prizes,3,TRUE)</f>
        <v>0.02</v>
      </c>
      <c r="O126" s="31">
        <f>VLOOKUP(Data!N114,original_prizes,3,TRUE)</f>
        <v>0</v>
      </c>
      <c r="P126" s="31">
        <f>VLOOKUP(Data!O114,original_prizes,3,TRUE)</f>
        <v>0.04</v>
      </c>
      <c r="Q126" s="31">
        <f>VLOOKUP(Data!P114,original_prizes,3,TRUE)</f>
        <v>0.01</v>
      </c>
      <c r="R126" s="31">
        <f>VLOOKUP(Data!Q114,original_prizes,3,TRUE)</f>
        <v>0.01</v>
      </c>
      <c r="S126" s="31">
        <f>VLOOKUP(Data!R114,original_prizes,3,TRUE)</f>
        <v>0</v>
      </c>
      <c r="T126" s="31">
        <f>VLOOKUP(Data!S114,original_prizes,3,TRUE)</f>
        <v>0.04</v>
      </c>
      <c r="U126" s="31">
        <f>VLOOKUP(Data!T114,original_prizes,3,TRUE)</f>
        <v>0.01</v>
      </c>
      <c r="V126" s="31">
        <f>VLOOKUP(Data!U114,original_prizes,3,TRUE)</f>
        <v>0</v>
      </c>
      <c r="X126">
        <f t="shared" si="72"/>
        <v>112</v>
      </c>
      <c r="Z126" s="32">
        <f t="shared" si="73"/>
        <v>150000</v>
      </c>
      <c r="AA126" s="29">
        <f t="shared" si="74"/>
        <v>149250</v>
      </c>
      <c r="AB126" s="29">
        <f t="shared" si="75"/>
        <v>148503.75</v>
      </c>
      <c r="AC126" s="29">
        <f t="shared" si="76"/>
        <v>147761.23125000001</v>
      </c>
      <c r="AD126" s="29">
        <f t="shared" si="77"/>
        <v>152903.32209750003</v>
      </c>
      <c r="AE126" s="29">
        <f t="shared" si="78"/>
        <v>153660.19354188265</v>
      </c>
      <c r="AF126" s="29">
        <f t="shared" si="79"/>
        <v>159007.56827714015</v>
      </c>
      <c r="AG126" s="29">
        <f t="shared" si="80"/>
        <v>164541.03165318462</v>
      </c>
      <c r="AH126" s="29">
        <f t="shared" si="81"/>
        <v>163718.3264949187</v>
      </c>
      <c r="AI126" s="29">
        <f t="shared" si="82"/>
        <v>169415.72425694187</v>
      </c>
      <c r="AJ126" s="29">
        <f t="shared" si="83"/>
        <v>168568.64563565716</v>
      </c>
      <c r="AK126" s="29">
        <f t="shared" si="84"/>
        <v>169403.06043155366</v>
      </c>
      <c r="AL126" s="29">
        <f t="shared" si="85"/>
        <v>171927.16603198383</v>
      </c>
      <c r="AM126" s="29">
        <f t="shared" si="86"/>
        <v>171067.53020182392</v>
      </c>
      <c r="AN126" s="29">
        <f t="shared" si="87"/>
        <v>177020.68025284741</v>
      </c>
      <c r="AO126" s="29">
        <f t="shared" si="88"/>
        <v>177896.93262009899</v>
      </c>
      <c r="AP126" s="29">
        <f t="shared" si="89"/>
        <v>178777.52243656848</v>
      </c>
      <c r="AQ126" s="29">
        <f t="shared" si="90"/>
        <v>177883.63482438563</v>
      </c>
      <c r="AR126" s="29">
        <f t="shared" si="91"/>
        <v>184073.98531627425</v>
      </c>
      <c r="AS126" s="29">
        <f t="shared" si="92"/>
        <v>184985.15154358983</v>
      </c>
      <c r="AT126" s="29">
        <f t="shared" si="93"/>
        <v>184060.22578587188</v>
      </c>
      <c r="AU126" s="19"/>
      <c r="AV126" s="28">
        <f t="shared" si="69"/>
        <v>15</v>
      </c>
      <c r="AW126" s="19"/>
      <c r="AX126" s="27">
        <f t="shared" si="70"/>
        <v>1.0283905795599013E-2</v>
      </c>
    </row>
    <row r="127" spans="1:50">
      <c r="A127">
        <f t="shared" si="71"/>
        <v>113</v>
      </c>
      <c r="C127" s="31">
        <f>VLOOKUP(Data!B115,original_prizes,3,TRUE)</f>
        <v>0.02</v>
      </c>
      <c r="D127" s="31">
        <f>VLOOKUP(Data!C115,original_prizes,3,TRUE)</f>
        <v>0</v>
      </c>
      <c r="E127" s="31">
        <f>VLOOKUP(Data!D115,original_prizes,3,TRUE)</f>
        <v>0.02</v>
      </c>
      <c r="F127" s="31">
        <f>VLOOKUP(Data!E115,original_prizes,3,TRUE)</f>
        <v>0.04</v>
      </c>
      <c r="G127" s="31">
        <f>VLOOKUP(Data!F115,original_prizes,3,TRUE)</f>
        <v>0.01</v>
      </c>
      <c r="H127" s="31">
        <f>VLOOKUP(Data!G115,original_prizes,3,TRUE)</f>
        <v>0.04</v>
      </c>
      <c r="I127" s="31">
        <f>VLOOKUP(Data!H115,original_prizes,3,TRUE)</f>
        <v>0</v>
      </c>
      <c r="J127" s="31">
        <f>VLOOKUP(Data!I115,original_prizes,3,TRUE)</f>
        <v>0</v>
      </c>
      <c r="K127" s="31">
        <f>VLOOKUP(Data!J115,original_prizes,3,TRUE)</f>
        <v>0.03</v>
      </c>
      <c r="L127" s="31">
        <f>VLOOKUP(Data!K115,original_prizes,3,TRUE)</f>
        <v>0.02</v>
      </c>
      <c r="M127" s="31">
        <f>VLOOKUP(Data!L115,original_prizes,3,TRUE)</f>
        <v>0.02</v>
      </c>
      <c r="N127" s="31">
        <f>VLOOKUP(Data!M115,original_prizes,3,TRUE)</f>
        <v>0</v>
      </c>
      <c r="O127" s="31">
        <f>VLOOKUP(Data!N115,original_prizes,3,TRUE)</f>
        <v>0</v>
      </c>
      <c r="P127" s="31">
        <f>VLOOKUP(Data!O115,original_prizes,3,TRUE)</f>
        <v>0</v>
      </c>
      <c r="Q127" s="31">
        <f>VLOOKUP(Data!P115,original_prizes,3,TRUE)</f>
        <v>0.04</v>
      </c>
      <c r="R127" s="31">
        <f>VLOOKUP(Data!Q115,original_prizes,3,TRUE)</f>
        <v>0.03</v>
      </c>
      <c r="S127" s="31">
        <f>VLOOKUP(Data!R115,original_prizes,3,TRUE)</f>
        <v>0.04</v>
      </c>
      <c r="T127" s="31">
        <f>VLOOKUP(Data!S115,original_prizes,3,TRUE)</f>
        <v>0.03</v>
      </c>
      <c r="U127" s="31">
        <f>VLOOKUP(Data!T115,original_prizes,3,TRUE)</f>
        <v>0.03</v>
      </c>
      <c r="V127" s="31">
        <f>VLOOKUP(Data!U115,original_prizes,3,TRUE)</f>
        <v>0.04</v>
      </c>
      <c r="X127">
        <f t="shared" si="72"/>
        <v>113</v>
      </c>
      <c r="Z127" s="32">
        <f t="shared" si="73"/>
        <v>150000</v>
      </c>
      <c r="AA127" s="29">
        <f t="shared" si="74"/>
        <v>152235</v>
      </c>
      <c r="AB127" s="29">
        <f t="shared" si="75"/>
        <v>151473.82500000001</v>
      </c>
      <c r="AC127" s="29">
        <f t="shared" si="76"/>
        <v>153730.7849925</v>
      </c>
      <c r="AD127" s="29">
        <f t="shared" si="77"/>
        <v>159080.61631023901</v>
      </c>
      <c r="AE127" s="29">
        <f t="shared" si="78"/>
        <v>159868.0653609747</v>
      </c>
      <c r="AF127" s="29">
        <f t="shared" si="79"/>
        <v>165431.47403553664</v>
      </c>
      <c r="AG127" s="29">
        <f t="shared" si="80"/>
        <v>164604.31666535896</v>
      </c>
      <c r="AH127" s="29">
        <f t="shared" si="81"/>
        <v>163781.29508203216</v>
      </c>
      <c r="AI127" s="29">
        <f t="shared" si="82"/>
        <v>167851.26026482065</v>
      </c>
      <c r="AJ127" s="29">
        <f t="shared" si="83"/>
        <v>170352.24404276648</v>
      </c>
      <c r="AK127" s="29">
        <f t="shared" si="84"/>
        <v>172890.4924790037</v>
      </c>
      <c r="AL127" s="29">
        <f t="shared" si="85"/>
        <v>172026.04001660869</v>
      </c>
      <c r="AM127" s="29">
        <f t="shared" si="86"/>
        <v>171165.90981652564</v>
      </c>
      <c r="AN127" s="29">
        <f t="shared" si="87"/>
        <v>170310.080267443</v>
      </c>
      <c r="AO127" s="29">
        <f t="shared" si="88"/>
        <v>176236.87106075001</v>
      </c>
      <c r="AP127" s="29">
        <f t="shared" si="89"/>
        <v>180616.35730660966</v>
      </c>
      <c r="AQ127" s="29">
        <f t="shared" si="90"/>
        <v>186901.80654087968</v>
      </c>
      <c r="AR127" s="29">
        <f t="shared" si="91"/>
        <v>191546.31643342052</v>
      </c>
      <c r="AS127" s="29">
        <f t="shared" si="92"/>
        <v>196306.24239679103</v>
      </c>
      <c r="AT127" s="29">
        <f t="shared" si="93"/>
        <v>203137.69963219936</v>
      </c>
      <c r="AU127" s="19"/>
      <c r="AV127" s="28">
        <f t="shared" si="69"/>
        <v>105</v>
      </c>
      <c r="AW127" s="19"/>
      <c r="AX127" s="27">
        <f t="shared" si="70"/>
        <v>1.5277971873831842E-2</v>
      </c>
    </row>
    <row r="128" spans="1:50">
      <c r="A128">
        <f t="shared" si="71"/>
        <v>114</v>
      </c>
      <c r="C128" s="31">
        <f>VLOOKUP(Data!B116,original_prizes,3,TRUE)</f>
        <v>0.03</v>
      </c>
      <c r="D128" s="31">
        <f>VLOOKUP(Data!C116,original_prizes,3,TRUE)</f>
        <v>0.02</v>
      </c>
      <c r="E128" s="31">
        <f>VLOOKUP(Data!D116,original_prizes,3,TRUE)</f>
        <v>0.03</v>
      </c>
      <c r="F128" s="31">
        <f>VLOOKUP(Data!E116,original_prizes,3,TRUE)</f>
        <v>0.02</v>
      </c>
      <c r="G128" s="31">
        <f>VLOOKUP(Data!F116,original_prizes,3,TRUE)</f>
        <v>0.04</v>
      </c>
      <c r="H128" s="31">
        <f>VLOOKUP(Data!G116,original_prizes,3,TRUE)</f>
        <v>0.01</v>
      </c>
      <c r="I128" s="31">
        <f>VLOOKUP(Data!H116,original_prizes,3,TRUE)</f>
        <v>0.04</v>
      </c>
      <c r="J128" s="31">
        <f>VLOOKUP(Data!I116,original_prizes,3,TRUE)</f>
        <v>0</v>
      </c>
      <c r="K128" s="31">
        <f>VLOOKUP(Data!J116,original_prizes,3,TRUE)</f>
        <v>0.04</v>
      </c>
      <c r="L128" s="31">
        <f>VLOOKUP(Data!K116,original_prizes,3,TRUE)</f>
        <v>0.02</v>
      </c>
      <c r="M128" s="31">
        <f>VLOOKUP(Data!L116,original_prizes,3,TRUE)</f>
        <v>0.04</v>
      </c>
      <c r="N128" s="31">
        <f>VLOOKUP(Data!M116,original_prizes,3,TRUE)</f>
        <v>0</v>
      </c>
      <c r="O128" s="31">
        <f>VLOOKUP(Data!N116,original_prizes,3,TRUE)</f>
        <v>0.01</v>
      </c>
      <c r="P128" s="31">
        <f>VLOOKUP(Data!O116,original_prizes,3,TRUE)</f>
        <v>0.01</v>
      </c>
      <c r="Q128" s="31">
        <f>VLOOKUP(Data!P116,original_prizes,3,TRUE)</f>
        <v>0.04</v>
      </c>
      <c r="R128" s="31">
        <f>VLOOKUP(Data!Q116,original_prizes,3,TRUE)</f>
        <v>0.02</v>
      </c>
      <c r="S128" s="31">
        <f>VLOOKUP(Data!R116,original_prizes,3,TRUE)</f>
        <v>0</v>
      </c>
      <c r="T128" s="31">
        <f>VLOOKUP(Data!S116,original_prizes,3,TRUE)</f>
        <v>0.03</v>
      </c>
      <c r="U128" s="31">
        <f>VLOOKUP(Data!T116,original_prizes,3,TRUE)</f>
        <v>0.03</v>
      </c>
      <c r="V128" s="31">
        <f>VLOOKUP(Data!U116,original_prizes,3,TRUE)</f>
        <v>0.04</v>
      </c>
      <c r="X128">
        <f t="shared" si="72"/>
        <v>114</v>
      </c>
      <c r="Z128" s="32">
        <f t="shared" si="73"/>
        <v>150000</v>
      </c>
      <c r="AA128" s="29">
        <f t="shared" si="74"/>
        <v>153727.5</v>
      </c>
      <c r="AB128" s="29">
        <f t="shared" si="75"/>
        <v>156018.03975</v>
      </c>
      <c r="AC128" s="29">
        <f t="shared" si="76"/>
        <v>159895.0880377875</v>
      </c>
      <c r="AD128" s="29">
        <f t="shared" si="77"/>
        <v>162277.52484955054</v>
      </c>
      <c r="AE128" s="29">
        <f t="shared" si="78"/>
        <v>167924.7827143149</v>
      </c>
      <c r="AF128" s="29">
        <f t="shared" si="79"/>
        <v>168756.01038875076</v>
      </c>
      <c r="AG128" s="29">
        <f t="shared" si="80"/>
        <v>174628.71955027929</v>
      </c>
      <c r="AH128" s="29">
        <f t="shared" si="81"/>
        <v>173755.5759525279</v>
      </c>
      <c r="AI128" s="29">
        <f t="shared" si="82"/>
        <v>179802.26999567589</v>
      </c>
      <c r="AJ128" s="29">
        <f t="shared" si="83"/>
        <v>182481.32381861148</v>
      </c>
      <c r="AK128" s="29">
        <f t="shared" si="84"/>
        <v>188831.67388749914</v>
      </c>
      <c r="AL128" s="29">
        <f t="shared" si="85"/>
        <v>187887.51551806164</v>
      </c>
      <c r="AM128" s="29">
        <f t="shared" si="86"/>
        <v>188817.55871987605</v>
      </c>
      <c r="AN128" s="29">
        <f t="shared" si="87"/>
        <v>189752.20563553943</v>
      </c>
      <c r="AO128" s="29">
        <f t="shared" si="88"/>
        <v>196355.58239165621</v>
      </c>
      <c r="AP128" s="29">
        <f t="shared" si="89"/>
        <v>199281.28056929191</v>
      </c>
      <c r="AQ128" s="29">
        <f t="shared" si="90"/>
        <v>198284.87416644546</v>
      </c>
      <c r="AR128" s="29">
        <f t="shared" si="91"/>
        <v>203212.25328948162</v>
      </c>
      <c r="AS128" s="29">
        <f t="shared" si="92"/>
        <v>208262.07778372525</v>
      </c>
      <c r="AT128" s="29">
        <f t="shared" si="93"/>
        <v>215509.59809059891</v>
      </c>
      <c r="AU128" s="19"/>
      <c r="AV128" s="28">
        <f t="shared" si="69"/>
        <v>167</v>
      </c>
      <c r="AW128" s="19"/>
      <c r="AX128" s="27">
        <f t="shared" si="70"/>
        <v>1.828364364940338E-2</v>
      </c>
    </row>
    <row r="129" spans="1:50">
      <c r="A129">
        <f t="shared" si="71"/>
        <v>115</v>
      </c>
      <c r="C129" s="31">
        <f>VLOOKUP(Data!B117,original_prizes,3,TRUE)</f>
        <v>0.02</v>
      </c>
      <c r="D129" s="31">
        <f>VLOOKUP(Data!C117,original_prizes,3,TRUE)</f>
        <v>0.01</v>
      </c>
      <c r="E129" s="31">
        <f>VLOOKUP(Data!D117,original_prizes,3,TRUE)</f>
        <v>0</v>
      </c>
      <c r="F129" s="31">
        <f>VLOOKUP(Data!E117,original_prizes,3,TRUE)</f>
        <v>0.01</v>
      </c>
      <c r="G129" s="31">
        <f>VLOOKUP(Data!F117,original_prizes,3,TRUE)</f>
        <v>0</v>
      </c>
      <c r="H129" s="31">
        <f>VLOOKUP(Data!G117,original_prizes,3,TRUE)</f>
        <v>0.01</v>
      </c>
      <c r="I129" s="31">
        <f>VLOOKUP(Data!H117,original_prizes,3,TRUE)</f>
        <v>0.03</v>
      </c>
      <c r="J129" s="31">
        <f>VLOOKUP(Data!I117,original_prizes,3,TRUE)</f>
        <v>0.04</v>
      </c>
      <c r="K129" s="31">
        <f>VLOOKUP(Data!J117,original_prizes,3,TRUE)</f>
        <v>0.04</v>
      </c>
      <c r="L129" s="31">
        <f>VLOOKUP(Data!K117,original_prizes,3,TRUE)</f>
        <v>0</v>
      </c>
      <c r="M129" s="31">
        <f>VLOOKUP(Data!L117,original_prizes,3,TRUE)</f>
        <v>0</v>
      </c>
      <c r="N129" s="31">
        <f>VLOOKUP(Data!M117,original_prizes,3,TRUE)</f>
        <v>0.04</v>
      </c>
      <c r="O129" s="31">
        <f>VLOOKUP(Data!N117,original_prizes,3,TRUE)</f>
        <v>0.02</v>
      </c>
      <c r="P129" s="31">
        <f>VLOOKUP(Data!O117,original_prizes,3,TRUE)</f>
        <v>0.02</v>
      </c>
      <c r="Q129" s="31">
        <f>VLOOKUP(Data!P117,original_prizes,3,TRUE)</f>
        <v>0.03</v>
      </c>
      <c r="R129" s="31">
        <f>VLOOKUP(Data!Q117,original_prizes,3,TRUE)</f>
        <v>0.04</v>
      </c>
      <c r="S129" s="31">
        <f>VLOOKUP(Data!R117,original_prizes,3,TRUE)</f>
        <v>0.04</v>
      </c>
      <c r="T129" s="31">
        <f>VLOOKUP(Data!S117,original_prizes,3,TRUE)</f>
        <v>0.01</v>
      </c>
      <c r="U129" s="31">
        <f>VLOOKUP(Data!T117,original_prizes,3,TRUE)</f>
        <v>0.02</v>
      </c>
      <c r="V129" s="31">
        <f>VLOOKUP(Data!U117,original_prizes,3,TRUE)</f>
        <v>0.01</v>
      </c>
      <c r="X129">
        <f t="shared" si="72"/>
        <v>115</v>
      </c>
      <c r="Z129" s="32">
        <f t="shared" si="73"/>
        <v>150000</v>
      </c>
      <c r="AA129" s="29">
        <f t="shared" si="74"/>
        <v>152235</v>
      </c>
      <c r="AB129" s="29">
        <f t="shared" si="75"/>
        <v>152988.56325000001</v>
      </c>
      <c r="AC129" s="29">
        <f t="shared" si="76"/>
        <v>152223.62043375001</v>
      </c>
      <c r="AD129" s="29">
        <f t="shared" si="77"/>
        <v>152977.12735489706</v>
      </c>
      <c r="AE129" s="29">
        <f t="shared" si="78"/>
        <v>152212.24171812259</v>
      </c>
      <c r="AF129" s="29">
        <f t="shared" si="79"/>
        <v>152965.69231462732</v>
      </c>
      <c r="AG129" s="29">
        <f t="shared" si="80"/>
        <v>156766.88976864581</v>
      </c>
      <c r="AH129" s="29">
        <f t="shared" si="81"/>
        <v>162222.37753259469</v>
      </c>
      <c r="AI129" s="29">
        <f t="shared" si="82"/>
        <v>167867.716270729</v>
      </c>
      <c r="AJ129" s="29">
        <f t="shared" si="83"/>
        <v>167028.37768937534</v>
      </c>
      <c r="AK129" s="29">
        <f t="shared" si="84"/>
        <v>166193.23580092847</v>
      </c>
      <c r="AL129" s="29">
        <f t="shared" si="85"/>
        <v>171976.76040680081</v>
      </c>
      <c r="AM129" s="29">
        <f t="shared" si="86"/>
        <v>174539.21413686214</v>
      </c>
      <c r="AN129" s="29">
        <f t="shared" si="87"/>
        <v>177139.84842750139</v>
      </c>
      <c r="AO129" s="29">
        <f t="shared" si="88"/>
        <v>181541.77366092481</v>
      </c>
      <c r="AP129" s="29">
        <f t="shared" si="89"/>
        <v>187859.42738432498</v>
      </c>
      <c r="AQ129" s="29">
        <f t="shared" si="90"/>
        <v>194396.93545729949</v>
      </c>
      <c r="AR129" s="29">
        <f t="shared" si="91"/>
        <v>195359.20028781312</v>
      </c>
      <c r="AS129" s="29">
        <f t="shared" si="92"/>
        <v>198270.05237210152</v>
      </c>
      <c r="AT129" s="29">
        <f t="shared" si="93"/>
        <v>199251.48913134343</v>
      </c>
      <c r="AU129" s="19"/>
      <c r="AV129" s="28">
        <f t="shared" si="69"/>
        <v>87</v>
      </c>
      <c r="AW129" s="19"/>
      <c r="AX129" s="27">
        <f t="shared" si="70"/>
        <v>1.4297875511972036E-2</v>
      </c>
    </row>
    <row r="130" spans="1:50">
      <c r="A130">
        <f t="shared" si="71"/>
        <v>116</v>
      </c>
      <c r="C130" s="31">
        <f>VLOOKUP(Data!B118,original_prizes,3,TRUE)</f>
        <v>0</v>
      </c>
      <c r="D130" s="31">
        <f>VLOOKUP(Data!C118,original_prizes,3,TRUE)</f>
        <v>0.01</v>
      </c>
      <c r="E130" s="31">
        <f>VLOOKUP(Data!D118,original_prizes,3,TRUE)</f>
        <v>0.03</v>
      </c>
      <c r="F130" s="31">
        <f>VLOOKUP(Data!E118,original_prizes,3,TRUE)</f>
        <v>0.02</v>
      </c>
      <c r="G130" s="31">
        <f>VLOOKUP(Data!F118,original_prizes,3,TRUE)</f>
        <v>0.02</v>
      </c>
      <c r="H130" s="31">
        <f>VLOOKUP(Data!G118,original_prizes,3,TRUE)</f>
        <v>0.01</v>
      </c>
      <c r="I130" s="31">
        <f>VLOOKUP(Data!H118,original_prizes,3,TRUE)</f>
        <v>0.01</v>
      </c>
      <c r="J130" s="31">
        <f>VLOOKUP(Data!I118,original_prizes,3,TRUE)</f>
        <v>0.02</v>
      </c>
      <c r="K130" s="31">
        <f>VLOOKUP(Data!J118,original_prizes,3,TRUE)</f>
        <v>0.02</v>
      </c>
      <c r="L130" s="31">
        <f>VLOOKUP(Data!K118,original_prizes,3,TRUE)</f>
        <v>0.03</v>
      </c>
      <c r="M130" s="31">
        <f>VLOOKUP(Data!L118,original_prizes,3,TRUE)</f>
        <v>0</v>
      </c>
      <c r="N130" s="31">
        <f>VLOOKUP(Data!M118,original_prizes,3,TRUE)</f>
        <v>0.03</v>
      </c>
      <c r="O130" s="31">
        <f>VLOOKUP(Data!N118,original_prizes,3,TRUE)</f>
        <v>0.02</v>
      </c>
      <c r="P130" s="31">
        <f>VLOOKUP(Data!O118,original_prizes,3,TRUE)</f>
        <v>0.03</v>
      </c>
      <c r="Q130" s="31">
        <f>VLOOKUP(Data!P118,original_prizes,3,TRUE)</f>
        <v>0.01</v>
      </c>
      <c r="R130" s="31">
        <f>VLOOKUP(Data!Q118,original_prizes,3,TRUE)</f>
        <v>0.04</v>
      </c>
      <c r="S130" s="31">
        <f>VLOOKUP(Data!R118,original_prizes,3,TRUE)</f>
        <v>0</v>
      </c>
      <c r="T130" s="31">
        <f>VLOOKUP(Data!S118,original_prizes,3,TRUE)</f>
        <v>0.03</v>
      </c>
      <c r="U130" s="31">
        <f>VLOOKUP(Data!T118,original_prizes,3,TRUE)</f>
        <v>0.02</v>
      </c>
      <c r="V130" s="31">
        <f>VLOOKUP(Data!U118,original_prizes,3,TRUE)</f>
        <v>0</v>
      </c>
      <c r="X130">
        <f t="shared" si="72"/>
        <v>116</v>
      </c>
      <c r="Z130" s="32">
        <f t="shared" si="73"/>
        <v>150000</v>
      </c>
      <c r="AA130" s="29">
        <f t="shared" si="74"/>
        <v>149250</v>
      </c>
      <c r="AB130" s="29">
        <f t="shared" si="75"/>
        <v>149988.78750000001</v>
      </c>
      <c r="AC130" s="29">
        <f t="shared" si="76"/>
        <v>153716.00886937501</v>
      </c>
      <c r="AD130" s="29">
        <f t="shared" si="77"/>
        <v>156006.37740152871</v>
      </c>
      <c r="AE130" s="29">
        <f t="shared" si="78"/>
        <v>158330.87242481147</v>
      </c>
      <c r="AF130" s="29">
        <f t="shared" si="79"/>
        <v>159114.6102433143</v>
      </c>
      <c r="AG130" s="29">
        <f t="shared" si="80"/>
        <v>159902.22756401871</v>
      </c>
      <c r="AH130" s="29">
        <f t="shared" si="81"/>
        <v>162284.77075472262</v>
      </c>
      <c r="AI130" s="29">
        <f t="shared" si="82"/>
        <v>164702.813838968</v>
      </c>
      <c r="AJ130" s="29">
        <f t="shared" si="83"/>
        <v>168795.67876286636</v>
      </c>
      <c r="AK130" s="29">
        <f t="shared" si="84"/>
        <v>167951.70036905204</v>
      </c>
      <c r="AL130" s="29">
        <f t="shared" si="85"/>
        <v>172125.30012322299</v>
      </c>
      <c r="AM130" s="29">
        <f t="shared" si="86"/>
        <v>174689.96709505902</v>
      </c>
      <c r="AN130" s="29">
        <f t="shared" si="87"/>
        <v>179031.01277737124</v>
      </c>
      <c r="AO130" s="29">
        <f t="shared" si="88"/>
        <v>179917.21629061922</v>
      </c>
      <c r="AP130" s="29">
        <f t="shared" si="89"/>
        <v>186178.33541753277</v>
      </c>
      <c r="AQ130" s="29">
        <f t="shared" si="90"/>
        <v>185247.4437404451</v>
      </c>
      <c r="AR130" s="29">
        <f t="shared" si="91"/>
        <v>189850.84271739516</v>
      </c>
      <c r="AS130" s="29">
        <f t="shared" si="92"/>
        <v>192679.62027388433</v>
      </c>
      <c r="AT130" s="29">
        <f t="shared" si="93"/>
        <v>191716.22217251491</v>
      </c>
      <c r="AU130" s="19"/>
      <c r="AV130" s="28">
        <f t="shared" si="69"/>
        <v>46</v>
      </c>
      <c r="AW130" s="19"/>
      <c r="AX130" s="27">
        <f t="shared" si="70"/>
        <v>1.2344622288189555E-2</v>
      </c>
    </row>
    <row r="131" spans="1:50">
      <c r="A131">
        <f t="shared" si="71"/>
        <v>117</v>
      </c>
      <c r="C131" s="31">
        <f>VLOOKUP(Data!B119,original_prizes,3,TRUE)</f>
        <v>0.02</v>
      </c>
      <c r="D131" s="31">
        <f>VLOOKUP(Data!C119,original_prizes,3,TRUE)</f>
        <v>0.01</v>
      </c>
      <c r="E131" s="31">
        <f>VLOOKUP(Data!D119,original_prizes,3,TRUE)</f>
        <v>0.01</v>
      </c>
      <c r="F131" s="31">
        <f>VLOOKUP(Data!E119,original_prizes,3,TRUE)</f>
        <v>0.04</v>
      </c>
      <c r="G131" s="31">
        <f>VLOOKUP(Data!F119,original_prizes,3,TRUE)</f>
        <v>0.01</v>
      </c>
      <c r="H131" s="31">
        <f>VLOOKUP(Data!G119,original_prizes,3,TRUE)</f>
        <v>0.04</v>
      </c>
      <c r="I131" s="31">
        <f>VLOOKUP(Data!H119,original_prizes,3,TRUE)</f>
        <v>0</v>
      </c>
      <c r="J131" s="31">
        <f>VLOOKUP(Data!I119,original_prizes,3,TRUE)</f>
        <v>0.04</v>
      </c>
      <c r="K131" s="31">
        <f>VLOOKUP(Data!J119,original_prizes,3,TRUE)</f>
        <v>0.02</v>
      </c>
      <c r="L131" s="31">
        <f>VLOOKUP(Data!K119,original_prizes,3,TRUE)</f>
        <v>0.01</v>
      </c>
      <c r="M131" s="31">
        <f>VLOOKUP(Data!L119,original_prizes,3,TRUE)</f>
        <v>0</v>
      </c>
      <c r="N131" s="31">
        <f>VLOOKUP(Data!M119,original_prizes,3,TRUE)</f>
        <v>0.02</v>
      </c>
      <c r="O131" s="31">
        <f>VLOOKUP(Data!N119,original_prizes,3,TRUE)</f>
        <v>0.03</v>
      </c>
      <c r="P131" s="31">
        <f>VLOOKUP(Data!O119,original_prizes,3,TRUE)</f>
        <v>0.02</v>
      </c>
      <c r="Q131" s="31">
        <f>VLOOKUP(Data!P119,original_prizes,3,TRUE)</f>
        <v>0.02</v>
      </c>
      <c r="R131" s="31">
        <f>VLOOKUP(Data!Q119,original_prizes,3,TRUE)</f>
        <v>0.03</v>
      </c>
      <c r="S131" s="31">
        <f>VLOOKUP(Data!R119,original_prizes,3,TRUE)</f>
        <v>0.03</v>
      </c>
      <c r="T131" s="31">
        <f>VLOOKUP(Data!S119,original_prizes,3,TRUE)</f>
        <v>0.04</v>
      </c>
      <c r="U131" s="31">
        <f>VLOOKUP(Data!T119,original_prizes,3,TRUE)</f>
        <v>0</v>
      </c>
      <c r="V131" s="31">
        <f>VLOOKUP(Data!U119,original_prizes,3,TRUE)</f>
        <v>0.02</v>
      </c>
      <c r="X131">
        <f t="shared" si="72"/>
        <v>117</v>
      </c>
      <c r="Z131" s="32">
        <f t="shared" si="73"/>
        <v>150000</v>
      </c>
      <c r="AA131" s="29">
        <f t="shared" si="74"/>
        <v>152235</v>
      </c>
      <c r="AB131" s="29">
        <f t="shared" si="75"/>
        <v>152988.56325000001</v>
      </c>
      <c r="AC131" s="29">
        <f t="shared" si="76"/>
        <v>153745.85663808751</v>
      </c>
      <c r="AD131" s="29">
        <f t="shared" si="77"/>
        <v>159096.21244909297</v>
      </c>
      <c r="AE131" s="29">
        <f t="shared" si="78"/>
        <v>159883.738700716</v>
      </c>
      <c r="AF131" s="29">
        <f t="shared" si="79"/>
        <v>165447.69280750092</v>
      </c>
      <c r="AG131" s="29">
        <f t="shared" si="80"/>
        <v>164620.45434346341</v>
      </c>
      <c r="AH131" s="29">
        <f t="shared" si="81"/>
        <v>170349.24615461595</v>
      </c>
      <c r="AI131" s="29">
        <f t="shared" si="82"/>
        <v>172887.44992231973</v>
      </c>
      <c r="AJ131" s="29">
        <f t="shared" si="83"/>
        <v>173743.24279943522</v>
      </c>
      <c r="AK131" s="29">
        <f t="shared" si="84"/>
        <v>172874.52658543806</v>
      </c>
      <c r="AL131" s="29">
        <f t="shared" si="85"/>
        <v>175450.35703156109</v>
      </c>
      <c r="AM131" s="29">
        <f t="shared" si="86"/>
        <v>179810.29840379537</v>
      </c>
      <c r="AN131" s="29">
        <f t="shared" si="87"/>
        <v>182489.47185001191</v>
      </c>
      <c r="AO131" s="29">
        <f t="shared" si="88"/>
        <v>185208.56498057707</v>
      </c>
      <c r="AP131" s="29">
        <f t="shared" si="89"/>
        <v>189810.9978203444</v>
      </c>
      <c r="AQ131" s="29">
        <f t="shared" si="90"/>
        <v>194527.80111617997</v>
      </c>
      <c r="AR131" s="29">
        <f t="shared" si="91"/>
        <v>201297.36859502306</v>
      </c>
      <c r="AS131" s="29">
        <f t="shared" si="92"/>
        <v>200290.88175204795</v>
      </c>
      <c r="AT131" s="29">
        <f t="shared" si="93"/>
        <v>203275.21589015346</v>
      </c>
      <c r="AU131" s="19"/>
      <c r="AV131" s="28">
        <f t="shared" si="69"/>
        <v>118</v>
      </c>
      <c r="AW131" s="19"/>
      <c r="AX131" s="27">
        <f t="shared" si="70"/>
        <v>1.5312325997331122E-2</v>
      </c>
    </row>
    <row r="132" spans="1:50">
      <c r="A132">
        <f t="shared" si="71"/>
        <v>118</v>
      </c>
      <c r="C132" s="31">
        <f>VLOOKUP(Data!B120,original_prizes,3,TRUE)</f>
        <v>0</v>
      </c>
      <c r="D132" s="31">
        <f>VLOOKUP(Data!C120,original_prizes,3,TRUE)</f>
        <v>0.02</v>
      </c>
      <c r="E132" s="31">
        <f>VLOOKUP(Data!D120,original_prizes,3,TRUE)</f>
        <v>0.04</v>
      </c>
      <c r="F132" s="31">
        <f>VLOOKUP(Data!E120,original_prizes,3,TRUE)</f>
        <v>0.01</v>
      </c>
      <c r="G132" s="31">
        <f>VLOOKUP(Data!F120,original_prizes,3,TRUE)</f>
        <v>0.03</v>
      </c>
      <c r="H132" s="31">
        <f>VLOOKUP(Data!G120,original_prizes,3,TRUE)</f>
        <v>0.02</v>
      </c>
      <c r="I132" s="31">
        <f>VLOOKUP(Data!H120,original_prizes,3,TRUE)</f>
        <v>0.02</v>
      </c>
      <c r="J132" s="31">
        <f>VLOOKUP(Data!I120,original_prizes,3,TRUE)</f>
        <v>0.01</v>
      </c>
      <c r="K132" s="31">
        <f>VLOOKUP(Data!J120,original_prizes,3,TRUE)</f>
        <v>0.02</v>
      </c>
      <c r="L132" s="31">
        <f>VLOOKUP(Data!K120,original_prizes,3,TRUE)</f>
        <v>0.04</v>
      </c>
      <c r="M132" s="31">
        <f>VLOOKUP(Data!L120,original_prizes,3,TRUE)</f>
        <v>0.04</v>
      </c>
      <c r="N132" s="31">
        <f>VLOOKUP(Data!M120,original_prizes,3,TRUE)</f>
        <v>0.03</v>
      </c>
      <c r="O132" s="31">
        <f>VLOOKUP(Data!N120,original_prizes,3,TRUE)</f>
        <v>0.02</v>
      </c>
      <c r="P132" s="31">
        <f>VLOOKUP(Data!O120,original_prizes,3,TRUE)</f>
        <v>0</v>
      </c>
      <c r="Q132" s="31">
        <f>VLOOKUP(Data!P120,original_prizes,3,TRUE)</f>
        <v>0.02</v>
      </c>
      <c r="R132" s="31">
        <f>VLOOKUP(Data!Q120,original_prizes,3,TRUE)</f>
        <v>0.04</v>
      </c>
      <c r="S132" s="31">
        <f>VLOOKUP(Data!R120,original_prizes,3,TRUE)</f>
        <v>0.04</v>
      </c>
      <c r="T132" s="31">
        <f>VLOOKUP(Data!S120,original_prizes,3,TRUE)</f>
        <v>0.02</v>
      </c>
      <c r="U132" s="31">
        <f>VLOOKUP(Data!T120,original_prizes,3,TRUE)</f>
        <v>0.02</v>
      </c>
      <c r="V132" s="31">
        <f>VLOOKUP(Data!U120,original_prizes,3,TRUE)</f>
        <v>0.04</v>
      </c>
      <c r="X132">
        <f t="shared" si="72"/>
        <v>118</v>
      </c>
      <c r="Z132" s="32">
        <f t="shared" si="73"/>
        <v>150000</v>
      </c>
      <c r="AA132" s="29">
        <f t="shared" si="74"/>
        <v>149250</v>
      </c>
      <c r="AB132" s="29">
        <f t="shared" si="75"/>
        <v>151473.82500000001</v>
      </c>
      <c r="AC132" s="29">
        <f t="shared" si="76"/>
        <v>156745.11411000002</v>
      </c>
      <c r="AD132" s="29">
        <f t="shared" si="77"/>
        <v>157521.00242484451</v>
      </c>
      <c r="AE132" s="29">
        <f t="shared" si="78"/>
        <v>161435.39933510192</v>
      </c>
      <c r="AF132" s="29">
        <f t="shared" si="79"/>
        <v>163840.78678519494</v>
      </c>
      <c r="AG132" s="29">
        <f t="shared" si="80"/>
        <v>166282.01450829435</v>
      </c>
      <c r="AH132" s="29">
        <f t="shared" si="81"/>
        <v>167105.11048011042</v>
      </c>
      <c r="AI132" s="29">
        <f t="shared" si="82"/>
        <v>169594.97662626408</v>
      </c>
      <c r="AJ132" s="29">
        <f t="shared" si="83"/>
        <v>175496.88181285808</v>
      </c>
      <c r="AK132" s="29">
        <f t="shared" si="84"/>
        <v>181604.17329994554</v>
      </c>
      <c r="AL132" s="29">
        <f t="shared" si="85"/>
        <v>186117.03700644919</v>
      </c>
      <c r="AM132" s="29">
        <f t="shared" si="86"/>
        <v>188890.18085784526</v>
      </c>
      <c r="AN132" s="29">
        <f t="shared" si="87"/>
        <v>187945.72995355603</v>
      </c>
      <c r="AO132" s="29">
        <f t="shared" si="88"/>
        <v>190746.12132986399</v>
      </c>
      <c r="AP132" s="29">
        <f t="shared" si="89"/>
        <v>197384.08635214326</v>
      </c>
      <c r="AQ132" s="29">
        <f t="shared" si="90"/>
        <v>204253.05255719787</v>
      </c>
      <c r="AR132" s="29">
        <f t="shared" si="91"/>
        <v>207296.42304030014</v>
      </c>
      <c r="AS132" s="29">
        <f t="shared" si="92"/>
        <v>210385.13974360059</v>
      </c>
      <c r="AT132" s="29">
        <f t="shared" si="93"/>
        <v>217706.54260667792</v>
      </c>
      <c r="AU132" s="19"/>
      <c r="AV132" s="28">
        <f t="shared" si="69"/>
        <v>182</v>
      </c>
      <c r="AW132" s="19"/>
      <c r="AX132" s="27">
        <f t="shared" si="70"/>
        <v>1.8800175465105262E-2</v>
      </c>
    </row>
    <row r="133" spans="1:50">
      <c r="A133">
        <f t="shared" si="71"/>
        <v>119</v>
      </c>
      <c r="C133" s="31">
        <f>VLOOKUP(Data!B121,original_prizes,3,TRUE)</f>
        <v>0.03</v>
      </c>
      <c r="D133" s="31">
        <f>VLOOKUP(Data!C121,original_prizes,3,TRUE)</f>
        <v>0</v>
      </c>
      <c r="E133" s="31">
        <f>VLOOKUP(Data!D121,original_prizes,3,TRUE)</f>
        <v>0.01</v>
      </c>
      <c r="F133" s="31">
        <f>VLOOKUP(Data!E121,original_prizes,3,TRUE)</f>
        <v>0</v>
      </c>
      <c r="G133" s="31">
        <f>VLOOKUP(Data!F121,original_prizes,3,TRUE)</f>
        <v>0.01</v>
      </c>
      <c r="H133" s="31">
        <f>VLOOKUP(Data!G121,original_prizes,3,TRUE)</f>
        <v>0.01</v>
      </c>
      <c r="I133" s="31">
        <f>VLOOKUP(Data!H121,original_prizes,3,TRUE)</f>
        <v>0.01</v>
      </c>
      <c r="J133" s="31">
        <f>VLOOKUP(Data!I121,original_prizes,3,TRUE)</f>
        <v>0.01</v>
      </c>
      <c r="K133" s="31">
        <f>VLOOKUP(Data!J121,original_prizes,3,TRUE)</f>
        <v>0.01</v>
      </c>
      <c r="L133" s="31">
        <f>VLOOKUP(Data!K121,original_prizes,3,TRUE)</f>
        <v>0.04</v>
      </c>
      <c r="M133" s="31">
        <f>VLOOKUP(Data!L121,original_prizes,3,TRUE)</f>
        <v>0.01</v>
      </c>
      <c r="N133" s="31">
        <f>VLOOKUP(Data!M121,original_prizes,3,TRUE)</f>
        <v>0</v>
      </c>
      <c r="O133" s="31">
        <f>VLOOKUP(Data!N121,original_prizes,3,TRUE)</f>
        <v>0.04</v>
      </c>
      <c r="P133" s="31">
        <f>VLOOKUP(Data!O121,original_prizes,3,TRUE)</f>
        <v>0.04</v>
      </c>
      <c r="Q133" s="31">
        <f>VLOOKUP(Data!P121,original_prizes,3,TRUE)</f>
        <v>0.01</v>
      </c>
      <c r="R133" s="31">
        <f>VLOOKUP(Data!Q121,original_prizes,3,TRUE)</f>
        <v>0.03</v>
      </c>
      <c r="S133" s="31">
        <f>VLOOKUP(Data!R121,original_prizes,3,TRUE)</f>
        <v>0.04</v>
      </c>
      <c r="T133" s="31">
        <f>VLOOKUP(Data!S121,original_prizes,3,TRUE)</f>
        <v>0</v>
      </c>
      <c r="U133" s="31">
        <f>VLOOKUP(Data!T121,original_prizes,3,TRUE)</f>
        <v>0.02</v>
      </c>
      <c r="V133" s="31">
        <f>VLOOKUP(Data!U121,original_prizes,3,TRUE)</f>
        <v>0</v>
      </c>
      <c r="X133">
        <f t="shared" si="72"/>
        <v>119</v>
      </c>
      <c r="Z133" s="32">
        <f t="shared" si="73"/>
        <v>150000</v>
      </c>
      <c r="AA133" s="29">
        <f t="shared" si="74"/>
        <v>153727.5</v>
      </c>
      <c r="AB133" s="29">
        <f t="shared" si="75"/>
        <v>152958.86249999999</v>
      </c>
      <c r="AC133" s="29">
        <f t="shared" si="76"/>
        <v>153716.00886937499</v>
      </c>
      <c r="AD133" s="29">
        <f t="shared" si="77"/>
        <v>152947.42882502812</v>
      </c>
      <c r="AE133" s="29">
        <f t="shared" si="78"/>
        <v>153704.51859771201</v>
      </c>
      <c r="AF133" s="29">
        <f t="shared" si="79"/>
        <v>154465.35596477069</v>
      </c>
      <c r="AG133" s="29">
        <f t="shared" si="80"/>
        <v>155229.9594767963</v>
      </c>
      <c r="AH133" s="29">
        <f t="shared" si="81"/>
        <v>155998.34777620644</v>
      </c>
      <c r="AI133" s="29">
        <f t="shared" si="82"/>
        <v>156770.53959769866</v>
      </c>
      <c r="AJ133" s="29">
        <f t="shared" si="83"/>
        <v>162226.15437569859</v>
      </c>
      <c r="AK133" s="29">
        <f t="shared" si="84"/>
        <v>163029.1738398583</v>
      </c>
      <c r="AL133" s="29">
        <f t="shared" si="85"/>
        <v>162214.02797065899</v>
      </c>
      <c r="AM133" s="29">
        <f t="shared" si="86"/>
        <v>167859.07614403791</v>
      </c>
      <c r="AN133" s="29">
        <f t="shared" si="87"/>
        <v>173700.57199385046</v>
      </c>
      <c r="AO133" s="29">
        <f t="shared" si="88"/>
        <v>174560.38982522005</v>
      </c>
      <c r="AP133" s="29">
        <f t="shared" si="89"/>
        <v>178898.21551237677</v>
      </c>
      <c r="AQ133" s="29">
        <f t="shared" si="90"/>
        <v>185123.8734122075</v>
      </c>
      <c r="AR133" s="29">
        <f t="shared" si="91"/>
        <v>184198.25404514646</v>
      </c>
      <c r="AS133" s="29">
        <f t="shared" si="92"/>
        <v>186942.80803041914</v>
      </c>
      <c r="AT133" s="29">
        <f t="shared" si="93"/>
        <v>186008.09399026705</v>
      </c>
      <c r="AU133" s="19"/>
      <c r="AV133" s="28">
        <f t="shared" si="69"/>
        <v>23</v>
      </c>
      <c r="AW133" s="19"/>
      <c r="AX133" s="27">
        <f t="shared" si="70"/>
        <v>1.0815817329815403E-2</v>
      </c>
    </row>
    <row r="134" spans="1:50">
      <c r="A134">
        <f t="shared" si="71"/>
        <v>120</v>
      </c>
      <c r="C134" s="31">
        <f>VLOOKUP(Data!B122,original_prizes,3,TRUE)</f>
        <v>0.01</v>
      </c>
      <c r="D134" s="31">
        <f>VLOOKUP(Data!C122,original_prizes,3,TRUE)</f>
        <v>0.04</v>
      </c>
      <c r="E134" s="31">
        <f>VLOOKUP(Data!D122,original_prizes,3,TRUE)</f>
        <v>0.04</v>
      </c>
      <c r="F134" s="31">
        <f>VLOOKUP(Data!E122,original_prizes,3,TRUE)</f>
        <v>0.04</v>
      </c>
      <c r="G134" s="31">
        <f>VLOOKUP(Data!F122,original_prizes,3,TRUE)</f>
        <v>0</v>
      </c>
      <c r="H134" s="31">
        <f>VLOOKUP(Data!G122,original_prizes,3,TRUE)</f>
        <v>0</v>
      </c>
      <c r="I134" s="31">
        <f>VLOOKUP(Data!H122,original_prizes,3,TRUE)</f>
        <v>0.03</v>
      </c>
      <c r="J134" s="31">
        <f>VLOOKUP(Data!I122,original_prizes,3,TRUE)</f>
        <v>0</v>
      </c>
      <c r="K134" s="31">
        <f>VLOOKUP(Data!J122,original_prizes,3,TRUE)</f>
        <v>0</v>
      </c>
      <c r="L134" s="31">
        <f>VLOOKUP(Data!K122,original_prizes,3,TRUE)</f>
        <v>0.01</v>
      </c>
      <c r="M134" s="31">
        <f>VLOOKUP(Data!L122,original_prizes,3,TRUE)</f>
        <v>0.02</v>
      </c>
      <c r="N134" s="31">
        <f>VLOOKUP(Data!M122,original_prizes,3,TRUE)</f>
        <v>0.03</v>
      </c>
      <c r="O134" s="31">
        <f>VLOOKUP(Data!N122,original_prizes,3,TRUE)</f>
        <v>0.03</v>
      </c>
      <c r="P134" s="31">
        <f>VLOOKUP(Data!O122,original_prizes,3,TRUE)</f>
        <v>0.02</v>
      </c>
      <c r="Q134" s="31">
        <f>VLOOKUP(Data!P122,original_prizes,3,TRUE)</f>
        <v>0.02</v>
      </c>
      <c r="R134" s="31">
        <f>VLOOKUP(Data!Q122,original_prizes,3,TRUE)</f>
        <v>0.02</v>
      </c>
      <c r="S134" s="31">
        <f>VLOOKUP(Data!R122,original_prizes,3,TRUE)</f>
        <v>0.01</v>
      </c>
      <c r="T134" s="31">
        <f>VLOOKUP(Data!S122,original_prizes,3,TRUE)</f>
        <v>0.03</v>
      </c>
      <c r="U134" s="31">
        <f>VLOOKUP(Data!T122,original_prizes,3,TRUE)</f>
        <v>0.01</v>
      </c>
      <c r="V134" s="31">
        <f>VLOOKUP(Data!U122,original_prizes,3,TRUE)</f>
        <v>0.02</v>
      </c>
      <c r="X134">
        <f t="shared" si="72"/>
        <v>120</v>
      </c>
      <c r="Z134" s="32">
        <f t="shared" si="73"/>
        <v>150000</v>
      </c>
      <c r="AA134" s="29">
        <f t="shared" si="74"/>
        <v>150742.5</v>
      </c>
      <c r="AB134" s="29">
        <f t="shared" si="75"/>
        <v>155988.33900000001</v>
      </c>
      <c r="AC134" s="29">
        <f t="shared" si="76"/>
        <v>161416.73319720002</v>
      </c>
      <c r="AD134" s="29">
        <f t="shared" si="77"/>
        <v>167034.03551246258</v>
      </c>
      <c r="AE134" s="29">
        <f t="shared" si="78"/>
        <v>166198.86533490027</v>
      </c>
      <c r="AF134" s="29">
        <f t="shared" si="79"/>
        <v>165367.87100822577</v>
      </c>
      <c r="AG134" s="29">
        <f t="shared" si="80"/>
        <v>169477.26260278019</v>
      </c>
      <c r="AH134" s="29">
        <f t="shared" si="81"/>
        <v>168629.87628976628</v>
      </c>
      <c r="AI134" s="29">
        <f t="shared" si="82"/>
        <v>167786.72690831745</v>
      </c>
      <c r="AJ134" s="29">
        <f t="shared" si="83"/>
        <v>168617.27120651363</v>
      </c>
      <c r="AK134" s="29">
        <f t="shared" si="84"/>
        <v>171129.66854749067</v>
      </c>
      <c r="AL134" s="29">
        <f t="shared" si="85"/>
        <v>175382.2408108958</v>
      </c>
      <c r="AM134" s="29">
        <f t="shared" si="86"/>
        <v>179740.48949504658</v>
      </c>
      <c r="AN134" s="29">
        <f t="shared" si="87"/>
        <v>182418.62278852277</v>
      </c>
      <c r="AO134" s="29">
        <f t="shared" si="88"/>
        <v>185136.66026807178</v>
      </c>
      <c r="AP134" s="29">
        <f t="shared" si="89"/>
        <v>187895.19650606604</v>
      </c>
      <c r="AQ134" s="29">
        <f t="shared" si="90"/>
        <v>188825.27772877106</v>
      </c>
      <c r="AR134" s="29">
        <f t="shared" si="91"/>
        <v>193517.58588033105</v>
      </c>
      <c r="AS134" s="29">
        <f t="shared" si="92"/>
        <v>194475.49793043869</v>
      </c>
      <c r="AT134" s="29">
        <f t="shared" si="93"/>
        <v>197373.18284960222</v>
      </c>
      <c r="AU134" s="19"/>
      <c r="AV134" s="28">
        <f t="shared" si="69"/>
        <v>78</v>
      </c>
      <c r="AW134" s="19"/>
      <c r="AX134" s="27">
        <f t="shared" si="70"/>
        <v>1.3817641831021632E-2</v>
      </c>
    </row>
    <row r="135" spans="1:50">
      <c r="A135">
        <f t="shared" si="71"/>
        <v>121</v>
      </c>
      <c r="C135" s="31">
        <f>VLOOKUP(Data!B123,original_prizes,3,TRUE)</f>
        <v>0.02</v>
      </c>
      <c r="D135" s="31">
        <f>VLOOKUP(Data!C123,original_prizes,3,TRUE)</f>
        <v>0</v>
      </c>
      <c r="E135" s="31">
        <f>VLOOKUP(Data!D123,original_prizes,3,TRUE)</f>
        <v>0.04</v>
      </c>
      <c r="F135" s="31">
        <f>VLOOKUP(Data!E123,original_prizes,3,TRUE)</f>
        <v>0</v>
      </c>
      <c r="G135" s="31">
        <f>VLOOKUP(Data!F123,original_prizes,3,TRUE)</f>
        <v>0</v>
      </c>
      <c r="H135" s="31">
        <f>VLOOKUP(Data!G123,original_prizes,3,TRUE)</f>
        <v>0.01</v>
      </c>
      <c r="I135" s="31">
        <f>VLOOKUP(Data!H123,original_prizes,3,TRUE)</f>
        <v>0</v>
      </c>
      <c r="J135" s="31">
        <f>VLOOKUP(Data!I123,original_prizes,3,TRUE)</f>
        <v>0</v>
      </c>
      <c r="K135" s="31">
        <f>VLOOKUP(Data!J123,original_prizes,3,TRUE)</f>
        <v>0.02</v>
      </c>
      <c r="L135" s="31">
        <f>VLOOKUP(Data!K123,original_prizes,3,TRUE)</f>
        <v>0.01</v>
      </c>
      <c r="M135" s="31">
        <f>VLOOKUP(Data!L123,original_prizes,3,TRUE)</f>
        <v>0.03</v>
      </c>
      <c r="N135" s="31">
        <f>VLOOKUP(Data!M123,original_prizes,3,TRUE)</f>
        <v>0.03</v>
      </c>
      <c r="O135" s="31">
        <f>VLOOKUP(Data!N123,original_prizes,3,TRUE)</f>
        <v>0.02</v>
      </c>
      <c r="P135" s="31">
        <f>VLOOKUP(Data!O123,original_prizes,3,TRUE)</f>
        <v>0.01</v>
      </c>
      <c r="Q135" s="31">
        <f>VLOOKUP(Data!P123,original_prizes,3,TRUE)</f>
        <v>0.01</v>
      </c>
      <c r="R135" s="31">
        <f>VLOOKUP(Data!Q123,original_prizes,3,TRUE)</f>
        <v>0</v>
      </c>
      <c r="S135" s="31">
        <f>VLOOKUP(Data!R123,original_prizes,3,TRUE)</f>
        <v>0.02</v>
      </c>
      <c r="T135" s="31">
        <f>VLOOKUP(Data!S123,original_prizes,3,TRUE)</f>
        <v>0.04</v>
      </c>
      <c r="U135" s="31">
        <f>VLOOKUP(Data!T123,original_prizes,3,TRUE)</f>
        <v>0.04</v>
      </c>
      <c r="V135" s="31">
        <f>VLOOKUP(Data!U123,original_prizes,3,TRUE)</f>
        <v>0.03</v>
      </c>
      <c r="X135">
        <f t="shared" si="72"/>
        <v>121</v>
      </c>
      <c r="Z135" s="32">
        <f t="shared" si="73"/>
        <v>150000</v>
      </c>
      <c r="AA135" s="29">
        <f t="shared" si="74"/>
        <v>152235</v>
      </c>
      <c r="AB135" s="29">
        <f t="shared" si="75"/>
        <v>151473.82500000001</v>
      </c>
      <c r="AC135" s="29">
        <f t="shared" si="76"/>
        <v>156745.11411000002</v>
      </c>
      <c r="AD135" s="29">
        <f t="shared" si="77"/>
        <v>155961.38853945001</v>
      </c>
      <c r="AE135" s="29">
        <f t="shared" si="78"/>
        <v>155181.58159675275</v>
      </c>
      <c r="AF135" s="29">
        <f t="shared" si="79"/>
        <v>155949.73042565669</v>
      </c>
      <c r="AG135" s="29">
        <f t="shared" si="80"/>
        <v>155169.98177352842</v>
      </c>
      <c r="AH135" s="29">
        <f t="shared" si="81"/>
        <v>154394.13186466077</v>
      </c>
      <c r="AI135" s="29">
        <f t="shared" si="82"/>
        <v>156694.60442944421</v>
      </c>
      <c r="AJ135" s="29">
        <f t="shared" si="83"/>
        <v>157470.24272136998</v>
      </c>
      <c r="AK135" s="29">
        <f t="shared" si="84"/>
        <v>161383.37825299604</v>
      </c>
      <c r="AL135" s="29">
        <f t="shared" si="85"/>
        <v>165393.75520258301</v>
      </c>
      <c r="AM135" s="29">
        <f t="shared" si="86"/>
        <v>167858.1221551015</v>
      </c>
      <c r="AN135" s="29">
        <f t="shared" si="87"/>
        <v>168689.01985976927</v>
      </c>
      <c r="AO135" s="29">
        <f t="shared" si="88"/>
        <v>169524.03050807511</v>
      </c>
      <c r="AP135" s="29">
        <f t="shared" si="89"/>
        <v>168676.41035553472</v>
      </c>
      <c r="AQ135" s="29">
        <f t="shared" si="90"/>
        <v>171189.6888698322</v>
      </c>
      <c r="AR135" s="29">
        <f t="shared" si="91"/>
        <v>177147.09004250236</v>
      </c>
      <c r="AS135" s="29">
        <f t="shared" si="92"/>
        <v>183311.80877598145</v>
      </c>
      <c r="AT135" s="29">
        <f t="shared" si="93"/>
        <v>187867.10722406459</v>
      </c>
      <c r="AU135" s="19"/>
      <c r="AV135" s="28">
        <f t="shared" si="69"/>
        <v>31</v>
      </c>
      <c r="AW135" s="19"/>
      <c r="AX135" s="27">
        <f t="shared" si="70"/>
        <v>1.1318552660378955E-2</v>
      </c>
    </row>
    <row r="136" spans="1:50">
      <c r="A136">
        <f t="shared" si="71"/>
        <v>122</v>
      </c>
      <c r="C136" s="31">
        <f>VLOOKUP(Data!B124,original_prizes,3,TRUE)</f>
        <v>0.01</v>
      </c>
      <c r="D136" s="31">
        <f>VLOOKUP(Data!C124,original_prizes,3,TRUE)</f>
        <v>0.01</v>
      </c>
      <c r="E136" s="31">
        <f>VLOOKUP(Data!D124,original_prizes,3,TRUE)</f>
        <v>0</v>
      </c>
      <c r="F136" s="31">
        <f>VLOOKUP(Data!E124,original_prizes,3,TRUE)</f>
        <v>0.01</v>
      </c>
      <c r="G136" s="31">
        <f>VLOOKUP(Data!F124,original_prizes,3,TRUE)</f>
        <v>0.04</v>
      </c>
      <c r="H136" s="31">
        <f>VLOOKUP(Data!G124,original_prizes,3,TRUE)</f>
        <v>0</v>
      </c>
      <c r="I136" s="31">
        <f>VLOOKUP(Data!H124,original_prizes,3,TRUE)</f>
        <v>0.04</v>
      </c>
      <c r="J136" s="31">
        <f>VLOOKUP(Data!I124,original_prizes,3,TRUE)</f>
        <v>0.02</v>
      </c>
      <c r="K136" s="31">
        <f>VLOOKUP(Data!J124,original_prizes,3,TRUE)</f>
        <v>0.04</v>
      </c>
      <c r="L136" s="31">
        <f>VLOOKUP(Data!K124,original_prizes,3,TRUE)</f>
        <v>0.03</v>
      </c>
      <c r="M136" s="31">
        <f>VLOOKUP(Data!L124,original_prizes,3,TRUE)</f>
        <v>0.01</v>
      </c>
      <c r="N136" s="31">
        <f>VLOOKUP(Data!M124,original_prizes,3,TRUE)</f>
        <v>0</v>
      </c>
      <c r="O136" s="31">
        <f>VLOOKUP(Data!N124,original_prizes,3,TRUE)</f>
        <v>0.03</v>
      </c>
      <c r="P136" s="31">
        <f>VLOOKUP(Data!O124,original_prizes,3,TRUE)</f>
        <v>0.02</v>
      </c>
      <c r="Q136" s="31">
        <f>VLOOKUP(Data!P124,original_prizes,3,TRUE)</f>
        <v>0.03</v>
      </c>
      <c r="R136" s="31">
        <f>VLOOKUP(Data!Q124,original_prizes,3,TRUE)</f>
        <v>0.02</v>
      </c>
      <c r="S136" s="31">
        <f>VLOOKUP(Data!R124,original_prizes,3,TRUE)</f>
        <v>0.02</v>
      </c>
      <c r="T136" s="31">
        <f>VLOOKUP(Data!S124,original_prizes,3,TRUE)</f>
        <v>0.02</v>
      </c>
      <c r="U136" s="31">
        <f>VLOOKUP(Data!T124,original_prizes,3,TRUE)</f>
        <v>0.01</v>
      </c>
      <c r="V136" s="31">
        <f>VLOOKUP(Data!U124,original_prizes,3,TRUE)</f>
        <v>0.04</v>
      </c>
      <c r="X136">
        <f t="shared" si="72"/>
        <v>122</v>
      </c>
      <c r="Z136" s="32">
        <f t="shared" si="73"/>
        <v>150000</v>
      </c>
      <c r="AA136" s="29">
        <f t="shared" si="74"/>
        <v>150742.5</v>
      </c>
      <c r="AB136" s="29">
        <f t="shared" si="75"/>
        <v>151488.67537499999</v>
      </c>
      <c r="AC136" s="29">
        <f t="shared" si="76"/>
        <v>150731.231998125</v>
      </c>
      <c r="AD136" s="29">
        <f t="shared" si="77"/>
        <v>151477.35159651571</v>
      </c>
      <c r="AE136" s="29">
        <f t="shared" si="78"/>
        <v>156748.76343207445</v>
      </c>
      <c r="AF136" s="29">
        <f t="shared" si="79"/>
        <v>155965.01961491408</v>
      </c>
      <c r="AG136" s="29">
        <f t="shared" si="80"/>
        <v>161392.60229751311</v>
      </c>
      <c r="AH136" s="29">
        <f t="shared" si="81"/>
        <v>163797.35207174608</v>
      </c>
      <c r="AI136" s="29">
        <f t="shared" si="82"/>
        <v>169497.49992384284</v>
      </c>
      <c r="AJ136" s="29">
        <f t="shared" si="83"/>
        <v>173709.51279695032</v>
      </c>
      <c r="AK136" s="29">
        <f t="shared" si="84"/>
        <v>174569.37488529523</v>
      </c>
      <c r="AL136" s="29">
        <f t="shared" si="85"/>
        <v>173696.52801086876</v>
      </c>
      <c r="AM136" s="29">
        <f t="shared" si="86"/>
        <v>178012.88673193884</v>
      </c>
      <c r="AN136" s="29">
        <f t="shared" si="87"/>
        <v>180665.27874424474</v>
      </c>
      <c r="AO136" s="29">
        <f t="shared" si="88"/>
        <v>185154.81092103923</v>
      </c>
      <c r="AP136" s="29">
        <f t="shared" si="89"/>
        <v>187913.61760376272</v>
      </c>
      <c r="AQ136" s="29">
        <f t="shared" si="90"/>
        <v>190713.5305060588</v>
      </c>
      <c r="AR136" s="29">
        <f t="shared" si="91"/>
        <v>193555.16211059908</v>
      </c>
      <c r="AS136" s="29">
        <f t="shared" si="92"/>
        <v>194513.26016304654</v>
      </c>
      <c r="AT136" s="29">
        <f t="shared" si="93"/>
        <v>201282.32161672055</v>
      </c>
      <c r="AU136" s="19"/>
      <c r="AV136" s="28">
        <f t="shared" si="69"/>
        <v>100</v>
      </c>
      <c r="AW136" s="19"/>
      <c r="AX136" s="27">
        <f t="shared" si="70"/>
        <v>1.4812291268804012E-2</v>
      </c>
    </row>
    <row r="137" spans="1:50">
      <c r="A137">
        <f t="shared" si="71"/>
        <v>123</v>
      </c>
      <c r="C137" s="31">
        <f>VLOOKUP(Data!B125,original_prizes,3,TRUE)</f>
        <v>0</v>
      </c>
      <c r="D137" s="31">
        <f>VLOOKUP(Data!C125,original_prizes,3,TRUE)</f>
        <v>0.02</v>
      </c>
      <c r="E137" s="31">
        <f>VLOOKUP(Data!D125,original_prizes,3,TRUE)</f>
        <v>0.04</v>
      </c>
      <c r="F137" s="31">
        <f>VLOOKUP(Data!E125,original_prizes,3,TRUE)</f>
        <v>0</v>
      </c>
      <c r="G137" s="31">
        <f>VLOOKUP(Data!F125,original_prizes,3,TRUE)</f>
        <v>0.03</v>
      </c>
      <c r="H137" s="31">
        <f>VLOOKUP(Data!G125,original_prizes,3,TRUE)</f>
        <v>0.01</v>
      </c>
      <c r="I137" s="31">
        <f>VLOOKUP(Data!H125,original_prizes,3,TRUE)</f>
        <v>0.04</v>
      </c>
      <c r="J137" s="31">
        <f>VLOOKUP(Data!I125,original_prizes,3,TRUE)</f>
        <v>0.04</v>
      </c>
      <c r="K137" s="31">
        <f>VLOOKUP(Data!J125,original_prizes,3,TRUE)</f>
        <v>0.02</v>
      </c>
      <c r="L137" s="31">
        <f>VLOOKUP(Data!K125,original_prizes,3,TRUE)</f>
        <v>0.02</v>
      </c>
      <c r="M137" s="31">
        <f>VLOOKUP(Data!L125,original_prizes,3,TRUE)</f>
        <v>0.02</v>
      </c>
      <c r="N137" s="31">
        <f>VLOOKUP(Data!M125,original_prizes,3,TRUE)</f>
        <v>0</v>
      </c>
      <c r="O137" s="31">
        <f>VLOOKUP(Data!N125,original_prizes,3,TRUE)</f>
        <v>0.04</v>
      </c>
      <c r="P137" s="31">
        <f>VLOOKUP(Data!O125,original_prizes,3,TRUE)</f>
        <v>0</v>
      </c>
      <c r="Q137" s="31">
        <f>VLOOKUP(Data!P125,original_prizes,3,TRUE)</f>
        <v>0.04</v>
      </c>
      <c r="R137" s="31">
        <f>VLOOKUP(Data!Q125,original_prizes,3,TRUE)</f>
        <v>0</v>
      </c>
      <c r="S137" s="31">
        <f>VLOOKUP(Data!R125,original_prizes,3,TRUE)</f>
        <v>0.02</v>
      </c>
      <c r="T137" s="31">
        <f>VLOOKUP(Data!S125,original_prizes,3,TRUE)</f>
        <v>0</v>
      </c>
      <c r="U137" s="31">
        <f>VLOOKUP(Data!T125,original_prizes,3,TRUE)</f>
        <v>0</v>
      </c>
      <c r="V137" s="31">
        <f>VLOOKUP(Data!U125,original_prizes,3,TRUE)</f>
        <v>0.04</v>
      </c>
      <c r="X137">
        <f t="shared" si="72"/>
        <v>123</v>
      </c>
      <c r="Z137" s="32">
        <f t="shared" si="73"/>
        <v>150000</v>
      </c>
      <c r="AA137" s="29">
        <f t="shared" si="74"/>
        <v>149250</v>
      </c>
      <c r="AB137" s="29">
        <f t="shared" si="75"/>
        <v>151473.82500000001</v>
      </c>
      <c r="AC137" s="29">
        <f t="shared" si="76"/>
        <v>156745.11411000002</v>
      </c>
      <c r="AD137" s="29">
        <f t="shared" si="77"/>
        <v>155961.38853945001</v>
      </c>
      <c r="AE137" s="29">
        <f t="shared" si="78"/>
        <v>159837.02904465536</v>
      </c>
      <c r="AF137" s="29">
        <f t="shared" si="79"/>
        <v>160628.22233842639</v>
      </c>
      <c r="AG137" s="29">
        <f t="shared" si="80"/>
        <v>166218.08447580365</v>
      </c>
      <c r="AH137" s="29">
        <f t="shared" si="81"/>
        <v>172002.47381556165</v>
      </c>
      <c r="AI137" s="29">
        <f t="shared" si="82"/>
        <v>174565.31067541349</v>
      </c>
      <c r="AJ137" s="29">
        <f t="shared" si="83"/>
        <v>177166.33380447715</v>
      </c>
      <c r="AK137" s="29">
        <f t="shared" si="84"/>
        <v>179806.11217816386</v>
      </c>
      <c r="AL137" s="29">
        <f t="shared" si="85"/>
        <v>178907.08161727304</v>
      </c>
      <c r="AM137" s="29">
        <f t="shared" si="86"/>
        <v>185133.04805755414</v>
      </c>
      <c r="AN137" s="29">
        <f t="shared" si="87"/>
        <v>184207.38281726636</v>
      </c>
      <c r="AO137" s="29">
        <f t="shared" si="88"/>
        <v>190617.79973930723</v>
      </c>
      <c r="AP137" s="29">
        <f t="shared" si="89"/>
        <v>189664.7107406107</v>
      </c>
      <c r="AQ137" s="29">
        <f t="shared" si="90"/>
        <v>192490.7149306458</v>
      </c>
      <c r="AR137" s="29">
        <f t="shared" si="91"/>
        <v>191528.26135599258</v>
      </c>
      <c r="AS137" s="29">
        <f t="shared" si="92"/>
        <v>190570.62004921262</v>
      </c>
      <c r="AT137" s="29">
        <f t="shared" si="93"/>
        <v>197202.47762692522</v>
      </c>
      <c r="AU137" s="19"/>
      <c r="AV137" s="28">
        <f t="shared" si="69"/>
        <v>69</v>
      </c>
      <c r="AW137" s="19"/>
      <c r="AX137" s="27">
        <f t="shared" si="70"/>
        <v>1.3773781996050616E-2</v>
      </c>
    </row>
    <row r="138" spans="1:50">
      <c r="A138">
        <f t="shared" si="71"/>
        <v>124</v>
      </c>
      <c r="C138" s="31">
        <f>VLOOKUP(Data!B126,original_prizes,3,TRUE)</f>
        <v>0.04</v>
      </c>
      <c r="D138" s="31">
        <f>VLOOKUP(Data!C126,original_prizes,3,TRUE)</f>
        <v>0.03</v>
      </c>
      <c r="E138" s="31">
        <f>VLOOKUP(Data!D126,original_prizes,3,TRUE)</f>
        <v>0.04</v>
      </c>
      <c r="F138" s="31">
        <f>VLOOKUP(Data!E126,original_prizes,3,TRUE)</f>
        <v>0.04</v>
      </c>
      <c r="G138" s="31">
        <f>VLOOKUP(Data!F126,original_prizes,3,TRUE)</f>
        <v>0.04</v>
      </c>
      <c r="H138" s="31">
        <f>VLOOKUP(Data!G126,original_prizes,3,TRUE)</f>
        <v>0.03</v>
      </c>
      <c r="I138" s="31">
        <f>VLOOKUP(Data!H126,original_prizes,3,TRUE)</f>
        <v>0</v>
      </c>
      <c r="J138" s="31">
        <f>VLOOKUP(Data!I126,original_prizes,3,TRUE)</f>
        <v>0.02</v>
      </c>
      <c r="K138" s="31">
        <f>VLOOKUP(Data!J126,original_prizes,3,TRUE)</f>
        <v>0.04</v>
      </c>
      <c r="L138" s="31">
        <f>VLOOKUP(Data!K126,original_prizes,3,TRUE)</f>
        <v>0.02</v>
      </c>
      <c r="M138" s="31">
        <f>VLOOKUP(Data!L126,original_prizes,3,TRUE)</f>
        <v>0.01</v>
      </c>
      <c r="N138" s="31">
        <f>VLOOKUP(Data!M126,original_prizes,3,TRUE)</f>
        <v>0</v>
      </c>
      <c r="O138" s="31">
        <f>VLOOKUP(Data!N126,original_prizes,3,TRUE)</f>
        <v>0.03</v>
      </c>
      <c r="P138" s="31">
        <f>VLOOKUP(Data!O126,original_prizes,3,TRUE)</f>
        <v>0.02</v>
      </c>
      <c r="Q138" s="31">
        <f>VLOOKUP(Data!P126,original_prizes,3,TRUE)</f>
        <v>0.04</v>
      </c>
      <c r="R138" s="31">
        <f>VLOOKUP(Data!Q126,original_prizes,3,TRUE)</f>
        <v>0.03</v>
      </c>
      <c r="S138" s="31">
        <f>VLOOKUP(Data!R126,original_prizes,3,TRUE)</f>
        <v>0.02</v>
      </c>
      <c r="T138" s="31">
        <f>VLOOKUP(Data!S126,original_prizes,3,TRUE)</f>
        <v>0</v>
      </c>
      <c r="U138" s="31">
        <f>VLOOKUP(Data!T126,original_prizes,3,TRUE)</f>
        <v>0.03</v>
      </c>
      <c r="V138" s="31">
        <f>VLOOKUP(Data!U126,original_prizes,3,TRUE)</f>
        <v>0</v>
      </c>
      <c r="X138">
        <f t="shared" si="72"/>
        <v>124</v>
      </c>
      <c r="Z138" s="32">
        <f t="shared" si="73"/>
        <v>150000</v>
      </c>
      <c r="AA138" s="29">
        <f t="shared" si="74"/>
        <v>155220</v>
      </c>
      <c r="AB138" s="29">
        <f t="shared" si="75"/>
        <v>159077.217</v>
      </c>
      <c r="AC138" s="29">
        <f t="shared" si="76"/>
        <v>164613.10415160001</v>
      </c>
      <c r="AD138" s="29">
        <f t="shared" si="77"/>
        <v>170341.64017607571</v>
      </c>
      <c r="AE138" s="29">
        <f t="shared" si="78"/>
        <v>176269.52925420317</v>
      </c>
      <c r="AF138" s="29">
        <f t="shared" si="79"/>
        <v>180649.82705617012</v>
      </c>
      <c r="AG138" s="29">
        <f t="shared" si="80"/>
        <v>179746.57792088928</v>
      </c>
      <c r="AH138" s="29">
        <f t="shared" si="81"/>
        <v>182424.80193191054</v>
      </c>
      <c r="AI138" s="29">
        <f t="shared" si="82"/>
        <v>188773.18503914104</v>
      </c>
      <c r="AJ138" s="29">
        <f t="shared" si="83"/>
        <v>191585.90549622424</v>
      </c>
      <c r="AK138" s="29">
        <f t="shared" si="84"/>
        <v>192534.25572843052</v>
      </c>
      <c r="AL138" s="29">
        <f t="shared" si="85"/>
        <v>191571.58444978838</v>
      </c>
      <c r="AM138" s="29">
        <f t="shared" si="86"/>
        <v>196332.13832336565</v>
      </c>
      <c r="AN138" s="29">
        <f t="shared" si="87"/>
        <v>199257.48718438382</v>
      </c>
      <c r="AO138" s="29">
        <f t="shared" si="88"/>
        <v>206191.64773840038</v>
      </c>
      <c r="AP138" s="29">
        <f t="shared" si="89"/>
        <v>211315.51018469964</v>
      </c>
      <c r="AQ138" s="29">
        <f t="shared" si="90"/>
        <v>214464.11128645169</v>
      </c>
      <c r="AR138" s="29">
        <f t="shared" si="91"/>
        <v>213391.79073001942</v>
      </c>
      <c r="AS138" s="29">
        <f t="shared" si="92"/>
        <v>218694.57672966039</v>
      </c>
      <c r="AT138" s="29">
        <f t="shared" si="93"/>
        <v>217601.10384601209</v>
      </c>
      <c r="AU138" s="19"/>
      <c r="AV138" s="28">
        <f t="shared" si="69"/>
        <v>173</v>
      </c>
      <c r="AW138" s="19"/>
      <c r="AX138" s="27">
        <f t="shared" si="70"/>
        <v>1.8775498726735007E-2</v>
      </c>
    </row>
    <row r="139" spans="1:50">
      <c r="A139">
        <f t="shared" si="71"/>
        <v>125</v>
      </c>
      <c r="C139" s="31">
        <f>VLOOKUP(Data!B127,original_prizes,3,TRUE)</f>
        <v>0.02</v>
      </c>
      <c r="D139" s="31">
        <f>VLOOKUP(Data!C127,original_prizes,3,TRUE)</f>
        <v>0.04</v>
      </c>
      <c r="E139" s="31">
        <f>VLOOKUP(Data!D127,original_prizes,3,TRUE)</f>
        <v>0.04</v>
      </c>
      <c r="F139" s="31">
        <f>VLOOKUP(Data!E127,original_prizes,3,TRUE)</f>
        <v>0.04</v>
      </c>
      <c r="G139" s="31">
        <f>VLOOKUP(Data!F127,original_prizes,3,TRUE)</f>
        <v>0.01</v>
      </c>
      <c r="H139" s="31">
        <f>VLOOKUP(Data!G127,original_prizes,3,TRUE)</f>
        <v>0.02</v>
      </c>
      <c r="I139" s="31">
        <f>VLOOKUP(Data!H127,original_prizes,3,TRUE)</f>
        <v>0.01</v>
      </c>
      <c r="J139" s="31">
        <f>VLOOKUP(Data!I127,original_prizes,3,TRUE)</f>
        <v>0.03</v>
      </c>
      <c r="K139" s="31">
        <f>VLOOKUP(Data!J127,original_prizes,3,TRUE)</f>
        <v>0</v>
      </c>
      <c r="L139" s="31">
        <f>VLOOKUP(Data!K127,original_prizes,3,TRUE)</f>
        <v>0.04</v>
      </c>
      <c r="M139" s="31">
        <f>VLOOKUP(Data!L127,original_prizes,3,TRUE)</f>
        <v>0.03</v>
      </c>
      <c r="N139" s="31">
        <f>VLOOKUP(Data!M127,original_prizes,3,TRUE)</f>
        <v>0.04</v>
      </c>
      <c r="O139" s="31">
        <f>VLOOKUP(Data!N127,original_prizes,3,TRUE)</f>
        <v>0.04</v>
      </c>
      <c r="P139" s="31">
        <f>VLOOKUP(Data!O127,original_prizes,3,TRUE)</f>
        <v>0.01</v>
      </c>
      <c r="Q139" s="31">
        <f>VLOOKUP(Data!P127,original_prizes,3,TRUE)</f>
        <v>0.04</v>
      </c>
      <c r="R139" s="31">
        <f>VLOOKUP(Data!Q127,original_prizes,3,TRUE)</f>
        <v>0</v>
      </c>
      <c r="S139" s="31">
        <f>VLOOKUP(Data!R127,original_prizes,3,TRUE)</f>
        <v>0</v>
      </c>
      <c r="T139" s="31">
        <f>VLOOKUP(Data!S127,original_prizes,3,TRUE)</f>
        <v>0.04</v>
      </c>
      <c r="U139" s="31">
        <f>VLOOKUP(Data!T127,original_prizes,3,TRUE)</f>
        <v>0.03</v>
      </c>
      <c r="V139" s="31">
        <f>VLOOKUP(Data!U127,original_prizes,3,TRUE)</f>
        <v>0</v>
      </c>
      <c r="X139">
        <f t="shared" si="72"/>
        <v>125</v>
      </c>
      <c r="Z139" s="32">
        <f t="shared" si="73"/>
        <v>150000</v>
      </c>
      <c r="AA139" s="29">
        <f t="shared" si="74"/>
        <v>152235</v>
      </c>
      <c r="AB139" s="29">
        <f t="shared" si="75"/>
        <v>157532.77799999999</v>
      </c>
      <c r="AC139" s="29">
        <f t="shared" si="76"/>
        <v>163014.91867439999</v>
      </c>
      <c r="AD139" s="29">
        <f t="shared" si="77"/>
        <v>168687.83784426909</v>
      </c>
      <c r="AE139" s="29">
        <f t="shared" si="78"/>
        <v>169522.84264159822</v>
      </c>
      <c r="AF139" s="29">
        <f t="shared" si="79"/>
        <v>172048.73299695805</v>
      </c>
      <c r="AG139" s="29">
        <f t="shared" si="80"/>
        <v>172900.374225293</v>
      </c>
      <c r="AH139" s="29">
        <f t="shared" si="81"/>
        <v>177196.94852479154</v>
      </c>
      <c r="AI139" s="29">
        <f t="shared" si="82"/>
        <v>176310.96378216759</v>
      </c>
      <c r="AJ139" s="29">
        <f t="shared" si="83"/>
        <v>182446.58532178702</v>
      </c>
      <c r="AK139" s="29">
        <f t="shared" si="84"/>
        <v>186980.38296703342</v>
      </c>
      <c r="AL139" s="29">
        <f t="shared" si="85"/>
        <v>193487.30029428619</v>
      </c>
      <c r="AM139" s="29">
        <f t="shared" si="86"/>
        <v>200220.65834452736</v>
      </c>
      <c r="AN139" s="29">
        <f t="shared" si="87"/>
        <v>201211.75060333277</v>
      </c>
      <c r="AO139" s="29">
        <f t="shared" si="88"/>
        <v>208213.91952432875</v>
      </c>
      <c r="AP139" s="29">
        <f t="shared" si="89"/>
        <v>207172.8499267071</v>
      </c>
      <c r="AQ139" s="29">
        <f t="shared" si="90"/>
        <v>206136.98567707356</v>
      </c>
      <c r="AR139" s="29">
        <f t="shared" si="91"/>
        <v>213310.55277863573</v>
      </c>
      <c r="AS139" s="29">
        <f t="shared" si="92"/>
        <v>218611.32001518484</v>
      </c>
      <c r="AT139" s="29">
        <f t="shared" si="93"/>
        <v>217518.26341510893</v>
      </c>
      <c r="AU139" s="19"/>
      <c r="AV139" s="28">
        <f t="shared" si="69"/>
        <v>172</v>
      </c>
      <c r="AW139" s="19"/>
      <c r="AX139" s="27">
        <f t="shared" si="70"/>
        <v>1.8756102899912364E-2</v>
      </c>
    </row>
    <row r="140" spans="1:50">
      <c r="A140">
        <f t="shared" si="71"/>
        <v>126</v>
      </c>
      <c r="C140" s="31">
        <f>VLOOKUP(Data!B128,original_prizes,3,TRUE)</f>
        <v>0.03</v>
      </c>
      <c r="D140" s="31">
        <f>VLOOKUP(Data!C128,original_prizes,3,TRUE)</f>
        <v>0.04</v>
      </c>
      <c r="E140" s="31">
        <f>VLOOKUP(Data!D128,original_prizes,3,TRUE)</f>
        <v>0</v>
      </c>
      <c r="F140" s="31">
        <f>VLOOKUP(Data!E128,original_prizes,3,TRUE)</f>
        <v>0</v>
      </c>
      <c r="G140" s="31">
        <f>VLOOKUP(Data!F128,original_prizes,3,TRUE)</f>
        <v>0.02</v>
      </c>
      <c r="H140" s="31">
        <f>VLOOKUP(Data!G128,original_prizes,3,TRUE)</f>
        <v>0.03</v>
      </c>
      <c r="I140" s="31">
        <f>VLOOKUP(Data!H128,original_prizes,3,TRUE)</f>
        <v>0</v>
      </c>
      <c r="J140" s="31">
        <f>VLOOKUP(Data!I128,original_prizes,3,TRUE)</f>
        <v>0.03</v>
      </c>
      <c r="K140" s="31">
        <f>VLOOKUP(Data!J128,original_prizes,3,TRUE)</f>
        <v>0.02</v>
      </c>
      <c r="L140" s="31">
        <f>VLOOKUP(Data!K128,original_prizes,3,TRUE)</f>
        <v>0.01</v>
      </c>
      <c r="M140" s="31">
        <f>VLOOKUP(Data!L128,original_prizes,3,TRUE)</f>
        <v>0</v>
      </c>
      <c r="N140" s="31">
        <f>VLOOKUP(Data!M128,original_prizes,3,TRUE)</f>
        <v>0.02</v>
      </c>
      <c r="O140" s="31">
        <f>VLOOKUP(Data!N128,original_prizes,3,TRUE)</f>
        <v>0.04</v>
      </c>
      <c r="P140" s="31">
        <f>VLOOKUP(Data!O128,original_prizes,3,TRUE)</f>
        <v>0.02</v>
      </c>
      <c r="Q140" s="31">
        <f>VLOOKUP(Data!P128,original_prizes,3,TRUE)</f>
        <v>0.01</v>
      </c>
      <c r="R140" s="31">
        <f>VLOOKUP(Data!Q128,original_prizes,3,TRUE)</f>
        <v>0</v>
      </c>
      <c r="S140" s="31">
        <f>VLOOKUP(Data!R128,original_prizes,3,TRUE)</f>
        <v>0.03</v>
      </c>
      <c r="T140" s="31">
        <f>VLOOKUP(Data!S128,original_prizes,3,TRUE)</f>
        <v>0.04</v>
      </c>
      <c r="U140" s="31">
        <f>VLOOKUP(Data!T128,original_prizes,3,TRUE)</f>
        <v>0.04</v>
      </c>
      <c r="V140" s="31">
        <f>VLOOKUP(Data!U128,original_prizes,3,TRUE)</f>
        <v>0</v>
      </c>
      <c r="X140">
        <f t="shared" si="72"/>
        <v>126</v>
      </c>
      <c r="Z140" s="32">
        <f t="shared" si="73"/>
        <v>150000</v>
      </c>
      <c r="AA140" s="29">
        <f t="shared" si="74"/>
        <v>153727.5</v>
      </c>
      <c r="AB140" s="29">
        <f t="shared" si="75"/>
        <v>159077.217</v>
      </c>
      <c r="AC140" s="29">
        <f t="shared" si="76"/>
        <v>158281.830915</v>
      </c>
      <c r="AD140" s="29">
        <f t="shared" si="77"/>
        <v>157490.421760425</v>
      </c>
      <c r="AE140" s="29">
        <f t="shared" si="78"/>
        <v>159837.02904465536</v>
      </c>
      <c r="AF140" s="29">
        <f t="shared" si="79"/>
        <v>163808.97921641503</v>
      </c>
      <c r="AG140" s="29">
        <f t="shared" si="80"/>
        <v>162989.93432033295</v>
      </c>
      <c r="AH140" s="29">
        <f t="shared" si="81"/>
        <v>167040.23418819322</v>
      </c>
      <c r="AI140" s="29">
        <f t="shared" si="82"/>
        <v>169529.1336775973</v>
      </c>
      <c r="AJ140" s="29">
        <f t="shared" si="83"/>
        <v>170368.30288930138</v>
      </c>
      <c r="AK140" s="29">
        <f t="shared" si="84"/>
        <v>169516.46137485487</v>
      </c>
      <c r="AL140" s="29">
        <f t="shared" si="85"/>
        <v>172042.25664934021</v>
      </c>
      <c r="AM140" s="29">
        <f t="shared" si="86"/>
        <v>178029.32718073725</v>
      </c>
      <c r="AN140" s="29">
        <f t="shared" si="87"/>
        <v>180681.96415573024</v>
      </c>
      <c r="AO140" s="29">
        <f t="shared" si="88"/>
        <v>181576.33987830111</v>
      </c>
      <c r="AP140" s="29">
        <f t="shared" si="89"/>
        <v>180668.45817890961</v>
      </c>
      <c r="AQ140" s="29">
        <f t="shared" si="90"/>
        <v>185158.06936465553</v>
      </c>
      <c r="AR140" s="29">
        <f t="shared" si="91"/>
        <v>191601.57017854555</v>
      </c>
      <c r="AS140" s="29">
        <f t="shared" si="92"/>
        <v>198269.30482075893</v>
      </c>
      <c r="AT140" s="29">
        <f t="shared" si="93"/>
        <v>197277.95829665512</v>
      </c>
      <c r="AU140" s="19"/>
      <c r="AV140" s="28">
        <f t="shared" si="69"/>
        <v>71</v>
      </c>
      <c r="AW140" s="19"/>
      <c r="AX140" s="27">
        <f t="shared" si="70"/>
        <v>1.3793179930667199E-2</v>
      </c>
    </row>
    <row r="141" spans="1:50">
      <c r="A141">
        <f t="shared" si="71"/>
        <v>127</v>
      </c>
      <c r="C141" s="31">
        <f>VLOOKUP(Data!B129,original_prizes,3,TRUE)</f>
        <v>0.03</v>
      </c>
      <c r="D141" s="31">
        <f>VLOOKUP(Data!C129,original_prizes,3,TRUE)</f>
        <v>0.03</v>
      </c>
      <c r="E141" s="31">
        <f>VLOOKUP(Data!D129,original_prizes,3,TRUE)</f>
        <v>0.04</v>
      </c>
      <c r="F141" s="31">
        <f>VLOOKUP(Data!E129,original_prizes,3,TRUE)</f>
        <v>0.03</v>
      </c>
      <c r="G141" s="31">
        <f>VLOOKUP(Data!F129,original_prizes,3,TRUE)</f>
        <v>0</v>
      </c>
      <c r="H141" s="31">
        <f>VLOOKUP(Data!G129,original_prizes,3,TRUE)</f>
        <v>0.01</v>
      </c>
      <c r="I141" s="31">
        <f>VLOOKUP(Data!H129,original_prizes,3,TRUE)</f>
        <v>0.04</v>
      </c>
      <c r="J141" s="31">
        <f>VLOOKUP(Data!I129,original_prizes,3,TRUE)</f>
        <v>0.01</v>
      </c>
      <c r="K141" s="31">
        <f>VLOOKUP(Data!J129,original_prizes,3,TRUE)</f>
        <v>0</v>
      </c>
      <c r="L141" s="31">
        <f>VLOOKUP(Data!K129,original_prizes,3,TRUE)</f>
        <v>0.04</v>
      </c>
      <c r="M141" s="31">
        <f>VLOOKUP(Data!L129,original_prizes,3,TRUE)</f>
        <v>0.01</v>
      </c>
      <c r="N141" s="31">
        <f>VLOOKUP(Data!M129,original_prizes,3,TRUE)</f>
        <v>0.03</v>
      </c>
      <c r="O141" s="31">
        <f>VLOOKUP(Data!N129,original_prizes,3,TRUE)</f>
        <v>0.03</v>
      </c>
      <c r="P141" s="31">
        <f>VLOOKUP(Data!O129,original_prizes,3,TRUE)</f>
        <v>0</v>
      </c>
      <c r="Q141" s="31">
        <f>VLOOKUP(Data!P129,original_prizes,3,TRUE)</f>
        <v>0.04</v>
      </c>
      <c r="R141" s="31">
        <f>VLOOKUP(Data!Q129,original_prizes,3,TRUE)</f>
        <v>0</v>
      </c>
      <c r="S141" s="31">
        <f>VLOOKUP(Data!R129,original_prizes,3,TRUE)</f>
        <v>0</v>
      </c>
      <c r="T141" s="31">
        <f>VLOOKUP(Data!S129,original_prizes,3,TRUE)</f>
        <v>0.02</v>
      </c>
      <c r="U141" s="31">
        <f>VLOOKUP(Data!T129,original_prizes,3,TRUE)</f>
        <v>0.02</v>
      </c>
      <c r="V141" s="31">
        <f>VLOOKUP(Data!U129,original_prizes,3,TRUE)</f>
        <v>0.01</v>
      </c>
      <c r="X141">
        <f t="shared" si="72"/>
        <v>127</v>
      </c>
      <c r="Z141" s="32">
        <f t="shared" si="73"/>
        <v>150000</v>
      </c>
      <c r="AA141" s="29">
        <f t="shared" si="74"/>
        <v>153727.5</v>
      </c>
      <c r="AB141" s="29">
        <f t="shared" si="75"/>
        <v>157547.628375</v>
      </c>
      <c r="AC141" s="29">
        <f t="shared" si="76"/>
        <v>163030.28584245002</v>
      </c>
      <c r="AD141" s="29">
        <f t="shared" si="77"/>
        <v>167081.5884456349</v>
      </c>
      <c r="AE141" s="29">
        <f t="shared" si="78"/>
        <v>166246.18050340674</v>
      </c>
      <c r="AF141" s="29">
        <f t="shared" si="79"/>
        <v>167069.0990968986</v>
      </c>
      <c r="AG141" s="29">
        <f t="shared" si="80"/>
        <v>172883.10374547067</v>
      </c>
      <c r="AH141" s="29">
        <f t="shared" si="81"/>
        <v>173738.87510901075</v>
      </c>
      <c r="AI141" s="29">
        <f t="shared" si="82"/>
        <v>172870.18073346571</v>
      </c>
      <c r="AJ141" s="29">
        <f t="shared" si="83"/>
        <v>178886.0630229903</v>
      </c>
      <c r="AK141" s="29">
        <f t="shared" si="84"/>
        <v>179771.54903495411</v>
      </c>
      <c r="AL141" s="29">
        <f t="shared" si="85"/>
        <v>184238.87202847272</v>
      </c>
      <c r="AM141" s="29">
        <f t="shared" si="86"/>
        <v>188817.20799838027</v>
      </c>
      <c r="AN141" s="29">
        <f t="shared" si="87"/>
        <v>187873.12195838836</v>
      </c>
      <c r="AO141" s="29">
        <f t="shared" si="88"/>
        <v>194411.10660254027</v>
      </c>
      <c r="AP141" s="29">
        <f t="shared" si="89"/>
        <v>193439.05106952757</v>
      </c>
      <c r="AQ141" s="29">
        <f t="shared" si="90"/>
        <v>192471.85581417993</v>
      </c>
      <c r="AR141" s="29">
        <f t="shared" si="91"/>
        <v>195339.68646581122</v>
      </c>
      <c r="AS141" s="29">
        <f t="shared" si="92"/>
        <v>198250.24779415183</v>
      </c>
      <c r="AT141" s="29">
        <f t="shared" si="93"/>
        <v>199231.58652073288</v>
      </c>
      <c r="AU141" s="19"/>
      <c r="AV141" s="28">
        <f t="shared" si="69"/>
        <v>85</v>
      </c>
      <c r="AW141" s="19"/>
      <c r="AX141" s="27">
        <f t="shared" si="70"/>
        <v>1.4292809518835492E-2</v>
      </c>
    </row>
    <row r="142" spans="1:50">
      <c r="A142">
        <f t="shared" si="71"/>
        <v>128</v>
      </c>
      <c r="C142" s="31">
        <f>VLOOKUP(Data!B130,original_prizes,3,TRUE)</f>
        <v>0.03</v>
      </c>
      <c r="D142" s="31">
        <f>VLOOKUP(Data!C130,original_prizes,3,TRUE)</f>
        <v>0.04</v>
      </c>
      <c r="E142" s="31">
        <f>VLOOKUP(Data!D130,original_prizes,3,TRUE)</f>
        <v>0.04</v>
      </c>
      <c r="F142" s="31">
        <f>VLOOKUP(Data!E130,original_prizes,3,TRUE)</f>
        <v>0</v>
      </c>
      <c r="G142" s="31">
        <f>VLOOKUP(Data!F130,original_prizes,3,TRUE)</f>
        <v>0.01</v>
      </c>
      <c r="H142" s="31">
        <f>VLOOKUP(Data!G130,original_prizes,3,TRUE)</f>
        <v>0</v>
      </c>
      <c r="I142" s="31">
        <f>VLOOKUP(Data!H130,original_prizes,3,TRUE)</f>
        <v>0.04</v>
      </c>
      <c r="J142" s="31">
        <f>VLOOKUP(Data!I130,original_prizes,3,TRUE)</f>
        <v>0.04</v>
      </c>
      <c r="K142" s="31">
        <f>VLOOKUP(Data!J130,original_prizes,3,TRUE)</f>
        <v>0</v>
      </c>
      <c r="L142" s="31">
        <f>VLOOKUP(Data!K130,original_prizes,3,TRUE)</f>
        <v>0.03</v>
      </c>
      <c r="M142" s="31">
        <f>VLOOKUP(Data!L130,original_prizes,3,TRUE)</f>
        <v>0</v>
      </c>
      <c r="N142" s="31">
        <f>VLOOKUP(Data!M130,original_prizes,3,TRUE)</f>
        <v>0.03</v>
      </c>
      <c r="O142" s="31">
        <f>VLOOKUP(Data!N130,original_prizes,3,TRUE)</f>
        <v>0.03</v>
      </c>
      <c r="P142" s="31">
        <f>VLOOKUP(Data!O130,original_prizes,3,TRUE)</f>
        <v>0.01</v>
      </c>
      <c r="Q142" s="31">
        <f>VLOOKUP(Data!P130,original_prizes,3,TRUE)</f>
        <v>0.01</v>
      </c>
      <c r="R142" s="31">
        <f>VLOOKUP(Data!Q130,original_prizes,3,TRUE)</f>
        <v>0.04</v>
      </c>
      <c r="S142" s="31">
        <f>VLOOKUP(Data!R130,original_prizes,3,TRUE)</f>
        <v>0</v>
      </c>
      <c r="T142" s="31">
        <f>VLOOKUP(Data!S130,original_prizes,3,TRUE)</f>
        <v>0.02</v>
      </c>
      <c r="U142" s="31">
        <f>VLOOKUP(Data!T130,original_prizes,3,TRUE)</f>
        <v>0.03</v>
      </c>
      <c r="V142" s="31">
        <f>VLOOKUP(Data!U130,original_prizes,3,TRUE)</f>
        <v>0.03</v>
      </c>
      <c r="X142">
        <f t="shared" si="72"/>
        <v>128</v>
      </c>
      <c r="Z142" s="32">
        <f t="shared" si="73"/>
        <v>150000</v>
      </c>
      <c r="AA142" s="29">
        <f t="shared" si="74"/>
        <v>153727.5</v>
      </c>
      <c r="AB142" s="29">
        <f t="shared" si="75"/>
        <v>159077.217</v>
      </c>
      <c r="AC142" s="29">
        <f t="shared" si="76"/>
        <v>164613.10415160001</v>
      </c>
      <c r="AD142" s="29">
        <f t="shared" si="77"/>
        <v>163790.038630842</v>
      </c>
      <c r="AE142" s="29">
        <f t="shared" si="78"/>
        <v>164600.79932206465</v>
      </c>
      <c r="AF142" s="29">
        <f t="shared" si="79"/>
        <v>163777.79532545432</v>
      </c>
      <c r="AG142" s="29">
        <f t="shared" si="80"/>
        <v>169477.26260278016</v>
      </c>
      <c r="AH142" s="29">
        <f t="shared" si="81"/>
        <v>175375.0713413569</v>
      </c>
      <c r="AI142" s="29">
        <f t="shared" si="82"/>
        <v>174498.19598465011</v>
      </c>
      <c r="AJ142" s="29">
        <f t="shared" si="83"/>
        <v>178834.47615486867</v>
      </c>
      <c r="AK142" s="29">
        <f t="shared" si="84"/>
        <v>177940.30377409433</v>
      </c>
      <c r="AL142" s="29">
        <f t="shared" si="85"/>
        <v>182362.12032288057</v>
      </c>
      <c r="AM142" s="29">
        <f t="shared" si="86"/>
        <v>186893.81901290416</v>
      </c>
      <c r="AN142" s="29">
        <f t="shared" si="87"/>
        <v>187818.94341701802</v>
      </c>
      <c r="AO142" s="29">
        <f t="shared" si="88"/>
        <v>188748.64718693224</v>
      </c>
      <c r="AP142" s="29">
        <f t="shared" si="89"/>
        <v>195317.10010903748</v>
      </c>
      <c r="AQ142" s="29">
        <f t="shared" si="90"/>
        <v>194340.51460849229</v>
      </c>
      <c r="AR142" s="29">
        <f t="shared" si="91"/>
        <v>197236.18827615885</v>
      </c>
      <c r="AS142" s="29">
        <f t="shared" si="92"/>
        <v>202137.50755482138</v>
      </c>
      <c r="AT142" s="29">
        <f t="shared" si="93"/>
        <v>207160.6246175587</v>
      </c>
      <c r="AU142" s="19"/>
      <c r="AV142" s="28">
        <f t="shared" si="69"/>
        <v>138</v>
      </c>
      <c r="AW142" s="19"/>
      <c r="AX142" s="27">
        <f t="shared" si="70"/>
        <v>1.6273959646643243E-2</v>
      </c>
    </row>
    <row r="143" spans="1:50">
      <c r="A143">
        <f t="shared" si="71"/>
        <v>129</v>
      </c>
      <c r="C143" s="31">
        <f>VLOOKUP(Data!B131,original_prizes,3,TRUE)</f>
        <v>0</v>
      </c>
      <c r="D143" s="31">
        <f>VLOOKUP(Data!C131,original_prizes,3,TRUE)</f>
        <v>0.03</v>
      </c>
      <c r="E143" s="31">
        <f>VLOOKUP(Data!D131,original_prizes,3,TRUE)</f>
        <v>0.01</v>
      </c>
      <c r="F143" s="31">
        <f>VLOOKUP(Data!E131,original_prizes,3,TRUE)</f>
        <v>0.02</v>
      </c>
      <c r="G143" s="31">
        <f>VLOOKUP(Data!F131,original_prizes,3,TRUE)</f>
        <v>0.03</v>
      </c>
      <c r="H143" s="31">
        <f>VLOOKUP(Data!G131,original_prizes,3,TRUE)</f>
        <v>0.01</v>
      </c>
      <c r="I143" s="31">
        <f>VLOOKUP(Data!H131,original_prizes,3,TRUE)</f>
        <v>0</v>
      </c>
      <c r="J143" s="31">
        <f>VLOOKUP(Data!I131,original_prizes,3,TRUE)</f>
        <v>0.03</v>
      </c>
      <c r="K143" s="31">
        <f>VLOOKUP(Data!J131,original_prizes,3,TRUE)</f>
        <v>0</v>
      </c>
      <c r="L143" s="31">
        <f>VLOOKUP(Data!K131,original_prizes,3,TRUE)</f>
        <v>0.02</v>
      </c>
      <c r="M143" s="31">
        <f>VLOOKUP(Data!L131,original_prizes,3,TRUE)</f>
        <v>0.04</v>
      </c>
      <c r="N143" s="31">
        <f>VLOOKUP(Data!M131,original_prizes,3,TRUE)</f>
        <v>0</v>
      </c>
      <c r="O143" s="31">
        <f>VLOOKUP(Data!N131,original_prizes,3,TRUE)</f>
        <v>0.01</v>
      </c>
      <c r="P143" s="31">
        <f>VLOOKUP(Data!O131,original_prizes,3,TRUE)</f>
        <v>0.04</v>
      </c>
      <c r="Q143" s="31">
        <f>VLOOKUP(Data!P131,original_prizes,3,TRUE)</f>
        <v>0.02</v>
      </c>
      <c r="R143" s="31">
        <f>VLOOKUP(Data!Q131,original_prizes,3,TRUE)</f>
        <v>0.04</v>
      </c>
      <c r="S143" s="31">
        <f>VLOOKUP(Data!R131,original_prizes,3,TRUE)</f>
        <v>0</v>
      </c>
      <c r="T143" s="31">
        <f>VLOOKUP(Data!S131,original_prizes,3,TRUE)</f>
        <v>0.02</v>
      </c>
      <c r="U143" s="31">
        <f>VLOOKUP(Data!T131,original_prizes,3,TRUE)</f>
        <v>0.03</v>
      </c>
      <c r="V143" s="31">
        <f>VLOOKUP(Data!U131,original_prizes,3,TRUE)</f>
        <v>0.03</v>
      </c>
      <c r="X143">
        <f t="shared" si="72"/>
        <v>129</v>
      </c>
      <c r="Z143" s="32">
        <f t="shared" ref="Z143:Z174" si="94">initial_investment</f>
        <v>150000</v>
      </c>
      <c r="AA143" s="29">
        <f t="shared" ref="AA143:AA174" si="95">Z143*(1+C143)*(1-amc)</f>
        <v>149250</v>
      </c>
      <c r="AB143" s="29">
        <f t="shared" ref="AB143:AB174" si="96">AA143*(1+D143)*(1-amc)</f>
        <v>152958.86249999999</v>
      </c>
      <c r="AC143" s="29">
        <f t="shared" ref="AC143:AC174" si="97">AB143*(1+E143)*(1-amc)</f>
        <v>153716.00886937499</v>
      </c>
      <c r="AD143" s="29">
        <f t="shared" ref="AD143:AD174" si="98">AC143*(1+F143)*(1-amc)</f>
        <v>156006.37740152868</v>
      </c>
      <c r="AE143" s="29">
        <f t="shared" ref="AE143:AE174" si="99">AD143*(1+G143)*(1-amc)</f>
        <v>159883.13587995668</v>
      </c>
      <c r="AF143" s="29">
        <f t="shared" ref="AF143:AF174" si="100">AE143*(1+H143)*(1-amc)</f>
        <v>160674.55740256247</v>
      </c>
      <c r="AG143" s="29">
        <f t="shared" ref="AG143:AG174" si="101">AF143*(1+I143)*(1-amc)</f>
        <v>159871.18461554966</v>
      </c>
      <c r="AH143" s="29">
        <f t="shared" ref="AH143:AH174" si="102">AG143*(1+J143)*(1-amc)</f>
        <v>163843.9835532461</v>
      </c>
      <c r="AI143" s="29">
        <f t="shared" ref="AI143:AI174" si="103">AH143*(1+K143)*(1-amc)</f>
        <v>163024.76363547987</v>
      </c>
      <c r="AJ143" s="29">
        <f t="shared" ref="AJ143:AJ174" si="104">AI143*(1+L143)*(1-amc)</f>
        <v>165453.83261364853</v>
      </c>
      <c r="AK143" s="29">
        <f t="shared" ref="AK143:AK174" si="105">AJ143*(1+M143)*(1-amc)</f>
        <v>171211.62598860348</v>
      </c>
      <c r="AL143" s="29">
        <f t="shared" ref="AL143:AL174" si="106">AK143*(1+N143)*(1-amc)</f>
        <v>170355.56785866048</v>
      </c>
      <c r="AM143" s="29">
        <f t="shared" ref="AM143:AM174" si="107">AL143*(1+O143)*(1-amc)</f>
        <v>171198.82791956083</v>
      </c>
      <c r="AN143" s="29">
        <f t="shared" ref="AN143:AN174" si="108">AM143*(1+P143)*(1-amc)</f>
        <v>177156.54713116155</v>
      </c>
      <c r="AO143" s="29">
        <f t="shared" ref="AO143:AO174" si="109">AN143*(1+Q143)*(1-amc)</f>
        <v>179796.17968341589</v>
      </c>
      <c r="AP143" s="29">
        <f t="shared" ref="AP143:AP174" si="110">AO143*(1+R143)*(1-amc)</f>
        <v>186053.08673639878</v>
      </c>
      <c r="AQ143" s="29">
        <f t="shared" ref="AQ143:AQ174" si="111">AP143*(1+S143)*(1-amc)</f>
        <v>185122.82130271679</v>
      </c>
      <c r="AR143" s="29">
        <f t="shared" ref="AR143:AR174" si="112">AQ143*(1+T143)*(1-amc)</f>
        <v>187881.15134012725</v>
      </c>
      <c r="AS143" s="29">
        <f t="shared" ref="AS143:AS174" si="113">AR143*(1+U143)*(1-amc)</f>
        <v>192549.99795092942</v>
      </c>
      <c r="AT143" s="29">
        <f t="shared" ref="AT143:AT174" si="114">AS143*(1+V143)*(1-amc)</f>
        <v>197334.86540001002</v>
      </c>
      <c r="AU143" s="19"/>
      <c r="AV143" s="28">
        <f t="shared" si="69"/>
        <v>77</v>
      </c>
      <c r="AW143" s="19"/>
      <c r="AX143" s="27">
        <f t="shared" si="70"/>
        <v>1.3807799944563381E-2</v>
      </c>
    </row>
    <row r="144" spans="1:50">
      <c r="A144">
        <f t="shared" si="71"/>
        <v>130</v>
      </c>
      <c r="C144" s="31">
        <f>VLOOKUP(Data!B132,original_prizes,3,TRUE)</f>
        <v>0.04</v>
      </c>
      <c r="D144" s="31">
        <f>VLOOKUP(Data!C132,original_prizes,3,TRUE)</f>
        <v>0</v>
      </c>
      <c r="E144" s="31">
        <f>VLOOKUP(Data!D132,original_prizes,3,TRUE)</f>
        <v>0</v>
      </c>
      <c r="F144" s="31">
        <f>VLOOKUP(Data!E132,original_prizes,3,TRUE)</f>
        <v>0.04</v>
      </c>
      <c r="G144" s="31">
        <f>VLOOKUP(Data!F132,original_prizes,3,TRUE)</f>
        <v>0.03</v>
      </c>
      <c r="H144" s="31">
        <f>VLOOKUP(Data!G132,original_prizes,3,TRUE)</f>
        <v>0.01</v>
      </c>
      <c r="I144" s="31">
        <f>VLOOKUP(Data!H132,original_prizes,3,TRUE)</f>
        <v>0.03</v>
      </c>
      <c r="J144" s="31">
        <f>VLOOKUP(Data!I132,original_prizes,3,TRUE)</f>
        <v>0.04</v>
      </c>
      <c r="K144" s="31">
        <f>VLOOKUP(Data!J132,original_prizes,3,TRUE)</f>
        <v>0.02</v>
      </c>
      <c r="L144" s="31">
        <f>VLOOKUP(Data!K132,original_prizes,3,TRUE)</f>
        <v>0.01</v>
      </c>
      <c r="M144" s="31">
        <f>VLOOKUP(Data!L132,original_prizes,3,TRUE)</f>
        <v>0</v>
      </c>
      <c r="N144" s="31">
        <f>VLOOKUP(Data!M132,original_prizes,3,TRUE)</f>
        <v>0.03</v>
      </c>
      <c r="O144" s="31">
        <f>VLOOKUP(Data!N132,original_prizes,3,TRUE)</f>
        <v>0.04</v>
      </c>
      <c r="P144" s="31">
        <f>VLOOKUP(Data!O132,original_prizes,3,TRUE)</f>
        <v>0.02</v>
      </c>
      <c r="Q144" s="31">
        <f>VLOOKUP(Data!P132,original_prizes,3,TRUE)</f>
        <v>0</v>
      </c>
      <c r="R144" s="31">
        <f>VLOOKUP(Data!Q132,original_prizes,3,TRUE)</f>
        <v>0.04</v>
      </c>
      <c r="S144" s="31">
        <f>VLOOKUP(Data!R132,original_prizes,3,TRUE)</f>
        <v>0.01</v>
      </c>
      <c r="T144" s="31">
        <f>VLOOKUP(Data!S132,original_prizes,3,TRUE)</f>
        <v>0.01</v>
      </c>
      <c r="U144" s="31">
        <f>VLOOKUP(Data!T132,original_prizes,3,TRUE)</f>
        <v>0.02</v>
      </c>
      <c r="V144" s="31">
        <f>VLOOKUP(Data!U132,original_prizes,3,TRUE)</f>
        <v>0</v>
      </c>
      <c r="X144">
        <f t="shared" si="72"/>
        <v>130</v>
      </c>
      <c r="Z144" s="32">
        <f t="shared" si="94"/>
        <v>150000</v>
      </c>
      <c r="AA144" s="29">
        <f t="shared" si="95"/>
        <v>155220</v>
      </c>
      <c r="AB144" s="29">
        <f t="shared" si="96"/>
        <v>154443.9</v>
      </c>
      <c r="AC144" s="29">
        <f t="shared" si="97"/>
        <v>153671.68049999999</v>
      </c>
      <c r="AD144" s="29">
        <f t="shared" si="98"/>
        <v>159019.45498139999</v>
      </c>
      <c r="AE144" s="29">
        <f t="shared" si="99"/>
        <v>162971.08843768778</v>
      </c>
      <c r="AF144" s="29">
        <f t="shared" si="100"/>
        <v>163777.79532545432</v>
      </c>
      <c r="AG144" s="29">
        <f t="shared" si="101"/>
        <v>167847.67353929186</v>
      </c>
      <c r="AH144" s="29">
        <f t="shared" si="102"/>
        <v>173688.77257845923</v>
      </c>
      <c r="AI144" s="29">
        <f t="shared" si="103"/>
        <v>176276.73528987827</v>
      </c>
      <c r="AJ144" s="29">
        <f t="shared" si="104"/>
        <v>177149.30512956317</v>
      </c>
      <c r="AK144" s="29">
        <f t="shared" si="105"/>
        <v>176263.55860391536</v>
      </c>
      <c r="AL144" s="29">
        <f t="shared" si="106"/>
        <v>180643.70803522266</v>
      </c>
      <c r="AM144" s="29">
        <f t="shared" si="107"/>
        <v>186930.10907484841</v>
      </c>
      <c r="AN144" s="29">
        <f t="shared" si="108"/>
        <v>189715.36770006365</v>
      </c>
      <c r="AO144" s="29">
        <f t="shared" si="109"/>
        <v>188766.79086156332</v>
      </c>
      <c r="AP144" s="29">
        <f t="shared" si="110"/>
        <v>195335.87518354572</v>
      </c>
      <c r="AQ144" s="29">
        <f t="shared" si="111"/>
        <v>196302.78776570427</v>
      </c>
      <c r="AR144" s="29">
        <f t="shared" si="112"/>
        <v>197274.4865651445</v>
      </c>
      <c r="AS144" s="29">
        <f t="shared" si="113"/>
        <v>200213.87641496514</v>
      </c>
      <c r="AT144" s="29">
        <f t="shared" si="114"/>
        <v>199212.80703289033</v>
      </c>
      <c r="AU144" s="19"/>
      <c r="AV144" s="28">
        <f t="shared" ref="AV144:AV207" si="115">RANK(AT144,$AT$15:$AT$214,1)</f>
        <v>84</v>
      </c>
      <c r="AW144" s="19"/>
      <c r="AX144" s="27">
        <f t="shared" ref="AX144:AX207" si="116">(AT144/Z144)^(1/$AT$13)-1</f>
        <v>1.42880289635261E-2</v>
      </c>
    </row>
    <row r="145" spans="1:50">
      <c r="A145">
        <f t="shared" ref="A145:A208" si="117">A144+1</f>
        <v>131</v>
      </c>
      <c r="C145" s="31">
        <f>VLOOKUP(Data!B133,original_prizes,3,TRUE)</f>
        <v>0.03</v>
      </c>
      <c r="D145" s="31">
        <f>VLOOKUP(Data!C133,original_prizes,3,TRUE)</f>
        <v>0.03</v>
      </c>
      <c r="E145" s="31">
        <f>VLOOKUP(Data!D133,original_prizes,3,TRUE)</f>
        <v>0.04</v>
      </c>
      <c r="F145" s="31">
        <f>VLOOKUP(Data!E133,original_prizes,3,TRUE)</f>
        <v>0.01</v>
      </c>
      <c r="G145" s="31">
        <f>VLOOKUP(Data!F133,original_prizes,3,TRUE)</f>
        <v>0.03</v>
      </c>
      <c r="H145" s="31">
        <f>VLOOKUP(Data!G133,original_prizes,3,TRUE)</f>
        <v>0</v>
      </c>
      <c r="I145" s="31">
        <f>VLOOKUP(Data!H133,original_prizes,3,TRUE)</f>
        <v>0.01</v>
      </c>
      <c r="J145" s="31">
        <f>VLOOKUP(Data!I133,original_prizes,3,TRUE)</f>
        <v>0.03</v>
      </c>
      <c r="K145" s="31">
        <f>VLOOKUP(Data!J133,original_prizes,3,TRUE)</f>
        <v>0.03</v>
      </c>
      <c r="L145" s="31">
        <f>VLOOKUP(Data!K133,original_prizes,3,TRUE)</f>
        <v>0.03</v>
      </c>
      <c r="M145" s="31">
        <f>VLOOKUP(Data!L133,original_prizes,3,TRUE)</f>
        <v>0.01</v>
      </c>
      <c r="N145" s="31">
        <f>VLOOKUP(Data!M133,original_prizes,3,TRUE)</f>
        <v>0.04</v>
      </c>
      <c r="O145" s="31">
        <f>VLOOKUP(Data!N133,original_prizes,3,TRUE)</f>
        <v>0.02</v>
      </c>
      <c r="P145" s="31">
        <f>VLOOKUP(Data!O133,original_prizes,3,TRUE)</f>
        <v>0</v>
      </c>
      <c r="Q145" s="31">
        <f>VLOOKUP(Data!P133,original_prizes,3,TRUE)</f>
        <v>0</v>
      </c>
      <c r="R145" s="31">
        <f>VLOOKUP(Data!Q133,original_prizes,3,TRUE)</f>
        <v>0.04</v>
      </c>
      <c r="S145" s="31">
        <f>VLOOKUP(Data!R133,original_prizes,3,TRUE)</f>
        <v>0.01</v>
      </c>
      <c r="T145" s="31">
        <f>VLOOKUP(Data!S133,original_prizes,3,TRUE)</f>
        <v>0.01</v>
      </c>
      <c r="U145" s="31">
        <f>VLOOKUP(Data!T133,original_prizes,3,TRUE)</f>
        <v>0.03</v>
      </c>
      <c r="V145" s="31">
        <f>VLOOKUP(Data!U133,original_prizes,3,TRUE)</f>
        <v>0.04</v>
      </c>
      <c r="X145">
        <f t="shared" ref="X145:X208" si="118">X144+1</f>
        <v>131</v>
      </c>
      <c r="Z145" s="32">
        <f t="shared" si="94"/>
        <v>150000</v>
      </c>
      <c r="AA145" s="29">
        <f t="shared" si="95"/>
        <v>153727.5</v>
      </c>
      <c r="AB145" s="29">
        <f t="shared" si="96"/>
        <v>157547.628375</v>
      </c>
      <c r="AC145" s="29">
        <f t="shared" si="97"/>
        <v>163030.28584245002</v>
      </c>
      <c r="AD145" s="29">
        <f t="shared" si="98"/>
        <v>163837.28575737012</v>
      </c>
      <c r="AE145" s="29">
        <f t="shared" si="99"/>
        <v>167908.64230844079</v>
      </c>
      <c r="AF145" s="29">
        <f t="shared" si="100"/>
        <v>167069.09909689857</v>
      </c>
      <c r="AG145" s="29">
        <f t="shared" si="101"/>
        <v>167896.09113742822</v>
      </c>
      <c r="AH145" s="29">
        <f t="shared" si="102"/>
        <v>172068.30900219333</v>
      </c>
      <c r="AI145" s="29">
        <f t="shared" si="103"/>
        <v>176344.20648089782</v>
      </c>
      <c r="AJ145" s="29">
        <f t="shared" si="104"/>
        <v>180726.36001194813</v>
      </c>
      <c r="AK145" s="29">
        <f t="shared" si="105"/>
        <v>181620.95549400727</v>
      </c>
      <c r="AL145" s="29">
        <f t="shared" si="106"/>
        <v>187941.36474519875</v>
      </c>
      <c r="AM145" s="29">
        <f t="shared" si="107"/>
        <v>190741.69107990223</v>
      </c>
      <c r="AN145" s="29">
        <f t="shared" si="108"/>
        <v>189787.98262450271</v>
      </c>
      <c r="AO145" s="29">
        <f t="shared" si="109"/>
        <v>188839.0427113802</v>
      </c>
      <c r="AP145" s="29">
        <f t="shared" si="110"/>
        <v>195410.64139773624</v>
      </c>
      <c r="AQ145" s="29">
        <f t="shared" si="111"/>
        <v>196377.92407265503</v>
      </c>
      <c r="AR145" s="29">
        <f t="shared" si="112"/>
        <v>197349.99479681469</v>
      </c>
      <c r="AS145" s="29">
        <f t="shared" si="113"/>
        <v>202254.14216751556</v>
      </c>
      <c r="AT145" s="29">
        <f t="shared" si="114"/>
        <v>209292.5863149451</v>
      </c>
      <c r="AU145" s="19"/>
      <c r="AV145" s="28">
        <f t="shared" si="115"/>
        <v>149</v>
      </c>
      <c r="AW145" s="19"/>
      <c r="AX145" s="27">
        <f t="shared" si="116"/>
        <v>1.6794361632527011E-2</v>
      </c>
    </row>
    <row r="146" spans="1:50">
      <c r="A146">
        <f t="shared" si="117"/>
        <v>132</v>
      </c>
      <c r="C146" s="31">
        <f>VLOOKUP(Data!B134,original_prizes,3,TRUE)</f>
        <v>0.01</v>
      </c>
      <c r="D146" s="31">
        <f>VLOOKUP(Data!C134,original_prizes,3,TRUE)</f>
        <v>0.04</v>
      </c>
      <c r="E146" s="31">
        <f>VLOOKUP(Data!D134,original_prizes,3,TRUE)</f>
        <v>0.04</v>
      </c>
      <c r="F146" s="31">
        <f>VLOOKUP(Data!E134,original_prizes,3,TRUE)</f>
        <v>0.01</v>
      </c>
      <c r="G146" s="31">
        <f>VLOOKUP(Data!F134,original_prizes,3,TRUE)</f>
        <v>0.01</v>
      </c>
      <c r="H146" s="31">
        <f>VLOOKUP(Data!G134,original_prizes,3,TRUE)</f>
        <v>0.01</v>
      </c>
      <c r="I146" s="31">
        <f>VLOOKUP(Data!H134,original_prizes,3,TRUE)</f>
        <v>0</v>
      </c>
      <c r="J146" s="31">
        <f>VLOOKUP(Data!I134,original_prizes,3,TRUE)</f>
        <v>0.04</v>
      </c>
      <c r="K146" s="31">
        <f>VLOOKUP(Data!J134,original_prizes,3,TRUE)</f>
        <v>0.04</v>
      </c>
      <c r="L146" s="31">
        <f>VLOOKUP(Data!K134,original_prizes,3,TRUE)</f>
        <v>0</v>
      </c>
      <c r="M146" s="31">
        <f>VLOOKUP(Data!L134,original_prizes,3,TRUE)</f>
        <v>0.03</v>
      </c>
      <c r="N146" s="31">
        <f>VLOOKUP(Data!M134,original_prizes,3,TRUE)</f>
        <v>0.01</v>
      </c>
      <c r="O146" s="31">
        <f>VLOOKUP(Data!N134,original_prizes,3,TRUE)</f>
        <v>0.04</v>
      </c>
      <c r="P146" s="31">
        <f>VLOOKUP(Data!O134,original_prizes,3,TRUE)</f>
        <v>0.04</v>
      </c>
      <c r="Q146" s="31">
        <f>VLOOKUP(Data!P134,original_prizes,3,TRUE)</f>
        <v>0</v>
      </c>
      <c r="R146" s="31">
        <f>VLOOKUP(Data!Q134,original_prizes,3,TRUE)</f>
        <v>0.01</v>
      </c>
      <c r="S146" s="31">
        <f>VLOOKUP(Data!R134,original_prizes,3,TRUE)</f>
        <v>0.04</v>
      </c>
      <c r="T146" s="31">
        <f>VLOOKUP(Data!S134,original_prizes,3,TRUE)</f>
        <v>0.02</v>
      </c>
      <c r="U146" s="31">
        <f>VLOOKUP(Data!T134,original_prizes,3,TRUE)</f>
        <v>0.04</v>
      </c>
      <c r="V146" s="31">
        <f>VLOOKUP(Data!U134,original_prizes,3,TRUE)</f>
        <v>0</v>
      </c>
      <c r="X146">
        <f t="shared" si="118"/>
        <v>132</v>
      </c>
      <c r="Z146" s="32">
        <f t="shared" si="94"/>
        <v>150000</v>
      </c>
      <c r="AA146" s="29">
        <f t="shared" si="95"/>
        <v>150742.5</v>
      </c>
      <c r="AB146" s="29">
        <f t="shared" si="96"/>
        <v>155988.33900000001</v>
      </c>
      <c r="AC146" s="29">
        <f t="shared" si="97"/>
        <v>161416.73319720002</v>
      </c>
      <c r="AD146" s="29">
        <f t="shared" si="98"/>
        <v>162215.74602652618</v>
      </c>
      <c r="AE146" s="29">
        <f t="shared" si="99"/>
        <v>163018.71396935749</v>
      </c>
      <c r="AF146" s="29">
        <f t="shared" si="100"/>
        <v>163825.65660350581</v>
      </c>
      <c r="AG146" s="29">
        <f t="shared" si="101"/>
        <v>163006.52832048829</v>
      </c>
      <c r="AH146" s="29">
        <f t="shared" si="102"/>
        <v>168679.15550604131</v>
      </c>
      <c r="AI146" s="29">
        <f t="shared" si="103"/>
        <v>174549.19011765157</v>
      </c>
      <c r="AJ146" s="29">
        <f t="shared" si="104"/>
        <v>173676.44416706331</v>
      </c>
      <c r="AK146" s="29">
        <f t="shared" si="105"/>
        <v>177992.30380461484</v>
      </c>
      <c r="AL146" s="29">
        <f t="shared" si="106"/>
        <v>178873.36570844767</v>
      </c>
      <c r="AM146" s="29">
        <f t="shared" si="107"/>
        <v>185098.15883510167</v>
      </c>
      <c r="AN146" s="29">
        <f t="shared" si="108"/>
        <v>191539.57476256319</v>
      </c>
      <c r="AO146" s="29">
        <f t="shared" si="109"/>
        <v>190581.87688875038</v>
      </c>
      <c r="AP146" s="29">
        <f t="shared" si="110"/>
        <v>191525.25717934972</v>
      </c>
      <c r="AQ146" s="29">
        <f t="shared" si="111"/>
        <v>198190.3361291911</v>
      </c>
      <c r="AR146" s="29">
        <f t="shared" si="112"/>
        <v>201143.37213751607</v>
      </c>
      <c r="AS146" s="29">
        <f t="shared" si="113"/>
        <v>208143.16148790164</v>
      </c>
      <c r="AT146" s="29">
        <f t="shared" si="114"/>
        <v>207102.44568046214</v>
      </c>
      <c r="AU146" s="19"/>
      <c r="AV146" s="28">
        <f t="shared" si="115"/>
        <v>136</v>
      </c>
      <c r="AW146" s="19"/>
      <c r="AX146" s="27">
        <f t="shared" si="116"/>
        <v>1.6259687236616527E-2</v>
      </c>
    </row>
    <row r="147" spans="1:50">
      <c r="A147">
        <f t="shared" si="117"/>
        <v>133</v>
      </c>
      <c r="C147" s="31">
        <f>VLOOKUP(Data!B135,original_prizes,3,TRUE)</f>
        <v>0.01</v>
      </c>
      <c r="D147" s="31">
        <f>VLOOKUP(Data!C135,original_prizes,3,TRUE)</f>
        <v>0</v>
      </c>
      <c r="E147" s="31">
        <f>VLOOKUP(Data!D135,original_prizes,3,TRUE)</f>
        <v>0.04</v>
      </c>
      <c r="F147" s="31">
        <f>VLOOKUP(Data!E135,original_prizes,3,TRUE)</f>
        <v>0.04</v>
      </c>
      <c r="G147" s="31">
        <f>VLOOKUP(Data!F135,original_prizes,3,TRUE)</f>
        <v>0.04</v>
      </c>
      <c r="H147" s="31">
        <f>VLOOKUP(Data!G135,original_prizes,3,TRUE)</f>
        <v>0.02</v>
      </c>
      <c r="I147" s="31">
        <f>VLOOKUP(Data!H135,original_prizes,3,TRUE)</f>
        <v>0</v>
      </c>
      <c r="J147" s="31">
        <f>VLOOKUP(Data!I135,original_prizes,3,TRUE)</f>
        <v>0.04</v>
      </c>
      <c r="K147" s="31">
        <f>VLOOKUP(Data!J135,original_prizes,3,TRUE)</f>
        <v>0.04</v>
      </c>
      <c r="L147" s="31">
        <f>VLOOKUP(Data!K135,original_prizes,3,TRUE)</f>
        <v>0.02</v>
      </c>
      <c r="M147" s="31">
        <f>VLOOKUP(Data!L135,original_prizes,3,TRUE)</f>
        <v>0.04</v>
      </c>
      <c r="N147" s="31">
        <f>VLOOKUP(Data!M135,original_prizes,3,TRUE)</f>
        <v>0</v>
      </c>
      <c r="O147" s="31">
        <f>VLOOKUP(Data!N135,original_prizes,3,TRUE)</f>
        <v>0.03</v>
      </c>
      <c r="P147" s="31">
        <f>VLOOKUP(Data!O135,original_prizes,3,TRUE)</f>
        <v>0.04</v>
      </c>
      <c r="Q147" s="31">
        <f>VLOOKUP(Data!P135,original_prizes,3,TRUE)</f>
        <v>0.02</v>
      </c>
      <c r="R147" s="31">
        <f>VLOOKUP(Data!Q135,original_prizes,3,TRUE)</f>
        <v>0.03</v>
      </c>
      <c r="S147" s="31">
        <f>VLOOKUP(Data!R135,original_prizes,3,TRUE)</f>
        <v>0.03</v>
      </c>
      <c r="T147" s="31">
        <f>VLOOKUP(Data!S135,original_prizes,3,TRUE)</f>
        <v>0.01</v>
      </c>
      <c r="U147" s="31">
        <f>VLOOKUP(Data!T135,original_prizes,3,TRUE)</f>
        <v>0.04</v>
      </c>
      <c r="V147" s="31">
        <f>VLOOKUP(Data!U135,original_prizes,3,TRUE)</f>
        <v>0.03</v>
      </c>
      <c r="X147">
        <f t="shared" si="118"/>
        <v>133</v>
      </c>
      <c r="Z147" s="32">
        <f t="shared" si="94"/>
        <v>150000</v>
      </c>
      <c r="AA147" s="29">
        <f t="shared" si="95"/>
        <v>150742.5</v>
      </c>
      <c r="AB147" s="29">
        <f t="shared" si="96"/>
        <v>149988.78750000001</v>
      </c>
      <c r="AC147" s="29">
        <f t="shared" si="97"/>
        <v>155208.39730500002</v>
      </c>
      <c r="AD147" s="29">
        <f t="shared" si="98"/>
        <v>160609.64953121403</v>
      </c>
      <c r="AE147" s="29">
        <f t="shared" si="99"/>
        <v>166198.8653349003</v>
      </c>
      <c r="AF147" s="29">
        <f t="shared" si="100"/>
        <v>168675.22842839031</v>
      </c>
      <c r="AG147" s="29">
        <f t="shared" si="101"/>
        <v>167831.85228624835</v>
      </c>
      <c r="AH147" s="29">
        <f t="shared" si="102"/>
        <v>173672.40074580981</v>
      </c>
      <c r="AI147" s="29">
        <f t="shared" si="103"/>
        <v>179716.20029176399</v>
      </c>
      <c r="AJ147" s="29">
        <f t="shared" si="104"/>
        <v>182393.97167611128</v>
      </c>
      <c r="AK147" s="29">
        <f t="shared" si="105"/>
        <v>188741.28189043998</v>
      </c>
      <c r="AL147" s="29">
        <f t="shared" si="106"/>
        <v>187797.57548098778</v>
      </c>
      <c r="AM147" s="29">
        <f t="shared" si="107"/>
        <v>192464.34523169033</v>
      </c>
      <c r="AN147" s="29">
        <f t="shared" si="108"/>
        <v>199162.10444575318</v>
      </c>
      <c r="AO147" s="29">
        <f t="shared" si="109"/>
        <v>202129.61980199491</v>
      </c>
      <c r="AP147" s="29">
        <f t="shared" si="110"/>
        <v>207152.5408540745</v>
      </c>
      <c r="AQ147" s="29">
        <f t="shared" si="111"/>
        <v>212300.28149429825</v>
      </c>
      <c r="AR147" s="29">
        <f t="shared" si="112"/>
        <v>213351.16788769502</v>
      </c>
      <c r="AS147" s="29">
        <f t="shared" si="113"/>
        <v>220775.78853018681</v>
      </c>
      <c r="AT147" s="29">
        <f t="shared" si="114"/>
        <v>226262.06687516195</v>
      </c>
      <c r="AU147" s="19"/>
      <c r="AV147" s="28">
        <f t="shared" si="115"/>
        <v>196</v>
      </c>
      <c r="AW147" s="19"/>
      <c r="AX147" s="27">
        <f t="shared" si="116"/>
        <v>2.0765597024284377E-2</v>
      </c>
    </row>
    <row r="148" spans="1:50">
      <c r="A148">
        <f t="shared" si="117"/>
        <v>134</v>
      </c>
      <c r="C148" s="31">
        <f>VLOOKUP(Data!B136,original_prizes,3,TRUE)</f>
        <v>0.01</v>
      </c>
      <c r="D148" s="31">
        <f>VLOOKUP(Data!C136,original_prizes,3,TRUE)</f>
        <v>0.03</v>
      </c>
      <c r="E148" s="31">
        <f>VLOOKUP(Data!D136,original_prizes,3,TRUE)</f>
        <v>0.04</v>
      </c>
      <c r="F148" s="31">
        <f>VLOOKUP(Data!E136,original_prizes,3,TRUE)</f>
        <v>0.04</v>
      </c>
      <c r="G148" s="31">
        <f>VLOOKUP(Data!F136,original_prizes,3,TRUE)</f>
        <v>0.02</v>
      </c>
      <c r="H148" s="31">
        <f>VLOOKUP(Data!G136,original_prizes,3,TRUE)</f>
        <v>0.03</v>
      </c>
      <c r="I148" s="31">
        <f>VLOOKUP(Data!H136,original_prizes,3,TRUE)</f>
        <v>0</v>
      </c>
      <c r="J148" s="31">
        <f>VLOOKUP(Data!I136,original_prizes,3,TRUE)</f>
        <v>0.03</v>
      </c>
      <c r="K148" s="31">
        <f>VLOOKUP(Data!J136,original_prizes,3,TRUE)</f>
        <v>0.02</v>
      </c>
      <c r="L148" s="31">
        <f>VLOOKUP(Data!K136,original_prizes,3,TRUE)</f>
        <v>0.04</v>
      </c>
      <c r="M148" s="31">
        <f>VLOOKUP(Data!L136,original_prizes,3,TRUE)</f>
        <v>0</v>
      </c>
      <c r="N148" s="31">
        <f>VLOOKUP(Data!M136,original_prizes,3,TRUE)</f>
        <v>0.02</v>
      </c>
      <c r="O148" s="31">
        <f>VLOOKUP(Data!N136,original_prizes,3,TRUE)</f>
        <v>0.04</v>
      </c>
      <c r="P148" s="31">
        <f>VLOOKUP(Data!O136,original_prizes,3,TRUE)</f>
        <v>0.04</v>
      </c>
      <c r="Q148" s="31">
        <f>VLOOKUP(Data!P136,original_prizes,3,TRUE)</f>
        <v>0.01</v>
      </c>
      <c r="R148" s="31">
        <f>VLOOKUP(Data!Q136,original_prizes,3,TRUE)</f>
        <v>0.04</v>
      </c>
      <c r="S148" s="31">
        <f>VLOOKUP(Data!R136,original_prizes,3,TRUE)</f>
        <v>0.01</v>
      </c>
      <c r="T148" s="31">
        <f>VLOOKUP(Data!S136,original_prizes,3,TRUE)</f>
        <v>0</v>
      </c>
      <c r="U148" s="31">
        <f>VLOOKUP(Data!T136,original_prizes,3,TRUE)</f>
        <v>0.01</v>
      </c>
      <c r="V148" s="31">
        <f>VLOOKUP(Data!U136,original_prizes,3,TRUE)</f>
        <v>0</v>
      </c>
      <c r="X148">
        <f t="shared" si="118"/>
        <v>134</v>
      </c>
      <c r="Z148" s="32">
        <f t="shared" si="94"/>
        <v>150000</v>
      </c>
      <c r="AA148" s="29">
        <f t="shared" si="95"/>
        <v>150742.5</v>
      </c>
      <c r="AB148" s="29">
        <f t="shared" si="96"/>
        <v>154488.45112499999</v>
      </c>
      <c r="AC148" s="29">
        <f t="shared" si="97"/>
        <v>159864.64922414999</v>
      </c>
      <c r="AD148" s="29">
        <f t="shared" si="98"/>
        <v>165427.93901715043</v>
      </c>
      <c r="AE148" s="29">
        <f t="shared" si="99"/>
        <v>167892.81530850599</v>
      </c>
      <c r="AF148" s="29">
        <f t="shared" si="100"/>
        <v>172064.95176892236</v>
      </c>
      <c r="AG148" s="29">
        <f t="shared" si="101"/>
        <v>171204.62701007773</v>
      </c>
      <c r="AH148" s="29">
        <f t="shared" si="102"/>
        <v>175459.06199127817</v>
      </c>
      <c r="AI148" s="29">
        <f t="shared" si="103"/>
        <v>178073.40201494819</v>
      </c>
      <c r="AJ148" s="29">
        <f t="shared" si="104"/>
        <v>184270.35640506839</v>
      </c>
      <c r="AK148" s="29">
        <f t="shared" si="105"/>
        <v>183349.00462304306</v>
      </c>
      <c r="AL148" s="29">
        <f t="shared" si="106"/>
        <v>186080.90479192641</v>
      </c>
      <c r="AM148" s="29">
        <f t="shared" si="107"/>
        <v>192556.52027868546</v>
      </c>
      <c r="AN148" s="29">
        <f t="shared" si="108"/>
        <v>199257.48718438373</v>
      </c>
      <c r="AO148" s="29">
        <f t="shared" si="109"/>
        <v>200243.81174594641</v>
      </c>
      <c r="AP148" s="29">
        <f t="shared" si="110"/>
        <v>207212.29639470536</v>
      </c>
      <c r="AQ148" s="29">
        <f t="shared" si="111"/>
        <v>208237.99726185919</v>
      </c>
      <c r="AR148" s="29">
        <f t="shared" si="112"/>
        <v>207196.80727554989</v>
      </c>
      <c r="AS148" s="29">
        <f t="shared" si="113"/>
        <v>208222.43147156385</v>
      </c>
      <c r="AT148" s="29">
        <f t="shared" si="114"/>
        <v>207181.31931420602</v>
      </c>
      <c r="AU148" s="19"/>
      <c r="AV148" s="28">
        <f t="shared" si="115"/>
        <v>139</v>
      </c>
      <c r="AW148" s="19"/>
      <c r="AX148" s="27">
        <f t="shared" si="116"/>
        <v>1.6279035534844555E-2</v>
      </c>
    </row>
    <row r="149" spans="1:50">
      <c r="A149">
        <f t="shared" si="117"/>
        <v>135</v>
      </c>
      <c r="C149" s="31">
        <f>VLOOKUP(Data!B137,original_prizes,3,TRUE)</f>
        <v>0.03</v>
      </c>
      <c r="D149" s="31">
        <f>VLOOKUP(Data!C137,original_prizes,3,TRUE)</f>
        <v>0.04</v>
      </c>
      <c r="E149" s="31">
        <f>VLOOKUP(Data!D137,original_prizes,3,TRUE)</f>
        <v>0.04</v>
      </c>
      <c r="F149" s="31">
        <f>VLOOKUP(Data!E137,original_prizes,3,TRUE)</f>
        <v>0.03</v>
      </c>
      <c r="G149" s="31">
        <f>VLOOKUP(Data!F137,original_prizes,3,TRUE)</f>
        <v>0.01</v>
      </c>
      <c r="H149" s="31">
        <f>VLOOKUP(Data!G137,original_prizes,3,TRUE)</f>
        <v>0.02</v>
      </c>
      <c r="I149" s="31">
        <f>VLOOKUP(Data!H137,original_prizes,3,TRUE)</f>
        <v>0</v>
      </c>
      <c r="J149" s="31">
        <f>VLOOKUP(Data!I137,original_prizes,3,TRUE)</f>
        <v>0.03</v>
      </c>
      <c r="K149" s="31">
        <f>VLOOKUP(Data!J137,original_prizes,3,TRUE)</f>
        <v>0.02</v>
      </c>
      <c r="L149" s="31">
        <f>VLOOKUP(Data!K137,original_prizes,3,TRUE)</f>
        <v>0.02</v>
      </c>
      <c r="M149" s="31">
        <f>VLOOKUP(Data!L137,original_prizes,3,TRUE)</f>
        <v>0.04</v>
      </c>
      <c r="N149" s="31">
        <f>VLOOKUP(Data!M137,original_prizes,3,TRUE)</f>
        <v>0.03</v>
      </c>
      <c r="O149" s="31">
        <f>VLOOKUP(Data!N137,original_prizes,3,TRUE)</f>
        <v>0.04</v>
      </c>
      <c r="P149" s="31">
        <f>VLOOKUP(Data!O137,original_prizes,3,TRUE)</f>
        <v>0.01</v>
      </c>
      <c r="Q149" s="31">
        <f>VLOOKUP(Data!P137,original_prizes,3,TRUE)</f>
        <v>0.03</v>
      </c>
      <c r="R149" s="31">
        <f>VLOOKUP(Data!Q137,original_prizes,3,TRUE)</f>
        <v>0</v>
      </c>
      <c r="S149" s="31">
        <f>VLOOKUP(Data!R137,original_prizes,3,TRUE)</f>
        <v>0.02</v>
      </c>
      <c r="T149" s="31">
        <f>VLOOKUP(Data!S137,original_prizes,3,TRUE)</f>
        <v>0</v>
      </c>
      <c r="U149" s="31">
        <f>VLOOKUP(Data!T137,original_prizes,3,TRUE)</f>
        <v>0.04</v>
      </c>
      <c r="V149" s="31">
        <f>VLOOKUP(Data!U137,original_prizes,3,TRUE)</f>
        <v>0.04</v>
      </c>
      <c r="X149">
        <f t="shared" si="118"/>
        <v>135</v>
      </c>
      <c r="Z149" s="32">
        <f t="shared" si="94"/>
        <v>150000</v>
      </c>
      <c r="AA149" s="29">
        <f t="shared" si="95"/>
        <v>153727.5</v>
      </c>
      <c r="AB149" s="29">
        <f t="shared" si="96"/>
        <v>159077.217</v>
      </c>
      <c r="AC149" s="29">
        <f t="shared" si="97"/>
        <v>164613.10415160001</v>
      </c>
      <c r="AD149" s="29">
        <f t="shared" si="98"/>
        <v>168703.73978976725</v>
      </c>
      <c r="AE149" s="29">
        <f t="shared" si="99"/>
        <v>169538.8233017266</v>
      </c>
      <c r="AF149" s="29">
        <f t="shared" si="100"/>
        <v>172064.95176892233</v>
      </c>
      <c r="AG149" s="29">
        <f t="shared" si="101"/>
        <v>171204.6270100777</v>
      </c>
      <c r="AH149" s="29">
        <f t="shared" si="102"/>
        <v>175459.06199127814</v>
      </c>
      <c r="AI149" s="29">
        <f t="shared" si="103"/>
        <v>178073.40201494817</v>
      </c>
      <c r="AJ149" s="29">
        <f t="shared" si="104"/>
        <v>180726.69570497089</v>
      </c>
      <c r="AK149" s="29">
        <f t="shared" si="105"/>
        <v>187015.98471550387</v>
      </c>
      <c r="AL149" s="29">
        <f t="shared" si="106"/>
        <v>191663.33193568414</v>
      </c>
      <c r="AM149" s="29">
        <f t="shared" si="107"/>
        <v>198333.21588704595</v>
      </c>
      <c r="AN149" s="29">
        <f t="shared" si="108"/>
        <v>199314.96530568684</v>
      </c>
      <c r="AO149" s="29">
        <f t="shared" si="109"/>
        <v>204267.94219353315</v>
      </c>
      <c r="AP149" s="29">
        <f t="shared" si="110"/>
        <v>203246.60248256547</v>
      </c>
      <c r="AQ149" s="29">
        <f t="shared" si="111"/>
        <v>206274.9768595557</v>
      </c>
      <c r="AR149" s="29">
        <f t="shared" si="112"/>
        <v>205243.60197525792</v>
      </c>
      <c r="AS149" s="29">
        <f t="shared" si="113"/>
        <v>212386.07932399691</v>
      </c>
      <c r="AT149" s="29">
        <f t="shared" si="114"/>
        <v>219777.11488447199</v>
      </c>
      <c r="AU149" s="19"/>
      <c r="AV149" s="28">
        <f t="shared" si="115"/>
        <v>185</v>
      </c>
      <c r="AW149" s="19"/>
      <c r="AX149" s="27">
        <f t="shared" si="116"/>
        <v>1.9282482496555398E-2</v>
      </c>
    </row>
    <row r="150" spans="1:50">
      <c r="A150">
        <f t="shared" si="117"/>
        <v>136</v>
      </c>
      <c r="C150" s="31">
        <f>VLOOKUP(Data!B138,original_prizes,3,TRUE)</f>
        <v>0.03</v>
      </c>
      <c r="D150" s="31">
        <f>VLOOKUP(Data!C138,original_prizes,3,TRUE)</f>
        <v>0</v>
      </c>
      <c r="E150" s="31">
        <f>VLOOKUP(Data!D138,original_prizes,3,TRUE)</f>
        <v>0.02</v>
      </c>
      <c r="F150" s="31">
        <f>VLOOKUP(Data!E138,original_prizes,3,TRUE)</f>
        <v>0.02</v>
      </c>
      <c r="G150" s="31">
        <f>VLOOKUP(Data!F138,original_prizes,3,TRUE)</f>
        <v>0.03</v>
      </c>
      <c r="H150" s="31">
        <f>VLOOKUP(Data!G138,original_prizes,3,TRUE)</f>
        <v>0.04</v>
      </c>
      <c r="I150" s="31">
        <f>VLOOKUP(Data!H138,original_prizes,3,TRUE)</f>
        <v>0.01</v>
      </c>
      <c r="J150" s="31">
        <f>VLOOKUP(Data!I138,original_prizes,3,TRUE)</f>
        <v>0</v>
      </c>
      <c r="K150" s="31">
        <f>VLOOKUP(Data!J138,original_prizes,3,TRUE)</f>
        <v>0.02</v>
      </c>
      <c r="L150" s="31">
        <f>VLOOKUP(Data!K138,original_prizes,3,TRUE)</f>
        <v>0.02</v>
      </c>
      <c r="M150" s="31">
        <f>VLOOKUP(Data!L138,original_prizes,3,TRUE)</f>
        <v>0.02</v>
      </c>
      <c r="N150" s="31">
        <f>VLOOKUP(Data!M138,original_prizes,3,TRUE)</f>
        <v>0.03</v>
      </c>
      <c r="O150" s="31">
        <f>VLOOKUP(Data!N138,original_prizes,3,TRUE)</f>
        <v>0.04</v>
      </c>
      <c r="P150" s="31">
        <f>VLOOKUP(Data!O138,original_prizes,3,TRUE)</f>
        <v>0</v>
      </c>
      <c r="Q150" s="31">
        <f>VLOOKUP(Data!P138,original_prizes,3,TRUE)</f>
        <v>0.04</v>
      </c>
      <c r="R150" s="31">
        <f>VLOOKUP(Data!Q138,original_prizes,3,TRUE)</f>
        <v>0.02</v>
      </c>
      <c r="S150" s="31">
        <f>VLOOKUP(Data!R138,original_prizes,3,TRUE)</f>
        <v>0.02</v>
      </c>
      <c r="T150" s="31">
        <f>VLOOKUP(Data!S138,original_prizes,3,TRUE)</f>
        <v>0.02</v>
      </c>
      <c r="U150" s="31">
        <f>VLOOKUP(Data!T138,original_prizes,3,TRUE)</f>
        <v>0</v>
      </c>
      <c r="V150" s="31">
        <f>VLOOKUP(Data!U138,original_prizes,3,TRUE)</f>
        <v>0.01</v>
      </c>
      <c r="X150">
        <f t="shared" si="118"/>
        <v>136</v>
      </c>
      <c r="Z150" s="32">
        <f t="shared" si="94"/>
        <v>150000</v>
      </c>
      <c r="AA150" s="29">
        <f t="shared" si="95"/>
        <v>153727.5</v>
      </c>
      <c r="AB150" s="29">
        <f t="shared" si="96"/>
        <v>152958.86249999999</v>
      </c>
      <c r="AC150" s="29">
        <f t="shared" si="97"/>
        <v>155237.94955125</v>
      </c>
      <c r="AD150" s="29">
        <f t="shared" si="98"/>
        <v>157550.99499956364</v>
      </c>
      <c r="AE150" s="29">
        <f t="shared" si="99"/>
        <v>161466.13722530281</v>
      </c>
      <c r="AF150" s="29">
        <f t="shared" si="100"/>
        <v>167085.15880074335</v>
      </c>
      <c r="AG150" s="29">
        <f t="shared" si="101"/>
        <v>167912.23033680703</v>
      </c>
      <c r="AH150" s="29">
        <f t="shared" si="102"/>
        <v>167072.669185123</v>
      </c>
      <c r="AI150" s="29">
        <f t="shared" si="103"/>
        <v>169562.05195598133</v>
      </c>
      <c r="AJ150" s="29">
        <f t="shared" si="104"/>
        <v>172088.52653012544</v>
      </c>
      <c r="AK150" s="29">
        <f t="shared" si="105"/>
        <v>174652.64557542431</v>
      </c>
      <c r="AL150" s="29">
        <f t="shared" si="106"/>
        <v>178992.76381797361</v>
      </c>
      <c r="AM150" s="29">
        <f t="shared" si="107"/>
        <v>185221.71199883911</v>
      </c>
      <c r="AN150" s="29">
        <f t="shared" si="108"/>
        <v>184295.6034388449</v>
      </c>
      <c r="AO150" s="29">
        <f t="shared" si="109"/>
        <v>190709.09043851672</v>
      </c>
      <c r="AP150" s="29">
        <f t="shared" si="110"/>
        <v>193550.65588605063</v>
      </c>
      <c r="AQ150" s="29">
        <f t="shared" si="111"/>
        <v>196434.5606587528</v>
      </c>
      <c r="AR150" s="29">
        <f t="shared" si="112"/>
        <v>199361.43561256822</v>
      </c>
      <c r="AS150" s="29">
        <f t="shared" si="113"/>
        <v>198364.62843450537</v>
      </c>
      <c r="AT150" s="29">
        <f t="shared" si="114"/>
        <v>199346.53334525618</v>
      </c>
      <c r="AU150" s="19"/>
      <c r="AV150" s="28">
        <f t="shared" si="115"/>
        <v>89</v>
      </c>
      <c r="AW150" s="19"/>
      <c r="AX150" s="27">
        <f t="shared" si="116"/>
        <v>1.4322061355854787E-2</v>
      </c>
    </row>
    <row r="151" spans="1:50">
      <c r="A151">
        <f t="shared" si="117"/>
        <v>137</v>
      </c>
      <c r="C151" s="31">
        <f>VLOOKUP(Data!B139,original_prizes,3,TRUE)</f>
        <v>0.01</v>
      </c>
      <c r="D151" s="31">
        <f>VLOOKUP(Data!C139,original_prizes,3,TRUE)</f>
        <v>0.01</v>
      </c>
      <c r="E151" s="31">
        <f>VLOOKUP(Data!D139,original_prizes,3,TRUE)</f>
        <v>0.03</v>
      </c>
      <c r="F151" s="31">
        <f>VLOOKUP(Data!E139,original_prizes,3,TRUE)</f>
        <v>0.03</v>
      </c>
      <c r="G151" s="31">
        <f>VLOOKUP(Data!F139,original_prizes,3,TRUE)</f>
        <v>0.02</v>
      </c>
      <c r="H151" s="31">
        <f>VLOOKUP(Data!G139,original_prizes,3,TRUE)</f>
        <v>0.03</v>
      </c>
      <c r="I151" s="31">
        <f>VLOOKUP(Data!H139,original_prizes,3,TRUE)</f>
        <v>0.04</v>
      </c>
      <c r="J151" s="31">
        <f>VLOOKUP(Data!I139,original_prizes,3,TRUE)</f>
        <v>0</v>
      </c>
      <c r="K151" s="31">
        <f>VLOOKUP(Data!J139,original_prizes,3,TRUE)</f>
        <v>0.04</v>
      </c>
      <c r="L151" s="31">
        <f>VLOOKUP(Data!K139,original_prizes,3,TRUE)</f>
        <v>0.03</v>
      </c>
      <c r="M151" s="31">
        <f>VLOOKUP(Data!L139,original_prizes,3,TRUE)</f>
        <v>0.02</v>
      </c>
      <c r="N151" s="31">
        <f>VLOOKUP(Data!M139,original_prizes,3,TRUE)</f>
        <v>0</v>
      </c>
      <c r="O151" s="31">
        <f>VLOOKUP(Data!N139,original_prizes,3,TRUE)</f>
        <v>0</v>
      </c>
      <c r="P151" s="31">
        <f>VLOOKUP(Data!O139,original_prizes,3,TRUE)</f>
        <v>0.01</v>
      </c>
      <c r="Q151" s="31">
        <f>VLOOKUP(Data!P139,original_prizes,3,TRUE)</f>
        <v>0.01</v>
      </c>
      <c r="R151" s="31">
        <f>VLOOKUP(Data!Q139,original_prizes,3,TRUE)</f>
        <v>0</v>
      </c>
      <c r="S151" s="31">
        <f>VLOOKUP(Data!R139,original_prizes,3,TRUE)</f>
        <v>0.03</v>
      </c>
      <c r="T151" s="31">
        <f>VLOOKUP(Data!S139,original_prizes,3,TRUE)</f>
        <v>0.02</v>
      </c>
      <c r="U151" s="31">
        <f>VLOOKUP(Data!T139,original_prizes,3,TRUE)</f>
        <v>0.01</v>
      </c>
      <c r="V151" s="31">
        <f>VLOOKUP(Data!U139,original_prizes,3,TRUE)</f>
        <v>0.03</v>
      </c>
      <c r="X151">
        <f t="shared" si="118"/>
        <v>137</v>
      </c>
      <c r="Z151" s="32">
        <f t="shared" si="94"/>
        <v>150000</v>
      </c>
      <c r="AA151" s="29">
        <f t="shared" si="95"/>
        <v>150742.5</v>
      </c>
      <c r="AB151" s="29">
        <f t="shared" si="96"/>
        <v>151488.67537499999</v>
      </c>
      <c r="AC151" s="29">
        <f t="shared" si="97"/>
        <v>155253.16895806877</v>
      </c>
      <c r="AD151" s="29">
        <f t="shared" si="98"/>
        <v>159111.21020667677</v>
      </c>
      <c r="AE151" s="29">
        <f t="shared" si="99"/>
        <v>161481.96723875625</v>
      </c>
      <c r="AF151" s="29">
        <f t="shared" si="100"/>
        <v>165494.79412463936</v>
      </c>
      <c r="AG151" s="29">
        <f t="shared" si="101"/>
        <v>171254.0129601768</v>
      </c>
      <c r="AH151" s="29">
        <f t="shared" si="102"/>
        <v>170397.74289537591</v>
      </c>
      <c r="AI151" s="29">
        <f t="shared" si="103"/>
        <v>176327.58434813499</v>
      </c>
      <c r="AJ151" s="29">
        <f t="shared" si="104"/>
        <v>180709.32481918615</v>
      </c>
      <c r="AK151" s="29">
        <f t="shared" si="105"/>
        <v>183401.89375899202</v>
      </c>
      <c r="AL151" s="29">
        <f t="shared" si="106"/>
        <v>182484.88429019705</v>
      </c>
      <c r="AM151" s="29">
        <f t="shared" si="107"/>
        <v>181572.45986874605</v>
      </c>
      <c r="AN151" s="29">
        <f t="shared" si="108"/>
        <v>182471.24354509634</v>
      </c>
      <c r="AO151" s="29">
        <f t="shared" si="109"/>
        <v>183374.47620064457</v>
      </c>
      <c r="AP151" s="29">
        <f t="shared" si="110"/>
        <v>182457.60381964134</v>
      </c>
      <c r="AQ151" s="29">
        <f t="shared" si="111"/>
        <v>186991.67527455941</v>
      </c>
      <c r="AR151" s="29">
        <f t="shared" si="112"/>
        <v>189777.85123615037</v>
      </c>
      <c r="AS151" s="29">
        <f t="shared" si="113"/>
        <v>190717.25159976931</v>
      </c>
      <c r="AT151" s="29">
        <f t="shared" si="114"/>
        <v>195456.57530202359</v>
      </c>
      <c r="AU151" s="19"/>
      <c r="AV151" s="28">
        <f t="shared" si="115"/>
        <v>65</v>
      </c>
      <c r="AW151" s="19"/>
      <c r="AX151" s="27">
        <f t="shared" si="116"/>
        <v>1.3323119209716294E-2</v>
      </c>
    </row>
    <row r="152" spans="1:50">
      <c r="A152">
        <f t="shared" si="117"/>
        <v>138</v>
      </c>
      <c r="C152" s="31">
        <f>VLOOKUP(Data!B140,original_prizes,3,TRUE)</f>
        <v>0.02</v>
      </c>
      <c r="D152" s="31">
        <f>VLOOKUP(Data!C140,original_prizes,3,TRUE)</f>
        <v>0.02</v>
      </c>
      <c r="E152" s="31">
        <f>VLOOKUP(Data!D140,original_prizes,3,TRUE)</f>
        <v>0</v>
      </c>
      <c r="F152" s="31">
        <f>VLOOKUP(Data!E140,original_prizes,3,TRUE)</f>
        <v>0.02</v>
      </c>
      <c r="G152" s="31">
        <f>VLOOKUP(Data!F140,original_prizes,3,TRUE)</f>
        <v>0.02</v>
      </c>
      <c r="H152" s="31">
        <f>VLOOKUP(Data!G140,original_prizes,3,TRUE)</f>
        <v>0</v>
      </c>
      <c r="I152" s="31">
        <f>VLOOKUP(Data!H140,original_prizes,3,TRUE)</f>
        <v>0.02</v>
      </c>
      <c r="J152" s="31">
        <f>VLOOKUP(Data!I140,original_prizes,3,TRUE)</f>
        <v>0.04</v>
      </c>
      <c r="K152" s="31">
        <f>VLOOKUP(Data!J140,original_prizes,3,TRUE)</f>
        <v>0.04</v>
      </c>
      <c r="L152" s="31">
        <f>VLOOKUP(Data!K140,original_prizes,3,TRUE)</f>
        <v>0.03</v>
      </c>
      <c r="M152" s="31">
        <f>VLOOKUP(Data!L140,original_prizes,3,TRUE)</f>
        <v>0.01</v>
      </c>
      <c r="N152" s="31">
        <f>VLOOKUP(Data!M140,original_prizes,3,TRUE)</f>
        <v>0.03</v>
      </c>
      <c r="O152" s="31">
        <f>VLOOKUP(Data!N140,original_prizes,3,TRUE)</f>
        <v>0</v>
      </c>
      <c r="P152" s="31">
        <f>VLOOKUP(Data!O140,original_prizes,3,TRUE)</f>
        <v>0.04</v>
      </c>
      <c r="Q152" s="31">
        <f>VLOOKUP(Data!P140,original_prizes,3,TRUE)</f>
        <v>0.01</v>
      </c>
      <c r="R152" s="31">
        <f>VLOOKUP(Data!Q140,original_prizes,3,TRUE)</f>
        <v>0.02</v>
      </c>
      <c r="S152" s="31">
        <f>VLOOKUP(Data!R140,original_prizes,3,TRUE)</f>
        <v>0.03</v>
      </c>
      <c r="T152" s="31">
        <f>VLOOKUP(Data!S140,original_prizes,3,TRUE)</f>
        <v>0.02</v>
      </c>
      <c r="U152" s="31">
        <f>VLOOKUP(Data!T140,original_prizes,3,TRUE)</f>
        <v>0</v>
      </c>
      <c r="V152" s="31">
        <f>VLOOKUP(Data!U140,original_prizes,3,TRUE)</f>
        <v>0.04</v>
      </c>
      <c r="X152">
        <f t="shared" si="118"/>
        <v>138</v>
      </c>
      <c r="Z152" s="32">
        <f t="shared" si="94"/>
        <v>150000</v>
      </c>
      <c r="AA152" s="29">
        <f t="shared" si="95"/>
        <v>152235</v>
      </c>
      <c r="AB152" s="29">
        <f t="shared" si="96"/>
        <v>154503.3015</v>
      </c>
      <c r="AC152" s="29">
        <f t="shared" si="97"/>
        <v>153730.7849925</v>
      </c>
      <c r="AD152" s="29">
        <f t="shared" si="98"/>
        <v>156021.37368888824</v>
      </c>
      <c r="AE152" s="29">
        <f t="shared" si="99"/>
        <v>158346.09215685268</v>
      </c>
      <c r="AF152" s="29">
        <f t="shared" si="100"/>
        <v>157554.36169606843</v>
      </c>
      <c r="AG152" s="29">
        <f t="shared" si="101"/>
        <v>159901.92168533985</v>
      </c>
      <c r="AH152" s="29">
        <f t="shared" si="102"/>
        <v>165466.50855998968</v>
      </c>
      <c r="AI152" s="29">
        <f t="shared" si="103"/>
        <v>171224.74305787732</v>
      </c>
      <c r="AJ152" s="29">
        <f t="shared" si="104"/>
        <v>175479.67792286558</v>
      </c>
      <c r="AK152" s="29">
        <f t="shared" si="105"/>
        <v>176348.30232858378</v>
      </c>
      <c r="AL152" s="29">
        <f t="shared" si="106"/>
        <v>180730.55764144909</v>
      </c>
      <c r="AM152" s="29">
        <f t="shared" si="107"/>
        <v>179826.90485324184</v>
      </c>
      <c r="AN152" s="29">
        <f t="shared" si="108"/>
        <v>186084.88114213466</v>
      </c>
      <c r="AO152" s="29">
        <f t="shared" si="109"/>
        <v>187006.00130378822</v>
      </c>
      <c r="AP152" s="29">
        <f t="shared" si="110"/>
        <v>189792.39072321466</v>
      </c>
      <c r="AQ152" s="29">
        <f t="shared" si="111"/>
        <v>194508.73163268657</v>
      </c>
      <c r="AR152" s="29">
        <f t="shared" si="112"/>
        <v>197406.91173401361</v>
      </c>
      <c r="AS152" s="29">
        <f t="shared" si="113"/>
        <v>196419.87717534354</v>
      </c>
      <c r="AT152" s="29">
        <f t="shared" si="114"/>
        <v>203255.28890104551</v>
      </c>
      <c r="AU152" s="19"/>
      <c r="AV152" s="28">
        <f t="shared" si="115"/>
        <v>115</v>
      </c>
      <c r="AW152" s="19"/>
      <c r="AX152" s="27">
        <f t="shared" si="116"/>
        <v>1.5307349232278389E-2</v>
      </c>
    </row>
    <row r="153" spans="1:50">
      <c r="A153">
        <f t="shared" si="117"/>
        <v>139</v>
      </c>
      <c r="C153" s="31">
        <f>VLOOKUP(Data!B141,original_prizes,3,TRUE)</f>
        <v>0</v>
      </c>
      <c r="D153" s="31">
        <f>VLOOKUP(Data!C141,original_prizes,3,TRUE)</f>
        <v>0.02</v>
      </c>
      <c r="E153" s="31">
        <f>VLOOKUP(Data!D141,original_prizes,3,TRUE)</f>
        <v>0.03</v>
      </c>
      <c r="F153" s="31">
        <f>VLOOKUP(Data!E141,original_prizes,3,TRUE)</f>
        <v>0</v>
      </c>
      <c r="G153" s="31">
        <f>VLOOKUP(Data!F141,original_prizes,3,TRUE)</f>
        <v>0.01</v>
      </c>
      <c r="H153" s="31">
        <f>VLOOKUP(Data!G141,original_prizes,3,TRUE)</f>
        <v>0.02</v>
      </c>
      <c r="I153" s="31">
        <f>VLOOKUP(Data!H141,original_prizes,3,TRUE)</f>
        <v>0</v>
      </c>
      <c r="J153" s="31">
        <f>VLOOKUP(Data!I141,original_prizes,3,TRUE)</f>
        <v>0.03</v>
      </c>
      <c r="K153" s="31">
        <f>VLOOKUP(Data!J141,original_prizes,3,TRUE)</f>
        <v>0.02</v>
      </c>
      <c r="L153" s="31">
        <f>VLOOKUP(Data!K141,original_prizes,3,TRUE)</f>
        <v>0.03</v>
      </c>
      <c r="M153" s="31">
        <f>VLOOKUP(Data!L141,original_prizes,3,TRUE)</f>
        <v>0</v>
      </c>
      <c r="N153" s="31">
        <f>VLOOKUP(Data!M141,original_prizes,3,TRUE)</f>
        <v>0.04</v>
      </c>
      <c r="O153" s="31">
        <f>VLOOKUP(Data!N141,original_prizes,3,TRUE)</f>
        <v>0.03</v>
      </c>
      <c r="P153" s="31">
        <f>VLOOKUP(Data!O141,original_prizes,3,TRUE)</f>
        <v>0.03</v>
      </c>
      <c r="Q153" s="31">
        <f>VLOOKUP(Data!P141,original_prizes,3,TRUE)</f>
        <v>0.03</v>
      </c>
      <c r="R153" s="31">
        <f>VLOOKUP(Data!Q141,original_prizes,3,TRUE)</f>
        <v>0.01</v>
      </c>
      <c r="S153" s="31">
        <f>VLOOKUP(Data!R141,original_prizes,3,TRUE)</f>
        <v>0.04</v>
      </c>
      <c r="T153" s="31">
        <f>VLOOKUP(Data!S141,original_prizes,3,TRUE)</f>
        <v>0.03</v>
      </c>
      <c r="U153" s="31">
        <f>VLOOKUP(Data!T141,original_prizes,3,TRUE)</f>
        <v>0</v>
      </c>
      <c r="V153" s="31">
        <f>VLOOKUP(Data!U141,original_prizes,3,TRUE)</f>
        <v>0.02</v>
      </c>
      <c r="X153">
        <f t="shared" si="118"/>
        <v>139</v>
      </c>
      <c r="Z153" s="32">
        <f t="shared" si="94"/>
        <v>150000</v>
      </c>
      <c r="AA153" s="29">
        <f t="shared" si="95"/>
        <v>149250</v>
      </c>
      <c r="AB153" s="29">
        <f t="shared" si="96"/>
        <v>151473.82500000001</v>
      </c>
      <c r="AC153" s="29">
        <f t="shared" si="97"/>
        <v>155237.94955125003</v>
      </c>
      <c r="AD153" s="29">
        <f t="shared" si="98"/>
        <v>154461.75980349377</v>
      </c>
      <c r="AE153" s="29">
        <f t="shared" si="99"/>
        <v>155226.34551452106</v>
      </c>
      <c r="AF153" s="29">
        <f t="shared" si="100"/>
        <v>157539.2180626874</v>
      </c>
      <c r="AG153" s="29">
        <f t="shared" si="101"/>
        <v>156751.52197237397</v>
      </c>
      <c r="AH153" s="29">
        <f t="shared" si="102"/>
        <v>160646.79729338747</v>
      </c>
      <c r="AI153" s="29">
        <f t="shared" si="103"/>
        <v>163040.43457305897</v>
      </c>
      <c r="AJ153" s="29">
        <f t="shared" si="104"/>
        <v>167091.98937219949</v>
      </c>
      <c r="AK153" s="29">
        <f t="shared" si="105"/>
        <v>166256.52942533849</v>
      </c>
      <c r="AL153" s="29">
        <f t="shared" si="106"/>
        <v>172042.25664934027</v>
      </c>
      <c r="AM153" s="29">
        <f t="shared" si="107"/>
        <v>176317.50672707637</v>
      </c>
      <c r="AN153" s="29">
        <f t="shared" si="108"/>
        <v>180698.99676924423</v>
      </c>
      <c r="AO153" s="29">
        <f t="shared" si="109"/>
        <v>185189.36683895995</v>
      </c>
      <c r="AP153" s="29">
        <f t="shared" si="110"/>
        <v>186106.0542048128</v>
      </c>
      <c r="AQ153" s="29">
        <f t="shared" si="111"/>
        <v>192582.54489114028</v>
      </c>
      <c r="AR153" s="29">
        <f t="shared" si="112"/>
        <v>197368.22113168513</v>
      </c>
      <c r="AS153" s="29">
        <f t="shared" si="113"/>
        <v>196381.38002602672</v>
      </c>
      <c r="AT153" s="29">
        <f t="shared" si="114"/>
        <v>199307.46258841452</v>
      </c>
      <c r="AU153" s="19"/>
      <c r="AV153" s="28">
        <f t="shared" si="115"/>
        <v>88</v>
      </c>
      <c r="AW153" s="19"/>
      <c r="AX153" s="27">
        <f t="shared" si="116"/>
        <v>1.431212037020102E-2</v>
      </c>
    </row>
    <row r="154" spans="1:50">
      <c r="A154">
        <f t="shared" si="117"/>
        <v>140</v>
      </c>
      <c r="C154" s="31">
        <f>VLOOKUP(Data!B142,original_prizes,3,TRUE)</f>
        <v>0.04</v>
      </c>
      <c r="D154" s="31">
        <f>VLOOKUP(Data!C142,original_prizes,3,TRUE)</f>
        <v>0.04</v>
      </c>
      <c r="E154" s="31">
        <f>VLOOKUP(Data!D142,original_prizes,3,TRUE)</f>
        <v>0.01</v>
      </c>
      <c r="F154" s="31">
        <f>VLOOKUP(Data!E142,original_prizes,3,TRUE)</f>
        <v>0.03</v>
      </c>
      <c r="G154" s="31">
        <f>VLOOKUP(Data!F142,original_prizes,3,TRUE)</f>
        <v>0.02</v>
      </c>
      <c r="H154" s="31">
        <f>VLOOKUP(Data!G142,original_prizes,3,TRUE)</f>
        <v>0.02</v>
      </c>
      <c r="I154" s="31">
        <f>VLOOKUP(Data!H142,original_prizes,3,TRUE)</f>
        <v>0.02</v>
      </c>
      <c r="J154" s="31">
        <f>VLOOKUP(Data!I142,original_prizes,3,TRUE)</f>
        <v>0</v>
      </c>
      <c r="K154" s="31">
        <f>VLOOKUP(Data!J142,original_prizes,3,TRUE)</f>
        <v>0.01</v>
      </c>
      <c r="L154" s="31">
        <f>VLOOKUP(Data!K142,original_prizes,3,TRUE)</f>
        <v>0.01</v>
      </c>
      <c r="M154" s="31">
        <f>VLOOKUP(Data!L142,original_prizes,3,TRUE)</f>
        <v>0.03</v>
      </c>
      <c r="N154" s="31">
        <f>VLOOKUP(Data!M142,original_prizes,3,TRUE)</f>
        <v>0</v>
      </c>
      <c r="O154" s="31">
        <f>VLOOKUP(Data!N142,original_prizes,3,TRUE)</f>
        <v>0.03</v>
      </c>
      <c r="P154" s="31">
        <f>VLOOKUP(Data!O142,original_prizes,3,TRUE)</f>
        <v>0.03</v>
      </c>
      <c r="Q154" s="31">
        <f>VLOOKUP(Data!P142,original_prizes,3,TRUE)</f>
        <v>0.03</v>
      </c>
      <c r="R154" s="31">
        <f>VLOOKUP(Data!Q142,original_prizes,3,TRUE)</f>
        <v>0.03</v>
      </c>
      <c r="S154" s="31">
        <f>VLOOKUP(Data!R142,original_prizes,3,TRUE)</f>
        <v>0.04</v>
      </c>
      <c r="T154" s="31">
        <f>VLOOKUP(Data!S142,original_prizes,3,TRUE)</f>
        <v>0</v>
      </c>
      <c r="U154" s="31">
        <f>VLOOKUP(Data!T142,original_prizes,3,TRUE)</f>
        <v>0.03</v>
      </c>
      <c r="V154" s="31">
        <f>VLOOKUP(Data!U142,original_prizes,3,TRUE)</f>
        <v>0.03</v>
      </c>
      <c r="X154">
        <f t="shared" si="118"/>
        <v>140</v>
      </c>
      <c r="Z154" s="32">
        <f t="shared" si="94"/>
        <v>150000</v>
      </c>
      <c r="AA154" s="29">
        <f t="shared" si="95"/>
        <v>155220</v>
      </c>
      <c r="AB154" s="29">
        <f t="shared" si="96"/>
        <v>160621.65600000002</v>
      </c>
      <c r="AC154" s="29">
        <f t="shared" si="97"/>
        <v>161416.73319720002</v>
      </c>
      <c r="AD154" s="29">
        <f t="shared" si="98"/>
        <v>165427.93901715046</v>
      </c>
      <c r="AE154" s="29">
        <f t="shared" si="99"/>
        <v>167892.81530850602</v>
      </c>
      <c r="AF154" s="29">
        <f t="shared" si="100"/>
        <v>170394.41825660274</v>
      </c>
      <c r="AG154" s="29">
        <f t="shared" si="101"/>
        <v>172933.29508862612</v>
      </c>
      <c r="AH154" s="29">
        <f t="shared" si="102"/>
        <v>172068.62861318298</v>
      </c>
      <c r="AI154" s="29">
        <f t="shared" si="103"/>
        <v>172920.36832481824</v>
      </c>
      <c r="AJ154" s="29">
        <f t="shared" si="104"/>
        <v>173776.32414802609</v>
      </c>
      <c r="AK154" s="29">
        <f t="shared" si="105"/>
        <v>178094.66580310452</v>
      </c>
      <c r="AL154" s="29">
        <f t="shared" si="106"/>
        <v>177204.19247408901</v>
      </c>
      <c r="AM154" s="29">
        <f t="shared" si="107"/>
        <v>181607.71665707015</v>
      </c>
      <c r="AN154" s="29">
        <f t="shared" si="108"/>
        <v>186120.66841599834</v>
      </c>
      <c r="AO154" s="29">
        <f t="shared" si="109"/>
        <v>190745.7670261359</v>
      </c>
      <c r="AP154" s="29">
        <f t="shared" si="110"/>
        <v>195485.79933673539</v>
      </c>
      <c r="AQ154" s="29">
        <f t="shared" si="111"/>
        <v>202288.70515365378</v>
      </c>
      <c r="AR154" s="29">
        <f t="shared" si="112"/>
        <v>201277.26162788551</v>
      </c>
      <c r="AS154" s="29">
        <f t="shared" si="113"/>
        <v>206279.00157933848</v>
      </c>
      <c r="AT154" s="29">
        <f t="shared" si="114"/>
        <v>211405.03476858506</v>
      </c>
      <c r="AU154" s="19"/>
      <c r="AV154" s="28">
        <f t="shared" si="115"/>
        <v>159</v>
      </c>
      <c r="AW154" s="19"/>
      <c r="AX154" s="27">
        <f t="shared" si="116"/>
        <v>1.7305056960921883E-2</v>
      </c>
    </row>
    <row r="155" spans="1:50">
      <c r="A155">
        <f t="shared" si="117"/>
        <v>141</v>
      </c>
      <c r="C155" s="31">
        <f>VLOOKUP(Data!B143,original_prizes,3,TRUE)</f>
        <v>0</v>
      </c>
      <c r="D155" s="31">
        <f>VLOOKUP(Data!C143,original_prizes,3,TRUE)</f>
        <v>0.04</v>
      </c>
      <c r="E155" s="31">
        <f>VLOOKUP(Data!D143,original_prizes,3,TRUE)</f>
        <v>0.04</v>
      </c>
      <c r="F155" s="31">
        <f>VLOOKUP(Data!E143,original_prizes,3,TRUE)</f>
        <v>0.04</v>
      </c>
      <c r="G155" s="31">
        <f>VLOOKUP(Data!F143,original_prizes,3,TRUE)</f>
        <v>0.01</v>
      </c>
      <c r="H155" s="31">
        <f>VLOOKUP(Data!G143,original_prizes,3,TRUE)</f>
        <v>0.01</v>
      </c>
      <c r="I155" s="31">
        <f>VLOOKUP(Data!H143,original_prizes,3,TRUE)</f>
        <v>0.02</v>
      </c>
      <c r="J155" s="31">
        <f>VLOOKUP(Data!I143,original_prizes,3,TRUE)</f>
        <v>0.03</v>
      </c>
      <c r="K155" s="31">
        <f>VLOOKUP(Data!J143,original_prizes,3,TRUE)</f>
        <v>0</v>
      </c>
      <c r="L155" s="31">
        <f>VLOOKUP(Data!K143,original_prizes,3,TRUE)</f>
        <v>0.04</v>
      </c>
      <c r="M155" s="31">
        <f>VLOOKUP(Data!L143,original_prizes,3,TRUE)</f>
        <v>0.03</v>
      </c>
      <c r="N155" s="31">
        <f>VLOOKUP(Data!M143,original_prizes,3,TRUE)</f>
        <v>0.04</v>
      </c>
      <c r="O155" s="31">
        <f>VLOOKUP(Data!N143,original_prizes,3,TRUE)</f>
        <v>0.04</v>
      </c>
      <c r="P155" s="31">
        <f>VLOOKUP(Data!O143,original_prizes,3,TRUE)</f>
        <v>0</v>
      </c>
      <c r="Q155" s="31">
        <f>VLOOKUP(Data!P143,original_prizes,3,TRUE)</f>
        <v>0.03</v>
      </c>
      <c r="R155" s="31">
        <f>VLOOKUP(Data!Q143,original_prizes,3,TRUE)</f>
        <v>0</v>
      </c>
      <c r="S155" s="31">
        <f>VLOOKUP(Data!R143,original_prizes,3,TRUE)</f>
        <v>0.02</v>
      </c>
      <c r="T155" s="31">
        <f>VLOOKUP(Data!S143,original_prizes,3,TRUE)</f>
        <v>0</v>
      </c>
      <c r="U155" s="31">
        <f>VLOOKUP(Data!T143,original_prizes,3,TRUE)</f>
        <v>0.04</v>
      </c>
      <c r="V155" s="31">
        <f>VLOOKUP(Data!U143,original_prizes,3,TRUE)</f>
        <v>0.01</v>
      </c>
      <c r="X155">
        <f t="shared" si="118"/>
        <v>141</v>
      </c>
      <c r="Z155" s="32">
        <f t="shared" si="94"/>
        <v>150000</v>
      </c>
      <c r="AA155" s="29">
        <f t="shared" si="95"/>
        <v>149250</v>
      </c>
      <c r="AB155" s="29">
        <f t="shared" si="96"/>
        <v>154443.9</v>
      </c>
      <c r="AC155" s="29">
        <f t="shared" si="97"/>
        <v>159818.54771999997</v>
      </c>
      <c r="AD155" s="29">
        <f t="shared" si="98"/>
        <v>165380.23318065598</v>
      </c>
      <c r="AE155" s="29">
        <f t="shared" si="99"/>
        <v>166198.86533490024</v>
      </c>
      <c r="AF155" s="29">
        <f t="shared" si="100"/>
        <v>167021.549718308</v>
      </c>
      <c r="AG155" s="29">
        <f t="shared" si="101"/>
        <v>169510.17080911077</v>
      </c>
      <c r="AH155" s="29">
        <f t="shared" si="102"/>
        <v>173722.49855371716</v>
      </c>
      <c r="AI155" s="29">
        <f t="shared" si="103"/>
        <v>172853.88606094857</v>
      </c>
      <c r="AJ155" s="29">
        <f t="shared" si="104"/>
        <v>178869.20129586957</v>
      </c>
      <c r="AK155" s="29">
        <f t="shared" si="105"/>
        <v>183314.10094807192</v>
      </c>
      <c r="AL155" s="29">
        <f t="shared" si="106"/>
        <v>189693.43166106482</v>
      </c>
      <c r="AM155" s="29">
        <f t="shared" si="107"/>
        <v>196294.76308286987</v>
      </c>
      <c r="AN155" s="29">
        <f t="shared" si="108"/>
        <v>195313.28926745552</v>
      </c>
      <c r="AO155" s="29">
        <f t="shared" si="109"/>
        <v>200166.82450575178</v>
      </c>
      <c r="AP155" s="29">
        <f t="shared" si="110"/>
        <v>199165.99038322302</v>
      </c>
      <c r="AQ155" s="29">
        <f t="shared" si="111"/>
        <v>202133.56363993304</v>
      </c>
      <c r="AR155" s="29">
        <f t="shared" si="112"/>
        <v>201122.89582173337</v>
      </c>
      <c r="AS155" s="29">
        <f t="shared" si="113"/>
        <v>208121.9725963297</v>
      </c>
      <c r="AT155" s="29">
        <f t="shared" si="114"/>
        <v>209152.17636068154</v>
      </c>
      <c r="AU155" s="19"/>
      <c r="AV155" s="28">
        <f t="shared" si="115"/>
        <v>145</v>
      </c>
      <c r="AW155" s="19"/>
      <c r="AX155" s="27">
        <f t="shared" si="116"/>
        <v>1.6760243471032998E-2</v>
      </c>
    </row>
    <row r="156" spans="1:50">
      <c r="A156">
        <f t="shared" si="117"/>
        <v>142</v>
      </c>
      <c r="C156" s="31">
        <f>VLOOKUP(Data!B144,original_prizes,3,TRUE)</f>
        <v>0.03</v>
      </c>
      <c r="D156" s="31">
        <f>VLOOKUP(Data!C144,original_prizes,3,TRUE)</f>
        <v>0.04</v>
      </c>
      <c r="E156" s="31">
        <f>VLOOKUP(Data!D144,original_prizes,3,TRUE)</f>
        <v>0.01</v>
      </c>
      <c r="F156" s="31">
        <f>VLOOKUP(Data!E144,original_prizes,3,TRUE)</f>
        <v>0.03</v>
      </c>
      <c r="G156" s="31">
        <f>VLOOKUP(Data!F144,original_prizes,3,TRUE)</f>
        <v>0</v>
      </c>
      <c r="H156" s="31">
        <f>VLOOKUP(Data!G144,original_prizes,3,TRUE)</f>
        <v>0.02</v>
      </c>
      <c r="I156" s="31">
        <f>VLOOKUP(Data!H144,original_prizes,3,TRUE)</f>
        <v>0.02</v>
      </c>
      <c r="J156" s="31">
        <f>VLOOKUP(Data!I144,original_prizes,3,TRUE)</f>
        <v>0.02</v>
      </c>
      <c r="K156" s="31">
        <f>VLOOKUP(Data!J144,original_prizes,3,TRUE)</f>
        <v>0.01</v>
      </c>
      <c r="L156" s="31">
        <f>VLOOKUP(Data!K144,original_prizes,3,TRUE)</f>
        <v>0.04</v>
      </c>
      <c r="M156" s="31">
        <f>VLOOKUP(Data!L144,original_prizes,3,TRUE)</f>
        <v>0.03</v>
      </c>
      <c r="N156" s="31">
        <f>VLOOKUP(Data!M144,original_prizes,3,TRUE)</f>
        <v>0.01</v>
      </c>
      <c r="O156" s="31">
        <f>VLOOKUP(Data!N144,original_prizes,3,TRUE)</f>
        <v>0.04</v>
      </c>
      <c r="P156" s="31">
        <f>VLOOKUP(Data!O144,original_prizes,3,TRUE)</f>
        <v>0.03</v>
      </c>
      <c r="Q156" s="31">
        <f>VLOOKUP(Data!P144,original_prizes,3,TRUE)</f>
        <v>0</v>
      </c>
      <c r="R156" s="31">
        <f>VLOOKUP(Data!Q144,original_prizes,3,TRUE)</f>
        <v>0.01</v>
      </c>
      <c r="S156" s="31">
        <f>VLOOKUP(Data!R144,original_prizes,3,TRUE)</f>
        <v>0.03</v>
      </c>
      <c r="T156" s="31">
        <f>VLOOKUP(Data!S144,original_prizes,3,TRUE)</f>
        <v>0.04</v>
      </c>
      <c r="U156" s="31">
        <f>VLOOKUP(Data!T144,original_prizes,3,TRUE)</f>
        <v>0.04</v>
      </c>
      <c r="V156" s="31">
        <f>VLOOKUP(Data!U144,original_prizes,3,TRUE)</f>
        <v>0.03</v>
      </c>
      <c r="X156">
        <f t="shared" si="118"/>
        <v>142</v>
      </c>
      <c r="Z156" s="32">
        <f t="shared" si="94"/>
        <v>150000</v>
      </c>
      <c r="AA156" s="29">
        <f t="shared" si="95"/>
        <v>153727.5</v>
      </c>
      <c r="AB156" s="29">
        <f t="shared" si="96"/>
        <v>159077.217</v>
      </c>
      <c r="AC156" s="29">
        <f t="shared" si="97"/>
        <v>159864.64922415002</v>
      </c>
      <c r="AD156" s="29">
        <f t="shared" si="98"/>
        <v>163837.28575737015</v>
      </c>
      <c r="AE156" s="29">
        <f t="shared" si="99"/>
        <v>163018.09932858331</v>
      </c>
      <c r="AF156" s="29">
        <f t="shared" si="100"/>
        <v>165447.06900857919</v>
      </c>
      <c r="AG156" s="29">
        <f t="shared" si="101"/>
        <v>167912.23033680703</v>
      </c>
      <c r="AH156" s="29">
        <f t="shared" si="102"/>
        <v>170414.12256882546</v>
      </c>
      <c r="AI156" s="29">
        <f t="shared" si="103"/>
        <v>171257.67247554113</v>
      </c>
      <c r="AJ156" s="29">
        <f t="shared" si="104"/>
        <v>177217.43947768994</v>
      </c>
      <c r="AK156" s="29">
        <f t="shared" si="105"/>
        <v>181621.29284871052</v>
      </c>
      <c r="AL156" s="29">
        <f t="shared" si="106"/>
        <v>182520.31824831164</v>
      </c>
      <c r="AM156" s="29">
        <f t="shared" si="107"/>
        <v>188872.02532335289</v>
      </c>
      <c r="AN156" s="29">
        <f t="shared" si="108"/>
        <v>193565.49515263821</v>
      </c>
      <c r="AO156" s="29">
        <f t="shared" si="109"/>
        <v>192597.66767687502</v>
      </c>
      <c r="AP156" s="29">
        <f t="shared" si="110"/>
        <v>193551.02613187555</v>
      </c>
      <c r="AQ156" s="29">
        <f t="shared" si="111"/>
        <v>198360.76913125266</v>
      </c>
      <c r="AR156" s="29">
        <f t="shared" si="112"/>
        <v>205263.72389702025</v>
      </c>
      <c r="AS156" s="29">
        <f t="shared" si="113"/>
        <v>212406.90148863653</v>
      </c>
      <c r="AT156" s="29">
        <f t="shared" si="114"/>
        <v>217685.21299062914</v>
      </c>
      <c r="AU156" s="19"/>
      <c r="AV156" s="28">
        <f t="shared" si="115"/>
        <v>178</v>
      </c>
      <c r="AW156" s="19"/>
      <c r="AX156" s="27">
        <f t="shared" si="116"/>
        <v>1.8795184428163747E-2</v>
      </c>
    </row>
    <row r="157" spans="1:50">
      <c r="A157">
        <f t="shared" si="117"/>
        <v>143</v>
      </c>
      <c r="C157" s="31">
        <f>VLOOKUP(Data!B145,original_prizes,3,TRUE)</f>
        <v>0.02</v>
      </c>
      <c r="D157" s="31">
        <f>VLOOKUP(Data!C145,original_prizes,3,TRUE)</f>
        <v>0</v>
      </c>
      <c r="E157" s="31">
        <f>VLOOKUP(Data!D145,original_prizes,3,TRUE)</f>
        <v>0.01</v>
      </c>
      <c r="F157" s="31">
        <f>VLOOKUP(Data!E145,original_prizes,3,TRUE)</f>
        <v>0.04</v>
      </c>
      <c r="G157" s="31">
        <f>VLOOKUP(Data!F145,original_prizes,3,TRUE)</f>
        <v>0.01</v>
      </c>
      <c r="H157" s="31">
        <f>VLOOKUP(Data!G145,original_prizes,3,TRUE)</f>
        <v>0</v>
      </c>
      <c r="I157" s="31">
        <f>VLOOKUP(Data!H145,original_prizes,3,TRUE)</f>
        <v>0.01</v>
      </c>
      <c r="J157" s="31">
        <f>VLOOKUP(Data!I145,original_prizes,3,TRUE)</f>
        <v>0.01</v>
      </c>
      <c r="K157" s="31">
        <f>VLOOKUP(Data!J145,original_prizes,3,TRUE)</f>
        <v>0.03</v>
      </c>
      <c r="L157" s="31">
        <f>VLOOKUP(Data!K145,original_prizes,3,TRUE)</f>
        <v>0.02</v>
      </c>
      <c r="M157" s="31">
        <f>VLOOKUP(Data!L145,original_prizes,3,TRUE)</f>
        <v>0.03</v>
      </c>
      <c r="N157" s="31">
        <f>VLOOKUP(Data!M145,original_prizes,3,TRUE)</f>
        <v>0.01</v>
      </c>
      <c r="O157" s="31">
        <f>VLOOKUP(Data!N145,original_prizes,3,TRUE)</f>
        <v>0.03</v>
      </c>
      <c r="P157" s="31">
        <f>VLOOKUP(Data!O145,original_prizes,3,TRUE)</f>
        <v>0</v>
      </c>
      <c r="Q157" s="31">
        <f>VLOOKUP(Data!P145,original_prizes,3,TRUE)</f>
        <v>0.01</v>
      </c>
      <c r="R157" s="31">
        <f>VLOOKUP(Data!Q145,original_prizes,3,TRUE)</f>
        <v>0.04</v>
      </c>
      <c r="S157" s="31">
        <f>VLOOKUP(Data!R145,original_prizes,3,TRUE)</f>
        <v>0</v>
      </c>
      <c r="T157" s="31">
        <f>VLOOKUP(Data!S145,original_prizes,3,TRUE)</f>
        <v>0.02</v>
      </c>
      <c r="U157" s="31">
        <f>VLOOKUP(Data!T145,original_prizes,3,TRUE)</f>
        <v>0.01</v>
      </c>
      <c r="V157" s="31">
        <f>VLOOKUP(Data!U145,original_prizes,3,TRUE)</f>
        <v>0.01</v>
      </c>
      <c r="X157">
        <f t="shared" si="118"/>
        <v>143</v>
      </c>
      <c r="Z157" s="32">
        <f t="shared" si="94"/>
        <v>150000</v>
      </c>
      <c r="AA157" s="29">
        <f t="shared" si="95"/>
        <v>152235</v>
      </c>
      <c r="AB157" s="29">
        <f t="shared" si="96"/>
        <v>151473.82500000001</v>
      </c>
      <c r="AC157" s="29">
        <f t="shared" si="97"/>
        <v>152223.62043375001</v>
      </c>
      <c r="AD157" s="29">
        <f t="shared" si="98"/>
        <v>157521.00242484451</v>
      </c>
      <c r="AE157" s="29">
        <f t="shared" si="99"/>
        <v>158300.7313868475</v>
      </c>
      <c r="AF157" s="29">
        <f t="shared" si="100"/>
        <v>157509.22772991325</v>
      </c>
      <c r="AG157" s="29">
        <f t="shared" si="101"/>
        <v>158288.89840717634</v>
      </c>
      <c r="AH157" s="29">
        <f t="shared" si="102"/>
        <v>159072.42845429186</v>
      </c>
      <c r="AI157" s="29">
        <f t="shared" si="103"/>
        <v>163025.37830138102</v>
      </c>
      <c r="AJ157" s="29">
        <f t="shared" si="104"/>
        <v>165454.45643807162</v>
      </c>
      <c r="AK157" s="29">
        <f t="shared" si="105"/>
        <v>169565.9996805577</v>
      </c>
      <c r="AL157" s="29">
        <f t="shared" si="106"/>
        <v>170405.35137897645</v>
      </c>
      <c r="AM157" s="29">
        <f t="shared" si="107"/>
        <v>174639.92436074401</v>
      </c>
      <c r="AN157" s="29">
        <f t="shared" si="108"/>
        <v>173766.72473894031</v>
      </c>
      <c r="AO157" s="29">
        <f t="shared" si="109"/>
        <v>174626.87002639807</v>
      </c>
      <c r="AP157" s="29">
        <f t="shared" si="110"/>
        <v>180703.88510331672</v>
      </c>
      <c r="AQ157" s="29">
        <f t="shared" si="111"/>
        <v>179800.36567780012</v>
      </c>
      <c r="AR157" s="29">
        <f t="shared" si="112"/>
        <v>182479.39112639934</v>
      </c>
      <c r="AS157" s="29">
        <f t="shared" si="113"/>
        <v>183382.664112475</v>
      </c>
      <c r="AT157" s="29">
        <f t="shared" si="114"/>
        <v>184290.40829983176</v>
      </c>
      <c r="AU157" s="19"/>
      <c r="AV157" s="28">
        <f t="shared" si="115"/>
        <v>18</v>
      </c>
      <c r="AW157" s="19"/>
      <c r="AX157" s="27">
        <f t="shared" si="116"/>
        <v>1.0347040473314806E-2</v>
      </c>
    </row>
    <row r="158" spans="1:50">
      <c r="A158">
        <f t="shared" si="117"/>
        <v>144</v>
      </c>
      <c r="C158" s="31">
        <f>VLOOKUP(Data!B146,original_prizes,3,TRUE)</f>
        <v>0.02</v>
      </c>
      <c r="D158" s="31">
        <f>VLOOKUP(Data!C146,original_prizes,3,TRUE)</f>
        <v>0</v>
      </c>
      <c r="E158" s="31">
        <f>VLOOKUP(Data!D146,original_prizes,3,TRUE)</f>
        <v>0.02</v>
      </c>
      <c r="F158" s="31">
        <f>VLOOKUP(Data!E146,original_prizes,3,TRUE)</f>
        <v>0.01</v>
      </c>
      <c r="G158" s="31">
        <f>VLOOKUP(Data!F146,original_prizes,3,TRUE)</f>
        <v>0.01</v>
      </c>
      <c r="H158" s="31">
        <f>VLOOKUP(Data!G146,original_prizes,3,TRUE)</f>
        <v>0.02</v>
      </c>
      <c r="I158" s="31">
        <f>VLOOKUP(Data!H146,original_prizes,3,TRUE)</f>
        <v>0.02</v>
      </c>
      <c r="J158" s="31">
        <f>VLOOKUP(Data!I146,original_prizes,3,TRUE)</f>
        <v>0</v>
      </c>
      <c r="K158" s="31">
        <f>VLOOKUP(Data!J146,original_prizes,3,TRUE)</f>
        <v>0</v>
      </c>
      <c r="L158" s="31">
        <f>VLOOKUP(Data!K146,original_prizes,3,TRUE)</f>
        <v>0.04</v>
      </c>
      <c r="M158" s="31">
        <f>VLOOKUP(Data!L146,original_prizes,3,TRUE)</f>
        <v>0.01</v>
      </c>
      <c r="N158" s="31">
        <f>VLOOKUP(Data!M146,original_prizes,3,TRUE)</f>
        <v>0.02</v>
      </c>
      <c r="O158" s="31">
        <f>VLOOKUP(Data!N146,original_prizes,3,TRUE)</f>
        <v>0.04</v>
      </c>
      <c r="P158" s="31">
        <f>VLOOKUP(Data!O146,original_prizes,3,TRUE)</f>
        <v>0.04</v>
      </c>
      <c r="Q158" s="31">
        <f>VLOOKUP(Data!P146,original_prizes,3,TRUE)</f>
        <v>0</v>
      </c>
      <c r="R158" s="31">
        <f>VLOOKUP(Data!Q146,original_prizes,3,TRUE)</f>
        <v>0.01</v>
      </c>
      <c r="S158" s="31">
        <f>VLOOKUP(Data!R146,original_prizes,3,TRUE)</f>
        <v>0.02</v>
      </c>
      <c r="T158" s="31">
        <f>VLOOKUP(Data!S146,original_prizes,3,TRUE)</f>
        <v>0.03</v>
      </c>
      <c r="U158" s="31">
        <f>VLOOKUP(Data!T146,original_prizes,3,TRUE)</f>
        <v>0.01</v>
      </c>
      <c r="V158" s="31">
        <f>VLOOKUP(Data!U146,original_prizes,3,TRUE)</f>
        <v>0.01</v>
      </c>
      <c r="X158">
        <f t="shared" si="118"/>
        <v>144</v>
      </c>
      <c r="Z158" s="32">
        <f t="shared" si="94"/>
        <v>150000</v>
      </c>
      <c r="AA158" s="29">
        <f t="shared" si="95"/>
        <v>152235</v>
      </c>
      <c r="AB158" s="29">
        <f t="shared" si="96"/>
        <v>151473.82500000001</v>
      </c>
      <c r="AC158" s="29">
        <f t="shared" si="97"/>
        <v>153730.7849925</v>
      </c>
      <c r="AD158" s="29">
        <f t="shared" si="98"/>
        <v>154491.7523782129</v>
      </c>
      <c r="AE158" s="29">
        <f t="shared" si="99"/>
        <v>155256.48655248503</v>
      </c>
      <c r="AF158" s="29">
        <f t="shared" si="100"/>
        <v>157569.80820211707</v>
      </c>
      <c r="AG158" s="29">
        <f t="shared" si="101"/>
        <v>159917.59834432861</v>
      </c>
      <c r="AH158" s="29">
        <f t="shared" si="102"/>
        <v>159118.01035260697</v>
      </c>
      <c r="AI158" s="29">
        <f t="shared" si="103"/>
        <v>158322.42030084395</v>
      </c>
      <c r="AJ158" s="29">
        <f t="shared" si="104"/>
        <v>163832.04052731331</v>
      </c>
      <c r="AK158" s="29">
        <f t="shared" si="105"/>
        <v>164643.00912792352</v>
      </c>
      <c r="AL158" s="29">
        <f t="shared" si="106"/>
        <v>167096.18996392959</v>
      </c>
      <c r="AM158" s="29">
        <f t="shared" si="107"/>
        <v>172911.13737467435</v>
      </c>
      <c r="AN158" s="29">
        <f t="shared" si="108"/>
        <v>178928.44495531303</v>
      </c>
      <c r="AO158" s="29">
        <f t="shared" si="109"/>
        <v>178033.80273053647</v>
      </c>
      <c r="AP158" s="29">
        <f t="shared" si="110"/>
        <v>178915.07005405263</v>
      </c>
      <c r="AQ158" s="29">
        <f t="shared" si="111"/>
        <v>181580.90459785803</v>
      </c>
      <c r="AR158" s="29">
        <f t="shared" si="112"/>
        <v>186093.19007711479</v>
      </c>
      <c r="AS158" s="29">
        <f t="shared" si="113"/>
        <v>187014.35136799651</v>
      </c>
      <c r="AT158" s="29">
        <f t="shared" si="114"/>
        <v>187940.0724072681</v>
      </c>
      <c r="AU158" s="19"/>
      <c r="AV158" s="28">
        <f t="shared" si="115"/>
        <v>34</v>
      </c>
      <c r="AW158" s="19"/>
      <c r="AX158" s="27">
        <f t="shared" si="116"/>
        <v>1.1338188198163124E-2</v>
      </c>
    </row>
    <row r="159" spans="1:50">
      <c r="A159">
        <f t="shared" si="117"/>
        <v>145</v>
      </c>
      <c r="C159" s="31">
        <f>VLOOKUP(Data!B147,original_prizes,3,TRUE)</f>
        <v>0.04</v>
      </c>
      <c r="D159" s="31">
        <f>VLOOKUP(Data!C147,original_prizes,3,TRUE)</f>
        <v>0.04</v>
      </c>
      <c r="E159" s="31">
        <f>VLOOKUP(Data!D147,original_prizes,3,TRUE)</f>
        <v>0</v>
      </c>
      <c r="F159" s="31">
        <f>VLOOKUP(Data!E147,original_prizes,3,TRUE)</f>
        <v>0.01</v>
      </c>
      <c r="G159" s="31">
        <f>VLOOKUP(Data!F147,original_prizes,3,TRUE)</f>
        <v>0.04</v>
      </c>
      <c r="H159" s="31">
        <f>VLOOKUP(Data!G147,original_prizes,3,TRUE)</f>
        <v>0.02</v>
      </c>
      <c r="I159" s="31">
        <f>VLOOKUP(Data!H147,original_prizes,3,TRUE)</f>
        <v>0.01</v>
      </c>
      <c r="J159" s="31">
        <f>VLOOKUP(Data!I147,original_prizes,3,TRUE)</f>
        <v>0.01</v>
      </c>
      <c r="K159" s="31">
        <f>VLOOKUP(Data!J147,original_prizes,3,TRUE)</f>
        <v>0.02</v>
      </c>
      <c r="L159" s="31">
        <f>VLOOKUP(Data!K147,original_prizes,3,TRUE)</f>
        <v>0.01</v>
      </c>
      <c r="M159" s="31">
        <f>VLOOKUP(Data!L147,original_prizes,3,TRUE)</f>
        <v>0.01</v>
      </c>
      <c r="N159" s="31">
        <f>VLOOKUP(Data!M147,original_prizes,3,TRUE)</f>
        <v>0.03</v>
      </c>
      <c r="O159" s="31">
        <f>VLOOKUP(Data!N147,original_prizes,3,TRUE)</f>
        <v>0</v>
      </c>
      <c r="P159" s="31">
        <f>VLOOKUP(Data!O147,original_prizes,3,TRUE)</f>
        <v>0</v>
      </c>
      <c r="Q159" s="31">
        <f>VLOOKUP(Data!P147,original_prizes,3,TRUE)</f>
        <v>0.02</v>
      </c>
      <c r="R159" s="31">
        <f>VLOOKUP(Data!Q147,original_prizes,3,TRUE)</f>
        <v>0.02</v>
      </c>
      <c r="S159" s="31">
        <f>VLOOKUP(Data!R147,original_prizes,3,TRUE)</f>
        <v>0.03</v>
      </c>
      <c r="T159" s="31">
        <f>VLOOKUP(Data!S147,original_prizes,3,TRUE)</f>
        <v>0.03</v>
      </c>
      <c r="U159" s="31">
        <f>VLOOKUP(Data!T147,original_prizes,3,TRUE)</f>
        <v>0.02</v>
      </c>
      <c r="V159" s="31">
        <f>VLOOKUP(Data!U147,original_prizes,3,TRUE)</f>
        <v>0.03</v>
      </c>
      <c r="X159">
        <f t="shared" si="118"/>
        <v>145</v>
      </c>
      <c r="Z159" s="32">
        <f t="shared" si="94"/>
        <v>150000</v>
      </c>
      <c r="AA159" s="29">
        <f t="shared" si="95"/>
        <v>155220</v>
      </c>
      <c r="AB159" s="29">
        <f t="shared" si="96"/>
        <v>160621.65600000002</v>
      </c>
      <c r="AC159" s="29">
        <f t="shared" si="97"/>
        <v>159818.54772</v>
      </c>
      <c r="AD159" s="29">
        <f t="shared" si="98"/>
        <v>160609.649531214</v>
      </c>
      <c r="AE159" s="29">
        <f t="shared" si="99"/>
        <v>166198.86533490027</v>
      </c>
      <c r="AF159" s="29">
        <f t="shared" si="100"/>
        <v>168675.22842839028</v>
      </c>
      <c r="AG159" s="29">
        <f t="shared" si="101"/>
        <v>169510.1708091108</v>
      </c>
      <c r="AH159" s="29">
        <f t="shared" si="102"/>
        <v>170349.24615461589</v>
      </c>
      <c r="AI159" s="29">
        <f t="shared" si="103"/>
        <v>172887.44992231968</v>
      </c>
      <c r="AJ159" s="29">
        <f t="shared" si="104"/>
        <v>173743.24279943516</v>
      </c>
      <c r="AK159" s="29">
        <f t="shared" si="105"/>
        <v>174603.27185129237</v>
      </c>
      <c r="AL159" s="29">
        <f t="shared" si="106"/>
        <v>178942.163156797</v>
      </c>
      <c r="AM159" s="29">
        <f t="shared" si="107"/>
        <v>178047.45234101301</v>
      </c>
      <c r="AN159" s="29">
        <f t="shared" si="108"/>
        <v>177157.21507930793</v>
      </c>
      <c r="AO159" s="29">
        <f t="shared" si="109"/>
        <v>179796.85758398962</v>
      </c>
      <c r="AP159" s="29">
        <f t="shared" si="110"/>
        <v>182475.83076199106</v>
      </c>
      <c r="AQ159" s="29">
        <f t="shared" si="111"/>
        <v>187010.35515642655</v>
      </c>
      <c r="AR159" s="29">
        <f t="shared" si="112"/>
        <v>191657.56248206375</v>
      </c>
      <c r="AS159" s="29">
        <f t="shared" si="113"/>
        <v>194513.26016304651</v>
      </c>
      <c r="AT159" s="29">
        <f t="shared" si="114"/>
        <v>199346.91467809823</v>
      </c>
      <c r="AU159" s="19"/>
      <c r="AV159" s="28">
        <f t="shared" si="115"/>
        <v>90</v>
      </c>
      <c r="AW159" s="19"/>
      <c r="AX159" s="27">
        <f t="shared" si="116"/>
        <v>1.4322158371327331E-2</v>
      </c>
    </row>
    <row r="160" spans="1:50">
      <c r="A160">
        <f t="shared" si="117"/>
        <v>146</v>
      </c>
      <c r="C160" s="31">
        <f>VLOOKUP(Data!B148,original_prizes,3,TRUE)</f>
        <v>0.01</v>
      </c>
      <c r="D160" s="31">
        <f>VLOOKUP(Data!C148,original_prizes,3,TRUE)</f>
        <v>0</v>
      </c>
      <c r="E160" s="31">
        <f>VLOOKUP(Data!D148,original_prizes,3,TRUE)</f>
        <v>0.02</v>
      </c>
      <c r="F160" s="31">
        <f>VLOOKUP(Data!E148,original_prizes,3,TRUE)</f>
        <v>0</v>
      </c>
      <c r="G160" s="31">
        <f>VLOOKUP(Data!F148,original_prizes,3,TRUE)</f>
        <v>0.04</v>
      </c>
      <c r="H160" s="31">
        <f>VLOOKUP(Data!G148,original_prizes,3,TRUE)</f>
        <v>0.02</v>
      </c>
      <c r="I160" s="31">
        <f>VLOOKUP(Data!H148,original_prizes,3,TRUE)</f>
        <v>0.04</v>
      </c>
      <c r="J160" s="31">
        <f>VLOOKUP(Data!I148,original_prizes,3,TRUE)</f>
        <v>0.03</v>
      </c>
      <c r="K160" s="31">
        <f>VLOOKUP(Data!J148,original_prizes,3,TRUE)</f>
        <v>0.03</v>
      </c>
      <c r="L160" s="31">
        <f>VLOOKUP(Data!K148,original_prizes,3,TRUE)</f>
        <v>0</v>
      </c>
      <c r="M160" s="31">
        <f>VLOOKUP(Data!L148,original_prizes,3,TRUE)</f>
        <v>0</v>
      </c>
      <c r="N160" s="31">
        <f>VLOOKUP(Data!M148,original_prizes,3,TRUE)</f>
        <v>0.03</v>
      </c>
      <c r="O160" s="31">
        <f>VLOOKUP(Data!N148,original_prizes,3,TRUE)</f>
        <v>0.04</v>
      </c>
      <c r="P160" s="31">
        <f>VLOOKUP(Data!O148,original_prizes,3,TRUE)</f>
        <v>0</v>
      </c>
      <c r="Q160" s="31">
        <f>VLOOKUP(Data!P148,original_prizes,3,TRUE)</f>
        <v>0.03</v>
      </c>
      <c r="R160" s="31">
        <f>VLOOKUP(Data!Q148,original_prizes,3,TRUE)</f>
        <v>0.02</v>
      </c>
      <c r="S160" s="31">
        <f>VLOOKUP(Data!R148,original_prizes,3,TRUE)</f>
        <v>0</v>
      </c>
      <c r="T160" s="31">
        <f>VLOOKUP(Data!S148,original_prizes,3,TRUE)</f>
        <v>0.02</v>
      </c>
      <c r="U160" s="31">
        <f>VLOOKUP(Data!T148,original_prizes,3,TRUE)</f>
        <v>0.03</v>
      </c>
      <c r="V160" s="31">
        <f>VLOOKUP(Data!U148,original_prizes,3,TRUE)</f>
        <v>0.02</v>
      </c>
      <c r="X160">
        <f t="shared" si="118"/>
        <v>146</v>
      </c>
      <c r="Z160" s="32">
        <f t="shared" si="94"/>
        <v>150000</v>
      </c>
      <c r="AA160" s="29">
        <f t="shared" si="95"/>
        <v>150742.5</v>
      </c>
      <c r="AB160" s="29">
        <f t="shared" si="96"/>
        <v>149988.78750000001</v>
      </c>
      <c r="AC160" s="29">
        <f t="shared" si="97"/>
        <v>152223.62043375001</v>
      </c>
      <c r="AD160" s="29">
        <f t="shared" si="98"/>
        <v>151462.50233158126</v>
      </c>
      <c r="AE160" s="29">
        <f t="shared" si="99"/>
        <v>156733.39741272028</v>
      </c>
      <c r="AF160" s="29">
        <f t="shared" si="100"/>
        <v>159068.72503416982</v>
      </c>
      <c r="AG160" s="29">
        <f t="shared" si="101"/>
        <v>164604.31666535893</v>
      </c>
      <c r="AH160" s="29">
        <f t="shared" si="102"/>
        <v>168694.7339344931</v>
      </c>
      <c r="AI160" s="29">
        <f t="shared" si="103"/>
        <v>172886.79807276526</v>
      </c>
      <c r="AJ160" s="29">
        <f t="shared" si="104"/>
        <v>172022.36408240144</v>
      </c>
      <c r="AK160" s="29">
        <f t="shared" si="105"/>
        <v>171162.25226198943</v>
      </c>
      <c r="AL160" s="29">
        <f t="shared" si="106"/>
        <v>175415.63423069986</v>
      </c>
      <c r="AM160" s="29">
        <f t="shared" si="107"/>
        <v>181520.0983019282</v>
      </c>
      <c r="AN160" s="29">
        <f t="shared" si="108"/>
        <v>180612.49781041857</v>
      </c>
      <c r="AO160" s="29">
        <f t="shared" si="109"/>
        <v>185100.71838100749</v>
      </c>
      <c r="AP160" s="29">
        <f t="shared" si="110"/>
        <v>187858.71908488451</v>
      </c>
      <c r="AQ160" s="29">
        <f t="shared" si="111"/>
        <v>186919.42548946009</v>
      </c>
      <c r="AR160" s="29">
        <f t="shared" si="112"/>
        <v>189704.52492925304</v>
      </c>
      <c r="AS160" s="29">
        <f t="shared" si="113"/>
        <v>194418.68237374496</v>
      </c>
      <c r="AT160" s="29">
        <f t="shared" si="114"/>
        <v>197315.52074111378</v>
      </c>
      <c r="AU160" s="19"/>
      <c r="AV160" s="28">
        <f t="shared" si="115"/>
        <v>75</v>
      </c>
      <c r="AW160" s="19"/>
      <c r="AX160" s="27">
        <f t="shared" si="116"/>
        <v>1.3802830554258794E-2</v>
      </c>
    </row>
    <row r="161" spans="1:50">
      <c r="A161">
        <f t="shared" si="117"/>
        <v>147</v>
      </c>
      <c r="C161" s="31">
        <f>VLOOKUP(Data!B149,original_prizes,3,TRUE)</f>
        <v>0.02</v>
      </c>
      <c r="D161" s="31">
        <f>VLOOKUP(Data!C149,original_prizes,3,TRUE)</f>
        <v>0.04</v>
      </c>
      <c r="E161" s="31">
        <f>VLOOKUP(Data!D149,original_prizes,3,TRUE)</f>
        <v>0</v>
      </c>
      <c r="F161" s="31">
        <f>VLOOKUP(Data!E149,original_prizes,3,TRUE)</f>
        <v>0.03</v>
      </c>
      <c r="G161" s="31">
        <f>VLOOKUP(Data!F149,original_prizes,3,TRUE)</f>
        <v>0.03</v>
      </c>
      <c r="H161" s="31">
        <f>VLOOKUP(Data!G149,original_prizes,3,TRUE)</f>
        <v>0.01</v>
      </c>
      <c r="I161" s="31">
        <f>VLOOKUP(Data!H149,original_prizes,3,TRUE)</f>
        <v>0.02</v>
      </c>
      <c r="J161" s="31">
        <f>VLOOKUP(Data!I149,original_prizes,3,TRUE)</f>
        <v>0.04</v>
      </c>
      <c r="K161" s="31">
        <f>VLOOKUP(Data!J149,original_prizes,3,TRUE)</f>
        <v>0.01</v>
      </c>
      <c r="L161" s="31">
        <f>VLOOKUP(Data!K149,original_prizes,3,TRUE)</f>
        <v>0.02</v>
      </c>
      <c r="M161" s="31">
        <f>VLOOKUP(Data!L149,original_prizes,3,TRUE)</f>
        <v>0.02</v>
      </c>
      <c r="N161" s="31">
        <f>VLOOKUP(Data!M149,original_prizes,3,TRUE)</f>
        <v>0.02</v>
      </c>
      <c r="O161" s="31">
        <f>VLOOKUP(Data!N149,original_prizes,3,TRUE)</f>
        <v>0.01</v>
      </c>
      <c r="P161" s="31">
        <f>VLOOKUP(Data!O149,original_prizes,3,TRUE)</f>
        <v>0</v>
      </c>
      <c r="Q161" s="31">
        <f>VLOOKUP(Data!P149,original_prizes,3,TRUE)</f>
        <v>0.02</v>
      </c>
      <c r="R161" s="31">
        <f>VLOOKUP(Data!Q149,original_prizes,3,TRUE)</f>
        <v>0.02</v>
      </c>
      <c r="S161" s="31">
        <f>VLOOKUP(Data!R149,original_prizes,3,TRUE)</f>
        <v>0.01</v>
      </c>
      <c r="T161" s="31">
        <f>VLOOKUP(Data!S149,original_prizes,3,TRUE)</f>
        <v>0.02</v>
      </c>
      <c r="U161" s="31">
        <f>VLOOKUP(Data!T149,original_prizes,3,TRUE)</f>
        <v>0.02</v>
      </c>
      <c r="V161" s="31">
        <f>VLOOKUP(Data!U149,original_prizes,3,TRUE)</f>
        <v>0.04</v>
      </c>
      <c r="X161">
        <f t="shared" si="118"/>
        <v>147</v>
      </c>
      <c r="Z161" s="32">
        <f t="shared" si="94"/>
        <v>150000</v>
      </c>
      <c r="AA161" s="29">
        <f t="shared" si="95"/>
        <v>152235</v>
      </c>
      <c r="AB161" s="29">
        <f t="shared" si="96"/>
        <v>157532.77799999999</v>
      </c>
      <c r="AC161" s="29">
        <f t="shared" si="97"/>
        <v>156745.11410999999</v>
      </c>
      <c r="AD161" s="29">
        <f t="shared" si="98"/>
        <v>160640.23019563348</v>
      </c>
      <c r="AE161" s="29">
        <f t="shared" si="99"/>
        <v>164632.13991599498</v>
      </c>
      <c r="AF161" s="29">
        <f t="shared" si="100"/>
        <v>165447.06900857916</v>
      </c>
      <c r="AG161" s="29">
        <f t="shared" si="101"/>
        <v>167912.230336807</v>
      </c>
      <c r="AH161" s="29">
        <f t="shared" si="102"/>
        <v>173755.5759525279</v>
      </c>
      <c r="AI161" s="29">
        <f t="shared" si="103"/>
        <v>174615.6660534929</v>
      </c>
      <c r="AJ161" s="29">
        <f t="shared" si="104"/>
        <v>177217.43947768994</v>
      </c>
      <c r="AK161" s="29">
        <f t="shared" si="105"/>
        <v>179857.97932590751</v>
      </c>
      <c r="AL161" s="29">
        <f t="shared" si="106"/>
        <v>182537.86321786355</v>
      </c>
      <c r="AM161" s="29">
        <f t="shared" si="107"/>
        <v>183441.42564079197</v>
      </c>
      <c r="AN161" s="29">
        <f t="shared" si="108"/>
        <v>182524.21851258801</v>
      </c>
      <c r="AO161" s="29">
        <f t="shared" si="109"/>
        <v>185243.82936842556</v>
      </c>
      <c r="AP161" s="29">
        <f t="shared" si="110"/>
        <v>188003.96242601512</v>
      </c>
      <c r="AQ161" s="29">
        <f t="shared" si="111"/>
        <v>188934.5820400239</v>
      </c>
      <c r="AR161" s="29">
        <f t="shared" si="112"/>
        <v>191749.70731242024</v>
      </c>
      <c r="AS161" s="29">
        <f t="shared" si="113"/>
        <v>194606.77795137532</v>
      </c>
      <c r="AT161" s="29">
        <f t="shared" si="114"/>
        <v>201379.09382408319</v>
      </c>
      <c r="AU161" s="19"/>
      <c r="AV161" s="28">
        <f t="shared" si="115"/>
        <v>103</v>
      </c>
      <c r="AW161" s="19"/>
      <c r="AX161" s="27">
        <f t="shared" si="116"/>
        <v>1.4836680694687576E-2</v>
      </c>
    </row>
    <row r="162" spans="1:50">
      <c r="A162">
        <f t="shared" si="117"/>
        <v>148</v>
      </c>
      <c r="C162" s="31">
        <f>VLOOKUP(Data!B150,original_prizes,3,TRUE)</f>
        <v>0.04</v>
      </c>
      <c r="D162" s="31">
        <f>VLOOKUP(Data!C150,original_prizes,3,TRUE)</f>
        <v>0.04</v>
      </c>
      <c r="E162" s="31">
        <f>VLOOKUP(Data!D150,original_prizes,3,TRUE)</f>
        <v>0.01</v>
      </c>
      <c r="F162" s="31">
        <f>VLOOKUP(Data!E150,original_prizes,3,TRUE)</f>
        <v>0.02</v>
      </c>
      <c r="G162" s="31">
        <f>VLOOKUP(Data!F150,original_prizes,3,TRUE)</f>
        <v>0.03</v>
      </c>
      <c r="H162" s="31">
        <f>VLOOKUP(Data!G150,original_prizes,3,TRUE)</f>
        <v>0.04</v>
      </c>
      <c r="I162" s="31">
        <f>VLOOKUP(Data!H150,original_prizes,3,TRUE)</f>
        <v>0.01</v>
      </c>
      <c r="J162" s="31">
        <f>VLOOKUP(Data!I150,original_prizes,3,TRUE)</f>
        <v>0.02</v>
      </c>
      <c r="K162" s="31">
        <f>VLOOKUP(Data!J150,original_prizes,3,TRUE)</f>
        <v>0.01</v>
      </c>
      <c r="L162" s="31">
        <f>VLOOKUP(Data!K150,original_prizes,3,TRUE)</f>
        <v>0.01</v>
      </c>
      <c r="M162" s="31">
        <f>VLOOKUP(Data!L150,original_prizes,3,TRUE)</f>
        <v>0.03</v>
      </c>
      <c r="N162" s="31">
        <f>VLOOKUP(Data!M150,original_prizes,3,TRUE)</f>
        <v>0.04</v>
      </c>
      <c r="O162" s="31">
        <f>VLOOKUP(Data!N150,original_prizes,3,TRUE)</f>
        <v>0.02</v>
      </c>
      <c r="P162" s="31">
        <f>VLOOKUP(Data!O150,original_prizes,3,TRUE)</f>
        <v>0.01</v>
      </c>
      <c r="Q162" s="31">
        <f>VLOOKUP(Data!P150,original_prizes,3,TRUE)</f>
        <v>0.02</v>
      </c>
      <c r="R162" s="31">
        <f>VLOOKUP(Data!Q150,original_prizes,3,TRUE)</f>
        <v>0.03</v>
      </c>
      <c r="S162" s="31">
        <f>VLOOKUP(Data!R150,original_prizes,3,TRUE)</f>
        <v>0</v>
      </c>
      <c r="T162" s="31">
        <f>VLOOKUP(Data!S150,original_prizes,3,TRUE)</f>
        <v>0.04</v>
      </c>
      <c r="U162" s="31">
        <f>VLOOKUP(Data!T150,original_prizes,3,TRUE)</f>
        <v>0.02</v>
      </c>
      <c r="V162" s="31">
        <f>VLOOKUP(Data!U150,original_prizes,3,TRUE)</f>
        <v>0.02</v>
      </c>
      <c r="X162">
        <f t="shared" si="118"/>
        <v>148</v>
      </c>
      <c r="Z162" s="32">
        <f t="shared" si="94"/>
        <v>150000</v>
      </c>
      <c r="AA162" s="29">
        <f t="shared" si="95"/>
        <v>155220</v>
      </c>
      <c r="AB162" s="29">
        <f t="shared" si="96"/>
        <v>160621.65600000002</v>
      </c>
      <c r="AC162" s="29">
        <f t="shared" si="97"/>
        <v>161416.73319720002</v>
      </c>
      <c r="AD162" s="29">
        <f t="shared" si="98"/>
        <v>163821.84252183829</v>
      </c>
      <c r="AE162" s="29">
        <f t="shared" si="99"/>
        <v>167892.81530850599</v>
      </c>
      <c r="AF162" s="29">
        <f t="shared" si="100"/>
        <v>173735.485281242</v>
      </c>
      <c r="AG162" s="29">
        <f t="shared" si="101"/>
        <v>174595.47593338415</v>
      </c>
      <c r="AH162" s="29">
        <f t="shared" si="102"/>
        <v>177196.9485247916</v>
      </c>
      <c r="AI162" s="29">
        <f t="shared" si="103"/>
        <v>178074.07341998932</v>
      </c>
      <c r="AJ162" s="29">
        <f t="shared" si="104"/>
        <v>178955.54008341828</v>
      </c>
      <c r="AK162" s="29">
        <f t="shared" si="105"/>
        <v>183402.58525449122</v>
      </c>
      <c r="AL162" s="29">
        <f t="shared" si="106"/>
        <v>189784.99522134752</v>
      </c>
      <c r="AM162" s="29">
        <f t="shared" si="107"/>
        <v>192612.79165014561</v>
      </c>
      <c r="AN162" s="29">
        <f t="shared" si="108"/>
        <v>193566.22496881383</v>
      </c>
      <c r="AO162" s="29">
        <f t="shared" si="109"/>
        <v>196450.36172084918</v>
      </c>
      <c r="AP162" s="29">
        <f t="shared" si="110"/>
        <v>201332.15320961227</v>
      </c>
      <c r="AQ162" s="29">
        <f t="shared" si="111"/>
        <v>200325.4924435642</v>
      </c>
      <c r="AR162" s="29">
        <f t="shared" si="112"/>
        <v>207296.81958060025</v>
      </c>
      <c r="AS162" s="29">
        <f t="shared" si="113"/>
        <v>210385.54219235122</v>
      </c>
      <c r="AT162" s="29">
        <f t="shared" si="114"/>
        <v>213520.28677101724</v>
      </c>
      <c r="AU162" s="19"/>
      <c r="AV162" s="28">
        <f t="shared" si="115"/>
        <v>165</v>
      </c>
      <c r="AW162" s="19"/>
      <c r="AX162" s="27">
        <f t="shared" si="116"/>
        <v>1.7811595383652623E-2</v>
      </c>
    </row>
    <row r="163" spans="1:50">
      <c r="A163">
        <f t="shared" si="117"/>
        <v>149</v>
      </c>
      <c r="C163" s="31">
        <f>VLOOKUP(Data!B151,original_prizes,3,TRUE)</f>
        <v>0.04</v>
      </c>
      <c r="D163" s="31">
        <f>VLOOKUP(Data!C151,original_prizes,3,TRUE)</f>
        <v>0.03</v>
      </c>
      <c r="E163" s="31">
        <f>VLOOKUP(Data!D151,original_prizes,3,TRUE)</f>
        <v>0</v>
      </c>
      <c r="F163" s="31">
        <f>VLOOKUP(Data!E151,original_prizes,3,TRUE)</f>
        <v>0</v>
      </c>
      <c r="G163" s="31">
        <f>VLOOKUP(Data!F151,original_prizes,3,TRUE)</f>
        <v>0.03</v>
      </c>
      <c r="H163" s="31">
        <f>VLOOKUP(Data!G151,original_prizes,3,TRUE)</f>
        <v>0</v>
      </c>
      <c r="I163" s="31">
        <f>VLOOKUP(Data!H151,original_prizes,3,TRUE)</f>
        <v>0.02</v>
      </c>
      <c r="J163" s="31">
        <f>VLOOKUP(Data!I151,original_prizes,3,TRUE)</f>
        <v>0.03</v>
      </c>
      <c r="K163" s="31">
        <f>VLOOKUP(Data!J151,original_prizes,3,TRUE)</f>
        <v>0.02</v>
      </c>
      <c r="L163" s="31">
        <f>VLOOKUP(Data!K151,original_prizes,3,TRUE)</f>
        <v>0.03</v>
      </c>
      <c r="M163" s="31">
        <f>VLOOKUP(Data!L151,original_prizes,3,TRUE)</f>
        <v>0</v>
      </c>
      <c r="N163" s="31">
        <f>VLOOKUP(Data!M151,original_prizes,3,TRUE)</f>
        <v>0.03</v>
      </c>
      <c r="O163" s="31">
        <f>VLOOKUP(Data!N151,original_prizes,3,TRUE)</f>
        <v>0.02</v>
      </c>
      <c r="P163" s="31">
        <f>VLOOKUP(Data!O151,original_prizes,3,TRUE)</f>
        <v>0.01</v>
      </c>
      <c r="Q163" s="31">
        <f>VLOOKUP(Data!P151,original_prizes,3,TRUE)</f>
        <v>0.01</v>
      </c>
      <c r="R163" s="31">
        <f>VLOOKUP(Data!Q151,original_prizes,3,TRUE)</f>
        <v>0.01</v>
      </c>
      <c r="S163" s="31">
        <f>VLOOKUP(Data!R151,original_prizes,3,TRUE)</f>
        <v>0.03</v>
      </c>
      <c r="T163" s="31">
        <f>VLOOKUP(Data!S151,original_prizes,3,TRUE)</f>
        <v>0.04</v>
      </c>
      <c r="U163" s="31">
        <f>VLOOKUP(Data!T151,original_prizes,3,TRUE)</f>
        <v>0.01</v>
      </c>
      <c r="V163" s="31">
        <f>VLOOKUP(Data!U151,original_prizes,3,TRUE)</f>
        <v>0.04</v>
      </c>
      <c r="X163">
        <f t="shared" si="118"/>
        <v>149</v>
      </c>
      <c r="Z163" s="32">
        <f t="shared" si="94"/>
        <v>150000</v>
      </c>
      <c r="AA163" s="29">
        <f t="shared" si="95"/>
        <v>155220</v>
      </c>
      <c r="AB163" s="29">
        <f t="shared" si="96"/>
        <v>159077.217</v>
      </c>
      <c r="AC163" s="29">
        <f t="shared" si="97"/>
        <v>158281.830915</v>
      </c>
      <c r="AD163" s="29">
        <f t="shared" si="98"/>
        <v>157490.421760425</v>
      </c>
      <c r="AE163" s="29">
        <f t="shared" si="99"/>
        <v>161404.05874117155</v>
      </c>
      <c r="AF163" s="29">
        <f t="shared" si="100"/>
        <v>160597.03844746569</v>
      </c>
      <c r="AG163" s="29">
        <f t="shared" si="101"/>
        <v>162989.93432033292</v>
      </c>
      <c r="AH163" s="29">
        <f t="shared" si="102"/>
        <v>167040.23418819319</v>
      </c>
      <c r="AI163" s="29">
        <f t="shared" si="103"/>
        <v>169529.13367759727</v>
      </c>
      <c r="AJ163" s="29">
        <f t="shared" si="104"/>
        <v>173741.93264948556</v>
      </c>
      <c r="AK163" s="29">
        <f t="shared" si="105"/>
        <v>172873.22298623814</v>
      </c>
      <c r="AL163" s="29">
        <f t="shared" si="106"/>
        <v>177169.12257744616</v>
      </c>
      <c r="AM163" s="29">
        <f t="shared" si="107"/>
        <v>179808.94250385012</v>
      </c>
      <c r="AN163" s="29">
        <f t="shared" si="108"/>
        <v>180698.9967692442</v>
      </c>
      <c r="AO163" s="29">
        <f t="shared" si="109"/>
        <v>181593.45680325196</v>
      </c>
      <c r="AP163" s="29">
        <f t="shared" si="110"/>
        <v>182492.34441442808</v>
      </c>
      <c r="AQ163" s="29">
        <f t="shared" si="111"/>
        <v>187027.27917312662</v>
      </c>
      <c r="AR163" s="29">
        <f t="shared" si="112"/>
        <v>193535.82848835143</v>
      </c>
      <c r="AS163" s="29">
        <f t="shared" si="113"/>
        <v>194493.83083936878</v>
      </c>
      <c r="AT163" s="29">
        <f t="shared" si="114"/>
        <v>201262.21615257883</v>
      </c>
      <c r="AU163" s="19"/>
      <c r="AV163" s="28">
        <f t="shared" si="115"/>
        <v>98</v>
      </c>
      <c r="AW163" s="19"/>
      <c r="AX163" s="27">
        <f t="shared" si="116"/>
        <v>1.4807222706376244E-2</v>
      </c>
    </row>
    <row r="164" spans="1:50">
      <c r="A164">
        <f t="shared" si="117"/>
        <v>150</v>
      </c>
      <c r="C164" s="31">
        <f>VLOOKUP(Data!B152,original_prizes,3,TRUE)</f>
        <v>0.01</v>
      </c>
      <c r="D164" s="31">
        <f>VLOOKUP(Data!C152,original_prizes,3,TRUE)</f>
        <v>0.01</v>
      </c>
      <c r="E164" s="31">
        <f>VLOOKUP(Data!D152,original_prizes,3,TRUE)</f>
        <v>0</v>
      </c>
      <c r="F164" s="31">
        <f>VLOOKUP(Data!E152,original_prizes,3,TRUE)</f>
        <v>0.04</v>
      </c>
      <c r="G164" s="31">
        <f>VLOOKUP(Data!F152,original_prizes,3,TRUE)</f>
        <v>0.02</v>
      </c>
      <c r="H164" s="31">
        <f>VLOOKUP(Data!G152,original_prizes,3,TRUE)</f>
        <v>0.04</v>
      </c>
      <c r="I164" s="31">
        <f>VLOOKUP(Data!H152,original_prizes,3,TRUE)</f>
        <v>0.03</v>
      </c>
      <c r="J164" s="31">
        <f>VLOOKUP(Data!I152,original_prizes,3,TRUE)</f>
        <v>0.03</v>
      </c>
      <c r="K164" s="31">
        <f>VLOOKUP(Data!J152,original_prizes,3,TRUE)</f>
        <v>0.04</v>
      </c>
      <c r="L164" s="31">
        <f>VLOOKUP(Data!K152,original_prizes,3,TRUE)</f>
        <v>0.02</v>
      </c>
      <c r="M164" s="31">
        <f>VLOOKUP(Data!L152,original_prizes,3,TRUE)</f>
        <v>0.01</v>
      </c>
      <c r="N164" s="31">
        <f>VLOOKUP(Data!M152,original_prizes,3,TRUE)</f>
        <v>0.04</v>
      </c>
      <c r="O164" s="31">
        <f>VLOOKUP(Data!N152,original_prizes,3,TRUE)</f>
        <v>0</v>
      </c>
      <c r="P164" s="31">
        <f>VLOOKUP(Data!O152,original_prizes,3,TRUE)</f>
        <v>0.04</v>
      </c>
      <c r="Q164" s="31">
        <f>VLOOKUP(Data!P152,original_prizes,3,TRUE)</f>
        <v>0.04</v>
      </c>
      <c r="R164" s="31">
        <f>VLOOKUP(Data!Q152,original_prizes,3,TRUE)</f>
        <v>0.01</v>
      </c>
      <c r="S164" s="31">
        <f>VLOOKUP(Data!R152,original_prizes,3,TRUE)</f>
        <v>0.02</v>
      </c>
      <c r="T164" s="31">
        <f>VLOOKUP(Data!S152,original_prizes,3,TRUE)</f>
        <v>0.03</v>
      </c>
      <c r="U164" s="31">
        <f>VLOOKUP(Data!T152,original_prizes,3,TRUE)</f>
        <v>0.03</v>
      </c>
      <c r="V164" s="31">
        <f>VLOOKUP(Data!U152,original_prizes,3,TRUE)</f>
        <v>0.03</v>
      </c>
      <c r="X164">
        <f t="shared" si="118"/>
        <v>150</v>
      </c>
      <c r="Z164" s="32">
        <f t="shared" si="94"/>
        <v>150000</v>
      </c>
      <c r="AA164" s="29">
        <f t="shared" si="95"/>
        <v>150742.5</v>
      </c>
      <c r="AB164" s="29">
        <f t="shared" si="96"/>
        <v>151488.67537499999</v>
      </c>
      <c r="AC164" s="29">
        <f t="shared" si="97"/>
        <v>150731.231998125</v>
      </c>
      <c r="AD164" s="29">
        <f t="shared" si="98"/>
        <v>155976.67887165977</v>
      </c>
      <c r="AE164" s="29">
        <f t="shared" si="99"/>
        <v>158300.7313868475</v>
      </c>
      <c r="AF164" s="29">
        <f t="shared" si="100"/>
        <v>163809.59683910978</v>
      </c>
      <c r="AG164" s="29">
        <f t="shared" si="101"/>
        <v>167880.26532056165</v>
      </c>
      <c r="AH164" s="29">
        <f t="shared" si="102"/>
        <v>172052.08991377763</v>
      </c>
      <c r="AI164" s="29">
        <f t="shared" si="103"/>
        <v>178039.50264277711</v>
      </c>
      <c r="AJ164" s="29">
        <f t="shared" si="104"/>
        <v>180692.29123215447</v>
      </c>
      <c r="AK164" s="29">
        <f t="shared" si="105"/>
        <v>181586.71807375364</v>
      </c>
      <c r="AL164" s="29">
        <f t="shared" si="106"/>
        <v>187905.93586272027</v>
      </c>
      <c r="AM164" s="29">
        <f t="shared" si="107"/>
        <v>186966.40618340668</v>
      </c>
      <c r="AN164" s="29">
        <f t="shared" si="108"/>
        <v>193472.83711858923</v>
      </c>
      <c r="AO164" s="29">
        <f t="shared" si="109"/>
        <v>200205.69185031613</v>
      </c>
      <c r="AP164" s="29">
        <f t="shared" si="110"/>
        <v>201196.71002497518</v>
      </c>
      <c r="AQ164" s="29">
        <f t="shared" si="111"/>
        <v>204194.54100434729</v>
      </c>
      <c r="AR164" s="29">
        <f t="shared" si="112"/>
        <v>209268.77534830532</v>
      </c>
      <c r="AS164" s="29">
        <f t="shared" si="113"/>
        <v>214469.1044157107</v>
      </c>
      <c r="AT164" s="29">
        <f t="shared" si="114"/>
        <v>219798.66166044111</v>
      </c>
      <c r="AU164" s="19"/>
      <c r="AV164" s="28">
        <f t="shared" si="115"/>
        <v>186</v>
      </c>
      <c r="AW164" s="19"/>
      <c r="AX164" s="27">
        <f t="shared" si="116"/>
        <v>1.9287478746648157E-2</v>
      </c>
    </row>
    <row r="165" spans="1:50">
      <c r="A165">
        <f t="shared" si="117"/>
        <v>151</v>
      </c>
      <c r="C165" s="31">
        <f>VLOOKUP(Data!B153,original_prizes,3,TRUE)</f>
        <v>0.01</v>
      </c>
      <c r="D165" s="31">
        <f>VLOOKUP(Data!C153,original_prizes,3,TRUE)</f>
        <v>0.02</v>
      </c>
      <c r="E165" s="31">
        <f>VLOOKUP(Data!D153,original_prizes,3,TRUE)</f>
        <v>0.02</v>
      </c>
      <c r="F165" s="31">
        <f>VLOOKUP(Data!E153,original_prizes,3,TRUE)</f>
        <v>0.03</v>
      </c>
      <c r="G165" s="31">
        <f>VLOOKUP(Data!F153,original_prizes,3,TRUE)</f>
        <v>0</v>
      </c>
      <c r="H165" s="31">
        <f>VLOOKUP(Data!G153,original_prizes,3,TRUE)</f>
        <v>0.03</v>
      </c>
      <c r="I165" s="31">
        <f>VLOOKUP(Data!H153,original_prizes,3,TRUE)</f>
        <v>0.01</v>
      </c>
      <c r="J165" s="31">
        <f>VLOOKUP(Data!I153,original_prizes,3,TRUE)</f>
        <v>0</v>
      </c>
      <c r="K165" s="31">
        <f>VLOOKUP(Data!J153,original_prizes,3,TRUE)</f>
        <v>0.04</v>
      </c>
      <c r="L165" s="31">
        <f>VLOOKUP(Data!K153,original_prizes,3,TRUE)</f>
        <v>0.02</v>
      </c>
      <c r="M165" s="31">
        <f>VLOOKUP(Data!L153,original_prizes,3,TRUE)</f>
        <v>0.02</v>
      </c>
      <c r="N165" s="31">
        <f>VLOOKUP(Data!M153,original_prizes,3,TRUE)</f>
        <v>0.02</v>
      </c>
      <c r="O165" s="31">
        <f>VLOOKUP(Data!N153,original_prizes,3,TRUE)</f>
        <v>0.03</v>
      </c>
      <c r="P165" s="31">
        <f>VLOOKUP(Data!O153,original_prizes,3,TRUE)</f>
        <v>0.01</v>
      </c>
      <c r="Q165" s="31">
        <f>VLOOKUP(Data!P153,original_prizes,3,TRUE)</f>
        <v>0.03</v>
      </c>
      <c r="R165" s="31">
        <f>VLOOKUP(Data!Q153,original_prizes,3,TRUE)</f>
        <v>0.02</v>
      </c>
      <c r="S165" s="31">
        <f>VLOOKUP(Data!R153,original_prizes,3,TRUE)</f>
        <v>0.02</v>
      </c>
      <c r="T165" s="31">
        <f>VLOOKUP(Data!S153,original_prizes,3,TRUE)</f>
        <v>0.02</v>
      </c>
      <c r="U165" s="31">
        <f>VLOOKUP(Data!T153,original_prizes,3,TRUE)</f>
        <v>0.04</v>
      </c>
      <c r="V165" s="31">
        <f>VLOOKUP(Data!U153,original_prizes,3,TRUE)</f>
        <v>0</v>
      </c>
      <c r="X165">
        <f t="shared" si="118"/>
        <v>151</v>
      </c>
      <c r="Z165" s="32">
        <f t="shared" si="94"/>
        <v>150000</v>
      </c>
      <c r="AA165" s="29">
        <f t="shared" si="95"/>
        <v>150742.5</v>
      </c>
      <c r="AB165" s="29">
        <f t="shared" si="96"/>
        <v>152988.56325000001</v>
      </c>
      <c r="AC165" s="29">
        <f t="shared" si="97"/>
        <v>155268.09284242499</v>
      </c>
      <c r="AD165" s="29">
        <f t="shared" si="98"/>
        <v>159126.50494955925</v>
      </c>
      <c r="AE165" s="29">
        <f t="shared" si="99"/>
        <v>158330.87242481144</v>
      </c>
      <c r="AF165" s="29">
        <f t="shared" si="100"/>
        <v>162265.39460456799</v>
      </c>
      <c r="AG165" s="29">
        <f t="shared" si="101"/>
        <v>163068.60830786059</v>
      </c>
      <c r="AH165" s="29">
        <f t="shared" si="102"/>
        <v>162253.26526632128</v>
      </c>
      <c r="AI165" s="29">
        <f t="shared" si="103"/>
        <v>167899.67889758927</v>
      </c>
      <c r="AJ165" s="29">
        <f t="shared" si="104"/>
        <v>170401.38411316337</v>
      </c>
      <c r="AK165" s="29">
        <f t="shared" si="105"/>
        <v>172940.3647364495</v>
      </c>
      <c r="AL165" s="29">
        <f t="shared" si="106"/>
        <v>175517.17617102258</v>
      </c>
      <c r="AM165" s="29">
        <f t="shared" si="107"/>
        <v>179878.77799887248</v>
      </c>
      <c r="AN165" s="29">
        <f t="shared" si="108"/>
        <v>180769.17794996689</v>
      </c>
      <c r="AO165" s="29">
        <f t="shared" si="109"/>
        <v>185261.29202202358</v>
      </c>
      <c r="AP165" s="29">
        <f t="shared" si="110"/>
        <v>188021.68527315176</v>
      </c>
      <c r="AQ165" s="29">
        <f t="shared" si="111"/>
        <v>190823.20838372174</v>
      </c>
      <c r="AR165" s="29">
        <f t="shared" si="112"/>
        <v>193666.4741886392</v>
      </c>
      <c r="AS165" s="29">
        <f t="shared" si="113"/>
        <v>200406.06749040386</v>
      </c>
      <c r="AT165" s="29">
        <f t="shared" si="114"/>
        <v>199404.03715295185</v>
      </c>
      <c r="AU165" s="19"/>
      <c r="AV165" s="28">
        <f t="shared" si="115"/>
        <v>92</v>
      </c>
      <c r="AW165" s="19"/>
      <c r="AX165" s="27">
        <f t="shared" si="116"/>
        <v>1.4336688996803515E-2</v>
      </c>
    </row>
    <row r="166" spans="1:50">
      <c r="A166">
        <f t="shared" si="117"/>
        <v>152</v>
      </c>
      <c r="C166" s="31">
        <f>VLOOKUP(Data!B154,original_prizes,3,TRUE)</f>
        <v>0.01</v>
      </c>
      <c r="D166" s="31">
        <f>VLOOKUP(Data!C154,original_prizes,3,TRUE)</f>
        <v>0.01</v>
      </c>
      <c r="E166" s="31">
        <f>VLOOKUP(Data!D154,original_prizes,3,TRUE)</f>
        <v>0.03</v>
      </c>
      <c r="F166" s="31">
        <f>VLOOKUP(Data!E154,original_prizes,3,TRUE)</f>
        <v>0.03</v>
      </c>
      <c r="G166" s="31">
        <f>VLOOKUP(Data!F154,original_prizes,3,TRUE)</f>
        <v>0</v>
      </c>
      <c r="H166" s="31">
        <f>VLOOKUP(Data!G154,original_prizes,3,TRUE)</f>
        <v>0.03</v>
      </c>
      <c r="I166" s="31">
        <f>VLOOKUP(Data!H154,original_prizes,3,TRUE)</f>
        <v>0.03</v>
      </c>
      <c r="J166" s="31">
        <f>VLOOKUP(Data!I154,original_prizes,3,TRUE)</f>
        <v>0.01</v>
      </c>
      <c r="K166" s="31">
        <f>VLOOKUP(Data!J154,original_prizes,3,TRUE)</f>
        <v>0.03</v>
      </c>
      <c r="L166" s="31">
        <f>VLOOKUP(Data!K154,original_prizes,3,TRUE)</f>
        <v>0.04</v>
      </c>
      <c r="M166" s="31">
        <f>VLOOKUP(Data!L154,original_prizes,3,TRUE)</f>
        <v>0.04</v>
      </c>
      <c r="N166" s="31">
        <f>VLOOKUP(Data!M154,original_prizes,3,TRUE)</f>
        <v>0.02</v>
      </c>
      <c r="O166" s="31">
        <f>VLOOKUP(Data!N154,original_prizes,3,TRUE)</f>
        <v>0.02</v>
      </c>
      <c r="P166" s="31">
        <f>VLOOKUP(Data!O154,original_prizes,3,TRUE)</f>
        <v>0.02</v>
      </c>
      <c r="Q166" s="31">
        <f>VLOOKUP(Data!P154,original_prizes,3,TRUE)</f>
        <v>0.01</v>
      </c>
      <c r="R166" s="31">
        <f>VLOOKUP(Data!Q154,original_prizes,3,TRUE)</f>
        <v>0</v>
      </c>
      <c r="S166" s="31">
        <f>VLOOKUP(Data!R154,original_prizes,3,TRUE)</f>
        <v>0.03</v>
      </c>
      <c r="T166" s="31">
        <f>VLOOKUP(Data!S154,original_prizes,3,TRUE)</f>
        <v>0.02</v>
      </c>
      <c r="U166" s="31">
        <f>VLOOKUP(Data!T154,original_prizes,3,TRUE)</f>
        <v>0.02</v>
      </c>
      <c r="V166" s="31">
        <f>VLOOKUP(Data!U154,original_prizes,3,TRUE)</f>
        <v>0</v>
      </c>
      <c r="X166">
        <f t="shared" si="118"/>
        <v>152</v>
      </c>
      <c r="Z166" s="32">
        <f t="shared" si="94"/>
        <v>150000</v>
      </c>
      <c r="AA166" s="29">
        <f t="shared" si="95"/>
        <v>150742.5</v>
      </c>
      <c r="AB166" s="29">
        <f t="shared" si="96"/>
        <v>151488.67537499999</v>
      </c>
      <c r="AC166" s="29">
        <f t="shared" si="97"/>
        <v>155253.16895806877</v>
      </c>
      <c r="AD166" s="29">
        <f t="shared" si="98"/>
        <v>159111.21020667677</v>
      </c>
      <c r="AE166" s="29">
        <f t="shared" si="99"/>
        <v>158315.65415564339</v>
      </c>
      <c r="AF166" s="29">
        <f t="shared" si="100"/>
        <v>162249.79816141116</v>
      </c>
      <c r="AG166" s="29">
        <f t="shared" si="101"/>
        <v>166281.70564572222</v>
      </c>
      <c r="AH166" s="29">
        <f t="shared" si="102"/>
        <v>167104.80008866853</v>
      </c>
      <c r="AI166" s="29">
        <f t="shared" si="103"/>
        <v>171257.35437087194</v>
      </c>
      <c r="AJ166" s="29">
        <f t="shared" si="104"/>
        <v>177217.11030297828</v>
      </c>
      <c r="AK166" s="29">
        <f t="shared" si="105"/>
        <v>183384.26574152193</v>
      </c>
      <c r="AL166" s="29">
        <f t="shared" si="106"/>
        <v>186116.69130107062</v>
      </c>
      <c r="AM166" s="29">
        <f t="shared" si="107"/>
        <v>188889.83000145658</v>
      </c>
      <c r="AN166" s="29">
        <f t="shared" si="108"/>
        <v>191704.28846847828</v>
      </c>
      <c r="AO166" s="29">
        <f t="shared" si="109"/>
        <v>192653.22469639723</v>
      </c>
      <c r="AP166" s="29">
        <f t="shared" si="110"/>
        <v>191689.95857291523</v>
      </c>
      <c r="AQ166" s="29">
        <f t="shared" si="111"/>
        <v>196453.45404345219</v>
      </c>
      <c r="AR166" s="29">
        <f t="shared" si="112"/>
        <v>199380.61050869964</v>
      </c>
      <c r="AS166" s="29">
        <f t="shared" si="113"/>
        <v>202351.38160527928</v>
      </c>
      <c r="AT166" s="29">
        <f t="shared" si="114"/>
        <v>201339.62469725288</v>
      </c>
      <c r="AU166" s="19"/>
      <c r="AV166" s="28">
        <f t="shared" si="115"/>
        <v>102</v>
      </c>
      <c r="AW166" s="19"/>
      <c r="AX166" s="27">
        <f t="shared" si="116"/>
        <v>1.4826734665444929E-2</v>
      </c>
    </row>
    <row r="167" spans="1:50">
      <c r="A167">
        <f t="shared" si="117"/>
        <v>153</v>
      </c>
      <c r="C167" s="31">
        <f>VLOOKUP(Data!B155,original_prizes,3,TRUE)</f>
        <v>0.03</v>
      </c>
      <c r="D167" s="31">
        <f>VLOOKUP(Data!C155,original_prizes,3,TRUE)</f>
        <v>0.01</v>
      </c>
      <c r="E167" s="31">
        <f>VLOOKUP(Data!D155,original_prizes,3,TRUE)</f>
        <v>0.04</v>
      </c>
      <c r="F167" s="31">
        <f>VLOOKUP(Data!E155,original_prizes,3,TRUE)</f>
        <v>0.03</v>
      </c>
      <c r="G167" s="31">
        <f>VLOOKUP(Data!F155,original_prizes,3,TRUE)</f>
        <v>0</v>
      </c>
      <c r="H167" s="31">
        <f>VLOOKUP(Data!G155,original_prizes,3,TRUE)</f>
        <v>0.04</v>
      </c>
      <c r="I167" s="31">
        <f>VLOOKUP(Data!H155,original_prizes,3,TRUE)</f>
        <v>0.01</v>
      </c>
      <c r="J167" s="31">
        <f>VLOOKUP(Data!I155,original_prizes,3,TRUE)</f>
        <v>0.04</v>
      </c>
      <c r="K167" s="31">
        <f>VLOOKUP(Data!J155,original_prizes,3,TRUE)</f>
        <v>0.01</v>
      </c>
      <c r="L167" s="31">
        <f>VLOOKUP(Data!K155,original_prizes,3,TRUE)</f>
        <v>0.04</v>
      </c>
      <c r="M167" s="31">
        <f>VLOOKUP(Data!L155,original_prizes,3,TRUE)</f>
        <v>0.03</v>
      </c>
      <c r="N167" s="31">
        <f>VLOOKUP(Data!M155,original_prizes,3,TRUE)</f>
        <v>0.02</v>
      </c>
      <c r="O167" s="31">
        <f>VLOOKUP(Data!N155,original_prizes,3,TRUE)</f>
        <v>0.02</v>
      </c>
      <c r="P167" s="31">
        <f>VLOOKUP(Data!O155,original_prizes,3,TRUE)</f>
        <v>0.03</v>
      </c>
      <c r="Q167" s="31">
        <f>VLOOKUP(Data!P155,original_prizes,3,TRUE)</f>
        <v>0</v>
      </c>
      <c r="R167" s="31">
        <f>VLOOKUP(Data!Q155,original_prizes,3,TRUE)</f>
        <v>0.02</v>
      </c>
      <c r="S167" s="31">
        <f>VLOOKUP(Data!R155,original_prizes,3,TRUE)</f>
        <v>0.02</v>
      </c>
      <c r="T167" s="31">
        <f>VLOOKUP(Data!S155,original_prizes,3,TRUE)</f>
        <v>0</v>
      </c>
      <c r="U167" s="31">
        <f>VLOOKUP(Data!T155,original_prizes,3,TRUE)</f>
        <v>0.02</v>
      </c>
      <c r="V167" s="31">
        <f>VLOOKUP(Data!U155,original_prizes,3,TRUE)</f>
        <v>0.04</v>
      </c>
      <c r="X167">
        <f t="shared" si="118"/>
        <v>153</v>
      </c>
      <c r="Z167" s="32">
        <f t="shared" si="94"/>
        <v>150000</v>
      </c>
      <c r="AA167" s="29">
        <f t="shared" si="95"/>
        <v>153727.5</v>
      </c>
      <c r="AB167" s="29">
        <f t="shared" si="96"/>
        <v>154488.45112499999</v>
      </c>
      <c r="AC167" s="29">
        <f t="shared" si="97"/>
        <v>159864.64922414999</v>
      </c>
      <c r="AD167" s="29">
        <f t="shared" si="98"/>
        <v>163837.28575737012</v>
      </c>
      <c r="AE167" s="29">
        <f t="shared" si="99"/>
        <v>163018.09932858328</v>
      </c>
      <c r="AF167" s="29">
        <f t="shared" si="100"/>
        <v>168691.12918521799</v>
      </c>
      <c r="AG167" s="29">
        <f t="shared" si="101"/>
        <v>169526.15027468483</v>
      </c>
      <c r="AH167" s="29">
        <f t="shared" si="102"/>
        <v>175425.66030424385</v>
      </c>
      <c r="AI167" s="29">
        <f t="shared" si="103"/>
        <v>176294.01732274986</v>
      </c>
      <c r="AJ167" s="29">
        <f t="shared" si="104"/>
        <v>182429.04912558157</v>
      </c>
      <c r="AK167" s="29">
        <f t="shared" si="105"/>
        <v>186962.41099635226</v>
      </c>
      <c r="AL167" s="29">
        <f t="shared" si="106"/>
        <v>189748.15092019792</v>
      </c>
      <c r="AM167" s="29">
        <f t="shared" si="107"/>
        <v>192575.39836890888</v>
      </c>
      <c r="AN167" s="29">
        <f t="shared" si="108"/>
        <v>197360.89701837627</v>
      </c>
      <c r="AO167" s="29">
        <f t="shared" si="109"/>
        <v>196374.09253328439</v>
      </c>
      <c r="AP167" s="29">
        <f t="shared" si="110"/>
        <v>199300.06651203035</v>
      </c>
      <c r="AQ167" s="29">
        <f t="shared" si="111"/>
        <v>202269.63750305958</v>
      </c>
      <c r="AR167" s="29">
        <f t="shared" si="112"/>
        <v>201258.28931554427</v>
      </c>
      <c r="AS167" s="29">
        <f t="shared" si="113"/>
        <v>204257.03782634588</v>
      </c>
      <c r="AT167" s="29">
        <f t="shared" si="114"/>
        <v>211365.18274270272</v>
      </c>
      <c r="AU167" s="19"/>
      <c r="AV167" s="28">
        <f t="shared" si="115"/>
        <v>158</v>
      </c>
      <c r="AW167" s="19"/>
      <c r="AX167" s="27">
        <f t="shared" si="116"/>
        <v>1.7295467478309234E-2</v>
      </c>
    </row>
    <row r="168" spans="1:50">
      <c r="A168">
        <f t="shared" si="117"/>
        <v>154</v>
      </c>
      <c r="C168" s="31">
        <f>VLOOKUP(Data!B156,original_prizes,3,TRUE)</f>
        <v>0.03</v>
      </c>
      <c r="D168" s="31">
        <f>VLOOKUP(Data!C156,original_prizes,3,TRUE)</f>
        <v>0.03</v>
      </c>
      <c r="E168" s="31">
        <f>VLOOKUP(Data!D156,original_prizes,3,TRUE)</f>
        <v>0.02</v>
      </c>
      <c r="F168" s="31">
        <f>VLOOKUP(Data!E156,original_prizes,3,TRUE)</f>
        <v>0.02</v>
      </c>
      <c r="G168" s="31">
        <f>VLOOKUP(Data!F156,original_prizes,3,TRUE)</f>
        <v>0.03</v>
      </c>
      <c r="H168" s="31">
        <f>VLOOKUP(Data!G156,original_prizes,3,TRUE)</f>
        <v>0.01</v>
      </c>
      <c r="I168" s="31">
        <f>VLOOKUP(Data!H156,original_prizes,3,TRUE)</f>
        <v>0</v>
      </c>
      <c r="J168" s="31">
        <f>VLOOKUP(Data!I156,original_prizes,3,TRUE)</f>
        <v>0.01</v>
      </c>
      <c r="K168" s="31">
        <f>VLOOKUP(Data!J156,original_prizes,3,TRUE)</f>
        <v>0.04</v>
      </c>
      <c r="L168" s="31">
        <f>VLOOKUP(Data!K156,original_prizes,3,TRUE)</f>
        <v>0</v>
      </c>
      <c r="M168" s="31">
        <f>VLOOKUP(Data!L156,original_prizes,3,TRUE)</f>
        <v>0.02</v>
      </c>
      <c r="N168" s="31">
        <f>VLOOKUP(Data!M156,original_prizes,3,TRUE)</f>
        <v>0.04</v>
      </c>
      <c r="O168" s="31">
        <f>VLOOKUP(Data!N156,original_prizes,3,TRUE)</f>
        <v>0.02</v>
      </c>
      <c r="P168" s="31">
        <f>VLOOKUP(Data!O156,original_prizes,3,TRUE)</f>
        <v>0</v>
      </c>
      <c r="Q168" s="31">
        <f>VLOOKUP(Data!P156,original_prizes,3,TRUE)</f>
        <v>0</v>
      </c>
      <c r="R168" s="31">
        <f>VLOOKUP(Data!Q156,original_prizes,3,TRUE)</f>
        <v>0.02</v>
      </c>
      <c r="S168" s="31">
        <f>VLOOKUP(Data!R156,original_prizes,3,TRUE)</f>
        <v>0.01</v>
      </c>
      <c r="T168" s="31">
        <f>VLOOKUP(Data!S156,original_prizes,3,TRUE)</f>
        <v>0.04</v>
      </c>
      <c r="U168" s="31">
        <f>VLOOKUP(Data!T156,original_prizes,3,TRUE)</f>
        <v>0.02</v>
      </c>
      <c r="V168" s="31">
        <f>VLOOKUP(Data!U156,original_prizes,3,TRUE)</f>
        <v>0.04</v>
      </c>
      <c r="X168">
        <f t="shared" si="118"/>
        <v>154</v>
      </c>
      <c r="Z168" s="32">
        <f t="shared" si="94"/>
        <v>150000</v>
      </c>
      <c r="AA168" s="29">
        <f t="shared" si="95"/>
        <v>153727.5</v>
      </c>
      <c r="AB168" s="29">
        <f t="shared" si="96"/>
        <v>157547.628375</v>
      </c>
      <c r="AC168" s="29">
        <f t="shared" si="97"/>
        <v>159895.0880377875</v>
      </c>
      <c r="AD168" s="29">
        <f t="shared" si="98"/>
        <v>162277.52484955054</v>
      </c>
      <c r="AE168" s="29">
        <f t="shared" si="99"/>
        <v>166310.12134206187</v>
      </c>
      <c r="AF168" s="29">
        <f t="shared" si="100"/>
        <v>167133.35644270509</v>
      </c>
      <c r="AG168" s="29">
        <f t="shared" si="101"/>
        <v>166297.68966049157</v>
      </c>
      <c r="AH168" s="29">
        <f t="shared" si="102"/>
        <v>167120.863224311</v>
      </c>
      <c r="AI168" s="29">
        <f t="shared" si="103"/>
        <v>172936.66926451703</v>
      </c>
      <c r="AJ168" s="29">
        <f t="shared" si="104"/>
        <v>172071.98591819443</v>
      </c>
      <c r="AK168" s="29">
        <f t="shared" si="105"/>
        <v>174635.85850837553</v>
      </c>
      <c r="AL168" s="29">
        <f t="shared" si="106"/>
        <v>180713.186384467</v>
      </c>
      <c r="AM168" s="29">
        <f t="shared" si="107"/>
        <v>183405.81286159556</v>
      </c>
      <c r="AN168" s="29">
        <f t="shared" si="108"/>
        <v>182488.78379728759</v>
      </c>
      <c r="AO168" s="29">
        <f t="shared" si="109"/>
        <v>181576.33987830114</v>
      </c>
      <c r="AP168" s="29">
        <f t="shared" si="110"/>
        <v>184281.82734248784</v>
      </c>
      <c r="AQ168" s="29">
        <f t="shared" si="111"/>
        <v>185194.02238783316</v>
      </c>
      <c r="AR168" s="29">
        <f t="shared" si="112"/>
        <v>191638.77436692978</v>
      </c>
      <c r="AS168" s="29">
        <f t="shared" si="113"/>
        <v>194494.19210499703</v>
      </c>
      <c r="AT168" s="29">
        <f t="shared" si="114"/>
        <v>201262.58999025091</v>
      </c>
      <c r="AU168" s="19"/>
      <c r="AV168" s="28">
        <f t="shared" si="115"/>
        <v>99</v>
      </c>
      <c r="AW168" s="19"/>
      <c r="AX168" s="27">
        <f t="shared" si="116"/>
        <v>1.4807316954775773E-2</v>
      </c>
    </row>
    <row r="169" spans="1:50">
      <c r="A169">
        <f t="shared" si="117"/>
        <v>155</v>
      </c>
      <c r="C169" s="31">
        <f>VLOOKUP(Data!B157,original_prizes,3,TRUE)</f>
        <v>0.02</v>
      </c>
      <c r="D169" s="31">
        <f>VLOOKUP(Data!C157,original_prizes,3,TRUE)</f>
        <v>0.04</v>
      </c>
      <c r="E169" s="31">
        <f>VLOOKUP(Data!D157,original_prizes,3,TRUE)</f>
        <v>0.01</v>
      </c>
      <c r="F169" s="31">
        <f>VLOOKUP(Data!E157,original_prizes,3,TRUE)</f>
        <v>0.04</v>
      </c>
      <c r="G169" s="31">
        <f>VLOOKUP(Data!F157,original_prizes,3,TRUE)</f>
        <v>0.01</v>
      </c>
      <c r="H169" s="31">
        <f>VLOOKUP(Data!G157,original_prizes,3,TRUE)</f>
        <v>0.02</v>
      </c>
      <c r="I169" s="31">
        <f>VLOOKUP(Data!H157,original_prizes,3,TRUE)</f>
        <v>0.02</v>
      </c>
      <c r="J169" s="31">
        <f>VLOOKUP(Data!I157,original_prizes,3,TRUE)</f>
        <v>0.02</v>
      </c>
      <c r="K169" s="31">
        <f>VLOOKUP(Data!J157,original_prizes,3,TRUE)</f>
        <v>0</v>
      </c>
      <c r="L169" s="31">
        <f>VLOOKUP(Data!K157,original_prizes,3,TRUE)</f>
        <v>0.04</v>
      </c>
      <c r="M169" s="31">
        <f>VLOOKUP(Data!L157,original_prizes,3,TRUE)</f>
        <v>0.02</v>
      </c>
      <c r="N169" s="31">
        <f>VLOOKUP(Data!M157,original_prizes,3,TRUE)</f>
        <v>0.01</v>
      </c>
      <c r="O169" s="31">
        <f>VLOOKUP(Data!N157,original_prizes,3,TRUE)</f>
        <v>0.04</v>
      </c>
      <c r="P169" s="31">
        <f>VLOOKUP(Data!O157,original_prizes,3,TRUE)</f>
        <v>0.02</v>
      </c>
      <c r="Q169" s="31">
        <f>VLOOKUP(Data!P157,original_prizes,3,TRUE)</f>
        <v>0.01</v>
      </c>
      <c r="R169" s="31">
        <f>VLOOKUP(Data!Q157,original_prizes,3,TRUE)</f>
        <v>0.03</v>
      </c>
      <c r="S169" s="31">
        <f>VLOOKUP(Data!R157,original_prizes,3,TRUE)</f>
        <v>0</v>
      </c>
      <c r="T169" s="31">
        <f>VLOOKUP(Data!S157,original_prizes,3,TRUE)</f>
        <v>0.04</v>
      </c>
      <c r="U169" s="31">
        <f>VLOOKUP(Data!T157,original_prizes,3,TRUE)</f>
        <v>0</v>
      </c>
      <c r="V169" s="31">
        <f>VLOOKUP(Data!U157,original_prizes,3,TRUE)</f>
        <v>0.03</v>
      </c>
      <c r="X169">
        <f t="shared" si="118"/>
        <v>155</v>
      </c>
      <c r="Z169" s="32">
        <f t="shared" si="94"/>
        <v>150000</v>
      </c>
      <c r="AA169" s="29">
        <f t="shared" si="95"/>
        <v>152235</v>
      </c>
      <c r="AB169" s="29">
        <f t="shared" si="96"/>
        <v>157532.77799999999</v>
      </c>
      <c r="AC169" s="29">
        <f t="shared" si="97"/>
        <v>158312.56525109999</v>
      </c>
      <c r="AD169" s="29">
        <f t="shared" si="98"/>
        <v>163821.84252183826</v>
      </c>
      <c r="AE169" s="29">
        <f t="shared" si="99"/>
        <v>164632.76064232137</v>
      </c>
      <c r="AF169" s="29">
        <f t="shared" si="100"/>
        <v>167085.78877589197</v>
      </c>
      <c r="AG169" s="29">
        <f t="shared" si="101"/>
        <v>169575.36702865275</v>
      </c>
      <c r="AH169" s="29">
        <f t="shared" si="102"/>
        <v>172102.03999737967</v>
      </c>
      <c r="AI169" s="29">
        <f t="shared" si="103"/>
        <v>171241.52979739278</v>
      </c>
      <c r="AJ169" s="29">
        <f t="shared" si="104"/>
        <v>177200.73503434207</v>
      </c>
      <c r="AK169" s="29">
        <f t="shared" si="105"/>
        <v>179841.02598635378</v>
      </c>
      <c r="AL169" s="29">
        <f t="shared" si="106"/>
        <v>180731.23906498624</v>
      </c>
      <c r="AM169" s="29">
        <f t="shared" si="107"/>
        <v>187020.68618444778</v>
      </c>
      <c r="AN169" s="29">
        <f t="shared" si="108"/>
        <v>189807.29440859606</v>
      </c>
      <c r="AO169" s="29">
        <f t="shared" si="109"/>
        <v>190746.84051591862</v>
      </c>
      <c r="AP169" s="29">
        <f t="shared" si="110"/>
        <v>195486.89950273922</v>
      </c>
      <c r="AQ169" s="29">
        <f t="shared" si="111"/>
        <v>194509.46500522553</v>
      </c>
      <c r="AR169" s="29">
        <f t="shared" si="112"/>
        <v>201278.39438740737</v>
      </c>
      <c r="AS169" s="29">
        <f t="shared" si="113"/>
        <v>200272.00241547034</v>
      </c>
      <c r="AT169" s="29">
        <f t="shared" si="114"/>
        <v>205248.76167549478</v>
      </c>
      <c r="AU169" s="19"/>
      <c r="AV169" s="28">
        <f t="shared" si="115"/>
        <v>132</v>
      </c>
      <c r="AW169" s="19"/>
      <c r="AX169" s="27">
        <f t="shared" si="116"/>
        <v>1.5802937355939184E-2</v>
      </c>
    </row>
    <row r="170" spans="1:50">
      <c r="A170">
        <f t="shared" si="117"/>
        <v>156</v>
      </c>
      <c r="C170" s="31">
        <f>VLOOKUP(Data!B158,original_prizes,3,TRUE)</f>
        <v>0</v>
      </c>
      <c r="D170" s="31">
        <f>VLOOKUP(Data!C158,original_prizes,3,TRUE)</f>
        <v>0.03</v>
      </c>
      <c r="E170" s="31">
        <f>VLOOKUP(Data!D158,original_prizes,3,TRUE)</f>
        <v>0.01</v>
      </c>
      <c r="F170" s="31">
        <f>VLOOKUP(Data!E158,original_prizes,3,TRUE)</f>
        <v>0</v>
      </c>
      <c r="G170" s="31">
        <f>VLOOKUP(Data!F158,original_prizes,3,TRUE)</f>
        <v>0.01</v>
      </c>
      <c r="H170" s="31">
        <f>VLOOKUP(Data!G158,original_prizes,3,TRUE)</f>
        <v>0.01</v>
      </c>
      <c r="I170" s="31">
        <f>VLOOKUP(Data!H158,original_prizes,3,TRUE)</f>
        <v>0.02</v>
      </c>
      <c r="J170" s="31">
        <f>VLOOKUP(Data!I158,original_prizes,3,TRUE)</f>
        <v>0.04</v>
      </c>
      <c r="K170" s="31">
        <f>VLOOKUP(Data!J158,original_prizes,3,TRUE)</f>
        <v>0.02</v>
      </c>
      <c r="L170" s="31">
        <f>VLOOKUP(Data!K158,original_prizes,3,TRUE)</f>
        <v>0</v>
      </c>
      <c r="M170" s="31">
        <f>VLOOKUP(Data!L158,original_prizes,3,TRUE)</f>
        <v>0.01</v>
      </c>
      <c r="N170" s="31">
        <f>VLOOKUP(Data!M158,original_prizes,3,TRUE)</f>
        <v>0.03</v>
      </c>
      <c r="O170" s="31">
        <f>VLOOKUP(Data!N158,original_prizes,3,TRUE)</f>
        <v>0</v>
      </c>
      <c r="P170" s="31">
        <f>VLOOKUP(Data!O158,original_prizes,3,TRUE)</f>
        <v>0.04</v>
      </c>
      <c r="Q170" s="31">
        <f>VLOOKUP(Data!P158,original_prizes,3,TRUE)</f>
        <v>0.03</v>
      </c>
      <c r="R170" s="31">
        <f>VLOOKUP(Data!Q158,original_prizes,3,TRUE)</f>
        <v>0.03</v>
      </c>
      <c r="S170" s="31">
        <f>VLOOKUP(Data!R158,original_prizes,3,TRUE)</f>
        <v>0.04</v>
      </c>
      <c r="T170" s="31">
        <f>VLOOKUP(Data!S158,original_prizes,3,TRUE)</f>
        <v>0.02</v>
      </c>
      <c r="U170" s="31">
        <f>VLOOKUP(Data!T158,original_prizes,3,TRUE)</f>
        <v>0.02</v>
      </c>
      <c r="V170" s="31">
        <f>VLOOKUP(Data!U158,original_prizes,3,TRUE)</f>
        <v>0.04</v>
      </c>
      <c r="X170">
        <f t="shared" si="118"/>
        <v>156</v>
      </c>
      <c r="Z170" s="32">
        <f t="shared" si="94"/>
        <v>150000</v>
      </c>
      <c r="AA170" s="29">
        <f t="shared" si="95"/>
        <v>149250</v>
      </c>
      <c r="AB170" s="29">
        <f t="shared" si="96"/>
        <v>152958.86249999999</v>
      </c>
      <c r="AC170" s="29">
        <f t="shared" si="97"/>
        <v>153716.00886937499</v>
      </c>
      <c r="AD170" s="29">
        <f t="shared" si="98"/>
        <v>152947.42882502812</v>
      </c>
      <c r="AE170" s="29">
        <f t="shared" si="99"/>
        <v>153704.51859771201</v>
      </c>
      <c r="AF170" s="29">
        <f t="shared" si="100"/>
        <v>154465.35596477069</v>
      </c>
      <c r="AG170" s="29">
        <f t="shared" si="101"/>
        <v>156766.88976864575</v>
      </c>
      <c r="AH170" s="29">
        <f t="shared" si="102"/>
        <v>162222.37753259463</v>
      </c>
      <c r="AI170" s="29">
        <f t="shared" si="103"/>
        <v>164639.4909578303</v>
      </c>
      <c r="AJ170" s="29">
        <f t="shared" si="104"/>
        <v>163816.29350304115</v>
      </c>
      <c r="AK170" s="29">
        <f t="shared" si="105"/>
        <v>164627.1841558812</v>
      </c>
      <c r="AL170" s="29">
        <f t="shared" si="106"/>
        <v>168718.16968215484</v>
      </c>
      <c r="AM170" s="29">
        <f t="shared" si="107"/>
        <v>167874.57883374408</v>
      </c>
      <c r="AN170" s="29">
        <f t="shared" si="108"/>
        <v>173716.61417715839</v>
      </c>
      <c r="AO170" s="29">
        <f t="shared" si="109"/>
        <v>178033.47203946079</v>
      </c>
      <c r="AP170" s="29">
        <f t="shared" si="110"/>
        <v>182457.6038196414</v>
      </c>
      <c r="AQ170" s="29">
        <f t="shared" si="111"/>
        <v>188807.12843256493</v>
      </c>
      <c r="AR170" s="29">
        <f t="shared" si="112"/>
        <v>191620.35464621015</v>
      </c>
      <c r="AS170" s="29">
        <f t="shared" si="113"/>
        <v>194475.49793043867</v>
      </c>
      <c r="AT170" s="29">
        <f t="shared" si="114"/>
        <v>201243.24525841794</v>
      </c>
      <c r="AU170" s="19"/>
      <c r="AV170" s="28">
        <f t="shared" si="115"/>
        <v>96</v>
      </c>
      <c r="AW170" s="19"/>
      <c r="AX170" s="27">
        <f t="shared" si="116"/>
        <v>1.4802439726539385E-2</v>
      </c>
    </row>
    <row r="171" spans="1:50">
      <c r="A171">
        <f t="shared" si="117"/>
        <v>157</v>
      </c>
      <c r="C171" s="31">
        <f>VLOOKUP(Data!B159,original_prizes,3,TRUE)</f>
        <v>0</v>
      </c>
      <c r="D171" s="31">
        <f>VLOOKUP(Data!C159,original_prizes,3,TRUE)</f>
        <v>0.04</v>
      </c>
      <c r="E171" s="31">
        <f>VLOOKUP(Data!D159,original_prizes,3,TRUE)</f>
        <v>0.04</v>
      </c>
      <c r="F171" s="31">
        <f>VLOOKUP(Data!E159,original_prizes,3,TRUE)</f>
        <v>0</v>
      </c>
      <c r="G171" s="31">
        <f>VLOOKUP(Data!F159,original_prizes,3,TRUE)</f>
        <v>0.04</v>
      </c>
      <c r="H171" s="31">
        <f>VLOOKUP(Data!G159,original_prizes,3,TRUE)</f>
        <v>0.01</v>
      </c>
      <c r="I171" s="31">
        <f>VLOOKUP(Data!H159,original_prizes,3,TRUE)</f>
        <v>0.01</v>
      </c>
      <c r="J171" s="31">
        <f>VLOOKUP(Data!I159,original_prizes,3,TRUE)</f>
        <v>0.02</v>
      </c>
      <c r="K171" s="31">
        <f>VLOOKUP(Data!J159,original_prizes,3,TRUE)</f>
        <v>0.03</v>
      </c>
      <c r="L171" s="31">
        <f>VLOOKUP(Data!K159,original_prizes,3,TRUE)</f>
        <v>0</v>
      </c>
      <c r="M171" s="31">
        <f>VLOOKUP(Data!L159,original_prizes,3,TRUE)</f>
        <v>0</v>
      </c>
      <c r="N171" s="31">
        <f>VLOOKUP(Data!M159,original_prizes,3,TRUE)</f>
        <v>0.04</v>
      </c>
      <c r="O171" s="31">
        <f>VLOOKUP(Data!N159,original_prizes,3,TRUE)</f>
        <v>0.01</v>
      </c>
      <c r="P171" s="31">
        <f>VLOOKUP(Data!O159,original_prizes,3,TRUE)</f>
        <v>0.04</v>
      </c>
      <c r="Q171" s="31">
        <f>VLOOKUP(Data!P159,original_prizes,3,TRUE)</f>
        <v>0.01</v>
      </c>
      <c r="R171" s="31">
        <f>VLOOKUP(Data!Q159,original_prizes,3,TRUE)</f>
        <v>0.04</v>
      </c>
      <c r="S171" s="31">
        <f>VLOOKUP(Data!R159,original_prizes,3,TRUE)</f>
        <v>0</v>
      </c>
      <c r="T171" s="31">
        <f>VLOOKUP(Data!S159,original_prizes,3,TRUE)</f>
        <v>0.04</v>
      </c>
      <c r="U171" s="31">
        <f>VLOOKUP(Data!T159,original_prizes,3,TRUE)</f>
        <v>0</v>
      </c>
      <c r="V171" s="31">
        <f>VLOOKUP(Data!U159,original_prizes,3,TRUE)</f>
        <v>0.01</v>
      </c>
      <c r="X171">
        <f t="shared" si="118"/>
        <v>157</v>
      </c>
      <c r="Z171" s="32">
        <f t="shared" si="94"/>
        <v>150000</v>
      </c>
      <c r="AA171" s="29">
        <f t="shared" si="95"/>
        <v>149250</v>
      </c>
      <c r="AB171" s="29">
        <f t="shared" si="96"/>
        <v>154443.9</v>
      </c>
      <c r="AC171" s="29">
        <f t="shared" si="97"/>
        <v>159818.54771999997</v>
      </c>
      <c r="AD171" s="29">
        <f t="shared" si="98"/>
        <v>159019.45498139996</v>
      </c>
      <c r="AE171" s="29">
        <f t="shared" si="99"/>
        <v>164553.33201475267</v>
      </c>
      <c r="AF171" s="29">
        <f t="shared" si="100"/>
        <v>165367.87100822569</v>
      </c>
      <c r="AG171" s="29">
        <f t="shared" si="101"/>
        <v>166186.4419697164</v>
      </c>
      <c r="AH171" s="29">
        <f t="shared" si="102"/>
        <v>168662.61995506519</v>
      </c>
      <c r="AI171" s="29">
        <f t="shared" si="103"/>
        <v>172853.88606094857</v>
      </c>
      <c r="AJ171" s="29">
        <f t="shared" si="104"/>
        <v>171989.61663064384</v>
      </c>
      <c r="AK171" s="29">
        <f t="shared" si="105"/>
        <v>171129.66854749061</v>
      </c>
      <c r="AL171" s="29">
        <f t="shared" si="106"/>
        <v>177084.98101294329</v>
      </c>
      <c r="AM171" s="29">
        <f t="shared" si="107"/>
        <v>177961.55166895737</v>
      </c>
      <c r="AN171" s="29">
        <f t="shared" si="108"/>
        <v>184154.61366703711</v>
      </c>
      <c r="AO171" s="29">
        <f t="shared" si="109"/>
        <v>185066.17900468892</v>
      </c>
      <c r="AP171" s="29">
        <f t="shared" si="110"/>
        <v>191506.48203405211</v>
      </c>
      <c r="AQ171" s="29">
        <f t="shared" si="111"/>
        <v>190548.94962388184</v>
      </c>
      <c r="AR171" s="29">
        <f t="shared" si="112"/>
        <v>197180.05307079293</v>
      </c>
      <c r="AS171" s="29">
        <f t="shared" si="113"/>
        <v>196194.15280543896</v>
      </c>
      <c r="AT171" s="29">
        <f t="shared" si="114"/>
        <v>197165.31386182588</v>
      </c>
      <c r="AU171" s="19"/>
      <c r="AV171" s="28">
        <f t="shared" si="115"/>
        <v>68</v>
      </c>
      <c r="AW171" s="19"/>
      <c r="AX171" s="27">
        <f t="shared" si="116"/>
        <v>1.3764228611087947E-2</v>
      </c>
    </row>
    <row r="172" spans="1:50">
      <c r="A172">
        <f t="shared" si="117"/>
        <v>158</v>
      </c>
      <c r="C172" s="31">
        <f>VLOOKUP(Data!B160,original_prizes,3,TRUE)</f>
        <v>0.01</v>
      </c>
      <c r="D172" s="31">
        <f>VLOOKUP(Data!C160,original_prizes,3,TRUE)</f>
        <v>0</v>
      </c>
      <c r="E172" s="31">
        <f>VLOOKUP(Data!D160,original_prizes,3,TRUE)</f>
        <v>0.03</v>
      </c>
      <c r="F172" s="31">
        <f>VLOOKUP(Data!E160,original_prizes,3,TRUE)</f>
        <v>0.03</v>
      </c>
      <c r="G172" s="31">
        <f>VLOOKUP(Data!F160,original_prizes,3,TRUE)</f>
        <v>0.01</v>
      </c>
      <c r="H172" s="31">
        <f>VLOOKUP(Data!G160,original_prizes,3,TRUE)</f>
        <v>0</v>
      </c>
      <c r="I172" s="31">
        <f>VLOOKUP(Data!H160,original_prizes,3,TRUE)</f>
        <v>0.01</v>
      </c>
      <c r="J172" s="31">
        <f>VLOOKUP(Data!I160,original_prizes,3,TRUE)</f>
        <v>0.01</v>
      </c>
      <c r="K172" s="31">
        <f>VLOOKUP(Data!J160,original_prizes,3,TRUE)</f>
        <v>0.03</v>
      </c>
      <c r="L172" s="31">
        <f>VLOOKUP(Data!K160,original_prizes,3,TRUE)</f>
        <v>0.04</v>
      </c>
      <c r="M172" s="31">
        <f>VLOOKUP(Data!L160,original_prizes,3,TRUE)</f>
        <v>0.03</v>
      </c>
      <c r="N172" s="31">
        <f>VLOOKUP(Data!M160,original_prizes,3,TRUE)</f>
        <v>0</v>
      </c>
      <c r="O172" s="31">
        <f>VLOOKUP(Data!N160,original_prizes,3,TRUE)</f>
        <v>0.01</v>
      </c>
      <c r="P172" s="31">
        <f>VLOOKUP(Data!O160,original_prizes,3,TRUE)</f>
        <v>0</v>
      </c>
      <c r="Q172" s="31">
        <f>VLOOKUP(Data!P160,original_prizes,3,TRUE)</f>
        <v>0.01</v>
      </c>
      <c r="R172" s="31">
        <f>VLOOKUP(Data!Q160,original_prizes,3,TRUE)</f>
        <v>0.04</v>
      </c>
      <c r="S172" s="31">
        <f>VLOOKUP(Data!R160,original_prizes,3,TRUE)</f>
        <v>0</v>
      </c>
      <c r="T172" s="31">
        <f>VLOOKUP(Data!S160,original_prizes,3,TRUE)</f>
        <v>0.03</v>
      </c>
      <c r="U172" s="31">
        <f>VLOOKUP(Data!T160,original_prizes,3,TRUE)</f>
        <v>0.04</v>
      </c>
      <c r="V172" s="31">
        <f>VLOOKUP(Data!U160,original_prizes,3,TRUE)</f>
        <v>0.04</v>
      </c>
      <c r="X172">
        <f t="shared" si="118"/>
        <v>158</v>
      </c>
      <c r="Z172" s="32">
        <f t="shared" si="94"/>
        <v>150000</v>
      </c>
      <c r="AA172" s="29">
        <f t="shared" si="95"/>
        <v>150742.5</v>
      </c>
      <c r="AB172" s="29">
        <f t="shared" si="96"/>
        <v>149988.78750000001</v>
      </c>
      <c r="AC172" s="29">
        <f t="shared" si="97"/>
        <v>153716.00886937501</v>
      </c>
      <c r="AD172" s="29">
        <f t="shared" si="98"/>
        <v>157535.851689779</v>
      </c>
      <c r="AE172" s="29">
        <f t="shared" si="99"/>
        <v>158315.65415564342</v>
      </c>
      <c r="AF172" s="29">
        <f t="shared" si="100"/>
        <v>157524.07588486522</v>
      </c>
      <c r="AG172" s="29">
        <f t="shared" si="101"/>
        <v>158303.82006049532</v>
      </c>
      <c r="AH172" s="29">
        <f t="shared" si="102"/>
        <v>159087.42396979476</v>
      </c>
      <c r="AI172" s="29">
        <f t="shared" si="103"/>
        <v>163040.74645544417</v>
      </c>
      <c r="AJ172" s="29">
        <f t="shared" si="104"/>
        <v>168714.56443209364</v>
      </c>
      <c r="AK172" s="29">
        <f t="shared" si="105"/>
        <v>172907.12135823118</v>
      </c>
      <c r="AL172" s="29">
        <f t="shared" si="106"/>
        <v>172042.58575144003</v>
      </c>
      <c r="AM172" s="29">
        <f t="shared" si="107"/>
        <v>172894.19655090966</v>
      </c>
      <c r="AN172" s="29">
        <f t="shared" si="108"/>
        <v>172029.72556815512</v>
      </c>
      <c r="AO172" s="29">
        <f t="shared" si="109"/>
        <v>172881.27270971751</v>
      </c>
      <c r="AP172" s="29">
        <f t="shared" si="110"/>
        <v>178897.54100001568</v>
      </c>
      <c r="AQ172" s="29">
        <f t="shared" si="111"/>
        <v>178003.05329501562</v>
      </c>
      <c r="AR172" s="29">
        <f t="shared" si="112"/>
        <v>182426.42916939675</v>
      </c>
      <c r="AS172" s="29">
        <f t="shared" si="113"/>
        <v>188774.86890449174</v>
      </c>
      <c r="AT172" s="29">
        <f t="shared" si="114"/>
        <v>195344.23434236806</v>
      </c>
      <c r="AU172" s="19"/>
      <c r="AV172" s="28">
        <f t="shared" si="115"/>
        <v>56</v>
      </c>
      <c r="AW172" s="19"/>
      <c r="AX172" s="27">
        <f t="shared" si="116"/>
        <v>1.329399028884759E-2</v>
      </c>
    </row>
    <row r="173" spans="1:50">
      <c r="A173">
        <f t="shared" si="117"/>
        <v>159</v>
      </c>
      <c r="C173" s="31">
        <f>VLOOKUP(Data!B161,original_prizes,3,TRUE)</f>
        <v>0.01</v>
      </c>
      <c r="D173" s="31">
        <f>VLOOKUP(Data!C161,original_prizes,3,TRUE)</f>
        <v>0</v>
      </c>
      <c r="E173" s="31">
        <f>VLOOKUP(Data!D161,original_prizes,3,TRUE)</f>
        <v>0.03</v>
      </c>
      <c r="F173" s="31">
        <f>VLOOKUP(Data!E161,original_prizes,3,TRUE)</f>
        <v>0.01</v>
      </c>
      <c r="G173" s="31">
        <f>VLOOKUP(Data!F161,original_prizes,3,TRUE)</f>
        <v>0.03</v>
      </c>
      <c r="H173" s="31">
        <f>VLOOKUP(Data!G161,original_prizes,3,TRUE)</f>
        <v>0</v>
      </c>
      <c r="I173" s="31">
        <f>VLOOKUP(Data!H161,original_prizes,3,TRUE)</f>
        <v>0</v>
      </c>
      <c r="J173" s="31">
        <f>VLOOKUP(Data!I161,original_prizes,3,TRUE)</f>
        <v>0.02</v>
      </c>
      <c r="K173" s="31">
        <f>VLOOKUP(Data!J161,original_prizes,3,TRUE)</f>
        <v>0.04</v>
      </c>
      <c r="L173" s="31">
        <f>VLOOKUP(Data!K161,original_prizes,3,TRUE)</f>
        <v>0.01</v>
      </c>
      <c r="M173" s="31">
        <f>VLOOKUP(Data!L161,original_prizes,3,TRUE)</f>
        <v>0.04</v>
      </c>
      <c r="N173" s="31">
        <f>VLOOKUP(Data!M161,original_prizes,3,TRUE)</f>
        <v>0.04</v>
      </c>
      <c r="O173" s="31">
        <f>VLOOKUP(Data!N161,original_prizes,3,TRUE)</f>
        <v>0.02</v>
      </c>
      <c r="P173" s="31">
        <f>VLOOKUP(Data!O161,original_prizes,3,TRUE)</f>
        <v>0.02</v>
      </c>
      <c r="Q173" s="31">
        <f>VLOOKUP(Data!P161,original_prizes,3,TRUE)</f>
        <v>0.01</v>
      </c>
      <c r="R173" s="31">
        <f>VLOOKUP(Data!Q161,original_prizes,3,TRUE)</f>
        <v>0.04</v>
      </c>
      <c r="S173" s="31">
        <f>VLOOKUP(Data!R161,original_prizes,3,TRUE)</f>
        <v>0</v>
      </c>
      <c r="T173" s="31">
        <f>VLOOKUP(Data!S161,original_prizes,3,TRUE)</f>
        <v>0</v>
      </c>
      <c r="U173" s="31">
        <f>VLOOKUP(Data!T161,original_prizes,3,TRUE)</f>
        <v>0.01</v>
      </c>
      <c r="V173" s="31">
        <f>VLOOKUP(Data!U161,original_prizes,3,TRUE)</f>
        <v>0.04</v>
      </c>
      <c r="X173">
        <f t="shared" si="118"/>
        <v>159</v>
      </c>
      <c r="Z173" s="32">
        <f t="shared" si="94"/>
        <v>150000</v>
      </c>
      <c r="AA173" s="29">
        <f t="shared" si="95"/>
        <v>150742.5</v>
      </c>
      <c r="AB173" s="29">
        <f t="shared" si="96"/>
        <v>149988.78750000001</v>
      </c>
      <c r="AC173" s="29">
        <f t="shared" si="97"/>
        <v>153716.00886937501</v>
      </c>
      <c r="AD173" s="29">
        <f t="shared" si="98"/>
        <v>154476.90311327841</v>
      </c>
      <c r="AE173" s="29">
        <f t="shared" si="99"/>
        <v>158315.65415564339</v>
      </c>
      <c r="AF173" s="29">
        <f t="shared" si="100"/>
        <v>157524.07588486519</v>
      </c>
      <c r="AG173" s="29">
        <f t="shared" si="101"/>
        <v>156736.45550544086</v>
      </c>
      <c r="AH173" s="29">
        <f t="shared" si="102"/>
        <v>159071.82869247193</v>
      </c>
      <c r="AI173" s="29">
        <f t="shared" si="103"/>
        <v>164607.52833096994</v>
      </c>
      <c r="AJ173" s="29">
        <f t="shared" si="104"/>
        <v>165422.33559620826</v>
      </c>
      <c r="AK173" s="29">
        <f t="shared" si="105"/>
        <v>171179.03287495632</v>
      </c>
      <c r="AL173" s="29">
        <f t="shared" si="106"/>
        <v>177136.06321900481</v>
      </c>
      <c r="AM173" s="29">
        <f t="shared" si="107"/>
        <v>179775.39056096796</v>
      </c>
      <c r="AN173" s="29">
        <f t="shared" si="108"/>
        <v>182454.04388032641</v>
      </c>
      <c r="AO173" s="29">
        <f t="shared" si="109"/>
        <v>183357.19139753401</v>
      </c>
      <c r="AP173" s="29">
        <f t="shared" si="110"/>
        <v>189738.0216581682</v>
      </c>
      <c r="AQ173" s="29">
        <f t="shared" si="111"/>
        <v>188789.33154987736</v>
      </c>
      <c r="AR173" s="29">
        <f t="shared" si="112"/>
        <v>187845.38489212797</v>
      </c>
      <c r="AS173" s="29">
        <f t="shared" si="113"/>
        <v>188775.21954734402</v>
      </c>
      <c r="AT173" s="29">
        <f t="shared" si="114"/>
        <v>195344.5971875916</v>
      </c>
      <c r="AU173" s="19"/>
      <c r="AV173" s="28">
        <f t="shared" si="115"/>
        <v>57</v>
      </c>
      <c r="AW173" s="19"/>
      <c r="AX173" s="27">
        <f t="shared" si="116"/>
        <v>1.3294084396708206E-2</v>
      </c>
    </row>
    <row r="174" spans="1:50">
      <c r="A174">
        <f t="shared" si="117"/>
        <v>160</v>
      </c>
      <c r="C174" s="31">
        <f>VLOOKUP(Data!B162,original_prizes,3,TRUE)</f>
        <v>0.04</v>
      </c>
      <c r="D174" s="31">
        <f>VLOOKUP(Data!C162,original_prizes,3,TRUE)</f>
        <v>0</v>
      </c>
      <c r="E174" s="31">
        <f>VLOOKUP(Data!D162,original_prizes,3,TRUE)</f>
        <v>0.02</v>
      </c>
      <c r="F174" s="31">
        <f>VLOOKUP(Data!E162,original_prizes,3,TRUE)</f>
        <v>0.04</v>
      </c>
      <c r="G174" s="31">
        <f>VLOOKUP(Data!F162,original_prizes,3,TRUE)</f>
        <v>0.04</v>
      </c>
      <c r="H174" s="31">
        <f>VLOOKUP(Data!G162,original_prizes,3,TRUE)</f>
        <v>0</v>
      </c>
      <c r="I174" s="31">
        <f>VLOOKUP(Data!H162,original_prizes,3,TRUE)</f>
        <v>0.02</v>
      </c>
      <c r="J174" s="31">
        <f>VLOOKUP(Data!I162,original_prizes,3,TRUE)</f>
        <v>0</v>
      </c>
      <c r="K174" s="31">
        <f>VLOOKUP(Data!J162,original_prizes,3,TRUE)</f>
        <v>0.04</v>
      </c>
      <c r="L174" s="31">
        <f>VLOOKUP(Data!K162,original_prizes,3,TRUE)</f>
        <v>0.03</v>
      </c>
      <c r="M174" s="31">
        <f>VLOOKUP(Data!L162,original_prizes,3,TRUE)</f>
        <v>0.04</v>
      </c>
      <c r="N174" s="31">
        <f>VLOOKUP(Data!M162,original_prizes,3,TRUE)</f>
        <v>0.02</v>
      </c>
      <c r="O174" s="31">
        <f>VLOOKUP(Data!N162,original_prizes,3,TRUE)</f>
        <v>0.02</v>
      </c>
      <c r="P174" s="31">
        <f>VLOOKUP(Data!O162,original_prizes,3,TRUE)</f>
        <v>0.01</v>
      </c>
      <c r="Q174" s="31">
        <f>VLOOKUP(Data!P162,original_prizes,3,TRUE)</f>
        <v>0.02</v>
      </c>
      <c r="R174" s="31">
        <f>VLOOKUP(Data!Q162,original_prizes,3,TRUE)</f>
        <v>0</v>
      </c>
      <c r="S174" s="31">
        <f>VLOOKUP(Data!R162,original_prizes,3,TRUE)</f>
        <v>0.01</v>
      </c>
      <c r="T174" s="31">
        <f>VLOOKUP(Data!S162,original_prizes,3,TRUE)</f>
        <v>0.03</v>
      </c>
      <c r="U174" s="31">
        <f>VLOOKUP(Data!T162,original_prizes,3,TRUE)</f>
        <v>0.03</v>
      </c>
      <c r="V174" s="31">
        <f>VLOOKUP(Data!U162,original_prizes,3,TRUE)</f>
        <v>0</v>
      </c>
      <c r="X174">
        <f t="shared" si="118"/>
        <v>160</v>
      </c>
      <c r="Z174" s="32">
        <f t="shared" si="94"/>
        <v>150000</v>
      </c>
      <c r="AA174" s="29">
        <f t="shared" si="95"/>
        <v>155220</v>
      </c>
      <c r="AB174" s="29">
        <f t="shared" si="96"/>
        <v>154443.9</v>
      </c>
      <c r="AC174" s="29">
        <f t="shared" si="97"/>
        <v>156745.11410999999</v>
      </c>
      <c r="AD174" s="29">
        <f t="shared" si="98"/>
        <v>162199.84408102799</v>
      </c>
      <c r="AE174" s="29">
        <f t="shared" si="99"/>
        <v>167844.39865504776</v>
      </c>
      <c r="AF174" s="29">
        <f t="shared" si="100"/>
        <v>167005.17666177251</v>
      </c>
      <c r="AG174" s="29">
        <f t="shared" si="101"/>
        <v>169493.55379403292</v>
      </c>
      <c r="AH174" s="29">
        <f t="shared" si="102"/>
        <v>168646.08602506274</v>
      </c>
      <c r="AI174" s="29">
        <f t="shared" si="103"/>
        <v>174514.96981873491</v>
      </c>
      <c r="AJ174" s="29">
        <f t="shared" si="104"/>
        <v>178851.6668187305</v>
      </c>
      <c r="AK174" s="29">
        <f t="shared" si="105"/>
        <v>185075.70482402234</v>
      </c>
      <c r="AL174" s="29">
        <f t="shared" si="106"/>
        <v>187833.33282590026</v>
      </c>
      <c r="AM174" s="29">
        <f t="shared" si="107"/>
        <v>190632.04948500617</v>
      </c>
      <c r="AN174" s="29">
        <f t="shared" si="108"/>
        <v>191575.67812995694</v>
      </c>
      <c r="AO174" s="29">
        <f t="shared" si="109"/>
        <v>194430.15573409331</v>
      </c>
      <c r="AP174" s="29">
        <f t="shared" si="110"/>
        <v>193458.00495542283</v>
      </c>
      <c r="AQ174" s="29">
        <f t="shared" si="111"/>
        <v>194415.62207995218</v>
      </c>
      <c r="AR174" s="29">
        <f t="shared" si="112"/>
        <v>199246.85028863899</v>
      </c>
      <c r="AS174" s="29">
        <f t="shared" si="113"/>
        <v>204198.13451831168</v>
      </c>
      <c r="AT174" s="29">
        <f t="shared" si="114"/>
        <v>203177.14384572013</v>
      </c>
      <c r="AU174" s="19"/>
      <c r="AV174" s="28">
        <f t="shared" si="115"/>
        <v>110</v>
      </c>
      <c r="AW174" s="19"/>
      <c r="AX174" s="27">
        <f t="shared" si="116"/>
        <v>1.5287828032487738E-2</v>
      </c>
    </row>
    <row r="175" spans="1:50">
      <c r="A175">
        <f t="shared" si="117"/>
        <v>161</v>
      </c>
      <c r="C175" s="31">
        <f>VLOOKUP(Data!B163,original_prizes,3,TRUE)</f>
        <v>0.01</v>
      </c>
      <c r="D175" s="31">
        <f>VLOOKUP(Data!C163,original_prizes,3,TRUE)</f>
        <v>0.01</v>
      </c>
      <c r="E175" s="31">
        <f>VLOOKUP(Data!D163,original_prizes,3,TRUE)</f>
        <v>0.02</v>
      </c>
      <c r="F175" s="31">
        <f>VLOOKUP(Data!E163,original_prizes,3,TRUE)</f>
        <v>0.03</v>
      </c>
      <c r="G175" s="31">
        <f>VLOOKUP(Data!F163,original_prizes,3,TRUE)</f>
        <v>0.02</v>
      </c>
      <c r="H175" s="31">
        <f>VLOOKUP(Data!G163,original_prizes,3,TRUE)</f>
        <v>0.04</v>
      </c>
      <c r="I175" s="31">
        <f>VLOOKUP(Data!H163,original_prizes,3,TRUE)</f>
        <v>0</v>
      </c>
      <c r="J175" s="31">
        <f>VLOOKUP(Data!I163,original_prizes,3,TRUE)</f>
        <v>0.04</v>
      </c>
      <c r="K175" s="31">
        <f>VLOOKUP(Data!J163,original_prizes,3,TRUE)</f>
        <v>0.02</v>
      </c>
      <c r="L175" s="31">
        <f>VLOOKUP(Data!K163,original_prizes,3,TRUE)</f>
        <v>0</v>
      </c>
      <c r="M175" s="31">
        <f>VLOOKUP(Data!L163,original_prizes,3,TRUE)</f>
        <v>0.03</v>
      </c>
      <c r="N175" s="31">
        <f>VLOOKUP(Data!M163,original_prizes,3,TRUE)</f>
        <v>0.03</v>
      </c>
      <c r="O175" s="31">
        <f>VLOOKUP(Data!N163,original_prizes,3,TRUE)</f>
        <v>0</v>
      </c>
      <c r="P175" s="31">
        <f>VLOOKUP(Data!O163,original_prizes,3,TRUE)</f>
        <v>0.04</v>
      </c>
      <c r="Q175" s="31">
        <f>VLOOKUP(Data!P163,original_prizes,3,TRUE)</f>
        <v>0</v>
      </c>
      <c r="R175" s="31">
        <f>VLOOKUP(Data!Q163,original_prizes,3,TRUE)</f>
        <v>0</v>
      </c>
      <c r="S175" s="31">
        <f>VLOOKUP(Data!R163,original_prizes,3,TRUE)</f>
        <v>0.04</v>
      </c>
      <c r="T175" s="31">
        <f>VLOOKUP(Data!S163,original_prizes,3,TRUE)</f>
        <v>0.04</v>
      </c>
      <c r="U175" s="31">
        <f>VLOOKUP(Data!T163,original_prizes,3,TRUE)</f>
        <v>0.01</v>
      </c>
      <c r="V175" s="31">
        <f>VLOOKUP(Data!U163,original_prizes,3,TRUE)</f>
        <v>0.03</v>
      </c>
      <c r="X175">
        <f t="shared" si="118"/>
        <v>161</v>
      </c>
      <c r="Z175" s="32">
        <f t="shared" ref="Z175:Z206" si="119">initial_investment</f>
        <v>150000</v>
      </c>
      <c r="AA175" s="29">
        <f t="shared" ref="AA175:AA206" si="120">Z175*(1+C175)*(1-amc)</f>
        <v>150742.5</v>
      </c>
      <c r="AB175" s="29">
        <f t="shared" ref="AB175:AB206" si="121">AA175*(1+D175)*(1-amc)</f>
        <v>151488.67537499999</v>
      </c>
      <c r="AC175" s="29">
        <f t="shared" ref="AC175:AC206" si="122">AB175*(1+E175)*(1-amc)</f>
        <v>153745.85663808751</v>
      </c>
      <c r="AD175" s="29">
        <f t="shared" ref="AD175:AD206" si="123">AC175*(1+F175)*(1-amc)</f>
        <v>157566.44117554399</v>
      </c>
      <c r="AE175" s="29">
        <f t="shared" ref="AE175:AE206" si="124">AD175*(1+G175)*(1-amc)</f>
        <v>159914.18114905959</v>
      </c>
      <c r="AF175" s="29">
        <f t="shared" ref="AF175:AF206" si="125">AE175*(1+H175)*(1-amc)</f>
        <v>165479.19465304687</v>
      </c>
      <c r="AG175" s="29">
        <f t="shared" ref="AG175:AG206" si="126">AF175*(1+I175)*(1-amc)</f>
        <v>164651.79867978164</v>
      </c>
      <c r="AH175" s="29">
        <f t="shared" ref="AH175:AH206" si="127">AG175*(1+J175)*(1-amc)</f>
        <v>170381.68127383804</v>
      </c>
      <c r="AI175" s="29">
        <f t="shared" ref="AI175:AI206" si="128">AH175*(1+K175)*(1-amc)</f>
        <v>172920.36832481824</v>
      </c>
      <c r="AJ175" s="29">
        <f t="shared" ref="AJ175:AJ206" si="129">AI175*(1+L175)*(1-amc)</f>
        <v>172055.76648319414</v>
      </c>
      <c r="AK175" s="29">
        <f t="shared" ref="AK175:AK206" si="130">AJ175*(1+M175)*(1-amc)</f>
        <v>176331.35228030151</v>
      </c>
      <c r="AL175" s="29">
        <f t="shared" ref="AL175:AL206" si="131">AK175*(1+N175)*(1-amc)</f>
        <v>180713.186384467</v>
      </c>
      <c r="AM175" s="29">
        <f t="shared" ref="AM175:AM206" si="132">AL175*(1+O175)*(1-amc)</f>
        <v>179809.62045254465</v>
      </c>
      <c r="AN175" s="29">
        <f t="shared" ref="AN175:AN206" si="133">AM175*(1+P175)*(1-amc)</f>
        <v>186066.99524429321</v>
      </c>
      <c r="AO175" s="29">
        <f t="shared" ref="AO175:AO206" si="134">AN175*(1+Q175)*(1-amc)</f>
        <v>185136.66026807175</v>
      </c>
      <c r="AP175" s="29">
        <f t="shared" ref="AP175:AP206" si="135">AO175*(1+R175)*(1-amc)</f>
        <v>184210.9769667314</v>
      </c>
      <c r="AQ175" s="29">
        <f t="shared" ref="AQ175:AQ206" si="136">AP175*(1+S175)*(1-amc)</f>
        <v>190621.51896517366</v>
      </c>
      <c r="AR175" s="29">
        <f t="shared" ref="AR175:AR206" si="137">AQ175*(1+T175)*(1-amc)</f>
        <v>197255.14782516172</v>
      </c>
      <c r="AS175" s="29">
        <f t="shared" ref="AS175:AS206" si="138">AR175*(1+U175)*(1-amc)</f>
        <v>198231.56080689628</v>
      </c>
      <c r="AT175" s="29">
        <f t="shared" ref="AT175:AT206" si="139">AS175*(1+V175)*(1-amc)</f>
        <v>203157.61509294764</v>
      </c>
      <c r="AU175" s="19"/>
      <c r="AV175" s="28">
        <f t="shared" si="115"/>
        <v>108</v>
      </c>
      <c r="AW175" s="19"/>
      <c r="AX175" s="27">
        <f t="shared" si="116"/>
        <v>1.5282948494884652E-2</v>
      </c>
    </row>
    <row r="176" spans="1:50">
      <c r="A176">
        <f t="shared" si="117"/>
        <v>162</v>
      </c>
      <c r="C176" s="31">
        <f>VLOOKUP(Data!B164,original_prizes,3,TRUE)</f>
        <v>0</v>
      </c>
      <c r="D176" s="31">
        <f>VLOOKUP(Data!C164,original_prizes,3,TRUE)</f>
        <v>0.04</v>
      </c>
      <c r="E176" s="31">
        <f>VLOOKUP(Data!D164,original_prizes,3,TRUE)</f>
        <v>0.01</v>
      </c>
      <c r="F176" s="31">
        <f>VLOOKUP(Data!E164,original_prizes,3,TRUE)</f>
        <v>0.01</v>
      </c>
      <c r="G176" s="31">
        <f>VLOOKUP(Data!F164,original_prizes,3,TRUE)</f>
        <v>0.03</v>
      </c>
      <c r="H176" s="31">
        <f>VLOOKUP(Data!G164,original_prizes,3,TRUE)</f>
        <v>0.01</v>
      </c>
      <c r="I176" s="31">
        <f>VLOOKUP(Data!H164,original_prizes,3,TRUE)</f>
        <v>0</v>
      </c>
      <c r="J176" s="31">
        <f>VLOOKUP(Data!I164,original_prizes,3,TRUE)</f>
        <v>0.01</v>
      </c>
      <c r="K176" s="31">
        <f>VLOOKUP(Data!J164,original_prizes,3,TRUE)</f>
        <v>0.02</v>
      </c>
      <c r="L176" s="31">
        <f>VLOOKUP(Data!K164,original_prizes,3,TRUE)</f>
        <v>0.04</v>
      </c>
      <c r="M176" s="31">
        <f>VLOOKUP(Data!L164,original_prizes,3,TRUE)</f>
        <v>0.02</v>
      </c>
      <c r="N176" s="31">
        <f>VLOOKUP(Data!M164,original_prizes,3,TRUE)</f>
        <v>0.01</v>
      </c>
      <c r="O176" s="31">
        <f>VLOOKUP(Data!N164,original_prizes,3,TRUE)</f>
        <v>0.03</v>
      </c>
      <c r="P176" s="31">
        <f>VLOOKUP(Data!O164,original_prizes,3,TRUE)</f>
        <v>0</v>
      </c>
      <c r="Q176" s="31">
        <f>VLOOKUP(Data!P164,original_prizes,3,TRUE)</f>
        <v>0.01</v>
      </c>
      <c r="R176" s="31">
        <f>VLOOKUP(Data!Q164,original_prizes,3,TRUE)</f>
        <v>0.02</v>
      </c>
      <c r="S176" s="31">
        <f>VLOOKUP(Data!R164,original_prizes,3,TRUE)</f>
        <v>0.02</v>
      </c>
      <c r="T176" s="31">
        <f>VLOOKUP(Data!S164,original_prizes,3,TRUE)</f>
        <v>0.04</v>
      </c>
      <c r="U176" s="31">
        <f>VLOOKUP(Data!T164,original_prizes,3,TRUE)</f>
        <v>0.02</v>
      </c>
      <c r="V176" s="31">
        <f>VLOOKUP(Data!U164,original_prizes,3,TRUE)</f>
        <v>0</v>
      </c>
      <c r="X176">
        <f t="shared" si="118"/>
        <v>162</v>
      </c>
      <c r="Z176" s="32">
        <f t="shared" si="119"/>
        <v>150000</v>
      </c>
      <c r="AA176" s="29">
        <f t="shared" si="120"/>
        <v>149250</v>
      </c>
      <c r="AB176" s="29">
        <f t="shared" si="121"/>
        <v>154443.9</v>
      </c>
      <c r="AC176" s="29">
        <f t="shared" si="122"/>
        <v>155208.39730500002</v>
      </c>
      <c r="AD176" s="29">
        <f t="shared" si="123"/>
        <v>155976.67887165977</v>
      </c>
      <c r="AE176" s="29">
        <f t="shared" si="124"/>
        <v>159852.69934162052</v>
      </c>
      <c r="AF176" s="29">
        <f t="shared" si="125"/>
        <v>160643.97020336156</v>
      </c>
      <c r="AG176" s="29">
        <f t="shared" si="126"/>
        <v>159840.75035234477</v>
      </c>
      <c r="AH176" s="29">
        <f t="shared" si="127"/>
        <v>160631.96206658889</v>
      </c>
      <c r="AI176" s="29">
        <f t="shared" si="128"/>
        <v>163025.37830138108</v>
      </c>
      <c r="AJ176" s="29">
        <f t="shared" si="129"/>
        <v>168698.66146626914</v>
      </c>
      <c r="AK176" s="29">
        <f t="shared" si="130"/>
        <v>171212.27152211656</v>
      </c>
      <c r="AL176" s="29">
        <f t="shared" si="131"/>
        <v>172059.77226615103</v>
      </c>
      <c r="AM176" s="29">
        <f t="shared" si="132"/>
        <v>176335.45760696492</v>
      </c>
      <c r="AN176" s="29">
        <f t="shared" si="133"/>
        <v>175453.7803189301</v>
      </c>
      <c r="AO176" s="29">
        <f t="shared" si="134"/>
        <v>176322.2765315088</v>
      </c>
      <c r="AP176" s="29">
        <f t="shared" si="135"/>
        <v>178949.4784518283</v>
      </c>
      <c r="AQ176" s="29">
        <f t="shared" si="136"/>
        <v>181615.82568076055</v>
      </c>
      <c r="AR176" s="29">
        <f t="shared" si="137"/>
        <v>187936.05641445101</v>
      </c>
      <c r="AS176" s="29">
        <f t="shared" si="138"/>
        <v>190736.30365502634</v>
      </c>
      <c r="AT176" s="29">
        <f t="shared" si="139"/>
        <v>189782.62213675119</v>
      </c>
      <c r="AU176" s="19"/>
      <c r="AV176" s="28">
        <f t="shared" si="115"/>
        <v>37</v>
      </c>
      <c r="AW176" s="19"/>
      <c r="AX176" s="27">
        <f t="shared" si="116"/>
        <v>1.1831648160070429E-2</v>
      </c>
    </row>
    <row r="177" spans="1:50">
      <c r="A177">
        <f t="shared" si="117"/>
        <v>163</v>
      </c>
      <c r="C177" s="31">
        <f>VLOOKUP(Data!B165,original_prizes,3,TRUE)</f>
        <v>0</v>
      </c>
      <c r="D177" s="31">
        <f>VLOOKUP(Data!C165,original_prizes,3,TRUE)</f>
        <v>0.04</v>
      </c>
      <c r="E177" s="31">
        <f>VLOOKUP(Data!D165,original_prizes,3,TRUE)</f>
        <v>0.02</v>
      </c>
      <c r="F177" s="31">
        <f>VLOOKUP(Data!E165,original_prizes,3,TRUE)</f>
        <v>0</v>
      </c>
      <c r="G177" s="31">
        <f>VLOOKUP(Data!F165,original_prizes,3,TRUE)</f>
        <v>0.04</v>
      </c>
      <c r="H177" s="31">
        <f>VLOOKUP(Data!G165,original_prizes,3,TRUE)</f>
        <v>0</v>
      </c>
      <c r="I177" s="31">
        <f>VLOOKUP(Data!H165,original_prizes,3,TRUE)</f>
        <v>0</v>
      </c>
      <c r="J177" s="31">
        <f>VLOOKUP(Data!I165,original_prizes,3,TRUE)</f>
        <v>0</v>
      </c>
      <c r="K177" s="31">
        <f>VLOOKUP(Data!J165,original_prizes,3,TRUE)</f>
        <v>0.02</v>
      </c>
      <c r="L177" s="31">
        <f>VLOOKUP(Data!K165,original_prizes,3,TRUE)</f>
        <v>0.02</v>
      </c>
      <c r="M177" s="31">
        <f>VLOOKUP(Data!L165,original_prizes,3,TRUE)</f>
        <v>0</v>
      </c>
      <c r="N177" s="31">
        <f>VLOOKUP(Data!M165,original_prizes,3,TRUE)</f>
        <v>0.01</v>
      </c>
      <c r="O177" s="31">
        <f>VLOOKUP(Data!N165,original_prizes,3,TRUE)</f>
        <v>0.03</v>
      </c>
      <c r="P177" s="31">
        <f>VLOOKUP(Data!O165,original_prizes,3,TRUE)</f>
        <v>0</v>
      </c>
      <c r="Q177" s="31">
        <f>VLOOKUP(Data!P165,original_prizes,3,TRUE)</f>
        <v>0.03</v>
      </c>
      <c r="R177" s="31">
        <f>VLOOKUP(Data!Q165,original_prizes,3,TRUE)</f>
        <v>0</v>
      </c>
      <c r="S177" s="31">
        <f>VLOOKUP(Data!R165,original_prizes,3,TRUE)</f>
        <v>0</v>
      </c>
      <c r="T177" s="31">
        <f>VLOOKUP(Data!S165,original_prizes,3,TRUE)</f>
        <v>0.02</v>
      </c>
      <c r="U177" s="31">
        <f>VLOOKUP(Data!T165,original_prizes,3,TRUE)</f>
        <v>0.01</v>
      </c>
      <c r="V177" s="31">
        <f>VLOOKUP(Data!U165,original_prizes,3,TRUE)</f>
        <v>0.01</v>
      </c>
      <c r="X177">
        <f t="shared" si="118"/>
        <v>163</v>
      </c>
      <c r="Z177" s="32">
        <f t="shared" si="119"/>
        <v>150000</v>
      </c>
      <c r="AA177" s="29">
        <f t="shared" si="120"/>
        <v>149250</v>
      </c>
      <c r="AB177" s="29">
        <f t="shared" si="121"/>
        <v>154443.9</v>
      </c>
      <c r="AC177" s="29">
        <f t="shared" si="122"/>
        <v>156745.11410999999</v>
      </c>
      <c r="AD177" s="29">
        <f t="shared" si="123"/>
        <v>155961.38853944998</v>
      </c>
      <c r="AE177" s="29">
        <f t="shared" si="124"/>
        <v>161388.84486062283</v>
      </c>
      <c r="AF177" s="29">
        <f t="shared" si="125"/>
        <v>160581.90063631971</v>
      </c>
      <c r="AG177" s="29">
        <f t="shared" si="126"/>
        <v>159778.9911331381</v>
      </c>
      <c r="AH177" s="29">
        <f t="shared" si="127"/>
        <v>158980.09617747241</v>
      </c>
      <c r="AI177" s="29">
        <f t="shared" si="128"/>
        <v>161348.89961051676</v>
      </c>
      <c r="AJ177" s="29">
        <f t="shared" si="129"/>
        <v>163752.99821471347</v>
      </c>
      <c r="AK177" s="29">
        <f t="shared" si="130"/>
        <v>162934.23322363989</v>
      </c>
      <c r="AL177" s="29">
        <f t="shared" si="131"/>
        <v>163740.75767809691</v>
      </c>
      <c r="AM177" s="29">
        <f t="shared" si="132"/>
        <v>167809.71550639762</v>
      </c>
      <c r="AN177" s="29">
        <f t="shared" si="133"/>
        <v>166970.66692886563</v>
      </c>
      <c r="AO177" s="29">
        <f t="shared" si="134"/>
        <v>171119.88800204796</v>
      </c>
      <c r="AP177" s="29">
        <f t="shared" si="135"/>
        <v>170264.28856203772</v>
      </c>
      <c r="AQ177" s="29">
        <f t="shared" si="136"/>
        <v>169412.96711922754</v>
      </c>
      <c r="AR177" s="29">
        <f t="shared" si="137"/>
        <v>171937.22032930402</v>
      </c>
      <c r="AS177" s="29">
        <f t="shared" si="138"/>
        <v>172788.30956993409</v>
      </c>
      <c r="AT177" s="29">
        <f t="shared" si="139"/>
        <v>173643.61170230526</v>
      </c>
      <c r="AU177" s="19"/>
      <c r="AV177" s="28">
        <f t="shared" si="115"/>
        <v>2</v>
      </c>
      <c r="AW177" s="19"/>
      <c r="AX177" s="27">
        <f t="shared" si="116"/>
        <v>7.3453303627031286E-3</v>
      </c>
    </row>
    <row r="178" spans="1:50">
      <c r="A178">
        <f t="shared" si="117"/>
        <v>164</v>
      </c>
      <c r="C178" s="31">
        <f>VLOOKUP(Data!B166,original_prizes,3,TRUE)</f>
        <v>0.02</v>
      </c>
      <c r="D178" s="31">
        <f>VLOOKUP(Data!C166,original_prizes,3,TRUE)</f>
        <v>0</v>
      </c>
      <c r="E178" s="31">
        <f>VLOOKUP(Data!D166,original_prizes,3,TRUE)</f>
        <v>0</v>
      </c>
      <c r="F178" s="31">
        <f>VLOOKUP(Data!E166,original_prizes,3,TRUE)</f>
        <v>0.01</v>
      </c>
      <c r="G178" s="31">
        <f>VLOOKUP(Data!F166,original_prizes,3,TRUE)</f>
        <v>0.03</v>
      </c>
      <c r="H178" s="31">
        <f>VLOOKUP(Data!G166,original_prizes,3,TRUE)</f>
        <v>0.03</v>
      </c>
      <c r="I178" s="31">
        <f>VLOOKUP(Data!H166,original_prizes,3,TRUE)</f>
        <v>0.04</v>
      </c>
      <c r="J178" s="31">
        <f>VLOOKUP(Data!I166,original_prizes,3,TRUE)</f>
        <v>0.02</v>
      </c>
      <c r="K178" s="31">
        <f>VLOOKUP(Data!J166,original_prizes,3,TRUE)</f>
        <v>0</v>
      </c>
      <c r="L178" s="31">
        <f>VLOOKUP(Data!K166,original_prizes,3,TRUE)</f>
        <v>0.02</v>
      </c>
      <c r="M178" s="31">
        <f>VLOOKUP(Data!L166,original_prizes,3,TRUE)</f>
        <v>0</v>
      </c>
      <c r="N178" s="31">
        <f>VLOOKUP(Data!M166,original_prizes,3,TRUE)</f>
        <v>0.04</v>
      </c>
      <c r="O178" s="31">
        <f>VLOOKUP(Data!N166,original_prizes,3,TRUE)</f>
        <v>0.04</v>
      </c>
      <c r="P178" s="31">
        <f>VLOOKUP(Data!O166,original_prizes,3,TRUE)</f>
        <v>0</v>
      </c>
      <c r="Q178" s="31">
        <f>VLOOKUP(Data!P166,original_prizes,3,TRUE)</f>
        <v>0.01</v>
      </c>
      <c r="R178" s="31">
        <f>VLOOKUP(Data!Q166,original_prizes,3,TRUE)</f>
        <v>0</v>
      </c>
      <c r="S178" s="31">
        <f>VLOOKUP(Data!R166,original_prizes,3,TRUE)</f>
        <v>0.03</v>
      </c>
      <c r="T178" s="31">
        <f>VLOOKUP(Data!S166,original_prizes,3,TRUE)</f>
        <v>0</v>
      </c>
      <c r="U178" s="31">
        <f>VLOOKUP(Data!T166,original_prizes,3,TRUE)</f>
        <v>0.02</v>
      </c>
      <c r="V178" s="31">
        <f>VLOOKUP(Data!U166,original_prizes,3,TRUE)</f>
        <v>0.04</v>
      </c>
      <c r="X178">
        <f t="shared" si="118"/>
        <v>164</v>
      </c>
      <c r="Z178" s="32">
        <f t="shared" si="119"/>
        <v>150000</v>
      </c>
      <c r="AA178" s="29">
        <f t="shared" si="120"/>
        <v>152235</v>
      </c>
      <c r="AB178" s="29">
        <f t="shared" si="121"/>
        <v>151473.82500000001</v>
      </c>
      <c r="AC178" s="29">
        <f t="shared" si="122"/>
        <v>150716.45587500001</v>
      </c>
      <c r="AD178" s="29">
        <f t="shared" si="123"/>
        <v>151462.50233158126</v>
      </c>
      <c r="AE178" s="29">
        <f t="shared" si="124"/>
        <v>155226.34551452106</v>
      </c>
      <c r="AF178" s="29">
        <f t="shared" si="125"/>
        <v>159083.72020055691</v>
      </c>
      <c r="AG178" s="29">
        <f t="shared" si="126"/>
        <v>164619.83366353629</v>
      </c>
      <c r="AH178" s="29">
        <f t="shared" si="127"/>
        <v>167072.669185123</v>
      </c>
      <c r="AI178" s="29">
        <f t="shared" si="128"/>
        <v>166237.30583919739</v>
      </c>
      <c r="AJ178" s="29">
        <f t="shared" si="129"/>
        <v>168714.24169620144</v>
      </c>
      <c r="AK178" s="29">
        <f t="shared" si="130"/>
        <v>167870.67048772043</v>
      </c>
      <c r="AL178" s="29">
        <f t="shared" si="131"/>
        <v>173712.56982069311</v>
      </c>
      <c r="AM178" s="29">
        <f t="shared" si="132"/>
        <v>179757.76725045324</v>
      </c>
      <c r="AN178" s="29">
        <f t="shared" si="133"/>
        <v>178858.97841420097</v>
      </c>
      <c r="AO178" s="29">
        <f t="shared" si="134"/>
        <v>179744.33035735125</v>
      </c>
      <c r="AP178" s="29">
        <f t="shared" si="135"/>
        <v>178845.60870556449</v>
      </c>
      <c r="AQ178" s="29">
        <f t="shared" si="136"/>
        <v>183289.92208189776</v>
      </c>
      <c r="AR178" s="29">
        <f t="shared" si="137"/>
        <v>182373.47247148826</v>
      </c>
      <c r="AS178" s="29">
        <f t="shared" si="138"/>
        <v>185090.83721131345</v>
      </c>
      <c r="AT178" s="29">
        <f t="shared" si="139"/>
        <v>191531.99834626718</v>
      </c>
      <c r="AU178" s="19"/>
      <c r="AV178" s="28">
        <f t="shared" si="115"/>
        <v>40</v>
      </c>
      <c r="AW178" s="19"/>
      <c r="AX178" s="27">
        <f t="shared" si="116"/>
        <v>1.229596099718866E-2</v>
      </c>
    </row>
    <row r="179" spans="1:50">
      <c r="A179">
        <f t="shared" si="117"/>
        <v>165</v>
      </c>
      <c r="C179" s="31">
        <f>VLOOKUP(Data!B167,original_prizes,3,TRUE)</f>
        <v>0</v>
      </c>
      <c r="D179" s="31">
        <f>VLOOKUP(Data!C167,original_prizes,3,TRUE)</f>
        <v>0</v>
      </c>
      <c r="E179" s="31">
        <f>VLOOKUP(Data!D167,original_prizes,3,TRUE)</f>
        <v>0.02</v>
      </c>
      <c r="F179" s="31">
        <f>VLOOKUP(Data!E167,original_prizes,3,TRUE)</f>
        <v>0</v>
      </c>
      <c r="G179" s="31">
        <f>VLOOKUP(Data!F167,original_prizes,3,TRUE)</f>
        <v>0</v>
      </c>
      <c r="H179" s="31">
        <f>VLOOKUP(Data!G167,original_prizes,3,TRUE)</f>
        <v>0.02</v>
      </c>
      <c r="I179" s="31">
        <f>VLOOKUP(Data!H167,original_prizes,3,TRUE)</f>
        <v>0.04</v>
      </c>
      <c r="J179" s="31">
        <f>VLOOKUP(Data!I167,original_prizes,3,TRUE)</f>
        <v>0.03</v>
      </c>
      <c r="K179" s="31">
        <f>VLOOKUP(Data!J167,original_prizes,3,TRUE)</f>
        <v>0</v>
      </c>
      <c r="L179" s="31">
        <f>VLOOKUP(Data!K167,original_prizes,3,TRUE)</f>
        <v>0.02</v>
      </c>
      <c r="M179" s="31">
        <f>VLOOKUP(Data!L167,original_prizes,3,TRUE)</f>
        <v>0.04</v>
      </c>
      <c r="N179" s="31">
        <f>VLOOKUP(Data!M167,original_prizes,3,TRUE)</f>
        <v>0.03</v>
      </c>
      <c r="O179" s="31">
        <f>VLOOKUP(Data!N167,original_prizes,3,TRUE)</f>
        <v>0.01</v>
      </c>
      <c r="P179" s="31">
        <f>VLOOKUP(Data!O167,original_prizes,3,TRUE)</f>
        <v>0.04</v>
      </c>
      <c r="Q179" s="31">
        <f>VLOOKUP(Data!P167,original_prizes,3,TRUE)</f>
        <v>0.03</v>
      </c>
      <c r="R179" s="31">
        <f>VLOOKUP(Data!Q167,original_prizes,3,TRUE)</f>
        <v>0</v>
      </c>
      <c r="S179" s="31">
        <f>VLOOKUP(Data!R167,original_prizes,3,TRUE)</f>
        <v>0.01</v>
      </c>
      <c r="T179" s="31">
        <f>VLOOKUP(Data!S167,original_prizes,3,TRUE)</f>
        <v>0.02</v>
      </c>
      <c r="U179" s="31">
        <f>VLOOKUP(Data!T167,original_prizes,3,TRUE)</f>
        <v>0.02</v>
      </c>
      <c r="V179" s="31">
        <f>VLOOKUP(Data!U167,original_prizes,3,TRUE)</f>
        <v>0.04</v>
      </c>
      <c r="X179">
        <f t="shared" si="118"/>
        <v>165</v>
      </c>
      <c r="Z179" s="32">
        <f t="shared" si="119"/>
        <v>150000</v>
      </c>
      <c r="AA179" s="29">
        <f t="shared" si="120"/>
        <v>149250</v>
      </c>
      <c r="AB179" s="29">
        <f t="shared" si="121"/>
        <v>148503.75</v>
      </c>
      <c r="AC179" s="29">
        <f t="shared" si="122"/>
        <v>150716.45587500001</v>
      </c>
      <c r="AD179" s="29">
        <f t="shared" si="123"/>
        <v>149962.87359562502</v>
      </c>
      <c r="AE179" s="29">
        <f t="shared" si="124"/>
        <v>149213.05922764688</v>
      </c>
      <c r="AF179" s="29">
        <f t="shared" si="125"/>
        <v>151436.33381013884</v>
      </c>
      <c r="AG179" s="29">
        <f t="shared" si="126"/>
        <v>156706.31822673167</v>
      </c>
      <c r="AH179" s="29">
        <f t="shared" si="127"/>
        <v>160600.47023466596</v>
      </c>
      <c r="AI179" s="29">
        <f t="shared" si="128"/>
        <v>159797.46788349265</v>
      </c>
      <c r="AJ179" s="29">
        <f t="shared" si="129"/>
        <v>162178.45015495669</v>
      </c>
      <c r="AK179" s="29">
        <f t="shared" si="130"/>
        <v>167822.26022034918</v>
      </c>
      <c r="AL179" s="29">
        <f t="shared" si="131"/>
        <v>171992.64338682487</v>
      </c>
      <c r="AM179" s="29">
        <f t="shared" si="132"/>
        <v>172844.00697158964</v>
      </c>
      <c r="AN179" s="29">
        <f t="shared" si="133"/>
        <v>178858.97841420097</v>
      </c>
      <c r="AO179" s="29">
        <f t="shared" si="134"/>
        <v>183303.62402779385</v>
      </c>
      <c r="AP179" s="29">
        <f t="shared" si="135"/>
        <v>182387.10590765488</v>
      </c>
      <c r="AQ179" s="29">
        <f t="shared" si="136"/>
        <v>183289.92208189776</v>
      </c>
      <c r="AR179" s="29">
        <f t="shared" si="137"/>
        <v>186020.94192091803</v>
      </c>
      <c r="AS179" s="29">
        <f t="shared" si="138"/>
        <v>188792.65395553969</v>
      </c>
      <c r="AT179" s="29">
        <f t="shared" si="139"/>
        <v>195362.63831319247</v>
      </c>
      <c r="AU179" s="19"/>
      <c r="AV179" s="28">
        <f t="shared" si="115"/>
        <v>58</v>
      </c>
      <c r="AW179" s="19"/>
      <c r="AX179" s="27">
        <f t="shared" si="116"/>
        <v>1.3298763349746778E-2</v>
      </c>
    </row>
    <row r="180" spans="1:50">
      <c r="A180">
        <f t="shared" si="117"/>
        <v>166</v>
      </c>
      <c r="C180" s="31">
        <f>VLOOKUP(Data!B168,original_prizes,3,TRUE)</f>
        <v>0.04</v>
      </c>
      <c r="D180" s="31">
        <f>VLOOKUP(Data!C168,original_prizes,3,TRUE)</f>
        <v>0.02</v>
      </c>
      <c r="E180" s="31">
        <f>VLOOKUP(Data!D168,original_prizes,3,TRUE)</f>
        <v>0</v>
      </c>
      <c r="F180" s="31">
        <f>VLOOKUP(Data!E168,original_prizes,3,TRUE)</f>
        <v>0.04</v>
      </c>
      <c r="G180" s="31">
        <f>VLOOKUP(Data!F168,original_prizes,3,TRUE)</f>
        <v>0</v>
      </c>
      <c r="H180" s="31">
        <f>VLOOKUP(Data!G168,original_prizes,3,TRUE)</f>
        <v>0.02</v>
      </c>
      <c r="I180" s="31">
        <f>VLOOKUP(Data!H168,original_prizes,3,TRUE)</f>
        <v>0.03</v>
      </c>
      <c r="J180" s="31">
        <f>VLOOKUP(Data!I168,original_prizes,3,TRUE)</f>
        <v>0.01</v>
      </c>
      <c r="K180" s="31">
        <f>VLOOKUP(Data!J168,original_prizes,3,TRUE)</f>
        <v>0.04</v>
      </c>
      <c r="L180" s="31">
        <f>VLOOKUP(Data!K168,original_prizes,3,TRUE)</f>
        <v>0.01</v>
      </c>
      <c r="M180" s="31">
        <f>VLOOKUP(Data!L168,original_prizes,3,TRUE)</f>
        <v>0</v>
      </c>
      <c r="N180" s="31">
        <f>VLOOKUP(Data!M168,original_prizes,3,TRUE)</f>
        <v>0.04</v>
      </c>
      <c r="O180" s="31">
        <f>VLOOKUP(Data!N168,original_prizes,3,TRUE)</f>
        <v>0.03</v>
      </c>
      <c r="P180" s="31">
        <f>VLOOKUP(Data!O168,original_prizes,3,TRUE)</f>
        <v>0.04</v>
      </c>
      <c r="Q180" s="31">
        <f>VLOOKUP(Data!P168,original_prizes,3,TRUE)</f>
        <v>0.02</v>
      </c>
      <c r="R180" s="31">
        <f>VLOOKUP(Data!Q168,original_prizes,3,TRUE)</f>
        <v>0.02</v>
      </c>
      <c r="S180" s="31">
        <f>VLOOKUP(Data!R168,original_prizes,3,TRUE)</f>
        <v>0.04</v>
      </c>
      <c r="T180" s="31">
        <f>VLOOKUP(Data!S168,original_prizes,3,TRUE)</f>
        <v>0</v>
      </c>
      <c r="U180" s="31">
        <f>VLOOKUP(Data!T168,original_prizes,3,TRUE)</f>
        <v>0.02</v>
      </c>
      <c r="V180" s="31">
        <f>VLOOKUP(Data!U168,original_prizes,3,TRUE)</f>
        <v>0</v>
      </c>
      <c r="X180">
        <f t="shared" si="118"/>
        <v>166</v>
      </c>
      <c r="Z180" s="32">
        <f t="shared" si="119"/>
        <v>150000</v>
      </c>
      <c r="AA180" s="29">
        <f t="shared" si="120"/>
        <v>155220</v>
      </c>
      <c r="AB180" s="29">
        <f t="shared" si="121"/>
        <v>157532.77799999999</v>
      </c>
      <c r="AC180" s="29">
        <f t="shared" si="122"/>
        <v>156745.11410999999</v>
      </c>
      <c r="AD180" s="29">
        <f t="shared" si="123"/>
        <v>162199.84408102799</v>
      </c>
      <c r="AE180" s="29">
        <f t="shared" si="124"/>
        <v>161388.84486062283</v>
      </c>
      <c r="AF180" s="29">
        <f t="shared" si="125"/>
        <v>163793.53864904612</v>
      </c>
      <c r="AG180" s="29">
        <f t="shared" si="126"/>
        <v>167863.80808447493</v>
      </c>
      <c r="AH180" s="29">
        <f t="shared" si="127"/>
        <v>168694.73393449307</v>
      </c>
      <c r="AI180" s="29">
        <f t="shared" si="128"/>
        <v>174565.31067541341</v>
      </c>
      <c r="AJ180" s="29">
        <f t="shared" si="129"/>
        <v>175429.40896325669</v>
      </c>
      <c r="AK180" s="29">
        <f t="shared" si="130"/>
        <v>174552.2619184404</v>
      </c>
      <c r="AL180" s="29">
        <f t="shared" si="131"/>
        <v>180626.68063320214</v>
      </c>
      <c r="AM180" s="29">
        <f t="shared" si="132"/>
        <v>185115.25364693723</v>
      </c>
      <c r="AN180" s="29">
        <f t="shared" si="133"/>
        <v>191557.26447385064</v>
      </c>
      <c r="AO180" s="29">
        <f t="shared" si="134"/>
        <v>194411.467714511</v>
      </c>
      <c r="AP180" s="29">
        <f t="shared" si="135"/>
        <v>197308.19858345724</v>
      </c>
      <c r="AQ180" s="29">
        <f t="shared" si="136"/>
        <v>204174.52389416154</v>
      </c>
      <c r="AR180" s="29">
        <f t="shared" si="137"/>
        <v>203153.65127469072</v>
      </c>
      <c r="AS180" s="29">
        <f t="shared" si="138"/>
        <v>206180.64067868362</v>
      </c>
      <c r="AT180" s="29">
        <f t="shared" si="139"/>
        <v>205149.7374752902</v>
      </c>
      <c r="AU180" s="19"/>
      <c r="AV180" s="28">
        <f t="shared" si="115"/>
        <v>126</v>
      </c>
      <c r="AW180" s="19"/>
      <c r="AX180" s="27">
        <f t="shared" si="116"/>
        <v>1.5778427553378993E-2</v>
      </c>
    </row>
    <row r="181" spans="1:50">
      <c r="A181">
        <f t="shared" si="117"/>
        <v>167</v>
      </c>
      <c r="C181" s="31">
        <f>VLOOKUP(Data!B169,original_prizes,3,TRUE)</f>
        <v>0.04</v>
      </c>
      <c r="D181" s="31">
        <f>VLOOKUP(Data!C169,original_prizes,3,TRUE)</f>
        <v>0</v>
      </c>
      <c r="E181" s="31">
        <f>VLOOKUP(Data!D169,original_prizes,3,TRUE)</f>
        <v>0.03</v>
      </c>
      <c r="F181" s="31">
        <f>VLOOKUP(Data!E169,original_prizes,3,TRUE)</f>
        <v>0.01</v>
      </c>
      <c r="G181" s="31">
        <f>VLOOKUP(Data!F169,original_prizes,3,TRUE)</f>
        <v>0.03</v>
      </c>
      <c r="H181" s="31">
        <f>VLOOKUP(Data!G169,original_prizes,3,TRUE)</f>
        <v>0.02</v>
      </c>
      <c r="I181" s="31">
        <f>VLOOKUP(Data!H169,original_prizes,3,TRUE)</f>
        <v>0</v>
      </c>
      <c r="J181" s="31">
        <f>VLOOKUP(Data!I169,original_prizes,3,TRUE)</f>
        <v>0.04</v>
      </c>
      <c r="K181" s="31">
        <f>VLOOKUP(Data!J169,original_prizes,3,TRUE)</f>
        <v>0.04</v>
      </c>
      <c r="L181" s="31">
        <f>VLOOKUP(Data!K169,original_prizes,3,TRUE)</f>
        <v>0.04</v>
      </c>
      <c r="M181" s="31">
        <f>VLOOKUP(Data!L169,original_prizes,3,TRUE)</f>
        <v>0.01</v>
      </c>
      <c r="N181" s="31">
        <f>VLOOKUP(Data!M169,original_prizes,3,TRUE)</f>
        <v>0.03</v>
      </c>
      <c r="O181" s="31">
        <f>VLOOKUP(Data!N169,original_prizes,3,TRUE)</f>
        <v>0.03</v>
      </c>
      <c r="P181" s="31">
        <f>VLOOKUP(Data!O169,original_prizes,3,TRUE)</f>
        <v>0.02</v>
      </c>
      <c r="Q181" s="31">
        <f>VLOOKUP(Data!P169,original_prizes,3,TRUE)</f>
        <v>0</v>
      </c>
      <c r="R181" s="31">
        <f>VLOOKUP(Data!Q169,original_prizes,3,TRUE)</f>
        <v>0.03</v>
      </c>
      <c r="S181" s="31">
        <f>VLOOKUP(Data!R169,original_prizes,3,TRUE)</f>
        <v>0.03</v>
      </c>
      <c r="T181" s="31">
        <f>VLOOKUP(Data!S169,original_prizes,3,TRUE)</f>
        <v>0</v>
      </c>
      <c r="U181" s="31">
        <f>VLOOKUP(Data!T169,original_prizes,3,TRUE)</f>
        <v>0</v>
      </c>
      <c r="V181" s="31">
        <f>VLOOKUP(Data!U169,original_prizes,3,TRUE)</f>
        <v>0.01</v>
      </c>
      <c r="X181">
        <f t="shared" si="118"/>
        <v>167</v>
      </c>
      <c r="Z181" s="32">
        <f t="shared" si="119"/>
        <v>150000</v>
      </c>
      <c r="AA181" s="29">
        <f t="shared" si="120"/>
        <v>155220</v>
      </c>
      <c r="AB181" s="29">
        <f t="shared" si="121"/>
        <v>154443.9</v>
      </c>
      <c r="AC181" s="29">
        <f t="shared" si="122"/>
        <v>158281.830915</v>
      </c>
      <c r="AD181" s="29">
        <f t="shared" si="123"/>
        <v>159065.32597802926</v>
      </c>
      <c r="AE181" s="29">
        <f t="shared" si="124"/>
        <v>163018.09932858331</v>
      </c>
      <c r="AF181" s="29">
        <f t="shared" si="125"/>
        <v>165447.06900857919</v>
      </c>
      <c r="AG181" s="29">
        <f t="shared" si="126"/>
        <v>164619.83366353629</v>
      </c>
      <c r="AH181" s="29">
        <f t="shared" si="127"/>
        <v>170348.60387502736</v>
      </c>
      <c r="AI181" s="29">
        <f t="shared" si="128"/>
        <v>176276.73528987833</v>
      </c>
      <c r="AJ181" s="29">
        <f t="shared" si="129"/>
        <v>182411.16567796611</v>
      </c>
      <c r="AK181" s="29">
        <f t="shared" si="130"/>
        <v>183314.10094807204</v>
      </c>
      <c r="AL181" s="29">
        <f t="shared" si="131"/>
        <v>187869.45635663162</v>
      </c>
      <c r="AM181" s="29">
        <f t="shared" si="132"/>
        <v>192538.01234709393</v>
      </c>
      <c r="AN181" s="29">
        <f t="shared" si="133"/>
        <v>195406.82873106562</v>
      </c>
      <c r="AO181" s="29">
        <f t="shared" si="134"/>
        <v>194429.79458741029</v>
      </c>
      <c r="AP181" s="29">
        <f t="shared" si="135"/>
        <v>199261.37498290744</v>
      </c>
      <c r="AQ181" s="29">
        <f t="shared" si="136"/>
        <v>204213.02015123269</v>
      </c>
      <c r="AR181" s="29">
        <f t="shared" si="137"/>
        <v>203191.95505047654</v>
      </c>
      <c r="AS181" s="29">
        <f t="shared" si="138"/>
        <v>202175.99527522415</v>
      </c>
      <c r="AT181" s="29">
        <f t="shared" si="139"/>
        <v>203176.76645183651</v>
      </c>
      <c r="AU181" s="19"/>
      <c r="AV181" s="28">
        <f t="shared" si="115"/>
        <v>109</v>
      </c>
      <c r="AW181" s="19"/>
      <c r="AX181" s="27">
        <f t="shared" si="116"/>
        <v>1.5287733739461684E-2</v>
      </c>
    </row>
    <row r="182" spans="1:50">
      <c r="A182">
        <f t="shared" si="117"/>
        <v>168</v>
      </c>
      <c r="C182" s="31">
        <f>VLOOKUP(Data!B170,original_prizes,3,TRUE)</f>
        <v>0.03</v>
      </c>
      <c r="D182" s="31">
        <f>VLOOKUP(Data!C170,original_prizes,3,TRUE)</f>
        <v>0.03</v>
      </c>
      <c r="E182" s="31">
        <f>VLOOKUP(Data!D170,original_prizes,3,TRUE)</f>
        <v>0.02</v>
      </c>
      <c r="F182" s="31">
        <f>VLOOKUP(Data!E170,original_prizes,3,TRUE)</f>
        <v>0.03</v>
      </c>
      <c r="G182" s="31">
        <f>VLOOKUP(Data!F170,original_prizes,3,TRUE)</f>
        <v>0</v>
      </c>
      <c r="H182" s="31">
        <f>VLOOKUP(Data!G170,original_prizes,3,TRUE)</f>
        <v>0.02</v>
      </c>
      <c r="I182" s="31">
        <f>VLOOKUP(Data!H170,original_prizes,3,TRUE)</f>
        <v>0.02</v>
      </c>
      <c r="J182" s="31">
        <f>VLOOKUP(Data!I170,original_prizes,3,TRUE)</f>
        <v>0.02</v>
      </c>
      <c r="K182" s="31">
        <f>VLOOKUP(Data!J170,original_prizes,3,TRUE)</f>
        <v>0</v>
      </c>
      <c r="L182" s="31">
        <f>VLOOKUP(Data!K170,original_prizes,3,TRUE)</f>
        <v>0</v>
      </c>
      <c r="M182" s="31">
        <f>VLOOKUP(Data!L170,original_prizes,3,TRUE)</f>
        <v>0</v>
      </c>
      <c r="N182" s="31">
        <f>VLOOKUP(Data!M170,original_prizes,3,TRUE)</f>
        <v>0.02</v>
      </c>
      <c r="O182" s="31">
        <f>VLOOKUP(Data!N170,original_prizes,3,TRUE)</f>
        <v>0.02</v>
      </c>
      <c r="P182" s="31">
        <f>VLOOKUP(Data!O170,original_prizes,3,TRUE)</f>
        <v>0.01</v>
      </c>
      <c r="Q182" s="31">
        <f>VLOOKUP(Data!P170,original_prizes,3,TRUE)</f>
        <v>0</v>
      </c>
      <c r="R182" s="31">
        <f>VLOOKUP(Data!Q170,original_prizes,3,TRUE)</f>
        <v>0.01</v>
      </c>
      <c r="S182" s="31">
        <f>VLOOKUP(Data!R170,original_prizes,3,TRUE)</f>
        <v>0</v>
      </c>
      <c r="T182" s="31">
        <f>VLOOKUP(Data!S170,original_prizes,3,TRUE)</f>
        <v>0.01</v>
      </c>
      <c r="U182" s="31">
        <f>VLOOKUP(Data!T170,original_prizes,3,TRUE)</f>
        <v>0.04</v>
      </c>
      <c r="V182" s="31">
        <f>VLOOKUP(Data!U170,original_prizes,3,TRUE)</f>
        <v>0</v>
      </c>
      <c r="X182">
        <f t="shared" si="118"/>
        <v>168</v>
      </c>
      <c r="Z182" s="32">
        <f t="shared" si="119"/>
        <v>150000</v>
      </c>
      <c r="AA182" s="29">
        <f t="shared" si="120"/>
        <v>153727.5</v>
      </c>
      <c r="AB182" s="29">
        <f t="shared" si="121"/>
        <v>157547.628375</v>
      </c>
      <c r="AC182" s="29">
        <f t="shared" si="122"/>
        <v>159895.0880377875</v>
      </c>
      <c r="AD182" s="29">
        <f t="shared" si="123"/>
        <v>163868.4809755265</v>
      </c>
      <c r="AE182" s="29">
        <f t="shared" si="124"/>
        <v>163049.13857064888</v>
      </c>
      <c r="AF182" s="29">
        <f t="shared" si="125"/>
        <v>165478.57073535156</v>
      </c>
      <c r="AG182" s="29">
        <f t="shared" si="126"/>
        <v>167944.20143930829</v>
      </c>
      <c r="AH182" s="29">
        <f t="shared" si="127"/>
        <v>170446.57004075401</v>
      </c>
      <c r="AI182" s="29">
        <f t="shared" si="128"/>
        <v>169594.33719055023</v>
      </c>
      <c r="AJ182" s="29">
        <f t="shared" si="129"/>
        <v>168746.36550459749</v>
      </c>
      <c r="AK182" s="29">
        <f t="shared" si="130"/>
        <v>167902.63367707451</v>
      </c>
      <c r="AL182" s="29">
        <f t="shared" si="131"/>
        <v>170404.38291886295</v>
      </c>
      <c r="AM182" s="29">
        <f t="shared" si="132"/>
        <v>172943.408224354</v>
      </c>
      <c r="AN182" s="29">
        <f t="shared" si="133"/>
        <v>173799.47809506455</v>
      </c>
      <c r="AO182" s="29">
        <f t="shared" si="134"/>
        <v>172930.48070458922</v>
      </c>
      <c r="AP182" s="29">
        <f t="shared" si="135"/>
        <v>173786.48658407695</v>
      </c>
      <c r="AQ182" s="29">
        <f t="shared" si="136"/>
        <v>172917.55415115657</v>
      </c>
      <c r="AR182" s="29">
        <f t="shared" si="137"/>
        <v>173773.4960442048</v>
      </c>
      <c r="AS182" s="29">
        <f t="shared" si="138"/>
        <v>179820.81370654315</v>
      </c>
      <c r="AT182" s="29">
        <f t="shared" si="139"/>
        <v>178921.70963801045</v>
      </c>
      <c r="AU182" s="19"/>
      <c r="AV182" s="28">
        <f t="shared" si="115"/>
        <v>8</v>
      </c>
      <c r="AW182" s="19"/>
      <c r="AX182" s="27">
        <f t="shared" si="116"/>
        <v>8.8546242850502388E-3</v>
      </c>
    </row>
    <row r="183" spans="1:50">
      <c r="A183">
        <f t="shared" si="117"/>
        <v>169</v>
      </c>
      <c r="C183" s="31">
        <f>VLOOKUP(Data!B171,original_prizes,3,TRUE)</f>
        <v>0.02</v>
      </c>
      <c r="D183" s="31">
        <f>VLOOKUP(Data!C171,original_prizes,3,TRUE)</f>
        <v>0.02</v>
      </c>
      <c r="E183" s="31">
        <f>VLOOKUP(Data!D171,original_prizes,3,TRUE)</f>
        <v>0.02</v>
      </c>
      <c r="F183" s="31">
        <f>VLOOKUP(Data!E171,original_prizes,3,TRUE)</f>
        <v>0.04</v>
      </c>
      <c r="G183" s="31">
        <f>VLOOKUP(Data!F171,original_prizes,3,TRUE)</f>
        <v>0.03</v>
      </c>
      <c r="H183" s="31">
        <f>VLOOKUP(Data!G171,original_prizes,3,TRUE)</f>
        <v>0.02</v>
      </c>
      <c r="I183" s="31">
        <f>VLOOKUP(Data!H171,original_prizes,3,TRUE)</f>
        <v>0.02</v>
      </c>
      <c r="J183" s="31">
        <f>VLOOKUP(Data!I171,original_prizes,3,TRUE)</f>
        <v>0.01</v>
      </c>
      <c r="K183" s="31">
        <f>VLOOKUP(Data!J171,original_prizes,3,TRUE)</f>
        <v>0</v>
      </c>
      <c r="L183" s="31">
        <f>VLOOKUP(Data!K171,original_prizes,3,TRUE)</f>
        <v>0</v>
      </c>
      <c r="M183" s="31">
        <f>VLOOKUP(Data!L171,original_prizes,3,TRUE)</f>
        <v>0.02</v>
      </c>
      <c r="N183" s="31">
        <f>VLOOKUP(Data!M171,original_prizes,3,TRUE)</f>
        <v>0</v>
      </c>
      <c r="O183" s="31">
        <f>VLOOKUP(Data!N171,original_prizes,3,TRUE)</f>
        <v>0</v>
      </c>
      <c r="P183" s="31">
        <f>VLOOKUP(Data!O171,original_prizes,3,TRUE)</f>
        <v>0.03</v>
      </c>
      <c r="Q183" s="31">
        <f>VLOOKUP(Data!P171,original_prizes,3,TRUE)</f>
        <v>0</v>
      </c>
      <c r="R183" s="31">
        <f>VLOOKUP(Data!Q171,original_prizes,3,TRUE)</f>
        <v>0.02</v>
      </c>
      <c r="S183" s="31">
        <f>VLOOKUP(Data!R171,original_prizes,3,TRUE)</f>
        <v>0.01</v>
      </c>
      <c r="T183" s="31">
        <f>VLOOKUP(Data!S171,original_prizes,3,TRUE)</f>
        <v>0.03</v>
      </c>
      <c r="U183" s="31">
        <f>VLOOKUP(Data!T171,original_prizes,3,TRUE)</f>
        <v>0.02</v>
      </c>
      <c r="V183" s="31">
        <f>VLOOKUP(Data!U171,original_prizes,3,TRUE)</f>
        <v>0.01</v>
      </c>
      <c r="X183">
        <f t="shared" si="118"/>
        <v>169</v>
      </c>
      <c r="Z183" s="32">
        <f t="shared" si="119"/>
        <v>150000</v>
      </c>
      <c r="AA183" s="29">
        <f t="shared" si="120"/>
        <v>152235</v>
      </c>
      <c r="AB183" s="29">
        <f t="shared" si="121"/>
        <v>154503.3015</v>
      </c>
      <c r="AC183" s="29">
        <f t="shared" si="122"/>
        <v>156805.40069235003</v>
      </c>
      <c r="AD183" s="29">
        <f t="shared" si="123"/>
        <v>162262.22863644379</v>
      </c>
      <c r="AE183" s="29">
        <f t="shared" si="124"/>
        <v>166294.4450180594</v>
      </c>
      <c r="AF183" s="29">
        <f t="shared" si="125"/>
        <v>168772.23224882848</v>
      </c>
      <c r="AG183" s="29">
        <f t="shared" si="126"/>
        <v>171286.93850933603</v>
      </c>
      <c r="AH183" s="29">
        <f t="shared" si="127"/>
        <v>172134.80885495726</v>
      </c>
      <c r="AI183" s="29">
        <f t="shared" si="128"/>
        <v>171274.13481068247</v>
      </c>
      <c r="AJ183" s="29">
        <f t="shared" si="129"/>
        <v>170417.76413662906</v>
      </c>
      <c r="AK183" s="29">
        <f t="shared" si="130"/>
        <v>172956.98882226483</v>
      </c>
      <c r="AL183" s="29">
        <f t="shared" si="131"/>
        <v>172092.20387815349</v>
      </c>
      <c r="AM183" s="29">
        <f t="shared" si="132"/>
        <v>171231.74285876274</v>
      </c>
      <c r="AN183" s="29">
        <f t="shared" si="133"/>
        <v>175486.85166880299</v>
      </c>
      <c r="AO183" s="29">
        <f t="shared" si="134"/>
        <v>174609.41741045896</v>
      </c>
      <c r="AP183" s="29">
        <f t="shared" si="135"/>
        <v>177211.0977298748</v>
      </c>
      <c r="AQ183" s="29">
        <f t="shared" si="136"/>
        <v>178088.29266363769</v>
      </c>
      <c r="AR183" s="29">
        <f t="shared" si="137"/>
        <v>182513.78673632909</v>
      </c>
      <c r="AS183" s="29">
        <f t="shared" si="138"/>
        <v>185233.24215870039</v>
      </c>
      <c r="AT183" s="29">
        <f t="shared" si="139"/>
        <v>186150.14670738595</v>
      </c>
      <c r="AU183" s="19"/>
      <c r="AV183" s="28">
        <f t="shared" si="115"/>
        <v>29</v>
      </c>
      <c r="AW183" s="19"/>
      <c r="AX183" s="27">
        <f t="shared" si="116"/>
        <v>1.0854400885158544E-2</v>
      </c>
    </row>
    <row r="184" spans="1:50">
      <c r="A184">
        <f t="shared" si="117"/>
        <v>170</v>
      </c>
      <c r="C184" s="31">
        <f>VLOOKUP(Data!B172,original_prizes,3,TRUE)</f>
        <v>0.03</v>
      </c>
      <c r="D184" s="31">
        <f>VLOOKUP(Data!C172,original_prizes,3,TRUE)</f>
        <v>0</v>
      </c>
      <c r="E184" s="31">
        <f>VLOOKUP(Data!D172,original_prizes,3,TRUE)</f>
        <v>0.04</v>
      </c>
      <c r="F184" s="31">
        <f>VLOOKUP(Data!E172,original_prizes,3,TRUE)</f>
        <v>0.02</v>
      </c>
      <c r="G184" s="31">
        <f>VLOOKUP(Data!F172,original_prizes,3,TRUE)</f>
        <v>0.04</v>
      </c>
      <c r="H184" s="31">
        <f>VLOOKUP(Data!G172,original_prizes,3,TRUE)</f>
        <v>0.02</v>
      </c>
      <c r="I184" s="31">
        <f>VLOOKUP(Data!H172,original_prizes,3,TRUE)</f>
        <v>0.04</v>
      </c>
      <c r="J184" s="31">
        <f>VLOOKUP(Data!I172,original_prizes,3,TRUE)</f>
        <v>0.03</v>
      </c>
      <c r="K184" s="31">
        <f>VLOOKUP(Data!J172,original_prizes,3,TRUE)</f>
        <v>0.03</v>
      </c>
      <c r="L184" s="31">
        <f>VLOOKUP(Data!K172,original_prizes,3,TRUE)</f>
        <v>0</v>
      </c>
      <c r="M184" s="31">
        <f>VLOOKUP(Data!L172,original_prizes,3,TRUE)</f>
        <v>0.03</v>
      </c>
      <c r="N184" s="31">
        <f>VLOOKUP(Data!M172,original_prizes,3,TRUE)</f>
        <v>0.03</v>
      </c>
      <c r="O184" s="31">
        <f>VLOOKUP(Data!N172,original_prizes,3,TRUE)</f>
        <v>0.03</v>
      </c>
      <c r="P184" s="31">
        <f>VLOOKUP(Data!O172,original_prizes,3,TRUE)</f>
        <v>0.04</v>
      </c>
      <c r="Q184" s="31">
        <f>VLOOKUP(Data!P172,original_prizes,3,TRUE)</f>
        <v>0.04</v>
      </c>
      <c r="R184" s="31">
        <f>VLOOKUP(Data!Q172,original_prizes,3,TRUE)</f>
        <v>0.04</v>
      </c>
      <c r="S184" s="31">
        <f>VLOOKUP(Data!R172,original_prizes,3,TRUE)</f>
        <v>0.02</v>
      </c>
      <c r="T184" s="31">
        <f>VLOOKUP(Data!S172,original_prizes,3,TRUE)</f>
        <v>0.04</v>
      </c>
      <c r="U184" s="31">
        <f>VLOOKUP(Data!T172,original_prizes,3,TRUE)</f>
        <v>0.04</v>
      </c>
      <c r="V184" s="31">
        <f>VLOOKUP(Data!U172,original_prizes,3,TRUE)</f>
        <v>0.02</v>
      </c>
      <c r="X184">
        <f t="shared" si="118"/>
        <v>170</v>
      </c>
      <c r="Z184" s="32">
        <f t="shared" si="119"/>
        <v>150000</v>
      </c>
      <c r="AA184" s="29">
        <f t="shared" si="120"/>
        <v>153727.5</v>
      </c>
      <c r="AB184" s="29">
        <f t="shared" si="121"/>
        <v>152958.86249999999</v>
      </c>
      <c r="AC184" s="29">
        <f t="shared" si="122"/>
        <v>158281.830915</v>
      </c>
      <c r="AD184" s="29">
        <f t="shared" si="123"/>
        <v>160640.23019563348</v>
      </c>
      <c r="AE184" s="29">
        <f t="shared" si="124"/>
        <v>166230.51020644154</v>
      </c>
      <c r="AF184" s="29">
        <f t="shared" si="125"/>
        <v>168707.34480851752</v>
      </c>
      <c r="AG184" s="29">
        <f t="shared" si="126"/>
        <v>174578.36040785394</v>
      </c>
      <c r="AH184" s="29">
        <f t="shared" si="127"/>
        <v>178916.63266398909</v>
      </c>
      <c r="AI184" s="29">
        <f t="shared" si="128"/>
        <v>183362.71098568922</v>
      </c>
      <c r="AJ184" s="29">
        <f t="shared" si="129"/>
        <v>182445.89743076079</v>
      </c>
      <c r="AK184" s="29">
        <f t="shared" si="130"/>
        <v>186979.67798191519</v>
      </c>
      <c r="AL184" s="29">
        <f t="shared" si="131"/>
        <v>191626.12297976579</v>
      </c>
      <c r="AM184" s="29">
        <f t="shared" si="132"/>
        <v>196388.03213581297</v>
      </c>
      <c r="AN184" s="29">
        <f t="shared" si="133"/>
        <v>203222.33565413929</v>
      </c>
      <c r="AO184" s="29">
        <f t="shared" si="134"/>
        <v>210294.47293490332</v>
      </c>
      <c r="AP184" s="29">
        <f t="shared" si="135"/>
        <v>217612.72059303796</v>
      </c>
      <c r="AQ184" s="29">
        <f t="shared" si="136"/>
        <v>220855.15012987424</v>
      </c>
      <c r="AR184" s="29">
        <f t="shared" si="137"/>
        <v>228540.90935439387</v>
      </c>
      <c r="AS184" s="29">
        <f t="shared" si="138"/>
        <v>236494.13299992678</v>
      </c>
      <c r="AT184" s="29">
        <f t="shared" si="139"/>
        <v>240017.89558162569</v>
      </c>
      <c r="AU184" s="19"/>
      <c r="AV184" s="28">
        <f t="shared" si="115"/>
        <v>199</v>
      </c>
      <c r="AW184" s="19"/>
      <c r="AX184" s="27">
        <f t="shared" si="116"/>
        <v>2.378230328683939E-2</v>
      </c>
    </row>
    <row r="185" spans="1:50">
      <c r="A185">
        <f t="shared" si="117"/>
        <v>171</v>
      </c>
      <c r="C185" s="31">
        <f>VLOOKUP(Data!B173,original_prizes,3,TRUE)</f>
        <v>0.01</v>
      </c>
      <c r="D185" s="31">
        <f>VLOOKUP(Data!C173,original_prizes,3,TRUE)</f>
        <v>0.02</v>
      </c>
      <c r="E185" s="31">
        <f>VLOOKUP(Data!D173,original_prizes,3,TRUE)</f>
        <v>0.01</v>
      </c>
      <c r="F185" s="31">
        <f>VLOOKUP(Data!E173,original_prizes,3,TRUE)</f>
        <v>0.01</v>
      </c>
      <c r="G185" s="31">
        <f>VLOOKUP(Data!F173,original_prizes,3,TRUE)</f>
        <v>0.02</v>
      </c>
      <c r="H185" s="31">
        <f>VLOOKUP(Data!G173,original_prizes,3,TRUE)</f>
        <v>0.02</v>
      </c>
      <c r="I185" s="31">
        <f>VLOOKUP(Data!H173,original_prizes,3,TRUE)</f>
        <v>0.02</v>
      </c>
      <c r="J185" s="31">
        <f>VLOOKUP(Data!I173,original_prizes,3,TRUE)</f>
        <v>0.04</v>
      </c>
      <c r="K185" s="31">
        <f>VLOOKUP(Data!J173,original_prizes,3,TRUE)</f>
        <v>0</v>
      </c>
      <c r="L185" s="31">
        <f>VLOOKUP(Data!K173,original_prizes,3,TRUE)</f>
        <v>0.02</v>
      </c>
      <c r="M185" s="31">
        <f>VLOOKUP(Data!L173,original_prizes,3,TRUE)</f>
        <v>0</v>
      </c>
      <c r="N185" s="31">
        <f>VLOOKUP(Data!M173,original_prizes,3,TRUE)</f>
        <v>0.03</v>
      </c>
      <c r="O185" s="31">
        <f>VLOOKUP(Data!N173,original_prizes,3,TRUE)</f>
        <v>0.02</v>
      </c>
      <c r="P185" s="31">
        <f>VLOOKUP(Data!O173,original_prizes,3,TRUE)</f>
        <v>0</v>
      </c>
      <c r="Q185" s="31">
        <f>VLOOKUP(Data!P173,original_prizes,3,TRUE)</f>
        <v>0.04</v>
      </c>
      <c r="R185" s="31">
        <f>VLOOKUP(Data!Q173,original_prizes,3,TRUE)</f>
        <v>0.03</v>
      </c>
      <c r="S185" s="31">
        <f>VLOOKUP(Data!R173,original_prizes,3,TRUE)</f>
        <v>0.04</v>
      </c>
      <c r="T185" s="31">
        <f>VLOOKUP(Data!S173,original_prizes,3,TRUE)</f>
        <v>0.04</v>
      </c>
      <c r="U185" s="31">
        <f>VLOOKUP(Data!T173,original_prizes,3,TRUE)</f>
        <v>0.04</v>
      </c>
      <c r="V185" s="31">
        <f>VLOOKUP(Data!U173,original_prizes,3,TRUE)</f>
        <v>0</v>
      </c>
      <c r="X185">
        <f t="shared" si="118"/>
        <v>171</v>
      </c>
      <c r="Z185" s="32">
        <f t="shared" si="119"/>
        <v>150000</v>
      </c>
      <c r="AA185" s="29">
        <f t="shared" si="120"/>
        <v>150742.5</v>
      </c>
      <c r="AB185" s="29">
        <f t="shared" si="121"/>
        <v>152988.56325000001</v>
      </c>
      <c r="AC185" s="29">
        <f t="shared" si="122"/>
        <v>153745.85663808751</v>
      </c>
      <c r="AD185" s="29">
        <f t="shared" si="123"/>
        <v>154506.89862844604</v>
      </c>
      <c r="AE185" s="29">
        <f t="shared" si="124"/>
        <v>156809.05141800988</v>
      </c>
      <c r="AF185" s="29">
        <f t="shared" si="125"/>
        <v>159145.50628413825</v>
      </c>
      <c r="AG185" s="29">
        <f t="shared" si="126"/>
        <v>161516.77432777191</v>
      </c>
      <c r="AH185" s="29">
        <f t="shared" si="127"/>
        <v>167137.55807437838</v>
      </c>
      <c r="AI185" s="29">
        <f t="shared" si="128"/>
        <v>166301.87028400649</v>
      </c>
      <c r="AJ185" s="29">
        <f t="shared" si="129"/>
        <v>168779.76815123821</v>
      </c>
      <c r="AK185" s="29">
        <f t="shared" si="130"/>
        <v>167935.86931048203</v>
      </c>
      <c r="AL185" s="29">
        <f t="shared" si="131"/>
        <v>172109.07566284749</v>
      </c>
      <c r="AM185" s="29">
        <f t="shared" si="132"/>
        <v>174673.50089022392</v>
      </c>
      <c r="AN185" s="29">
        <f t="shared" si="133"/>
        <v>173800.13338577279</v>
      </c>
      <c r="AO185" s="29">
        <f t="shared" si="134"/>
        <v>179848.37802759768</v>
      </c>
      <c r="AP185" s="29">
        <f t="shared" si="135"/>
        <v>184317.61022158348</v>
      </c>
      <c r="AQ185" s="29">
        <f t="shared" si="136"/>
        <v>190731.8630572946</v>
      </c>
      <c r="AR185" s="29">
        <f t="shared" si="137"/>
        <v>197369.33189168846</v>
      </c>
      <c r="AS185" s="29">
        <f t="shared" si="138"/>
        <v>204237.78464151922</v>
      </c>
      <c r="AT185" s="29">
        <f t="shared" si="139"/>
        <v>203216.59571831161</v>
      </c>
      <c r="AU185" s="19"/>
      <c r="AV185" s="28">
        <f t="shared" si="115"/>
        <v>113</v>
      </c>
      <c r="AW185" s="19"/>
      <c r="AX185" s="27">
        <f t="shared" si="116"/>
        <v>1.5297684286825541E-2</v>
      </c>
    </row>
    <row r="186" spans="1:50">
      <c r="A186">
        <f t="shared" si="117"/>
        <v>172</v>
      </c>
      <c r="C186" s="31">
        <f>VLOOKUP(Data!B174,original_prizes,3,TRUE)</f>
        <v>0.01</v>
      </c>
      <c r="D186" s="31">
        <f>VLOOKUP(Data!C174,original_prizes,3,TRUE)</f>
        <v>0.01</v>
      </c>
      <c r="E186" s="31">
        <f>VLOOKUP(Data!D174,original_prizes,3,TRUE)</f>
        <v>0.03</v>
      </c>
      <c r="F186" s="31">
        <f>VLOOKUP(Data!E174,original_prizes,3,TRUE)</f>
        <v>0.03</v>
      </c>
      <c r="G186" s="31">
        <f>VLOOKUP(Data!F174,original_prizes,3,TRUE)</f>
        <v>0.02</v>
      </c>
      <c r="H186" s="31">
        <f>VLOOKUP(Data!G174,original_prizes,3,TRUE)</f>
        <v>0.02</v>
      </c>
      <c r="I186" s="31">
        <f>VLOOKUP(Data!H174,original_prizes,3,TRUE)</f>
        <v>0.01</v>
      </c>
      <c r="J186" s="31">
        <f>VLOOKUP(Data!I174,original_prizes,3,TRUE)</f>
        <v>0.01</v>
      </c>
      <c r="K186" s="31">
        <f>VLOOKUP(Data!J174,original_prizes,3,TRUE)</f>
        <v>0.01</v>
      </c>
      <c r="L186" s="31">
        <f>VLOOKUP(Data!K174,original_prizes,3,TRUE)</f>
        <v>0.03</v>
      </c>
      <c r="M186" s="31">
        <f>VLOOKUP(Data!L174,original_prizes,3,TRUE)</f>
        <v>0.01</v>
      </c>
      <c r="N186" s="31">
        <f>VLOOKUP(Data!M174,original_prizes,3,TRUE)</f>
        <v>0.04</v>
      </c>
      <c r="O186" s="31">
        <f>VLOOKUP(Data!N174,original_prizes,3,TRUE)</f>
        <v>0</v>
      </c>
      <c r="P186" s="31">
        <f>VLOOKUP(Data!O174,original_prizes,3,TRUE)</f>
        <v>0.03</v>
      </c>
      <c r="Q186" s="31">
        <f>VLOOKUP(Data!P174,original_prizes,3,TRUE)</f>
        <v>0.02</v>
      </c>
      <c r="R186" s="31">
        <f>VLOOKUP(Data!Q174,original_prizes,3,TRUE)</f>
        <v>0.01</v>
      </c>
      <c r="S186" s="31">
        <f>VLOOKUP(Data!R174,original_prizes,3,TRUE)</f>
        <v>0.01</v>
      </c>
      <c r="T186" s="31">
        <f>VLOOKUP(Data!S174,original_prizes,3,TRUE)</f>
        <v>0.01</v>
      </c>
      <c r="U186" s="31">
        <f>VLOOKUP(Data!T174,original_prizes,3,TRUE)</f>
        <v>0.04</v>
      </c>
      <c r="V186" s="31">
        <f>VLOOKUP(Data!U174,original_prizes,3,TRUE)</f>
        <v>0.04</v>
      </c>
      <c r="X186">
        <f t="shared" si="118"/>
        <v>172</v>
      </c>
      <c r="Z186" s="32">
        <f t="shared" si="119"/>
        <v>150000</v>
      </c>
      <c r="AA186" s="29">
        <f t="shared" si="120"/>
        <v>150742.5</v>
      </c>
      <c r="AB186" s="29">
        <f t="shared" si="121"/>
        <v>151488.67537499999</v>
      </c>
      <c r="AC186" s="29">
        <f t="shared" si="122"/>
        <v>155253.16895806877</v>
      </c>
      <c r="AD186" s="29">
        <f t="shared" si="123"/>
        <v>159111.21020667677</v>
      </c>
      <c r="AE186" s="29">
        <f t="shared" si="124"/>
        <v>161481.96723875625</v>
      </c>
      <c r="AF186" s="29">
        <f t="shared" si="125"/>
        <v>163888.04855061372</v>
      </c>
      <c r="AG186" s="29">
        <f t="shared" si="126"/>
        <v>164699.29439093926</v>
      </c>
      <c r="AH186" s="29">
        <f t="shared" si="127"/>
        <v>165514.55589817441</v>
      </c>
      <c r="AI186" s="29">
        <f t="shared" si="128"/>
        <v>166333.85294987037</v>
      </c>
      <c r="AJ186" s="29">
        <f t="shared" si="129"/>
        <v>170467.24919567464</v>
      </c>
      <c r="AK186" s="29">
        <f t="shared" si="130"/>
        <v>171311.06207919322</v>
      </c>
      <c r="AL186" s="29">
        <f t="shared" si="131"/>
        <v>177272.68703954914</v>
      </c>
      <c r="AM186" s="29">
        <f t="shared" si="132"/>
        <v>176386.3236043514</v>
      </c>
      <c r="AN186" s="29">
        <f t="shared" si="133"/>
        <v>180769.52374591955</v>
      </c>
      <c r="AO186" s="29">
        <f t="shared" si="134"/>
        <v>183462.98964973373</v>
      </c>
      <c r="AP186" s="29">
        <f t="shared" si="135"/>
        <v>184371.13144849989</v>
      </c>
      <c r="AQ186" s="29">
        <f t="shared" si="136"/>
        <v>185283.76854916997</v>
      </c>
      <c r="AR186" s="29">
        <f t="shared" si="137"/>
        <v>186200.92320348838</v>
      </c>
      <c r="AS186" s="29">
        <f t="shared" si="138"/>
        <v>192680.71533096978</v>
      </c>
      <c r="AT186" s="29">
        <f t="shared" si="139"/>
        <v>199386.00422448755</v>
      </c>
      <c r="AU186" s="19"/>
      <c r="AV186" s="28">
        <f t="shared" si="115"/>
        <v>91</v>
      </c>
      <c r="AW186" s="19"/>
      <c r="AX186" s="27">
        <f t="shared" si="116"/>
        <v>1.4332102267520019E-2</v>
      </c>
    </row>
    <row r="187" spans="1:50">
      <c r="A187">
        <f t="shared" si="117"/>
        <v>173</v>
      </c>
      <c r="C187" s="31">
        <f>VLOOKUP(Data!B175,original_prizes,3,TRUE)</f>
        <v>0.04</v>
      </c>
      <c r="D187" s="31">
        <f>VLOOKUP(Data!C175,original_prizes,3,TRUE)</f>
        <v>0</v>
      </c>
      <c r="E187" s="31">
        <f>VLOOKUP(Data!D175,original_prizes,3,TRUE)</f>
        <v>0.03</v>
      </c>
      <c r="F187" s="31">
        <f>VLOOKUP(Data!E175,original_prizes,3,TRUE)</f>
        <v>0</v>
      </c>
      <c r="G187" s="31">
        <f>VLOOKUP(Data!F175,original_prizes,3,TRUE)</f>
        <v>0.01</v>
      </c>
      <c r="H187" s="31">
        <f>VLOOKUP(Data!G175,original_prizes,3,TRUE)</f>
        <v>0</v>
      </c>
      <c r="I187" s="31">
        <f>VLOOKUP(Data!H175,original_prizes,3,TRUE)</f>
        <v>0.03</v>
      </c>
      <c r="J187" s="31">
        <f>VLOOKUP(Data!I175,original_prizes,3,TRUE)</f>
        <v>0.03</v>
      </c>
      <c r="K187" s="31">
        <f>VLOOKUP(Data!J175,original_prizes,3,TRUE)</f>
        <v>0.03</v>
      </c>
      <c r="L187" s="31">
        <f>VLOOKUP(Data!K175,original_prizes,3,TRUE)</f>
        <v>0</v>
      </c>
      <c r="M187" s="31">
        <f>VLOOKUP(Data!L175,original_prizes,3,TRUE)</f>
        <v>0.01</v>
      </c>
      <c r="N187" s="31">
        <f>VLOOKUP(Data!M175,original_prizes,3,TRUE)</f>
        <v>0</v>
      </c>
      <c r="O187" s="31">
        <f>VLOOKUP(Data!N175,original_prizes,3,TRUE)</f>
        <v>0.01</v>
      </c>
      <c r="P187" s="31">
        <f>VLOOKUP(Data!O175,original_prizes,3,TRUE)</f>
        <v>0.01</v>
      </c>
      <c r="Q187" s="31">
        <f>VLOOKUP(Data!P175,original_prizes,3,TRUE)</f>
        <v>0.01</v>
      </c>
      <c r="R187" s="31">
        <f>VLOOKUP(Data!Q175,original_prizes,3,TRUE)</f>
        <v>0.01</v>
      </c>
      <c r="S187" s="31">
        <f>VLOOKUP(Data!R175,original_prizes,3,TRUE)</f>
        <v>0.04</v>
      </c>
      <c r="T187" s="31">
        <f>VLOOKUP(Data!S175,original_prizes,3,TRUE)</f>
        <v>0</v>
      </c>
      <c r="U187" s="31">
        <f>VLOOKUP(Data!T175,original_prizes,3,TRUE)</f>
        <v>0.03</v>
      </c>
      <c r="V187" s="31">
        <f>VLOOKUP(Data!U175,original_prizes,3,TRUE)</f>
        <v>0.03</v>
      </c>
      <c r="X187">
        <f t="shared" si="118"/>
        <v>173</v>
      </c>
      <c r="Z187" s="32">
        <f t="shared" si="119"/>
        <v>150000</v>
      </c>
      <c r="AA187" s="29">
        <f t="shared" si="120"/>
        <v>155220</v>
      </c>
      <c r="AB187" s="29">
        <f t="shared" si="121"/>
        <v>154443.9</v>
      </c>
      <c r="AC187" s="29">
        <f t="shared" si="122"/>
        <v>158281.830915</v>
      </c>
      <c r="AD187" s="29">
        <f t="shared" si="123"/>
        <v>157490.421760425</v>
      </c>
      <c r="AE187" s="29">
        <f t="shared" si="124"/>
        <v>158269.9993481391</v>
      </c>
      <c r="AF187" s="29">
        <f t="shared" si="125"/>
        <v>157478.6493513984</v>
      </c>
      <c r="AG187" s="29">
        <f t="shared" si="126"/>
        <v>161391.99378778067</v>
      </c>
      <c r="AH187" s="29">
        <f t="shared" si="127"/>
        <v>165402.58483340702</v>
      </c>
      <c r="AI187" s="29">
        <f t="shared" si="128"/>
        <v>169512.83906651719</v>
      </c>
      <c r="AJ187" s="29">
        <f t="shared" si="129"/>
        <v>168665.27487118461</v>
      </c>
      <c r="AK187" s="29">
        <f t="shared" si="130"/>
        <v>169500.16798179696</v>
      </c>
      <c r="AL187" s="29">
        <f t="shared" si="131"/>
        <v>168652.66714188797</v>
      </c>
      <c r="AM187" s="29">
        <f t="shared" si="132"/>
        <v>169487.49784424034</v>
      </c>
      <c r="AN187" s="29">
        <f t="shared" si="133"/>
        <v>170326.46095856934</v>
      </c>
      <c r="AO187" s="29">
        <f t="shared" si="134"/>
        <v>171169.57694031426</v>
      </c>
      <c r="AP187" s="29">
        <f t="shared" si="135"/>
        <v>172016.8663461688</v>
      </c>
      <c r="AQ187" s="29">
        <f t="shared" si="136"/>
        <v>178003.0532950155</v>
      </c>
      <c r="AR187" s="29">
        <f t="shared" si="137"/>
        <v>177113.03802854044</v>
      </c>
      <c r="AS187" s="29">
        <f t="shared" si="138"/>
        <v>181514.29702354968</v>
      </c>
      <c r="AT187" s="29">
        <f t="shared" si="139"/>
        <v>186024.92730458488</v>
      </c>
      <c r="AU187" s="19"/>
      <c r="AV187" s="28">
        <f t="shared" si="115"/>
        <v>24</v>
      </c>
      <c r="AW187" s="19"/>
      <c r="AX187" s="27">
        <f t="shared" si="116"/>
        <v>1.0820390961160609E-2</v>
      </c>
    </row>
    <row r="188" spans="1:50">
      <c r="A188">
        <f t="shared" si="117"/>
        <v>174</v>
      </c>
      <c r="C188" s="31">
        <f>VLOOKUP(Data!B176,original_prizes,3,TRUE)</f>
        <v>0.01</v>
      </c>
      <c r="D188" s="31">
        <f>VLOOKUP(Data!C176,original_prizes,3,TRUE)</f>
        <v>0.04</v>
      </c>
      <c r="E188" s="31">
        <f>VLOOKUP(Data!D176,original_prizes,3,TRUE)</f>
        <v>0.04</v>
      </c>
      <c r="F188" s="31">
        <f>VLOOKUP(Data!E176,original_prizes,3,TRUE)</f>
        <v>0.02</v>
      </c>
      <c r="G188" s="31">
        <f>VLOOKUP(Data!F176,original_prizes,3,TRUE)</f>
        <v>0.01</v>
      </c>
      <c r="H188" s="31">
        <f>VLOOKUP(Data!G176,original_prizes,3,TRUE)</f>
        <v>0</v>
      </c>
      <c r="I188" s="31">
        <f>VLOOKUP(Data!H176,original_prizes,3,TRUE)</f>
        <v>0.03</v>
      </c>
      <c r="J188" s="31">
        <f>VLOOKUP(Data!I176,original_prizes,3,TRUE)</f>
        <v>0.03</v>
      </c>
      <c r="K188" s="31">
        <f>VLOOKUP(Data!J176,original_prizes,3,TRUE)</f>
        <v>0.03</v>
      </c>
      <c r="L188" s="31">
        <f>VLOOKUP(Data!K176,original_prizes,3,TRUE)</f>
        <v>0.03</v>
      </c>
      <c r="M188" s="31">
        <f>VLOOKUP(Data!L176,original_prizes,3,TRUE)</f>
        <v>0.03</v>
      </c>
      <c r="N188" s="31">
        <f>VLOOKUP(Data!M176,original_prizes,3,TRUE)</f>
        <v>0.01</v>
      </c>
      <c r="O188" s="31">
        <f>VLOOKUP(Data!N176,original_prizes,3,TRUE)</f>
        <v>0.03</v>
      </c>
      <c r="P188" s="31">
        <f>VLOOKUP(Data!O176,original_prizes,3,TRUE)</f>
        <v>0.01</v>
      </c>
      <c r="Q188" s="31">
        <f>VLOOKUP(Data!P176,original_prizes,3,TRUE)</f>
        <v>0.02</v>
      </c>
      <c r="R188" s="31">
        <f>VLOOKUP(Data!Q176,original_prizes,3,TRUE)</f>
        <v>0</v>
      </c>
      <c r="S188" s="31">
        <f>VLOOKUP(Data!R176,original_prizes,3,TRUE)</f>
        <v>0.04</v>
      </c>
      <c r="T188" s="31">
        <f>VLOOKUP(Data!S176,original_prizes,3,TRUE)</f>
        <v>0.03</v>
      </c>
      <c r="U188" s="31">
        <f>VLOOKUP(Data!T176,original_prizes,3,TRUE)</f>
        <v>0.02</v>
      </c>
      <c r="V188" s="31">
        <f>VLOOKUP(Data!U176,original_prizes,3,TRUE)</f>
        <v>0.04</v>
      </c>
      <c r="X188">
        <f t="shared" si="118"/>
        <v>174</v>
      </c>
      <c r="Z188" s="32">
        <f t="shared" si="119"/>
        <v>150000</v>
      </c>
      <c r="AA188" s="29">
        <f t="shared" si="120"/>
        <v>150742.5</v>
      </c>
      <c r="AB188" s="29">
        <f t="shared" si="121"/>
        <v>155988.33900000001</v>
      </c>
      <c r="AC188" s="29">
        <f t="shared" si="122"/>
        <v>161416.73319720002</v>
      </c>
      <c r="AD188" s="29">
        <f t="shared" si="123"/>
        <v>163821.84252183829</v>
      </c>
      <c r="AE188" s="29">
        <f t="shared" si="124"/>
        <v>164632.7606423214</v>
      </c>
      <c r="AF188" s="29">
        <f t="shared" si="125"/>
        <v>163809.59683910978</v>
      </c>
      <c r="AG188" s="29">
        <f t="shared" si="126"/>
        <v>167880.26532056165</v>
      </c>
      <c r="AH188" s="29">
        <f t="shared" si="127"/>
        <v>172052.08991377763</v>
      </c>
      <c r="AI188" s="29">
        <f t="shared" si="128"/>
        <v>176327.58434813499</v>
      </c>
      <c r="AJ188" s="29">
        <f t="shared" si="129"/>
        <v>180709.32481918615</v>
      </c>
      <c r="AK188" s="29">
        <f t="shared" si="130"/>
        <v>185199.95154094292</v>
      </c>
      <c r="AL188" s="29">
        <f t="shared" si="131"/>
        <v>186116.69130107059</v>
      </c>
      <c r="AM188" s="29">
        <f t="shared" si="132"/>
        <v>190741.6910799022</v>
      </c>
      <c r="AN188" s="29">
        <f t="shared" si="133"/>
        <v>191685.86245074772</v>
      </c>
      <c r="AO188" s="29">
        <f t="shared" si="134"/>
        <v>194541.98180126387</v>
      </c>
      <c r="AP188" s="29">
        <f t="shared" si="135"/>
        <v>193569.27189225756</v>
      </c>
      <c r="AQ188" s="29">
        <f t="shared" si="136"/>
        <v>200305.48255410811</v>
      </c>
      <c r="AR188" s="29">
        <f t="shared" si="137"/>
        <v>205283.07379557769</v>
      </c>
      <c r="AS188" s="29">
        <f t="shared" si="138"/>
        <v>208341.7915951318</v>
      </c>
      <c r="AT188" s="29">
        <f t="shared" si="139"/>
        <v>215592.08594264241</v>
      </c>
      <c r="AU188" s="19"/>
      <c r="AV188" s="28">
        <f t="shared" si="115"/>
        <v>170</v>
      </c>
      <c r="AW188" s="19"/>
      <c r="AX188" s="27">
        <f t="shared" si="116"/>
        <v>1.8303127877434822E-2</v>
      </c>
    </row>
    <row r="189" spans="1:50">
      <c r="A189">
        <f t="shared" si="117"/>
        <v>175</v>
      </c>
      <c r="C189" s="31">
        <f>VLOOKUP(Data!B177,original_prizes,3,TRUE)</f>
        <v>0.01</v>
      </c>
      <c r="D189" s="31">
        <f>VLOOKUP(Data!C177,original_prizes,3,TRUE)</f>
        <v>0.04</v>
      </c>
      <c r="E189" s="31">
        <f>VLOOKUP(Data!D177,original_prizes,3,TRUE)</f>
        <v>0.01</v>
      </c>
      <c r="F189" s="31">
        <f>VLOOKUP(Data!E177,original_prizes,3,TRUE)</f>
        <v>0</v>
      </c>
      <c r="G189" s="31">
        <f>VLOOKUP(Data!F177,original_prizes,3,TRUE)</f>
        <v>0</v>
      </c>
      <c r="H189" s="31">
        <f>VLOOKUP(Data!G177,original_prizes,3,TRUE)</f>
        <v>0.02</v>
      </c>
      <c r="I189" s="31">
        <f>VLOOKUP(Data!H177,original_prizes,3,TRUE)</f>
        <v>0.04</v>
      </c>
      <c r="J189" s="31">
        <f>VLOOKUP(Data!I177,original_prizes,3,TRUE)</f>
        <v>0.02</v>
      </c>
      <c r="K189" s="31">
        <f>VLOOKUP(Data!J177,original_prizes,3,TRUE)</f>
        <v>0.02</v>
      </c>
      <c r="L189" s="31">
        <f>VLOOKUP(Data!K177,original_prizes,3,TRUE)</f>
        <v>0.02</v>
      </c>
      <c r="M189" s="31">
        <f>VLOOKUP(Data!L177,original_prizes,3,TRUE)</f>
        <v>0.03</v>
      </c>
      <c r="N189" s="31">
        <f>VLOOKUP(Data!M177,original_prizes,3,TRUE)</f>
        <v>0.03</v>
      </c>
      <c r="O189" s="31">
        <f>VLOOKUP(Data!N177,original_prizes,3,TRUE)</f>
        <v>0.02</v>
      </c>
      <c r="P189" s="31">
        <f>VLOOKUP(Data!O177,original_prizes,3,TRUE)</f>
        <v>0.01</v>
      </c>
      <c r="Q189" s="31">
        <f>VLOOKUP(Data!P177,original_prizes,3,TRUE)</f>
        <v>0.04</v>
      </c>
      <c r="R189" s="31">
        <f>VLOOKUP(Data!Q177,original_prizes,3,TRUE)</f>
        <v>0.03</v>
      </c>
      <c r="S189" s="31">
        <f>VLOOKUP(Data!R177,original_prizes,3,TRUE)</f>
        <v>0.02</v>
      </c>
      <c r="T189" s="31">
        <f>VLOOKUP(Data!S177,original_prizes,3,TRUE)</f>
        <v>0.04</v>
      </c>
      <c r="U189" s="31">
        <f>VLOOKUP(Data!T177,original_prizes,3,TRUE)</f>
        <v>0.04</v>
      </c>
      <c r="V189" s="31">
        <f>VLOOKUP(Data!U177,original_prizes,3,TRUE)</f>
        <v>0.04</v>
      </c>
      <c r="X189">
        <f t="shared" si="118"/>
        <v>175</v>
      </c>
      <c r="Z189" s="32">
        <f t="shared" si="119"/>
        <v>150000</v>
      </c>
      <c r="AA189" s="29">
        <f t="shared" si="120"/>
        <v>150742.5</v>
      </c>
      <c r="AB189" s="29">
        <f t="shared" si="121"/>
        <v>155988.33900000001</v>
      </c>
      <c r="AC189" s="29">
        <f t="shared" si="122"/>
        <v>156760.48127805002</v>
      </c>
      <c r="AD189" s="29">
        <f t="shared" si="123"/>
        <v>155976.67887165977</v>
      </c>
      <c r="AE189" s="29">
        <f t="shared" si="124"/>
        <v>155196.79547730146</v>
      </c>
      <c r="AF189" s="29">
        <f t="shared" si="125"/>
        <v>157509.22772991325</v>
      </c>
      <c r="AG189" s="29">
        <f t="shared" si="126"/>
        <v>162990.54885491423</v>
      </c>
      <c r="AH189" s="29">
        <f t="shared" si="127"/>
        <v>165419.10803285247</v>
      </c>
      <c r="AI189" s="29">
        <f t="shared" si="128"/>
        <v>167883.85274254199</v>
      </c>
      <c r="AJ189" s="29">
        <f t="shared" si="129"/>
        <v>170385.32214840589</v>
      </c>
      <c r="AK189" s="29">
        <f t="shared" si="130"/>
        <v>174619.39740379379</v>
      </c>
      <c r="AL189" s="29">
        <f t="shared" si="131"/>
        <v>178958.68942927805</v>
      </c>
      <c r="AM189" s="29">
        <f t="shared" si="132"/>
        <v>181625.17390177428</v>
      </c>
      <c r="AN189" s="29">
        <f t="shared" si="133"/>
        <v>182524.21851258806</v>
      </c>
      <c r="AO189" s="29">
        <f t="shared" si="134"/>
        <v>188876.06131682615</v>
      </c>
      <c r="AP189" s="29">
        <f t="shared" si="135"/>
        <v>193569.63144054927</v>
      </c>
      <c r="AQ189" s="29">
        <f t="shared" si="136"/>
        <v>196453.81894901345</v>
      </c>
      <c r="AR189" s="29">
        <f t="shared" si="137"/>
        <v>203290.41184843914</v>
      </c>
      <c r="AS189" s="29">
        <f t="shared" si="138"/>
        <v>210364.91818076483</v>
      </c>
      <c r="AT189" s="29">
        <f t="shared" si="139"/>
        <v>217685.61733345545</v>
      </c>
      <c r="AU189" s="19"/>
      <c r="AV189" s="28">
        <f t="shared" si="115"/>
        <v>180</v>
      </c>
      <c r="AW189" s="19"/>
      <c r="AX189" s="27">
        <f t="shared" si="116"/>
        <v>1.8795279046938118E-2</v>
      </c>
    </row>
    <row r="190" spans="1:50">
      <c r="A190">
        <f t="shared" si="117"/>
        <v>176</v>
      </c>
      <c r="C190" s="31">
        <f>VLOOKUP(Data!B178,original_prizes,3,TRUE)</f>
        <v>0.01</v>
      </c>
      <c r="D190" s="31">
        <f>VLOOKUP(Data!C178,original_prizes,3,TRUE)</f>
        <v>0.02</v>
      </c>
      <c r="E190" s="31">
        <f>VLOOKUP(Data!D178,original_prizes,3,TRUE)</f>
        <v>0</v>
      </c>
      <c r="F190" s="31">
        <f>VLOOKUP(Data!E178,original_prizes,3,TRUE)</f>
        <v>0.01</v>
      </c>
      <c r="G190" s="31">
        <f>VLOOKUP(Data!F178,original_prizes,3,TRUE)</f>
        <v>0.02</v>
      </c>
      <c r="H190" s="31">
        <f>VLOOKUP(Data!G178,original_prizes,3,TRUE)</f>
        <v>0.02</v>
      </c>
      <c r="I190" s="31">
        <f>VLOOKUP(Data!H178,original_prizes,3,TRUE)</f>
        <v>0.03</v>
      </c>
      <c r="J190" s="31">
        <f>VLOOKUP(Data!I178,original_prizes,3,TRUE)</f>
        <v>0.04</v>
      </c>
      <c r="K190" s="31">
        <f>VLOOKUP(Data!J178,original_prizes,3,TRUE)</f>
        <v>0.01</v>
      </c>
      <c r="L190" s="31">
        <f>VLOOKUP(Data!K178,original_prizes,3,TRUE)</f>
        <v>0.03</v>
      </c>
      <c r="M190" s="31">
        <f>VLOOKUP(Data!L178,original_prizes,3,TRUE)</f>
        <v>0.03</v>
      </c>
      <c r="N190" s="31">
        <f>VLOOKUP(Data!M178,original_prizes,3,TRUE)</f>
        <v>0.02</v>
      </c>
      <c r="O190" s="31">
        <f>VLOOKUP(Data!N178,original_prizes,3,TRUE)</f>
        <v>0.03</v>
      </c>
      <c r="P190" s="31">
        <f>VLOOKUP(Data!O178,original_prizes,3,TRUE)</f>
        <v>0.01</v>
      </c>
      <c r="Q190" s="31">
        <f>VLOOKUP(Data!P178,original_prizes,3,TRUE)</f>
        <v>0.02</v>
      </c>
      <c r="R190" s="31">
        <f>VLOOKUP(Data!Q178,original_prizes,3,TRUE)</f>
        <v>0</v>
      </c>
      <c r="S190" s="31">
        <f>VLOOKUP(Data!R178,original_prizes,3,TRUE)</f>
        <v>0.01</v>
      </c>
      <c r="T190" s="31">
        <f>VLOOKUP(Data!S178,original_prizes,3,TRUE)</f>
        <v>0.01</v>
      </c>
      <c r="U190" s="31">
        <f>VLOOKUP(Data!T178,original_prizes,3,TRUE)</f>
        <v>0.03</v>
      </c>
      <c r="V190" s="31">
        <f>VLOOKUP(Data!U178,original_prizes,3,TRUE)</f>
        <v>0</v>
      </c>
      <c r="X190">
        <f t="shared" si="118"/>
        <v>176</v>
      </c>
      <c r="Z190" s="32">
        <f t="shared" si="119"/>
        <v>150000</v>
      </c>
      <c r="AA190" s="29">
        <f t="shared" si="120"/>
        <v>150742.5</v>
      </c>
      <c r="AB190" s="29">
        <f t="shared" si="121"/>
        <v>152988.56325000001</v>
      </c>
      <c r="AC190" s="29">
        <f t="shared" si="122"/>
        <v>152223.62043375001</v>
      </c>
      <c r="AD190" s="29">
        <f t="shared" si="123"/>
        <v>152977.12735489706</v>
      </c>
      <c r="AE190" s="29">
        <f t="shared" si="124"/>
        <v>155256.48655248503</v>
      </c>
      <c r="AF190" s="29">
        <f t="shared" si="125"/>
        <v>157569.80820211707</v>
      </c>
      <c r="AG190" s="29">
        <f t="shared" si="126"/>
        <v>161485.41793593968</v>
      </c>
      <c r="AH190" s="29">
        <f t="shared" si="127"/>
        <v>167105.11048011039</v>
      </c>
      <c r="AI190" s="29">
        <f t="shared" si="128"/>
        <v>167932.28077698694</v>
      </c>
      <c r="AJ190" s="29">
        <f t="shared" si="129"/>
        <v>172105.39795429507</v>
      </c>
      <c r="AK190" s="29">
        <f t="shared" si="130"/>
        <v>176382.2170934593</v>
      </c>
      <c r="AL190" s="29">
        <f t="shared" si="131"/>
        <v>179010.31212815185</v>
      </c>
      <c r="AM190" s="29">
        <f t="shared" si="132"/>
        <v>183458.71838453645</v>
      </c>
      <c r="AN190" s="29">
        <f t="shared" si="133"/>
        <v>184366.83904053993</v>
      </c>
      <c r="AO190" s="29">
        <f t="shared" si="134"/>
        <v>187113.904942244</v>
      </c>
      <c r="AP190" s="29">
        <f t="shared" si="135"/>
        <v>186178.33541753277</v>
      </c>
      <c r="AQ190" s="29">
        <f t="shared" si="136"/>
        <v>187099.91817784955</v>
      </c>
      <c r="AR190" s="29">
        <f t="shared" si="137"/>
        <v>188026.0627728299</v>
      </c>
      <c r="AS190" s="29">
        <f t="shared" si="138"/>
        <v>192698.51043273474</v>
      </c>
      <c r="AT190" s="29">
        <f t="shared" si="139"/>
        <v>191735.01788057107</v>
      </c>
      <c r="AU190" s="19"/>
      <c r="AV190" s="28">
        <f t="shared" si="115"/>
        <v>47</v>
      </c>
      <c r="AW190" s="19"/>
      <c r="AX190" s="27">
        <f t="shared" si="116"/>
        <v>1.2349584530747526E-2</v>
      </c>
    </row>
    <row r="191" spans="1:50">
      <c r="A191">
        <f t="shared" si="117"/>
        <v>177</v>
      </c>
      <c r="C191" s="31">
        <f>VLOOKUP(Data!B179,original_prizes,3,TRUE)</f>
        <v>0.04</v>
      </c>
      <c r="D191" s="31">
        <f>VLOOKUP(Data!C179,original_prizes,3,TRUE)</f>
        <v>0.04</v>
      </c>
      <c r="E191" s="31">
        <f>VLOOKUP(Data!D179,original_prizes,3,TRUE)</f>
        <v>0.02</v>
      </c>
      <c r="F191" s="31">
        <f>VLOOKUP(Data!E179,original_prizes,3,TRUE)</f>
        <v>0.03</v>
      </c>
      <c r="G191" s="31">
        <f>VLOOKUP(Data!F179,original_prizes,3,TRUE)</f>
        <v>0.03</v>
      </c>
      <c r="H191" s="31">
        <f>VLOOKUP(Data!G179,original_prizes,3,TRUE)</f>
        <v>0.03</v>
      </c>
      <c r="I191" s="31">
        <f>VLOOKUP(Data!H179,original_prizes,3,TRUE)</f>
        <v>0.01</v>
      </c>
      <c r="J191" s="31">
        <f>VLOOKUP(Data!I179,original_prizes,3,TRUE)</f>
        <v>0</v>
      </c>
      <c r="K191" s="31">
        <f>VLOOKUP(Data!J179,original_prizes,3,TRUE)</f>
        <v>0.03</v>
      </c>
      <c r="L191" s="31">
        <f>VLOOKUP(Data!K179,original_prizes,3,TRUE)</f>
        <v>0.04</v>
      </c>
      <c r="M191" s="31">
        <f>VLOOKUP(Data!L179,original_prizes,3,TRUE)</f>
        <v>0.01</v>
      </c>
      <c r="N191" s="31">
        <f>VLOOKUP(Data!M179,original_prizes,3,TRUE)</f>
        <v>0.01</v>
      </c>
      <c r="O191" s="31">
        <f>VLOOKUP(Data!N179,original_prizes,3,TRUE)</f>
        <v>0.01</v>
      </c>
      <c r="P191" s="31">
        <f>VLOOKUP(Data!O179,original_prizes,3,TRUE)</f>
        <v>0.01</v>
      </c>
      <c r="Q191" s="31">
        <f>VLOOKUP(Data!P179,original_prizes,3,TRUE)</f>
        <v>0.03</v>
      </c>
      <c r="R191" s="31">
        <f>VLOOKUP(Data!Q179,original_prizes,3,TRUE)</f>
        <v>0.03</v>
      </c>
      <c r="S191" s="31">
        <f>VLOOKUP(Data!R179,original_prizes,3,TRUE)</f>
        <v>0</v>
      </c>
      <c r="T191" s="31">
        <f>VLOOKUP(Data!S179,original_prizes,3,TRUE)</f>
        <v>0.02</v>
      </c>
      <c r="U191" s="31">
        <f>VLOOKUP(Data!T179,original_prizes,3,TRUE)</f>
        <v>0.04</v>
      </c>
      <c r="V191" s="31">
        <f>VLOOKUP(Data!U179,original_prizes,3,TRUE)</f>
        <v>0.02</v>
      </c>
      <c r="X191">
        <f t="shared" si="118"/>
        <v>177</v>
      </c>
      <c r="Z191" s="32">
        <f t="shared" si="119"/>
        <v>150000</v>
      </c>
      <c r="AA191" s="29">
        <f t="shared" si="120"/>
        <v>155220</v>
      </c>
      <c r="AB191" s="29">
        <f t="shared" si="121"/>
        <v>160621.65600000002</v>
      </c>
      <c r="AC191" s="29">
        <f t="shared" si="122"/>
        <v>163014.91867440002</v>
      </c>
      <c r="AD191" s="29">
        <f t="shared" si="123"/>
        <v>167065.83940345887</v>
      </c>
      <c r="AE191" s="29">
        <f t="shared" si="124"/>
        <v>171217.42551263483</v>
      </c>
      <c r="AF191" s="29">
        <f t="shared" si="125"/>
        <v>175472.1785366238</v>
      </c>
      <c r="AG191" s="29">
        <f t="shared" si="126"/>
        <v>176340.7658203801</v>
      </c>
      <c r="AH191" s="29">
        <f t="shared" si="127"/>
        <v>175459.0619912782</v>
      </c>
      <c r="AI191" s="29">
        <f t="shared" si="128"/>
        <v>179819.21968176149</v>
      </c>
      <c r="AJ191" s="29">
        <f t="shared" si="129"/>
        <v>186076.9285266868</v>
      </c>
      <c r="AK191" s="29">
        <f t="shared" si="130"/>
        <v>186998.00932289389</v>
      </c>
      <c r="AL191" s="29">
        <f t="shared" si="131"/>
        <v>187923.64946904223</v>
      </c>
      <c r="AM191" s="29">
        <f t="shared" si="132"/>
        <v>188853.87153391397</v>
      </c>
      <c r="AN191" s="29">
        <f t="shared" si="133"/>
        <v>189788.69819800687</v>
      </c>
      <c r="AO191" s="29">
        <f t="shared" si="134"/>
        <v>194504.94734822735</v>
      </c>
      <c r="AP191" s="29">
        <f t="shared" si="135"/>
        <v>199338.39528983078</v>
      </c>
      <c r="AQ191" s="29">
        <f t="shared" si="136"/>
        <v>198341.70331338161</v>
      </c>
      <c r="AR191" s="29">
        <f t="shared" si="137"/>
        <v>201296.994692751</v>
      </c>
      <c r="AS191" s="29">
        <f t="shared" si="138"/>
        <v>208302.13010805874</v>
      </c>
      <c r="AT191" s="29">
        <f t="shared" si="139"/>
        <v>211405.83184666882</v>
      </c>
      <c r="AU191" s="19"/>
      <c r="AV191" s="28">
        <f t="shared" si="115"/>
        <v>160</v>
      </c>
      <c r="AW191" s="19"/>
      <c r="AX191" s="27">
        <f t="shared" si="116"/>
        <v>1.7305248742095491E-2</v>
      </c>
    </row>
    <row r="192" spans="1:50">
      <c r="A192">
        <f t="shared" si="117"/>
        <v>178</v>
      </c>
      <c r="C192" s="31">
        <f>VLOOKUP(Data!B180,original_prizes,3,TRUE)</f>
        <v>0</v>
      </c>
      <c r="D192" s="31">
        <f>VLOOKUP(Data!C180,original_prizes,3,TRUE)</f>
        <v>0.04</v>
      </c>
      <c r="E192" s="31">
        <f>VLOOKUP(Data!D180,original_prizes,3,TRUE)</f>
        <v>0.03</v>
      </c>
      <c r="F192" s="31">
        <f>VLOOKUP(Data!E180,original_prizes,3,TRUE)</f>
        <v>0.04</v>
      </c>
      <c r="G192" s="31">
        <f>VLOOKUP(Data!F180,original_prizes,3,TRUE)</f>
        <v>0</v>
      </c>
      <c r="H192" s="31">
        <f>VLOOKUP(Data!G180,original_prizes,3,TRUE)</f>
        <v>0.02</v>
      </c>
      <c r="I192" s="31">
        <f>VLOOKUP(Data!H180,original_prizes,3,TRUE)</f>
        <v>0.03</v>
      </c>
      <c r="J192" s="31">
        <f>VLOOKUP(Data!I180,original_prizes,3,TRUE)</f>
        <v>0</v>
      </c>
      <c r="K192" s="31">
        <f>VLOOKUP(Data!J180,original_prizes,3,TRUE)</f>
        <v>0.04</v>
      </c>
      <c r="L192" s="31">
        <f>VLOOKUP(Data!K180,original_prizes,3,TRUE)</f>
        <v>0</v>
      </c>
      <c r="M192" s="31">
        <f>VLOOKUP(Data!L180,original_prizes,3,TRUE)</f>
        <v>0.01</v>
      </c>
      <c r="N192" s="31">
        <f>VLOOKUP(Data!M180,original_prizes,3,TRUE)</f>
        <v>0.03</v>
      </c>
      <c r="O192" s="31">
        <f>VLOOKUP(Data!N180,original_prizes,3,TRUE)</f>
        <v>0.02</v>
      </c>
      <c r="P192" s="31">
        <f>VLOOKUP(Data!O180,original_prizes,3,TRUE)</f>
        <v>0.03</v>
      </c>
      <c r="Q192" s="31">
        <f>VLOOKUP(Data!P180,original_prizes,3,TRUE)</f>
        <v>0</v>
      </c>
      <c r="R192" s="31">
        <f>VLOOKUP(Data!Q180,original_prizes,3,TRUE)</f>
        <v>0</v>
      </c>
      <c r="S192" s="31">
        <f>VLOOKUP(Data!R180,original_prizes,3,TRUE)</f>
        <v>0.04</v>
      </c>
      <c r="T192" s="31">
        <f>VLOOKUP(Data!S180,original_prizes,3,TRUE)</f>
        <v>0.01</v>
      </c>
      <c r="U192" s="31">
        <f>VLOOKUP(Data!T180,original_prizes,3,TRUE)</f>
        <v>0.04</v>
      </c>
      <c r="V192" s="31">
        <f>VLOOKUP(Data!U180,original_prizes,3,TRUE)</f>
        <v>0.04</v>
      </c>
      <c r="X192">
        <f t="shared" si="118"/>
        <v>178</v>
      </c>
      <c r="Z192" s="32">
        <f t="shared" si="119"/>
        <v>150000</v>
      </c>
      <c r="AA192" s="29">
        <f t="shared" si="120"/>
        <v>149250</v>
      </c>
      <c r="AB192" s="29">
        <f t="shared" si="121"/>
        <v>154443.9</v>
      </c>
      <c r="AC192" s="29">
        <f t="shared" si="122"/>
        <v>158281.830915</v>
      </c>
      <c r="AD192" s="29">
        <f t="shared" si="123"/>
        <v>163790.038630842</v>
      </c>
      <c r="AE192" s="29">
        <f t="shared" si="124"/>
        <v>162971.08843768778</v>
      </c>
      <c r="AF192" s="29">
        <f t="shared" si="125"/>
        <v>165399.35765540935</v>
      </c>
      <c r="AG192" s="29">
        <f t="shared" si="126"/>
        <v>169509.53169314627</v>
      </c>
      <c r="AH192" s="29">
        <f t="shared" si="127"/>
        <v>168661.98403468053</v>
      </c>
      <c r="AI192" s="29">
        <f t="shared" si="128"/>
        <v>174531.42107908742</v>
      </c>
      <c r="AJ192" s="29">
        <f t="shared" si="129"/>
        <v>173658.763973692</v>
      </c>
      <c r="AK192" s="29">
        <f t="shared" si="130"/>
        <v>174518.37485536176</v>
      </c>
      <c r="AL192" s="29">
        <f t="shared" si="131"/>
        <v>178855.15647051751</v>
      </c>
      <c r="AM192" s="29">
        <f t="shared" si="132"/>
        <v>181520.09830192823</v>
      </c>
      <c r="AN192" s="29">
        <f t="shared" si="133"/>
        <v>186030.87274473114</v>
      </c>
      <c r="AO192" s="29">
        <f t="shared" si="134"/>
        <v>185100.71838100749</v>
      </c>
      <c r="AP192" s="29">
        <f t="shared" si="135"/>
        <v>184175.21478910247</v>
      </c>
      <c r="AQ192" s="29">
        <f t="shared" si="136"/>
        <v>190584.51226376323</v>
      </c>
      <c r="AR192" s="29">
        <f t="shared" si="137"/>
        <v>191527.90559946885</v>
      </c>
      <c r="AS192" s="29">
        <f t="shared" si="138"/>
        <v>198193.07671433035</v>
      </c>
      <c r="AT192" s="29">
        <f t="shared" si="139"/>
        <v>205090.19578398907</v>
      </c>
      <c r="AU192" s="19"/>
      <c r="AV192" s="28">
        <f t="shared" si="115"/>
        <v>125</v>
      </c>
      <c r="AW192" s="19"/>
      <c r="AX192" s="27">
        <f t="shared" si="116"/>
        <v>1.5763684784043441E-2</v>
      </c>
    </row>
    <row r="193" spans="1:50">
      <c r="A193">
        <f t="shared" si="117"/>
        <v>179</v>
      </c>
      <c r="C193" s="31">
        <f>VLOOKUP(Data!B181,original_prizes,3,TRUE)</f>
        <v>0.01</v>
      </c>
      <c r="D193" s="31">
        <f>VLOOKUP(Data!C181,original_prizes,3,TRUE)</f>
        <v>0.03</v>
      </c>
      <c r="E193" s="31">
        <f>VLOOKUP(Data!D181,original_prizes,3,TRUE)</f>
        <v>0.01</v>
      </c>
      <c r="F193" s="31">
        <f>VLOOKUP(Data!E181,original_prizes,3,TRUE)</f>
        <v>0.02</v>
      </c>
      <c r="G193" s="31">
        <f>VLOOKUP(Data!F181,original_prizes,3,TRUE)</f>
        <v>0.03</v>
      </c>
      <c r="H193" s="31">
        <f>VLOOKUP(Data!G181,original_prizes,3,TRUE)</f>
        <v>0</v>
      </c>
      <c r="I193" s="31">
        <f>VLOOKUP(Data!H181,original_prizes,3,TRUE)</f>
        <v>0</v>
      </c>
      <c r="J193" s="31">
        <f>VLOOKUP(Data!I181,original_prizes,3,TRUE)</f>
        <v>0.04</v>
      </c>
      <c r="K193" s="31">
        <f>VLOOKUP(Data!J181,original_prizes,3,TRUE)</f>
        <v>0.03</v>
      </c>
      <c r="L193" s="31">
        <f>VLOOKUP(Data!K181,original_prizes,3,TRUE)</f>
        <v>0.02</v>
      </c>
      <c r="M193" s="31">
        <f>VLOOKUP(Data!L181,original_prizes,3,TRUE)</f>
        <v>0.01</v>
      </c>
      <c r="N193" s="31">
        <f>VLOOKUP(Data!M181,original_prizes,3,TRUE)</f>
        <v>0.01</v>
      </c>
      <c r="O193" s="31">
        <f>VLOOKUP(Data!N181,original_prizes,3,TRUE)</f>
        <v>0.03</v>
      </c>
      <c r="P193" s="31">
        <f>VLOOKUP(Data!O181,original_prizes,3,TRUE)</f>
        <v>0.01</v>
      </c>
      <c r="Q193" s="31">
        <f>VLOOKUP(Data!P181,original_prizes,3,TRUE)</f>
        <v>0</v>
      </c>
      <c r="R193" s="31">
        <f>VLOOKUP(Data!Q181,original_prizes,3,TRUE)</f>
        <v>0</v>
      </c>
      <c r="S193" s="31">
        <f>VLOOKUP(Data!R181,original_prizes,3,TRUE)</f>
        <v>0</v>
      </c>
      <c r="T193" s="31">
        <f>VLOOKUP(Data!S181,original_prizes,3,TRUE)</f>
        <v>0.04</v>
      </c>
      <c r="U193" s="31">
        <f>VLOOKUP(Data!T181,original_prizes,3,TRUE)</f>
        <v>0</v>
      </c>
      <c r="V193" s="31">
        <f>VLOOKUP(Data!U181,original_prizes,3,TRUE)</f>
        <v>0</v>
      </c>
      <c r="X193">
        <f t="shared" si="118"/>
        <v>179</v>
      </c>
      <c r="Z193" s="32">
        <f t="shared" si="119"/>
        <v>150000</v>
      </c>
      <c r="AA193" s="29">
        <f t="shared" si="120"/>
        <v>150742.5</v>
      </c>
      <c r="AB193" s="29">
        <f t="shared" si="121"/>
        <v>154488.45112499999</v>
      </c>
      <c r="AC193" s="29">
        <f t="shared" si="122"/>
        <v>155253.16895806877</v>
      </c>
      <c r="AD193" s="29">
        <f t="shared" si="123"/>
        <v>157566.44117554399</v>
      </c>
      <c r="AE193" s="29">
        <f t="shared" si="124"/>
        <v>161481.96723875628</v>
      </c>
      <c r="AF193" s="29">
        <f t="shared" si="125"/>
        <v>160674.5574025625</v>
      </c>
      <c r="AG193" s="29">
        <f t="shared" si="126"/>
        <v>159871.18461554969</v>
      </c>
      <c r="AH193" s="29">
        <f t="shared" si="127"/>
        <v>165434.70184017083</v>
      </c>
      <c r="AI193" s="29">
        <f t="shared" si="128"/>
        <v>169545.75418089909</v>
      </c>
      <c r="AJ193" s="29">
        <f t="shared" si="129"/>
        <v>172071.98591819449</v>
      </c>
      <c r="AK193" s="29">
        <f t="shared" si="130"/>
        <v>172923.74224848955</v>
      </c>
      <c r="AL193" s="29">
        <f t="shared" si="131"/>
        <v>173779.71477261957</v>
      </c>
      <c r="AM193" s="29">
        <f t="shared" si="132"/>
        <v>178098.14068471917</v>
      </c>
      <c r="AN193" s="29">
        <f t="shared" si="133"/>
        <v>178979.72648110852</v>
      </c>
      <c r="AO193" s="29">
        <f t="shared" si="134"/>
        <v>178084.82784870299</v>
      </c>
      <c r="AP193" s="29">
        <f t="shared" si="135"/>
        <v>177194.40370945947</v>
      </c>
      <c r="AQ193" s="29">
        <f t="shared" si="136"/>
        <v>176308.43169091217</v>
      </c>
      <c r="AR193" s="29">
        <f t="shared" si="137"/>
        <v>182443.96511375593</v>
      </c>
      <c r="AS193" s="29">
        <f t="shared" si="138"/>
        <v>181531.74528818714</v>
      </c>
      <c r="AT193" s="29">
        <f t="shared" si="139"/>
        <v>180624.0865617462</v>
      </c>
      <c r="AU193" s="19"/>
      <c r="AV193" s="28">
        <f t="shared" si="115"/>
        <v>13</v>
      </c>
      <c r="AW193" s="19"/>
      <c r="AX193" s="27">
        <f t="shared" si="116"/>
        <v>9.3324133021046585E-3</v>
      </c>
    </row>
    <row r="194" spans="1:50">
      <c r="A194">
        <f t="shared" si="117"/>
        <v>180</v>
      </c>
      <c r="C194" s="31">
        <f>VLOOKUP(Data!B182,original_prizes,3,TRUE)</f>
        <v>0</v>
      </c>
      <c r="D194" s="31">
        <f>VLOOKUP(Data!C182,original_prizes,3,TRUE)</f>
        <v>0.03</v>
      </c>
      <c r="E194" s="31">
        <f>VLOOKUP(Data!D182,original_prizes,3,TRUE)</f>
        <v>0.03</v>
      </c>
      <c r="F194" s="31">
        <f>VLOOKUP(Data!E182,original_prizes,3,TRUE)</f>
        <v>0.03</v>
      </c>
      <c r="G194" s="31">
        <f>VLOOKUP(Data!F182,original_prizes,3,TRUE)</f>
        <v>0.01</v>
      </c>
      <c r="H194" s="31">
        <f>VLOOKUP(Data!G182,original_prizes,3,TRUE)</f>
        <v>0.03</v>
      </c>
      <c r="I194" s="31">
        <f>VLOOKUP(Data!H182,original_prizes,3,TRUE)</f>
        <v>0.04</v>
      </c>
      <c r="J194" s="31">
        <f>VLOOKUP(Data!I182,original_prizes,3,TRUE)</f>
        <v>0.02</v>
      </c>
      <c r="K194" s="31">
        <f>VLOOKUP(Data!J182,original_prizes,3,TRUE)</f>
        <v>0</v>
      </c>
      <c r="L194" s="31">
        <f>VLOOKUP(Data!K182,original_prizes,3,TRUE)</f>
        <v>0.02</v>
      </c>
      <c r="M194" s="31">
        <f>VLOOKUP(Data!L182,original_prizes,3,TRUE)</f>
        <v>0.04</v>
      </c>
      <c r="N194" s="31">
        <f>VLOOKUP(Data!M182,original_prizes,3,TRUE)</f>
        <v>0.01</v>
      </c>
      <c r="O194" s="31">
        <f>VLOOKUP(Data!N182,original_prizes,3,TRUE)</f>
        <v>0.04</v>
      </c>
      <c r="P194" s="31">
        <f>VLOOKUP(Data!O182,original_prizes,3,TRUE)</f>
        <v>0.01</v>
      </c>
      <c r="Q194" s="31">
        <f>VLOOKUP(Data!P182,original_prizes,3,TRUE)</f>
        <v>0</v>
      </c>
      <c r="R194" s="31">
        <f>VLOOKUP(Data!Q182,original_prizes,3,TRUE)</f>
        <v>0</v>
      </c>
      <c r="S194" s="31">
        <f>VLOOKUP(Data!R182,original_prizes,3,TRUE)</f>
        <v>0.01</v>
      </c>
      <c r="T194" s="31">
        <f>VLOOKUP(Data!S182,original_prizes,3,TRUE)</f>
        <v>0.02</v>
      </c>
      <c r="U194" s="31">
        <f>VLOOKUP(Data!T182,original_prizes,3,TRUE)</f>
        <v>0.01</v>
      </c>
      <c r="V194" s="31">
        <f>VLOOKUP(Data!U182,original_prizes,3,TRUE)</f>
        <v>0.01</v>
      </c>
      <c r="X194">
        <f t="shared" si="118"/>
        <v>180</v>
      </c>
      <c r="Z194" s="32">
        <f t="shared" si="119"/>
        <v>150000</v>
      </c>
      <c r="AA194" s="29">
        <f t="shared" si="120"/>
        <v>149250</v>
      </c>
      <c r="AB194" s="29">
        <f t="shared" si="121"/>
        <v>152958.86249999999</v>
      </c>
      <c r="AC194" s="29">
        <f t="shared" si="122"/>
        <v>156759.89023312501</v>
      </c>
      <c r="AD194" s="29">
        <f t="shared" si="123"/>
        <v>160655.37350541816</v>
      </c>
      <c r="AE194" s="29">
        <f t="shared" si="124"/>
        <v>161450.61760427</v>
      </c>
      <c r="AF194" s="29">
        <f t="shared" si="125"/>
        <v>165462.6654517361</v>
      </c>
      <c r="AG194" s="29">
        <f t="shared" si="126"/>
        <v>171220.76620945652</v>
      </c>
      <c r="AH194" s="29">
        <f t="shared" si="127"/>
        <v>173771.95562597743</v>
      </c>
      <c r="AI194" s="29">
        <f t="shared" si="128"/>
        <v>172903.09584784755</v>
      </c>
      <c r="AJ194" s="29">
        <f t="shared" si="129"/>
        <v>175479.35197598048</v>
      </c>
      <c r="AK194" s="29">
        <f t="shared" si="130"/>
        <v>181586.03342474459</v>
      </c>
      <c r="AL194" s="29">
        <f t="shared" si="131"/>
        <v>182484.88429019705</v>
      </c>
      <c r="AM194" s="29">
        <f t="shared" si="132"/>
        <v>188835.3582634959</v>
      </c>
      <c r="AN194" s="29">
        <f t="shared" si="133"/>
        <v>189770.09328690023</v>
      </c>
      <c r="AO194" s="29">
        <f t="shared" si="134"/>
        <v>188821.24282046573</v>
      </c>
      <c r="AP194" s="29">
        <f t="shared" si="135"/>
        <v>187877.13660636341</v>
      </c>
      <c r="AQ194" s="29">
        <f t="shared" si="136"/>
        <v>188807.1284325649</v>
      </c>
      <c r="AR194" s="29">
        <f t="shared" si="137"/>
        <v>191620.35464621012</v>
      </c>
      <c r="AS194" s="29">
        <f t="shared" si="138"/>
        <v>192568.87540170888</v>
      </c>
      <c r="AT194" s="29">
        <f t="shared" si="139"/>
        <v>193522.09133494733</v>
      </c>
      <c r="AU194" s="19"/>
      <c r="AV194" s="28">
        <f t="shared" si="115"/>
        <v>53</v>
      </c>
      <c r="AW194" s="19"/>
      <c r="AX194" s="27">
        <f t="shared" si="116"/>
        <v>1.2819290519784365E-2</v>
      </c>
    </row>
    <row r="195" spans="1:50">
      <c r="A195">
        <f t="shared" si="117"/>
        <v>181</v>
      </c>
      <c r="C195" s="31">
        <f>VLOOKUP(Data!B183,original_prizes,3,TRUE)</f>
        <v>0.04</v>
      </c>
      <c r="D195" s="31">
        <f>VLOOKUP(Data!C183,original_prizes,3,TRUE)</f>
        <v>0.02</v>
      </c>
      <c r="E195" s="31">
        <f>VLOOKUP(Data!D183,original_prizes,3,TRUE)</f>
        <v>0</v>
      </c>
      <c r="F195" s="31">
        <f>VLOOKUP(Data!E183,original_prizes,3,TRUE)</f>
        <v>0.04</v>
      </c>
      <c r="G195" s="31">
        <f>VLOOKUP(Data!F183,original_prizes,3,TRUE)</f>
        <v>0.03</v>
      </c>
      <c r="H195" s="31">
        <f>VLOOKUP(Data!G183,original_prizes,3,TRUE)</f>
        <v>0</v>
      </c>
      <c r="I195" s="31">
        <f>VLOOKUP(Data!H183,original_prizes,3,TRUE)</f>
        <v>0</v>
      </c>
      <c r="J195" s="31">
        <f>VLOOKUP(Data!I183,original_prizes,3,TRUE)</f>
        <v>0.01</v>
      </c>
      <c r="K195" s="31">
        <f>VLOOKUP(Data!J183,original_prizes,3,TRUE)</f>
        <v>0.01</v>
      </c>
      <c r="L195" s="31">
        <f>VLOOKUP(Data!K183,original_prizes,3,TRUE)</f>
        <v>0.01</v>
      </c>
      <c r="M195" s="31">
        <f>VLOOKUP(Data!L183,original_prizes,3,TRUE)</f>
        <v>0.02</v>
      </c>
      <c r="N195" s="31">
        <f>VLOOKUP(Data!M183,original_prizes,3,TRUE)</f>
        <v>0.01</v>
      </c>
      <c r="O195" s="31">
        <f>VLOOKUP(Data!N183,original_prizes,3,TRUE)</f>
        <v>0.04</v>
      </c>
      <c r="P195" s="31">
        <f>VLOOKUP(Data!O183,original_prizes,3,TRUE)</f>
        <v>0.01</v>
      </c>
      <c r="Q195" s="31">
        <f>VLOOKUP(Data!P183,original_prizes,3,TRUE)</f>
        <v>0.02</v>
      </c>
      <c r="R195" s="31">
        <f>VLOOKUP(Data!Q183,original_prizes,3,TRUE)</f>
        <v>0.03</v>
      </c>
      <c r="S195" s="31">
        <f>VLOOKUP(Data!R183,original_prizes,3,TRUE)</f>
        <v>0.04</v>
      </c>
      <c r="T195" s="31">
        <f>VLOOKUP(Data!S183,original_prizes,3,TRUE)</f>
        <v>0.02</v>
      </c>
      <c r="U195" s="31">
        <f>VLOOKUP(Data!T183,original_prizes,3,TRUE)</f>
        <v>0.02</v>
      </c>
      <c r="V195" s="31">
        <f>VLOOKUP(Data!U183,original_prizes,3,TRUE)</f>
        <v>0</v>
      </c>
      <c r="X195">
        <f t="shared" si="118"/>
        <v>181</v>
      </c>
      <c r="Z195" s="32">
        <f t="shared" si="119"/>
        <v>150000</v>
      </c>
      <c r="AA195" s="29">
        <f t="shared" si="120"/>
        <v>155220</v>
      </c>
      <c r="AB195" s="29">
        <f t="shared" si="121"/>
        <v>157532.77799999999</v>
      </c>
      <c r="AC195" s="29">
        <f t="shared" si="122"/>
        <v>156745.11410999999</v>
      </c>
      <c r="AD195" s="29">
        <f t="shared" si="123"/>
        <v>162199.84408102799</v>
      </c>
      <c r="AE195" s="29">
        <f t="shared" si="124"/>
        <v>166230.51020644154</v>
      </c>
      <c r="AF195" s="29">
        <f t="shared" si="125"/>
        <v>165399.35765540935</v>
      </c>
      <c r="AG195" s="29">
        <f t="shared" si="126"/>
        <v>164572.36086713229</v>
      </c>
      <c r="AH195" s="29">
        <f t="shared" si="127"/>
        <v>165386.9940534246</v>
      </c>
      <c r="AI195" s="29">
        <f t="shared" si="128"/>
        <v>166205.65967398902</v>
      </c>
      <c r="AJ195" s="29">
        <f t="shared" si="129"/>
        <v>167028.37768937525</v>
      </c>
      <c r="AK195" s="29">
        <f t="shared" si="130"/>
        <v>169517.10051694696</v>
      </c>
      <c r="AL195" s="29">
        <f t="shared" si="131"/>
        <v>170356.21016450584</v>
      </c>
      <c r="AM195" s="29">
        <f t="shared" si="132"/>
        <v>176284.60627823064</v>
      </c>
      <c r="AN195" s="29">
        <f t="shared" si="133"/>
        <v>177157.21507930788</v>
      </c>
      <c r="AO195" s="29">
        <f t="shared" si="134"/>
        <v>179796.85758398959</v>
      </c>
      <c r="AP195" s="29">
        <f t="shared" si="135"/>
        <v>184264.80949495174</v>
      </c>
      <c r="AQ195" s="29">
        <f t="shared" si="136"/>
        <v>190677.22486537605</v>
      </c>
      <c r="AR195" s="29">
        <f t="shared" si="137"/>
        <v>193518.31551587017</v>
      </c>
      <c r="AS195" s="29">
        <f t="shared" si="138"/>
        <v>196401.73841705665</v>
      </c>
      <c r="AT195" s="29">
        <f t="shared" si="139"/>
        <v>195419.72972497137</v>
      </c>
      <c r="AU195" s="19"/>
      <c r="AV195" s="28">
        <f t="shared" si="115"/>
        <v>63</v>
      </c>
      <c r="AW195" s="19"/>
      <c r="AX195" s="27">
        <f t="shared" si="116"/>
        <v>1.331356726227817E-2</v>
      </c>
    </row>
    <row r="196" spans="1:50">
      <c r="A196">
        <f t="shared" si="117"/>
        <v>182</v>
      </c>
      <c r="C196" s="31">
        <f>VLOOKUP(Data!B184,original_prizes,3,TRUE)</f>
        <v>0</v>
      </c>
      <c r="D196" s="31">
        <f>VLOOKUP(Data!C184,original_prizes,3,TRUE)</f>
        <v>0.04</v>
      </c>
      <c r="E196" s="31">
        <f>VLOOKUP(Data!D184,original_prizes,3,TRUE)</f>
        <v>0.03</v>
      </c>
      <c r="F196" s="31">
        <f>VLOOKUP(Data!E184,original_prizes,3,TRUE)</f>
        <v>0.02</v>
      </c>
      <c r="G196" s="31">
        <f>VLOOKUP(Data!F184,original_prizes,3,TRUE)</f>
        <v>0.02</v>
      </c>
      <c r="H196" s="31">
        <f>VLOOKUP(Data!G184,original_prizes,3,TRUE)</f>
        <v>0.04</v>
      </c>
      <c r="I196" s="31">
        <f>VLOOKUP(Data!H184,original_prizes,3,TRUE)</f>
        <v>0.02</v>
      </c>
      <c r="J196" s="31">
        <f>VLOOKUP(Data!I184,original_prizes,3,TRUE)</f>
        <v>0.02</v>
      </c>
      <c r="K196" s="31">
        <f>VLOOKUP(Data!J184,original_prizes,3,TRUE)</f>
        <v>0.01</v>
      </c>
      <c r="L196" s="31">
        <f>VLOOKUP(Data!K184,original_prizes,3,TRUE)</f>
        <v>0.01</v>
      </c>
      <c r="M196" s="31">
        <f>VLOOKUP(Data!L184,original_prizes,3,TRUE)</f>
        <v>0.02</v>
      </c>
      <c r="N196" s="31">
        <f>VLOOKUP(Data!M184,original_prizes,3,TRUE)</f>
        <v>0.04</v>
      </c>
      <c r="O196" s="31">
        <f>VLOOKUP(Data!N184,original_prizes,3,TRUE)</f>
        <v>0.01</v>
      </c>
      <c r="P196" s="31">
        <f>VLOOKUP(Data!O184,original_prizes,3,TRUE)</f>
        <v>0.02</v>
      </c>
      <c r="Q196" s="31">
        <f>VLOOKUP(Data!P184,original_prizes,3,TRUE)</f>
        <v>0.04</v>
      </c>
      <c r="R196" s="31">
        <f>VLOOKUP(Data!Q184,original_prizes,3,TRUE)</f>
        <v>0</v>
      </c>
      <c r="S196" s="31">
        <f>VLOOKUP(Data!R184,original_prizes,3,TRUE)</f>
        <v>0.03</v>
      </c>
      <c r="T196" s="31">
        <f>VLOOKUP(Data!S184,original_prizes,3,TRUE)</f>
        <v>0.04</v>
      </c>
      <c r="U196" s="31">
        <f>VLOOKUP(Data!T184,original_prizes,3,TRUE)</f>
        <v>0.03</v>
      </c>
      <c r="V196" s="31">
        <f>VLOOKUP(Data!U184,original_prizes,3,TRUE)</f>
        <v>0.04</v>
      </c>
      <c r="X196">
        <f t="shared" si="118"/>
        <v>182</v>
      </c>
      <c r="Z196" s="32">
        <f t="shared" si="119"/>
        <v>150000</v>
      </c>
      <c r="AA196" s="29">
        <f t="shared" si="120"/>
        <v>149250</v>
      </c>
      <c r="AB196" s="29">
        <f t="shared" si="121"/>
        <v>154443.9</v>
      </c>
      <c r="AC196" s="29">
        <f t="shared" si="122"/>
        <v>158281.830915</v>
      </c>
      <c r="AD196" s="29">
        <f t="shared" si="123"/>
        <v>160640.23019563348</v>
      </c>
      <c r="AE196" s="29">
        <f t="shared" si="124"/>
        <v>163033.76962554842</v>
      </c>
      <c r="AF196" s="29">
        <f t="shared" si="125"/>
        <v>168707.34480851749</v>
      </c>
      <c r="AG196" s="29">
        <f t="shared" si="126"/>
        <v>171221.08424616442</v>
      </c>
      <c r="AH196" s="29">
        <f t="shared" si="127"/>
        <v>173772.27840143227</v>
      </c>
      <c r="AI196" s="29">
        <f t="shared" si="128"/>
        <v>174632.45117951935</v>
      </c>
      <c r="AJ196" s="29">
        <f t="shared" si="129"/>
        <v>175496.88181285796</v>
      </c>
      <c r="AK196" s="29">
        <f t="shared" si="130"/>
        <v>178111.78535186953</v>
      </c>
      <c r="AL196" s="29">
        <f t="shared" si="131"/>
        <v>184310.0754821146</v>
      </c>
      <c r="AM196" s="29">
        <f t="shared" si="132"/>
        <v>185222.41035575105</v>
      </c>
      <c r="AN196" s="29">
        <f t="shared" si="133"/>
        <v>187982.22427005175</v>
      </c>
      <c r="AO196" s="29">
        <f t="shared" si="134"/>
        <v>194524.00567464955</v>
      </c>
      <c r="AP196" s="29">
        <f t="shared" si="135"/>
        <v>193551.38564627629</v>
      </c>
      <c r="AQ196" s="29">
        <f t="shared" si="136"/>
        <v>198361.13757958627</v>
      </c>
      <c r="AR196" s="29">
        <f t="shared" si="137"/>
        <v>205264.10516735588</v>
      </c>
      <c r="AS196" s="29">
        <f t="shared" si="138"/>
        <v>210364.91818076468</v>
      </c>
      <c r="AT196" s="29">
        <f t="shared" si="139"/>
        <v>217685.6173334553</v>
      </c>
      <c r="AU196" s="19"/>
      <c r="AV196" s="28">
        <f t="shared" si="115"/>
        <v>179</v>
      </c>
      <c r="AW196" s="19"/>
      <c r="AX196" s="27">
        <f t="shared" si="116"/>
        <v>1.8795279046938118E-2</v>
      </c>
    </row>
    <row r="197" spans="1:50">
      <c r="A197">
        <f t="shared" si="117"/>
        <v>183</v>
      </c>
      <c r="C197" s="31">
        <f>VLOOKUP(Data!B185,original_prizes,3,TRUE)</f>
        <v>0.01</v>
      </c>
      <c r="D197" s="31">
        <f>VLOOKUP(Data!C185,original_prizes,3,TRUE)</f>
        <v>0</v>
      </c>
      <c r="E197" s="31">
        <f>VLOOKUP(Data!D185,original_prizes,3,TRUE)</f>
        <v>0.04</v>
      </c>
      <c r="F197" s="31">
        <f>VLOOKUP(Data!E185,original_prizes,3,TRUE)</f>
        <v>0.01</v>
      </c>
      <c r="G197" s="31">
        <f>VLOOKUP(Data!F185,original_prizes,3,TRUE)</f>
        <v>0.01</v>
      </c>
      <c r="H197" s="31">
        <f>VLOOKUP(Data!G185,original_prizes,3,TRUE)</f>
        <v>0.02</v>
      </c>
      <c r="I197" s="31">
        <f>VLOOKUP(Data!H185,original_prizes,3,TRUE)</f>
        <v>0.04</v>
      </c>
      <c r="J197" s="31">
        <f>VLOOKUP(Data!I185,original_prizes,3,TRUE)</f>
        <v>0.02</v>
      </c>
      <c r="K197" s="31">
        <f>VLOOKUP(Data!J185,original_prizes,3,TRUE)</f>
        <v>0.04</v>
      </c>
      <c r="L197" s="31">
        <f>VLOOKUP(Data!K185,original_prizes,3,TRUE)</f>
        <v>0.03</v>
      </c>
      <c r="M197" s="31">
        <f>VLOOKUP(Data!L185,original_prizes,3,TRUE)</f>
        <v>0.02</v>
      </c>
      <c r="N197" s="31">
        <f>VLOOKUP(Data!M185,original_prizes,3,TRUE)</f>
        <v>0.01</v>
      </c>
      <c r="O197" s="31">
        <f>VLOOKUP(Data!N185,original_prizes,3,TRUE)</f>
        <v>0.03</v>
      </c>
      <c r="P197" s="31">
        <f>VLOOKUP(Data!O185,original_prizes,3,TRUE)</f>
        <v>0</v>
      </c>
      <c r="Q197" s="31">
        <f>VLOOKUP(Data!P185,original_prizes,3,TRUE)</f>
        <v>0</v>
      </c>
      <c r="R197" s="31">
        <f>VLOOKUP(Data!Q185,original_prizes,3,TRUE)</f>
        <v>0.02</v>
      </c>
      <c r="S197" s="31">
        <f>VLOOKUP(Data!R185,original_prizes,3,TRUE)</f>
        <v>0</v>
      </c>
      <c r="T197" s="31">
        <f>VLOOKUP(Data!S185,original_prizes,3,TRUE)</f>
        <v>0.01</v>
      </c>
      <c r="U197" s="31">
        <f>VLOOKUP(Data!T185,original_prizes,3,TRUE)</f>
        <v>0</v>
      </c>
      <c r="V197" s="31">
        <f>VLOOKUP(Data!U185,original_prizes,3,TRUE)</f>
        <v>0.01</v>
      </c>
      <c r="X197">
        <f t="shared" si="118"/>
        <v>183</v>
      </c>
      <c r="Z197" s="32">
        <f t="shared" si="119"/>
        <v>150000</v>
      </c>
      <c r="AA197" s="29">
        <f t="shared" si="120"/>
        <v>150742.5</v>
      </c>
      <c r="AB197" s="29">
        <f t="shared" si="121"/>
        <v>149988.78750000001</v>
      </c>
      <c r="AC197" s="29">
        <f t="shared" si="122"/>
        <v>155208.39730500002</v>
      </c>
      <c r="AD197" s="29">
        <f t="shared" si="123"/>
        <v>155976.67887165977</v>
      </c>
      <c r="AE197" s="29">
        <f t="shared" si="124"/>
        <v>156748.76343207448</v>
      </c>
      <c r="AF197" s="29">
        <f t="shared" si="125"/>
        <v>159084.3200072124</v>
      </c>
      <c r="AG197" s="29">
        <f t="shared" si="126"/>
        <v>164620.45434346338</v>
      </c>
      <c r="AH197" s="29">
        <f t="shared" si="127"/>
        <v>167073.29911318098</v>
      </c>
      <c r="AI197" s="29">
        <f t="shared" si="128"/>
        <v>172887.44992231968</v>
      </c>
      <c r="AJ197" s="29">
        <f t="shared" si="129"/>
        <v>177183.70305288932</v>
      </c>
      <c r="AK197" s="29">
        <f t="shared" si="130"/>
        <v>179823.7402283774</v>
      </c>
      <c r="AL197" s="29">
        <f t="shared" si="131"/>
        <v>180713.86774250786</v>
      </c>
      <c r="AM197" s="29">
        <f t="shared" si="132"/>
        <v>185204.60735590919</v>
      </c>
      <c r="AN197" s="29">
        <f t="shared" si="133"/>
        <v>184278.58431912964</v>
      </c>
      <c r="AO197" s="29">
        <f t="shared" si="134"/>
        <v>183357.19139753398</v>
      </c>
      <c r="AP197" s="29">
        <f t="shared" si="135"/>
        <v>186089.21354935723</v>
      </c>
      <c r="AQ197" s="29">
        <f t="shared" si="136"/>
        <v>185158.76748161044</v>
      </c>
      <c r="AR197" s="29">
        <f t="shared" si="137"/>
        <v>186075.30338064441</v>
      </c>
      <c r="AS197" s="29">
        <f t="shared" si="138"/>
        <v>185144.92686374119</v>
      </c>
      <c r="AT197" s="29">
        <f t="shared" si="139"/>
        <v>186061.3942517167</v>
      </c>
      <c r="AU197" s="19"/>
      <c r="AV197" s="28">
        <f t="shared" si="115"/>
        <v>28</v>
      </c>
      <c r="AW197" s="19"/>
      <c r="AX197" s="27">
        <f t="shared" si="116"/>
        <v>1.0830297725364035E-2</v>
      </c>
    </row>
    <row r="198" spans="1:50">
      <c r="A198">
        <f t="shared" si="117"/>
        <v>184</v>
      </c>
      <c r="C198" s="31">
        <f>VLOOKUP(Data!B186,original_prizes,3,TRUE)</f>
        <v>0.04</v>
      </c>
      <c r="D198" s="31">
        <f>VLOOKUP(Data!C186,original_prizes,3,TRUE)</f>
        <v>0.01</v>
      </c>
      <c r="E198" s="31">
        <f>VLOOKUP(Data!D186,original_prizes,3,TRUE)</f>
        <v>0.03</v>
      </c>
      <c r="F198" s="31">
        <f>VLOOKUP(Data!E186,original_prizes,3,TRUE)</f>
        <v>0.03</v>
      </c>
      <c r="G198" s="31">
        <f>VLOOKUP(Data!F186,original_prizes,3,TRUE)</f>
        <v>0.01</v>
      </c>
      <c r="H198" s="31">
        <f>VLOOKUP(Data!G186,original_prizes,3,TRUE)</f>
        <v>0</v>
      </c>
      <c r="I198" s="31">
        <f>VLOOKUP(Data!H186,original_prizes,3,TRUE)</f>
        <v>0</v>
      </c>
      <c r="J198" s="31">
        <f>VLOOKUP(Data!I186,original_prizes,3,TRUE)</f>
        <v>0.03</v>
      </c>
      <c r="K198" s="31">
        <f>VLOOKUP(Data!J186,original_prizes,3,TRUE)</f>
        <v>0.04</v>
      </c>
      <c r="L198" s="31">
        <f>VLOOKUP(Data!K186,original_prizes,3,TRUE)</f>
        <v>0.04</v>
      </c>
      <c r="M198" s="31">
        <f>VLOOKUP(Data!L186,original_prizes,3,TRUE)</f>
        <v>0.02</v>
      </c>
      <c r="N198" s="31">
        <f>VLOOKUP(Data!M186,original_prizes,3,TRUE)</f>
        <v>0.03</v>
      </c>
      <c r="O198" s="31">
        <f>VLOOKUP(Data!N186,original_prizes,3,TRUE)</f>
        <v>0.03</v>
      </c>
      <c r="P198" s="31">
        <f>VLOOKUP(Data!O186,original_prizes,3,TRUE)</f>
        <v>0.03</v>
      </c>
      <c r="Q198" s="31">
        <f>VLOOKUP(Data!P186,original_prizes,3,TRUE)</f>
        <v>0.03</v>
      </c>
      <c r="R198" s="31">
        <f>VLOOKUP(Data!Q186,original_prizes,3,TRUE)</f>
        <v>0.02</v>
      </c>
      <c r="S198" s="31">
        <f>VLOOKUP(Data!R186,original_prizes,3,TRUE)</f>
        <v>0.03</v>
      </c>
      <c r="T198" s="31">
        <f>VLOOKUP(Data!S186,original_prizes,3,TRUE)</f>
        <v>0.01</v>
      </c>
      <c r="U198" s="31">
        <f>VLOOKUP(Data!T186,original_prizes,3,TRUE)</f>
        <v>0.03</v>
      </c>
      <c r="V198" s="31">
        <f>VLOOKUP(Data!U186,original_prizes,3,TRUE)</f>
        <v>0.04</v>
      </c>
      <c r="X198">
        <f t="shared" si="118"/>
        <v>184</v>
      </c>
      <c r="Z198" s="32">
        <f t="shared" si="119"/>
        <v>150000</v>
      </c>
      <c r="AA198" s="29">
        <f t="shared" si="120"/>
        <v>155220</v>
      </c>
      <c r="AB198" s="29">
        <f t="shared" si="121"/>
        <v>155988.33900000001</v>
      </c>
      <c r="AC198" s="29">
        <f t="shared" si="122"/>
        <v>159864.64922415002</v>
      </c>
      <c r="AD198" s="29">
        <f t="shared" si="123"/>
        <v>163837.28575737015</v>
      </c>
      <c r="AE198" s="29">
        <f t="shared" si="124"/>
        <v>164648.28032186913</v>
      </c>
      <c r="AF198" s="29">
        <f t="shared" si="125"/>
        <v>163825.03892025977</v>
      </c>
      <c r="AG198" s="29">
        <f t="shared" si="126"/>
        <v>163005.91372565847</v>
      </c>
      <c r="AH198" s="29">
        <f t="shared" si="127"/>
        <v>167056.61068174106</v>
      </c>
      <c r="AI198" s="29">
        <f t="shared" si="128"/>
        <v>172870.18073346565</v>
      </c>
      <c r="AJ198" s="29">
        <f t="shared" si="129"/>
        <v>178886.06302299025</v>
      </c>
      <c r="AK198" s="29">
        <f t="shared" si="130"/>
        <v>181551.46536203279</v>
      </c>
      <c r="AL198" s="29">
        <f t="shared" si="131"/>
        <v>186063.01927627932</v>
      </c>
      <c r="AM198" s="29">
        <f t="shared" si="132"/>
        <v>190686.68530529487</v>
      </c>
      <c r="AN198" s="29">
        <f t="shared" si="133"/>
        <v>195425.24943513147</v>
      </c>
      <c r="AO198" s="29">
        <f t="shared" si="134"/>
        <v>200281.5668835945</v>
      </c>
      <c r="AP198" s="29">
        <f t="shared" si="135"/>
        <v>203265.76223016006</v>
      </c>
      <c r="AQ198" s="29">
        <f t="shared" si="136"/>
        <v>208316.91642157955</v>
      </c>
      <c r="AR198" s="29">
        <f t="shared" si="137"/>
        <v>209348.08515786636</v>
      </c>
      <c r="AS198" s="29">
        <f t="shared" si="138"/>
        <v>214550.38507403934</v>
      </c>
      <c r="AT198" s="29">
        <f t="shared" si="139"/>
        <v>222016.73847461591</v>
      </c>
      <c r="AU198" s="19"/>
      <c r="AV198" s="28">
        <f t="shared" si="115"/>
        <v>190</v>
      </c>
      <c r="AW198" s="19"/>
      <c r="AX198" s="27">
        <f t="shared" si="116"/>
        <v>1.9799331556483724E-2</v>
      </c>
    </row>
    <row r="199" spans="1:50">
      <c r="A199">
        <f t="shared" si="117"/>
        <v>185</v>
      </c>
      <c r="C199" s="31">
        <f>VLOOKUP(Data!B187,original_prizes,3,TRUE)</f>
        <v>0</v>
      </c>
      <c r="D199" s="31">
        <f>VLOOKUP(Data!C187,original_prizes,3,TRUE)</f>
        <v>0.03</v>
      </c>
      <c r="E199" s="31">
        <f>VLOOKUP(Data!D187,original_prizes,3,TRUE)</f>
        <v>0.02</v>
      </c>
      <c r="F199" s="31">
        <f>VLOOKUP(Data!E187,original_prizes,3,TRUE)</f>
        <v>0.01</v>
      </c>
      <c r="G199" s="31">
        <f>VLOOKUP(Data!F187,original_prizes,3,TRUE)</f>
        <v>0.03</v>
      </c>
      <c r="H199" s="31">
        <f>VLOOKUP(Data!G187,original_prizes,3,TRUE)</f>
        <v>0.03</v>
      </c>
      <c r="I199" s="31">
        <f>VLOOKUP(Data!H187,original_prizes,3,TRUE)</f>
        <v>0.02</v>
      </c>
      <c r="J199" s="31">
        <f>VLOOKUP(Data!I187,original_prizes,3,TRUE)</f>
        <v>0.01</v>
      </c>
      <c r="K199" s="31">
        <f>VLOOKUP(Data!J187,original_prizes,3,TRUE)</f>
        <v>0.01</v>
      </c>
      <c r="L199" s="31">
        <f>VLOOKUP(Data!K187,original_prizes,3,TRUE)</f>
        <v>0.02</v>
      </c>
      <c r="M199" s="31">
        <f>VLOOKUP(Data!L187,original_prizes,3,TRUE)</f>
        <v>0.03</v>
      </c>
      <c r="N199" s="31">
        <f>VLOOKUP(Data!M187,original_prizes,3,TRUE)</f>
        <v>0.02</v>
      </c>
      <c r="O199" s="31">
        <f>VLOOKUP(Data!N187,original_prizes,3,TRUE)</f>
        <v>0.01</v>
      </c>
      <c r="P199" s="31">
        <f>VLOOKUP(Data!O187,original_prizes,3,TRUE)</f>
        <v>0.01</v>
      </c>
      <c r="Q199" s="31">
        <f>VLOOKUP(Data!P187,original_prizes,3,TRUE)</f>
        <v>0.02</v>
      </c>
      <c r="R199" s="31">
        <f>VLOOKUP(Data!Q187,original_prizes,3,TRUE)</f>
        <v>0.03</v>
      </c>
      <c r="S199" s="31">
        <f>VLOOKUP(Data!R187,original_prizes,3,TRUE)</f>
        <v>0.01</v>
      </c>
      <c r="T199" s="31">
        <f>VLOOKUP(Data!S187,original_prizes,3,TRUE)</f>
        <v>0.03</v>
      </c>
      <c r="U199" s="31">
        <f>VLOOKUP(Data!T187,original_prizes,3,TRUE)</f>
        <v>0.03</v>
      </c>
      <c r="V199" s="31">
        <f>VLOOKUP(Data!U187,original_prizes,3,TRUE)</f>
        <v>0.04</v>
      </c>
      <c r="X199">
        <f t="shared" si="118"/>
        <v>185</v>
      </c>
      <c r="Z199" s="32">
        <f t="shared" si="119"/>
        <v>150000</v>
      </c>
      <c r="AA199" s="29">
        <f t="shared" si="120"/>
        <v>149250</v>
      </c>
      <c r="AB199" s="29">
        <f t="shared" si="121"/>
        <v>152958.86249999999</v>
      </c>
      <c r="AC199" s="29">
        <f t="shared" si="122"/>
        <v>155237.94955125</v>
      </c>
      <c r="AD199" s="29">
        <f t="shared" si="123"/>
        <v>156006.37740152868</v>
      </c>
      <c r="AE199" s="29">
        <f t="shared" si="124"/>
        <v>159883.13587995668</v>
      </c>
      <c r="AF199" s="29">
        <f t="shared" si="125"/>
        <v>163856.2318065736</v>
      </c>
      <c r="AG199" s="29">
        <f t="shared" si="126"/>
        <v>166297.68966049157</v>
      </c>
      <c r="AH199" s="29">
        <f t="shared" si="127"/>
        <v>167120.863224311</v>
      </c>
      <c r="AI199" s="29">
        <f t="shared" si="128"/>
        <v>167948.11149727134</v>
      </c>
      <c r="AJ199" s="29">
        <f t="shared" si="129"/>
        <v>170450.5383585807</v>
      </c>
      <c r="AK199" s="29">
        <f t="shared" si="130"/>
        <v>174686.23423679144</v>
      </c>
      <c r="AL199" s="29">
        <f t="shared" si="131"/>
        <v>177289.05912691963</v>
      </c>
      <c r="AM199" s="29">
        <f t="shared" si="132"/>
        <v>178166.63996959786</v>
      </c>
      <c r="AN199" s="29">
        <f t="shared" si="133"/>
        <v>179048.56483744737</v>
      </c>
      <c r="AO199" s="29">
        <f t="shared" si="134"/>
        <v>181716.38845352535</v>
      </c>
      <c r="AP199" s="29">
        <f t="shared" si="135"/>
        <v>186232.04070659546</v>
      </c>
      <c r="AQ199" s="29">
        <f t="shared" si="136"/>
        <v>187153.88930809312</v>
      </c>
      <c r="AR199" s="29">
        <f t="shared" si="137"/>
        <v>191804.66345739923</v>
      </c>
      <c r="AS199" s="29">
        <f t="shared" si="138"/>
        <v>196571.00934431562</v>
      </c>
      <c r="AT199" s="29">
        <f t="shared" si="139"/>
        <v>203411.68046949781</v>
      </c>
      <c r="AU199" s="19"/>
      <c r="AV199" s="28">
        <f t="shared" si="115"/>
        <v>123</v>
      </c>
      <c r="AW199" s="19"/>
      <c r="AX199" s="27">
        <f t="shared" si="116"/>
        <v>1.5346395572855442E-2</v>
      </c>
    </row>
    <row r="200" spans="1:50">
      <c r="A200">
        <f t="shared" si="117"/>
        <v>186</v>
      </c>
      <c r="C200" s="31">
        <f>VLOOKUP(Data!B188,original_prizes,3,TRUE)</f>
        <v>0.04</v>
      </c>
      <c r="D200" s="31">
        <f>VLOOKUP(Data!C188,original_prizes,3,TRUE)</f>
        <v>0.02</v>
      </c>
      <c r="E200" s="31">
        <f>VLOOKUP(Data!D188,original_prizes,3,TRUE)</f>
        <v>0.04</v>
      </c>
      <c r="F200" s="31">
        <f>VLOOKUP(Data!E188,original_prizes,3,TRUE)</f>
        <v>0.02</v>
      </c>
      <c r="G200" s="31">
        <f>VLOOKUP(Data!F188,original_prizes,3,TRUE)</f>
        <v>0.04</v>
      </c>
      <c r="H200" s="31">
        <f>VLOOKUP(Data!G188,original_prizes,3,TRUE)</f>
        <v>0.01</v>
      </c>
      <c r="I200" s="31">
        <f>VLOOKUP(Data!H188,original_prizes,3,TRUE)</f>
        <v>0</v>
      </c>
      <c r="J200" s="31">
        <f>VLOOKUP(Data!I188,original_prizes,3,TRUE)</f>
        <v>0</v>
      </c>
      <c r="K200" s="31">
        <f>VLOOKUP(Data!J188,original_prizes,3,TRUE)</f>
        <v>0.04</v>
      </c>
      <c r="L200" s="31">
        <f>VLOOKUP(Data!K188,original_prizes,3,TRUE)</f>
        <v>0</v>
      </c>
      <c r="M200" s="31">
        <f>VLOOKUP(Data!L188,original_prizes,3,TRUE)</f>
        <v>0.01</v>
      </c>
      <c r="N200" s="31">
        <f>VLOOKUP(Data!M188,original_prizes,3,TRUE)</f>
        <v>0.01</v>
      </c>
      <c r="O200" s="31">
        <f>VLOOKUP(Data!N188,original_prizes,3,TRUE)</f>
        <v>0.04</v>
      </c>
      <c r="P200" s="31">
        <f>VLOOKUP(Data!O188,original_prizes,3,TRUE)</f>
        <v>0.03</v>
      </c>
      <c r="Q200" s="31">
        <f>VLOOKUP(Data!P188,original_prizes,3,TRUE)</f>
        <v>0.01</v>
      </c>
      <c r="R200" s="31">
        <f>VLOOKUP(Data!Q188,original_prizes,3,TRUE)</f>
        <v>0.03</v>
      </c>
      <c r="S200" s="31">
        <f>VLOOKUP(Data!R188,original_prizes,3,TRUE)</f>
        <v>0</v>
      </c>
      <c r="T200" s="31">
        <f>VLOOKUP(Data!S188,original_prizes,3,TRUE)</f>
        <v>0.01</v>
      </c>
      <c r="U200" s="31">
        <f>VLOOKUP(Data!T188,original_prizes,3,TRUE)</f>
        <v>0.03</v>
      </c>
      <c r="V200" s="31">
        <f>VLOOKUP(Data!U188,original_prizes,3,TRUE)</f>
        <v>0.02</v>
      </c>
      <c r="X200">
        <f t="shared" si="118"/>
        <v>186</v>
      </c>
      <c r="Z200" s="32">
        <f t="shared" si="119"/>
        <v>150000</v>
      </c>
      <c r="AA200" s="29">
        <f t="shared" si="120"/>
        <v>155220</v>
      </c>
      <c r="AB200" s="29">
        <f t="shared" si="121"/>
        <v>157532.77799999999</v>
      </c>
      <c r="AC200" s="29">
        <f t="shared" si="122"/>
        <v>163014.91867439999</v>
      </c>
      <c r="AD200" s="29">
        <f t="shared" si="123"/>
        <v>165443.84096264857</v>
      </c>
      <c r="AE200" s="29">
        <f t="shared" si="124"/>
        <v>171201.28662814872</v>
      </c>
      <c r="AF200" s="29">
        <f t="shared" si="125"/>
        <v>172048.73299695808</v>
      </c>
      <c r="AG200" s="29">
        <f t="shared" si="126"/>
        <v>171188.48933197328</v>
      </c>
      <c r="AH200" s="29">
        <f t="shared" si="127"/>
        <v>170332.54688531341</v>
      </c>
      <c r="AI200" s="29">
        <f t="shared" si="128"/>
        <v>176260.11951692234</v>
      </c>
      <c r="AJ200" s="29">
        <f t="shared" si="129"/>
        <v>175378.81891933773</v>
      </c>
      <c r="AK200" s="29">
        <f t="shared" si="130"/>
        <v>176246.94407298847</v>
      </c>
      <c r="AL200" s="29">
        <f t="shared" si="131"/>
        <v>177119.36644614977</v>
      </c>
      <c r="AM200" s="29">
        <f t="shared" si="132"/>
        <v>183283.12039847579</v>
      </c>
      <c r="AN200" s="29">
        <f t="shared" si="133"/>
        <v>187837.7059403779</v>
      </c>
      <c r="AO200" s="29">
        <f t="shared" si="134"/>
        <v>188767.50258478278</v>
      </c>
      <c r="AP200" s="29">
        <f t="shared" si="135"/>
        <v>193458.37502401462</v>
      </c>
      <c r="AQ200" s="29">
        <f t="shared" si="136"/>
        <v>192491.08314889454</v>
      </c>
      <c r="AR200" s="29">
        <f t="shared" si="137"/>
        <v>193443.91401048159</v>
      </c>
      <c r="AS200" s="29">
        <f t="shared" si="138"/>
        <v>198250.99527364204</v>
      </c>
      <c r="AT200" s="29">
        <f t="shared" si="139"/>
        <v>201204.93510321929</v>
      </c>
      <c r="AU200" s="19"/>
      <c r="AV200" s="28">
        <f t="shared" si="115"/>
        <v>95</v>
      </c>
      <c r="AW200" s="19"/>
      <c r="AX200" s="27">
        <f t="shared" si="116"/>
        <v>1.4792779587436966E-2</v>
      </c>
    </row>
    <row r="201" spans="1:50">
      <c r="A201">
        <f t="shared" si="117"/>
        <v>187</v>
      </c>
      <c r="C201" s="31">
        <f>VLOOKUP(Data!B189,original_prizes,3,TRUE)</f>
        <v>0</v>
      </c>
      <c r="D201" s="31">
        <f>VLOOKUP(Data!C189,original_prizes,3,TRUE)</f>
        <v>0</v>
      </c>
      <c r="E201" s="31">
        <f>VLOOKUP(Data!D189,original_prizes,3,TRUE)</f>
        <v>0.03</v>
      </c>
      <c r="F201" s="31">
        <f>VLOOKUP(Data!E189,original_prizes,3,TRUE)</f>
        <v>0.03</v>
      </c>
      <c r="G201" s="31">
        <f>VLOOKUP(Data!F189,original_prizes,3,TRUE)</f>
        <v>0.01</v>
      </c>
      <c r="H201" s="31">
        <f>VLOOKUP(Data!G189,original_prizes,3,TRUE)</f>
        <v>0.04</v>
      </c>
      <c r="I201" s="31">
        <f>VLOOKUP(Data!H189,original_prizes,3,TRUE)</f>
        <v>0.01</v>
      </c>
      <c r="J201" s="31">
        <f>VLOOKUP(Data!I189,original_prizes,3,TRUE)</f>
        <v>0.04</v>
      </c>
      <c r="K201" s="31">
        <f>VLOOKUP(Data!J189,original_prizes,3,TRUE)</f>
        <v>0.02</v>
      </c>
      <c r="L201" s="31">
        <f>VLOOKUP(Data!K189,original_prizes,3,TRUE)</f>
        <v>0</v>
      </c>
      <c r="M201" s="31">
        <f>VLOOKUP(Data!L189,original_prizes,3,TRUE)</f>
        <v>0.01</v>
      </c>
      <c r="N201" s="31">
        <f>VLOOKUP(Data!M189,original_prizes,3,TRUE)</f>
        <v>0</v>
      </c>
      <c r="O201" s="31">
        <f>VLOOKUP(Data!N189,original_prizes,3,TRUE)</f>
        <v>0.04</v>
      </c>
      <c r="P201" s="31">
        <f>VLOOKUP(Data!O189,original_prizes,3,TRUE)</f>
        <v>0</v>
      </c>
      <c r="Q201" s="31">
        <f>VLOOKUP(Data!P189,original_prizes,3,TRUE)</f>
        <v>0.03</v>
      </c>
      <c r="R201" s="31">
        <f>VLOOKUP(Data!Q189,original_prizes,3,TRUE)</f>
        <v>0</v>
      </c>
      <c r="S201" s="31">
        <f>VLOOKUP(Data!R189,original_prizes,3,TRUE)</f>
        <v>0.01</v>
      </c>
      <c r="T201" s="31">
        <f>VLOOKUP(Data!S189,original_prizes,3,TRUE)</f>
        <v>0.03</v>
      </c>
      <c r="U201" s="31">
        <f>VLOOKUP(Data!T189,original_prizes,3,TRUE)</f>
        <v>0.02</v>
      </c>
      <c r="V201" s="31">
        <f>VLOOKUP(Data!U189,original_prizes,3,TRUE)</f>
        <v>0</v>
      </c>
      <c r="X201">
        <f t="shared" si="118"/>
        <v>187</v>
      </c>
      <c r="Z201" s="32">
        <f t="shared" si="119"/>
        <v>150000</v>
      </c>
      <c r="AA201" s="29">
        <f t="shared" si="120"/>
        <v>149250</v>
      </c>
      <c r="AB201" s="29">
        <f t="shared" si="121"/>
        <v>148503.75</v>
      </c>
      <c r="AC201" s="29">
        <f t="shared" si="122"/>
        <v>152194.06818750003</v>
      </c>
      <c r="AD201" s="29">
        <f t="shared" si="123"/>
        <v>155976.09078195941</v>
      </c>
      <c r="AE201" s="29">
        <f t="shared" si="124"/>
        <v>156748.17243133011</v>
      </c>
      <c r="AF201" s="29">
        <f t="shared" si="125"/>
        <v>162203.00883194039</v>
      </c>
      <c r="AG201" s="29">
        <f t="shared" si="126"/>
        <v>163005.91372565849</v>
      </c>
      <c r="AH201" s="29">
        <f t="shared" si="127"/>
        <v>168678.51952331141</v>
      </c>
      <c r="AI201" s="29">
        <f t="shared" si="128"/>
        <v>171191.82946420874</v>
      </c>
      <c r="AJ201" s="29">
        <f t="shared" si="129"/>
        <v>170335.87031688771</v>
      </c>
      <c r="AK201" s="29">
        <f t="shared" si="130"/>
        <v>171179.03287495629</v>
      </c>
      <c r="AL201" s="29">
        <f t="shared" si="131"/>
        <v>170323.1377105815</v>
      </c>
      <c r="AM201" s="29">
        <f t="shared" si="132"/>
        <v>176250.38290290974</v>
      </c>
      <c r="AN201" s="29">
        <f t="shared" si="133"/>
        <v>175369.13098839519</v>
      </c>
      <c r="AO201" s="29">
        <f t="shared" si="134"/>
        <v>179727.05389345682</v>
      </c>
      <c r="AP201" s="29">
        <f t="shared" si="135"/>
        <v>178828.41862398954</v>
      </c>
      <c r="AQ201" s="29">
        <f t="shared" si="136"/>
        <v>179713.61929617831</v>
      </c>
      <c r="AR201" s="29">
        <f t="shared" si="137"/>
        <v>184179.50273568832</v>
      </c>
      <c r="AS201" s="29">
        <f t="shared" si="138"/>
        <v>186923.77732645007</v>
      </c>
      <c r="AT201" s="29">
        <f t="shared" si="139"/>
        <v>185989.15843981781</v>
      </c>
      <c r="AU201" s="19"/>
      <c r="AV201" s="28">
        <f t="shared" si="115"/>
        <v>22</v>
      </c>
      <c r="AW201" s="19"/>
      <c r="AX201" s="27">
        <f t="shared" si="116"/>
        <v>1.0810672048477743E-2</v>
      </c>
    </row>
    <row r="202" spans="1:50">
      <c r="A202">
        <f t="shared" si="117"/>
        <v>188</v>
      </c>
      <c r="C202" s="31">
        <f>VLOOKUP(Data!B190,original_prizes,3,TRUE)</f>
        <v>0.03</v>
      </c>
      <c r="D202" s="31">
        <f>VLOOKUP(Data!C190,original_prizes,3,TRUE)</f>
        <v>0</v>
      </c>
      <c r="E202" s="31">
        <f>VLOOKUP(Data!D190,original_prizes,3,TRUE)</f>
        <v>0</v>
      </c>
      <c r="F202" s="31">
        <f>VLOOKUP(Data!E190,original_prizes,3,TRUE)</f>
        <v>0.04</v>
      </c>
      <c r="G202" s="31">
        <f>VLOOKUP(Data!F190,original_prizes,3,TRUE)</f>
        <v>0.04</v>
      </c>
      <c r="H202" s="31">
        <f>VLOOKUP(Data!G190,original_prizes,3,TRUE)</f>
        <v>0.01</v>
      </c>
      <c r="I202" s="31">
        <f>VLOOKUP(Data!H190,original_prizes,3,TRUE)</f>
        <v>0</v>
      </c>
      <c r="J202" s="31">
        <f>VLOOKUP(Data!I190,original_prizes,3,TRUE)</f>
        <v>0</v>
      </c>
      <c r="K202" s="31">
        <f>VLOOKUP(Data!J190,original_prizes,3,TRUE)</f>
        <v>0.02</v>
      </c>
      <c r="L202" s="31">
        <f>VLOOKUP(Data!K190,original_prizes,3,TRUE)</f>
        <v>0.03</v>
      </c>
      <c r="M202" s="31">
        <f>VLOOKUP(Data!L190,original_prizes,3,TRUE)</f>
        <v>0.03</v>
      </c>
      <c r="N202" s="31">
        <f>VLOOKUP(Data!M190,original_prizes,3,TRUE)</f>
        <v>0.02</v>
      </c>
      <c r="O202" s="31">
        <f>VLOOKUP(Data!N190,original_prizes,3,TRUE)</f>
        <v>0</v>
      </c>
      <c r="P202" s="31">
        <f>VLOOKUP(Data!O190,original_prizes,3,TRUE)</f>
        <v>0.04</v>
      </c>
      <c r="Q202" s="31">
        <f>VLOOKUP(Data!P190,original_prizes,3,TRUE)</f>
        <v>0.04</v>
      </c>
      <c r="R202" s="31">
        <f>VLOOKUP(Data!Q190,original_prizes,3,TRUE)</f>
        <v>0.04</v>
      </c>
      <c r="S202" s="31">
        <f>VLOOKUP(Data!R190,original_prizes,3,TRUE)</f>
        <v>0.02</v>
      </c>
      <c r="T202" s="31">
        <f>VLOOKUP(Data!S190,original_prizes,3,TRUE)</f>
        <v>0.04</v>
      </c>
      <c r="U202" s="31">
        <f>VLOOKUP(Data!T190,original_prizes,3,TRUE)</f>
        <v>0</v>
      </c>
      <c r="V202" s="31">
        <f>VLOOKUP(Data!U190,original_prizes,3,TRUE)</f>
        <v>0.03</v>
      </c>
      <c r="X202">
        <f t="shared" si="118"/>
        <v>188</v>
      </c>
      <c r="Z202" s="32">
        <f t="shared" si="119"/>
        <v>150000</v>
      </c>
      <c r="AA202" s="29">
        <f t="shared" si="120"/>
        <v>153727.5</v>
      </c>
      <c r="AB202" s="29">
        <f t="shared" si="121"/>
        <v>152958.86249999999</v>
      </c>
      <c r="AC202" s="29">
        <f t="shared" si="122"/>
        <v>152194.0681875</v>
      </c>
      <c r="AD202" s="29">
        <f t="shared" si="123"/>
        <v>157490.421760425</v>
      </c>
      <c r="AE202" s="29">
        <f t="shared" si="124"/>
        <v>162971.08843768778</v>
      </c>
      <c r="AF202" s="29">
        <f t="shared" si="125"/>
        <v>163777.79532545432</v>
      </c>
      <c r="AG202" s="29">
        <f t="shared" si="126"/>
        <v>162958.90634882706</v>
      </c>
      <c r="AH202" s="29">
        <f t="shared" si="127"/>
        <v>162144.11181708291</v>
      </c>
      <c r="AI202" s="29">
        <f t="shared" si="128"/>
        <v>164560.05908315745</v>
      </c>
      <c r="AJ202" s="29">
        <f t="shared" si="129"/>
        <v>168649.37655137392</v>
      </c>
      <c r="AK202" s="29">
        <f t="shared" si="130"/>
        <v>172840.31355867558</v>
      </c>
      <c r="AL202" s="29">
        <f t="shared" si="131"/>
        <v>175415.63423069986</v>
      </c>
      <c r="AM202" s="29">
        <f t="shared" si="132"/>
        <v>174538.55605954636</v>
      </c>
      <c r="AN202" s="29">
        <f t="shared" si="133"/>
        <v>180612.49781041857</v>
      </c>
      <c r="AO202" s="29">
        <f t="shared" si="134"/>
        <v>186897.81273422114</v>
      </c>
      <c r="AP202" s="29">
        <f t="shared" si="135"/>
        <v>193401.85661737205</v>
      </c>
      <c r="AQ202" s="29">
        <f t="shared" si="136"/>
        <v>196283.54428097088</v>
      </c>
      <c r="AR202" s="29">
        <f t="shared" si="137"/>
        <v>203114.21162194866</v>
      </c>
      <c r="AS202" s="29">
        <f t="shared" si="138"/>
        <v>202098.64056383891</v>
      </c>
      <c r="AT202" s="29">
        <f t="shared" si="139"/>
        <v>207120.7917818503</v>
      </c>
      <c r="AU202" s="19"/>
      <c r="AV202" s="28">
        <f t="shared" si="115"/>
        <v>137</v>
      </c>
      <c r="AW202" s="19"/>
      <c r="AX202" s="27">
        <f t="shared" si="116"/>
        <v>1.6264188298573679E-2</v>
      </c>
    </row>
    <row r="203" spans="1:50">
      <c r="A203">
        <f t="shared" si="117"/>
        <v>189</v>
      </c>
      <c r="C203" s="31">
        <f>VLOOKUP(Data!B191,original_prizes,3,TRUE)</f>
        <v>0.03</v>
      </c>
      <c r="D203" s="31">
        <f>VLOOKUP(Data!C191,original_prizes,3,TRUE)</f>
        <v>0.04</v>
      </c>
      <c r="E203" s="31">
        <f>VLOOKUP(Data!D191,original_prizes,3,TRUE)</f>
        <v>0.04</v>
      </c>
      <c r="F203" s="31">
        <f>VLOOKUP(Data!E191,original_prizes,3,TRUE)</f>
        <v>0</v>
      </c>
      <c r="G203" s="31">
        <f>VLOOKUP(Data!F191,original_prizes,3,TRUE)</f>
        <v>0.04</v>
      </c>
      <c r="H203" s="31">
        <f>VLOOKUP(Data!G191,original_prizes,3,TRUE)</f>
        <v>0.01</v>
      </c>
      <c r="I203" s="31">
        <f>VLOOKUP(Data!H191,original_prizes,3,TRUE)</f>
        <v>0.04</v>
      </c>
      <c r="J203" s="31">
        <f>VLOOKUP(Data!I191,original_prizes,3,TRUE)</f>
        <v>0.04</v>
      </c>
      <c r="K203" s="31">
        <f>VLOOKUP(Data!J191,original_prizes,3,TRUE)</f>
        <v>0.02</v>
      </c>
      <c r="L203" s="31">
        <f>VLOOKUP(Data!K191,original_prizes,3,TRUE)</f>
        <v>0</v>
      </c>
      <c r="M203" s="31">
        <f>VLOOKUP(Data!L191,original_prizes,3,TRUE)</f>
        <v>0.04</v>
      </c>
      <c r="N203" s="31">
        <f>VLOOKUP(Data!M191,original_prizes,3,TRUE)</f>
        <v>0</v>
      </c>
      <c r="O203" s="31">
        <f>VLOOKUP(Data!N191,original_prizes,3,TRUE)</f>
        <v>0.04</v>
      </c>
      <c r="P203" s="31">
        <f>VLOOKUP(Data!O191,original_prizes,3,TRUE)</f>
        <v>0</v>
      </c>
      <c r="Q203" s="31">
        <f>VLOOKUP(Data!P191,original_prizes,3,TRUE)</f>
        <v>0.01</v>
      </c>
      <c r="R203" s="31">
        <f>VLOOKUP(Data!Q191,original_prizes,3,TRUE)</f>
        <v>0</v>
      </c>
      <c r="S203" s="31">
        <f>VLOOKUP(Data!R191,original_prizes,3,TRUE)</f>
        <v>0.03</v>
      </c>
      <c r="T203" s="31">
        <f>VLOOKUP(Data!S191,original_prizes,3,TRUE)</f>
        <v>0.04</v>
      </c>
      <c r="U203" s="31">
        <f>VLOOKUP(Data!T191,original_prizes,3,TRUE)</f>
        <v>0.02</v>
      </c>
      <c r="V203" s="31">
        <f>VLOOKUP(Data!U191,original_prizes,3,TRUE)</f>
        <v>0.01</v>
      </c>
      <c r="X203">
        <f t="shared" si="118"/>
        <v>189</v>
      </c>
      <c r="Z203" s="32">
        <f t="shared" si="119"/>
        <v>150000</v>
      </c>
      <c r="AA203" s="29">
        <f t="shared" si="120"/>
        <v>153727.5</v>
      </c>
      <c r="AB203" s="29">
        <f t="shared" si="121"/>
        <v>159077.217</v>
      </c>
      <c r="AC203" s="29">
        <f t="shared" si="122"/>
        <v>164613.10415160001</v>
      </c>
      <c r="AD203" s="29">
        <f t="shared" si="123"/>
        <v>163790.038630842</v>
      </c>
      <c r="AE203" s="29">
        <f t="shared" si="124"/>
        <v>169489.9319751953</v>
      </c>
      <c r="AF203" s="29">
        <f t="shared" si="125"/>
        <v>170328.90713847251</v>
      </c>
      <c r="AG203" s="29">
        <f t="shared" si="126"/>
        <v>176256.35310689136</v>
      </c>
      <c r="AH203" s="29">
        <f t="shared" si="127"/>
        <v>182390.0741950112</v>
      </c>
      <c r="AI203" s="29">
        <f t="shared" si="128"/>
        <v>185107.68630051686</v>
      </c>
      <c r="AJ203" s="29">
        <f t="shared" si="129"/>
        <v>184182.14786901427</v>
      </c>
      <c r="AK203" s="29">
        <f t="shared" si="130"/>
        <v>190591.68661485598</v>
      </c>
      <c r="AL203" s="29">
        <f t="shared" si="131"/>
        <v>189638.72818178168</v>
      </c>
      <c r="AM203" s="29">
        <f t="shared" si="132"/>
        <v>196238.15592250769</v>
      </c>
      <c r="AN203" s="29">
        <f t="shared" si="133"/>
        <v>195256.96514289515</v>
      </c>
      <c r="AO203" s="29">
        <f t="shared" si="134"/>
        <v>196223.48712035248</v>
      </c>
      <c r="AP203" s="29">
        <f t="shared" si="135"/>
        <v>195242.36968475071</v>
      </c>
      <c r="AQ203" s="29">
        <f t="shared" si="136"/>
        <v>200094.14257141677</v>
      </c>
      <c r="AR203" s="29">
        <f t="shared" si="137"/>
        <v>207057.41873290206</v>
      </c>
      <c r="AS203" s="29">
        <f t="shared" si="138"/>
        <v>210142.57427202232</v>
      </c>
      <c r="AT203" s="29">
        <f t="shared" si="139"/>
        <v>211182.78001466882</v>
      </c>
      <c r="AU203" s="19"/>
      <c r="AV203" s="28">
        <f t="shared" si="115"/>
        <v>154</v>
      </c>
      <c r="AW203" s="19"/>
      <c r="AX203" s="27">
        <f t="shared" si="116"/>
        <v>1.7251554481108711E-2</v>
      </c>
    </row>
    <row r="204" spans="1:50">
      <c r="A204">
        <f t="shared" si="117"/>
        <v>190</v>
      </c>
      <c r="C204" s="31">
        <f>VLOOKUP(Data!B192,original_prizes,3,TRUE)</f>
        <v>0.01</v>
      </c>
      <c r="D204" s="31">
        <f>VLOOKUP(Data!C192,original_prizes,3,TRUE)</f>
        <v>0.01</v>
      </c>
      <c r="E204" s="31">
        <f>VLOOKUP(Data!D192,original_prizes,3,TRUE)</f>
        <v>0.02</v>
      </c>
      <c r="F204" s="31">
        <f>VLOOKUP(Data!E192,original_prizes,3,TRUE)</f>
        <v>0.04</v>
      </c>
      <c r="G204" s="31">
        <f>VLOOKUP(Data!F192,original_prizes,3,TRUE)</f>
        <v>0</v>
      </c>
      <c r="H204" s="31">
        <f>VLOOKUP(Data!G192,original_prizes,3,TRUE)</f>
        <v>0.02</v>
      </c>
      <c r="I204" s="31">
        <f>VLOOKUP(Data!H192,original_prizes,3,TRUE)</f>
        <v>0</v>
      </c>
      <c r="J204" s="31">
        <f>VLOOKUP(Data!I192,original_prizes,3,TRUE)</f>
        <v>0.02</v>
      </c>
      <c r="K204" s="31">
        <f>VLOOKUP(Data!J192,original_prizes,3,TRUE)</f>
        <v>0</v>
      </c>
      <c r="L204" s="31">
        <f>VLOOKUP(Data!K192,original_prizes,3,TRUE)</f>
        <v>0.03</v>
      </c>
      <c r="M204" s="31">
        <f>VLOOKUP(Data!L192,original_prizes,3,TRUE)</f>
        <v>0.04</v>
      </c>
      <c r="N204" s="31">
        <f>VLOOKUP(Data!M192,original_prizes,3,TRUE)</f>
        <v>0.02</v>
      </c>
      <c r="O204" s="31">
        <f>VLOOKUP(Data!N192,original_prizes,3,TRUE)</f>
        <v>0.01</v>
      </c>
      <c r="P204" s="31">
        <f>VLOOKUP(Data!O192,original_prizes,3,TRUE)</f>
        <v>0</v>
      </c>
      <c r="Q204" s="31">
        <f>VLOOKUP(Data!P192,original_prizes,3,TRUE)</f>
        <v>0.02</v>
      </c>
      <c r="R204" s="31">
        <f>VLOOKUP(Data!Q192,original_prizes,3,TRUE)</f>
        <v>0.01</v>
      </c>
      <c r="S204" s="31">
        <f>VLOOKUP(Data!R192,original_prizes,3,TRUE)</f>
        <v>0.04</v>
      </c>
      <c r="T204" s="31">
        <f>VLOOKUP(Data!S192,original_prizes,3,TRUE)</f>
        <v>0.03</v>
      </c>
      <c r="U204" s="31">
        <f>VLOOKUP(Data!T192,original_prizes,3,TRUE)</f>
        <v>0.01</v>
      </c>
      <c r="V204" s="31">
        <f>VLOOKUP(Data!U192,original_prizes,3,TRUE)</f>
        <v>0</v>
      </c>
      <c r="X204">
        <f t="shared" si="118"/>
        <v>190</v>
      </c>
      <c r="Z204" s="32">
        <f t="shared" si="119"/>
        <v>150000</v>
      </c>
      <c r="AA204" s="29">
        <f t="shared" si="120"/>
        <v>150742.5</v>
      </c>
      <c r="AB204" s="29">
        <f t="shared" si="121"/>
        <v>151488.67537499999</v>
      </c>
      <c r="AC204" s="29">
        <f t="shared" si="122"/>
        <v>153745.85663808751</v>
      </c>
      <c r="AD204" s="29">
        <f t="shared" si="123"/>
        <v>159096.21244909297</v>
      </c>
      <c r="AE204" s="29">
        <f t="shared" si="124"/>
        <v>158300.7313868475</v>
      </c>
      <c r="AF204" s="29">
        <f t="shared" si="125"/>
        <v>160659.41228451155</v>
      </c>
      <c r="AG204" s="29">
        <f t="shared" si="126"/>
        <v>159856.115223089</v>
      </c>
      <c r="AH204" s="29">
        <f t="shared" si="127"/>
        <v>162237.97133991303</v>
      </c>
      <c r="AI204" s="29">
        <f t="shared" si="128"/>
        <v>161426.78148321348</v>
      </c>
      <c r="AJ204" s="29">
        <f t="shared" si="129"/>
        <v>165438.23700307135</v>
      </c>
      <c r="AK204" s="29">
        <f t="shared" si="130"/>
        <v>171195.48765077826</v>
      </c>
      <c r="AL204" s="29">
        <f t="shared" si="131"/>
        <v>173746.30041677484</v>
      </c>
      <c r="AM204" s="29">
        <f t="shared" si="132"/>
        <v>174606.34460383788</v>
      </c>
      <c r="AN204" s="29">
        <f t="shared" si="133"/>
        <v>173733.31288081867</v>
      </c>
      <c r="AO204" s="29">
        <f t="shared" si="134"/>
        <v>176321.93924274287</v>
      </c>
      <c r="AP204" s="29">
        <f t="shared" si="135"/>
        <v>177194.73284199444</v>
      </c>
      <c r="AQ204" s="29">
        <f t="shared" si="136"/>
        <v>183361.10954489585</v>
      </c>
      <c r="AR204" s="29">
        <f t="shared" si="137"/>
        <v>187917.63311708652</v>
      </c>
      <c r="AS204" s="29">
        <f t="shared" si="138"/>
        <v>188847.8254010161</v>
      </c>
      <c r="AT204" s="29">
        <f t="shared" si="139"/>
        <v>187903.58627401103</v>
      </c>
      <c r="AU204" s="19"/>
      <c r="AV204" s="28">
        <f t="shared" si="115"/>
        <v>33</v>
      </c>
      <c r="AW204" s="19"/>
      <c r="AX204" s="27">
        <f t="shared" si="116"/>
        <v>1.1328370381616715E-2</v>
      </c>
    </row>
    <row r="205" spans="1:50">
      <c r="A205">
        <f t="shared" si="117"/>
        <v>191</v>
      </c>
      <c r="C205" s="31">
        <f>VLOOKUP(Data!B193,original_prizes,3,TRUE)</f>
        <v>0.04</v>
      </c>
      <c r="D205" s="31">
        <f>VLOOKUP(Data!C193,original_prizes,3,TRUE)</f>
        <v>0.03</v>
      </c>
      <c r="E205" s="31">
        <f>VLOOKUP(Data!D193,original_prizes,3,TRUE)</f>
        <v>0.03</v>
      </c>
      <c r="F205" s="31">
        <f>VLOOKUP(Data!E193,original_prizes,3,TRUE)</f>
        <v>0</v>
      </c>
      <c r="G205" s="31">
        <f>VLOOKUP(Data!F193,original_prizes,3,TRUE)</f>
        <v>0.01</v>
      </c>
      <c r="H205" s="31">
        <f>VLOOKUP(Data!G193,original_prizes,3,TRUE)</f>
        <v>0.01</v>
      </c>
      <c r="I205" s="31">
        <f>VLOOKUP(Data!H193,original_prizes,3,TRUE)</f>
        <v>0.04</v>
      </c>
      <c r="J205" s="31">
        <f>VLOOKUP(Data!I193,original_prizes,3,TRUE)</f>
        <v>0.01</v>
      </c>
      <c r="K205" s="31">
        <f>VLOOKUP(Data!J193,original_prizes,3,TRUE)</f>
        <v>0.02</v>
      </c>
      <c r="L205" s="31">
        <f>VLOOKUP(Data!K193,original_prizes,3,TRUE)</f>
        <v>0</v>
      </c>
      <c r="M205" s="31">
        <f>VLOOKUP(Data!L193,original_prizes,3,TRUE)</f>
        <v>0.02</v>
      </c>
      <c r="N205" s="31">
        <f>VLOOKUP(Data!M193,original_prizes,3,TRUE)</f>
        <v>0.03</v>
      </c>
      <c r="O205" s="31">
        <f>VLOOKUP(Data!N193,original_prizes,3,TRUE)</f>
        <v>0.01</v>
      </c>
      <c r="P205" s="31">
        <f>VLOOKUP(Data!O193,original_prizes,3,TRUE)</f>
        <v>0</v>
      </c>
      <c r="Q205" s="31">
        <f>VLOOKUP(Data!P193,original_prizes,3,TRUE)</f>
        <v>0.02</v>
      </c>
      <c r="R205" s="31">
        <f>VLOOKUP(Data!Q193,original_prizes,3,TRUE)</f>
        <v>0.01</v>
      </c>
      <c r="S205" s="31">
        <f>VLOOKUP(Data!R193,original_prizes,3,TRUE)</f>
        <v>0.04</v>
      </c>
      <c r="T205" s="31">
        <f>VLOOKUP(Data!S193,original_prizes,3,TRUE)</f>
        <v>0.02</v>
      </c>
      <c r="U205" s="31">
        <f>VLOOKUP(Data!T193,original_prizes,3,TRUE)</f>
        <v>0</v>
      </c>
      <c r="V205" s="31">
        <f>VLOOKUP(Data!U193,original_prizes,3,TRUE)</f>
        <v>0.03</v>
      </c>
      <c r="X205">
        <f t="shared" si="118"/>
        <v>191</v>
      </c>
      <c r="Z205" s="32">
        <f t="shared" si="119"/>
        <v>150000</v>
      </c>
      <c r="AA205" s="29">
        <f t="shared" si="120"/>
        <v>155220</v>
      </c>
      <c r="AB205" s="29">
        <f t="shared" si="121"/>
        <v>159077.217</v>
      </c>
      <c r="AC205" s="29">
        <f t="shared" si="122"/>
        <v>163030.28584245002</v>
      </c>
      <c r="AD205" s="29">
        <f t="shared" si="123"/>
        <v>162215.13441323777</v>
      </c>
      <c r="AE205" s="29">
        <f t="shared" si="124"/>
        <v>163018.09932858331</v>
      </c>
      <c r="AF205" s="29">
        <f t="shared" si="125"/>
        <v>163825.0389202598</v>
      </c>
      <c r="AG205" s="29">
        <f t="shared" si="126"/>
        <v>169526.15027468486</v>
      </c>
      <c r="AH205" s="29">
        <f t="shared" si="127"/>
        <v>170365.30471854453</v>
      </c>
      <c r="AI205" s="29">
        <f t="shared" si="128"/>
        <v>172903.74775885086</v>
      </c>
      <c r="AJ205" s="29">
        <f t="shared" si="129"/>
        <v>172039.22902005661</v>
      </c>
      <c r="AK205" s="29">
        <f t="shared" si="130"/>
        <v>174602.61353245546</v>
      </c>
      <c r="AL205" s="29">
        <f t="shared" si="131"/>
        <v>178941.48847873698</v>
      </c>
      <c r="AM205" s="29">
        <f t="shared" si="132"/>
        <v>179827.24884670673</v>
      </c>
      <c r="AN205" s="29">
        <f t="shared" si="133"/>
        <v>178928.11260247321</v>
      </c>
      <c r="AO205" s="29">
        <f t="shared" si="134"/>
        <v>181594.14148025008</v>
      </c>
      <c r="AP205" s="29">
        <f t="shared" si="135"/>
        <v>182493.03248057733</v>
      </c>
      <c r="AQ205" s="29">
        <f t="shared" si="136"/>
        <v>188843.79001090143</v>
      </c>
      <c r="AR205" s="29">
        <f t="shared" si="137"/>
        <v>191657.56248206386</v>
      </c>
      <c r="AS205" s="29">
        <f t="shared" si="138"/>
        <v>190699.27466965353</v>
      </c>
      <c r="AT205" s="29">
        <f t="shared" si="139"/>
        <v>195438.15164519442</v>
      </c>
      <c r="AU205" s="19"/>
      <c r="AV205" s="28">
        <f t="shared" si="115"/>
        <v>64</v>
      </c>
      <c r="AW205" s="19"/>
      <c r="AX205" s="27">
        <f t="shared" si="116"/>
        <v>1.3318343224742124E-2</v>
      </c>
    </row>
    <row r="206" spans="1:50">
      <c r="A206">
        <f t="shared" si="117"/>
        <v>192</v>
      </c>
      <c r="C206" s="31">
        <f>VLOOKUP(Data!B194,original_prizes,3,TRUE)</f>
        <v>0.03</v>
      </c>
      <c r="D206" s="31">
        <f>VLOOKUP(Data!C194,original_prizes,3,TRUE)</f>
        <v>0.04</v>
      </c>
      <c r="E206" s="31">
        <f>VLOOKUP(Data!D194,original_prizes,3,TRUE)</f>
        <v>0.01</v>
      </c>
      <c r="F206" s="31">
        <f>VLOOKUP(Data!E194,original_prizes,3,TRUE)</f>
        <v>0.03</v>
      </c>
      <c r="G206" s="31">
        <f>VLOOKUP(Data!F194,original_prizes,3,TRUE)</f>
        <v>0.03</v>
      </c>
      <c r="H206" s="31">
        <f>VLOOKUP(Data!G194,original_prizes,3,TRUE)</f>
        <v>0.04</v>
      </c>
      <c r="I206" s="31">
        <f>VLOOKUP(Data!H194,original_prizes,3,TRUE)</f>
        <v>0.01</v>
      </c>
      <c r="J206" s="31">
        <f>VLOOKUP(Data!I194,original_prizes,3,TRUE)</f>
        <v>0.02</v>
      </c>
      <c r="K206" s="31">
        <f>VLOOKUP(Data!J194,original_prizes,3,TRUE)</f>
        <v>0.02</v>
      </c>
      <c r="L206" s="31">
        <f>VLOOKUP(Data!K194,original_prizes,3,TRUE)</f>
        <v>0.03</v>
      </c>
      <c r="M206" s="31">
        <f>VLOOKUP(Data!L194,original_prizes,3,TRUE)</f>
        <v>0.01</v>
      </c>
      <c r="N206" s="31">
        <f>VLOOKUP(Data!M194,original_prizes,3,TRUE)</f>
        <v>0.03</v>
      </c>
      <c r="O206" s="31">
        <f>VLOOKUP(Data!N194,original_prizes,3,TRUE)</f>
        <v>0.04</v>
      </c>
      <c r="P206" s="31">
        <f>VLOOKUP(Data!O194,original_prizes,3,TRUE)</f>
        <v>0</v>
      </c>
      <c r="Q206" s="31">
        <f>VLOOKUP(Data!P194,original_prizes,3,TRUE)</f>
        <v>0</v>
      </c>
      <c r="R206" s="31">
        <f>VLOOKUP(Data!Q194,original_prizes,3,TRUE)</f>
        <v>0.02</v>
      </c>
      <c r="S206" s="31">
        <f>VLOOKUP(Data!R194,original_prizes,3,TRUE)</f>
        <v>0.04</v>
      </c>
      <c r="T206" s="31">
        <f>VLOOKUP(Data!S194,original_prizes,3,TRUE)</f>
        <v>0</v>
      </c>
      <c r="U206" s="31">
        <f>VLOOKUP(Data!T194,original_prizes,3,TRUE)</f>
        <v>0.04</v>
      </c>
      <c r="V206" s="31">
        <f>VLOOKUP(Data!U194,original_prizes,3,TRUE)</f>
        <v>0.02</v>
      </c>
      <c r="X206">
        <f t="shared" si="118"/>
        <v>192</v>
      </c>
      <c r="Z206" s="32">
        <f t="shared" si="119"/>
        <v>150000</v>
      </c>
      <c r="AA206" s="29">
        <f t="shared" si="120"/>
        <v>153727.5</v>
      </c>
      <c r="AB206" s="29">
        <f t="shared" si="121"/>
        <v>159077.217</v>
      </c>
      <c r="AC206" s="29">
        <f t="shared" si="122"/>
        <v>159864.64922415002</v>
      </c>
      <c r="AD206" s="29">
        <f t="shared" si="123"/>
        <v>163837.28575737015</v>
      </c>
      <c r="AE206" s="29">
        <f t="shared" si="124"/>
        <v>167908.64230844082</v>
      </c>
      <c r="AF206" s="29">
        <f t="shared" si="125"/>
        <v>173751.86306077457</v>
      </c>
      <c r="AG206" s="29">
        <f t="shared" si="126"/>
        <v>174611.93478292541</v>
      </c>
      <c r="AH206" s="29">
        <f t="shared" si="127"/>
        <v>177213.65261119101</v>
      </c>
      <c r="AI206" s="29">
        <f t="shared" si="128"/>
        <v>179854.13603509773</v>
      </c>
      <c r="AJ206" s="29">
        <f t="shared" si="129"/>
        <v>184323.51131556989</v>
      </c>
      <c r="AK206" s="29">
        <f t="shared" si="130"/>
        <v>185235.91269658197</v>
      </c>
      <c r="AL206" s="29">
        <f t="shared" si="131"/>
        <v>189839.02512709206</v>
      </c>
      <c r="AM206" s="29">
        <f t="shared" si="132"/>
        <v>196445.42320151487</v>
      </c>
      <c r="AN206" s="29">
        <f t="shared" si="133"/>
        <v>195463.19608550731</v>
      </c>
      <c r="AO206" s="29">
        <f t="shared" si="134"/>
        <v>194485.88010507976</v>
      </c>
      <c r="AP206" s="29">
        <f t="shared" si="135"/>
        <v>197383.71971864544</v>
      </c>
      <c r="AQ206" s="29">
        <f t="shared" si="136"/>
        <v>204252.67316485429</v>
      </c>
      <c r="AR206" s="29">
        <f t="shared" si="137"/>
        <v>203231.40979903002</v>
      </c>
      <c r="AS206" s="29">
        <f t="shared" si="138"/>
        <v>210303.86286003629</v>
      </c>
      <c r="AT206" s="29">
        <f t="shared" si="139"/>
        <v>213437.39041665083</v>
      </c>
      <c r="AU206" s="19"/>
      <c r="AV206" s="28">
        <f t="shared" si="115"/>
        <v>164</v>
      </c>
      <c r="AW206" s="19"/>
      <c r="AX206" s="27">
        <f t="shared" si="116"/>
        <v>1.7791834162063758E-2</v>
      </c>
    </row>
    <row r="207" spans="1:50">
      <c r="A207">
        <f t="shared" si="117"/>
        <v>193</v>
      </c>
      <c r="C207" s="31">
        <f>VLOOKUP(Data!B195,original_prizes,3,TRUE)</f>
        <v>0</v>
      </c>
      <c r="D207" s="31">
        <f>VLOOKUP(Data!C195,original_prizes,3,TRUE)</f>
        <v>0.04</v>
      </c>
      <c r="E207" s="31">
        <f>VLOOKUP(Data!D195,original_prizes,3,TRUE)</f>
        <v>0</v>
      </c>
      <c r="F207" s="31">
        <f>VLOOKUP(Data!E195,original_prizes,3,TRUE)</f>
        <v>0.01</v>
      </c>
      <c r="G207" s="31">
        <f>VLOOKUP(Data!F195,original_prizes,3,TRUE)</f>
        <v>0.03</v>
      </c>
      <c r="H207" s="31">
        <f>VLOOKUP(Data!G195,original_prizes,3,TRUE)</f>
        <v>0.02</v>
      </c>
      <c r="I207" s="31">
        <f>VLOOKUP(Data!H195,original_prizes,3,TRUE)</f>
        <v>0</v>
      </c>
      <c r="J207" s="31">
        <f>VLOOKUP(Data!I195,original_prizes,3,TRUE)</f>
        <v>0</v>
      </c>
      <c r="K207" s="31">
        <f>VLOOKUP(Data!J195,original_prizes,3,TRUE)</f>
        <v>0</v>
      </c>
      <c r="L207" s="31">
        <f>VLOOKUP(Data!K195,original_prizes,3,TRUE)</f>
        <v>0</v>
      </c>
      <c r="M207" s="31">
        <f>VLOOKUP(Data!L195,original_prizes,3,TRUE)</f>
        <v>0.02</v>
      </c>
      <c r="N207" s="31">
        <f>VLOOKUP(Data!M195,original_prizes,3,TRUE)</f>
        <v>0.04</v>
      </c>
      <c r="O207" s="31">
        <f>VLOOKUP(Data!N195,original_prizes,3,TRUE)</f>
        <v>0.01</v>
      </c>
      <c r="P207" s="31">
        <f>VLOOKUP(Data!O195,original_prizes,3,TRUE)</f>
        <v>0.03</v>
      </c>
      <c r="Q207" s="31">
        <f>VLOOKUP(Data!P195,original_prizes,3,TRUE)</f>
        <v>0.02</v>
      </c>
      <c r="R207" s="31">
        <f>VLOOKUP(Data!Q195,original_prizes,3,TRUE)</f>
        <v>0.01</v>
      </c>
      <c r="S207" s="31">
        <f>VLOOKUP(Data!R195,original_prizes,3,TRUE)</f>
        <v>0</v>
      </c>
      <c r="T207" s="31">
        <f>VLOOKUP(Data!S195,original_prizes,3,TRUE)</f>
        <v>0.02</v>
      </c>
      <c r="U207" s="31">
        <f>VLOOKUP(Data!T195,original_prizes,3,TRUE)</f>
        <v>0.03</v>
      </c>
      <c r="V207" s="31">
        <f>VLOOKUP(Data!U195,original_prizes,3,TRUE)</f>
        <v>0.03</v>
      </c>
      <c r="X207">
        <f t="shared" si="118"/>
        <v>193</v>
      </c>
      <c r="Z207" s="32">
        <f t="shared" ref="Z207:Z214" si="140">initial_investment</f>
        <v>150000</v>
      </c>
      <c r="AA207" s="29">
        <f t="shared" ref="AA207:AA214" si="141">Z207*(1+C207)*(1-amc)</f>
        <v>149250</v>
      </c>
      <c r="AB207" s="29">
        <f t="shared" ref="AB207:AB214" si="142">AA207*(1+D207)*(1-amc)</f>
        <v>154443.9</v>
      </c>
      <c r="AC207" s="29">
        <f t="shared" ref="AC207:AC214" si="143">AB207*(1+E207)*(1-amc)</f>
        <v>153671.68049999999</v>
      </c>
      <c r="AD207" s="29">
        <f t="shared" ref="AD207:AD214" si="144">AC207*(1+F207)*(1-amc)</f>
        <v>154432.35531847499</v>
      </c>
      <c r="AE207" s="29">
        <f t="shared" ref="AE207:AE214" si="145">AD207*(1+G207)*(1-amc)</f>
        <v>158269.9993481391</v>
      </c>
      <c r="AF207" s="29">
        <f t="shared" ref="AF207:AF214" si="146">AE207*(1+H207)*(1-amc)</f>
        <v>160628.22233842636</v>
      </c>
      <c r="AG207" s="29">
        <f t="shared" ref="AG207:AG214" si="147">AF207*(1+I207)*(1-amc)</f>
        <v>159825.08122673424</v>
      </c>
      <c r="AH207" s="29">
        <f t="shared" ref="AH207:AH214" si="148">AG207*(1+J207)*(1-amc)</f>
        <v>159025.95582060056</v>
      </c>
      <c r="AI207" s="29">
        <f t="shared" ref="AI207:AI214" si="149">AH207*(1+K207)*(1-amc)</f>
        <v>158230.82604149755</v>
      </c>
      <c r="AJ207" s="29">
        <f t="shared" ref="AJ207:AJ214" si="150">AI207*(1+L207)*(1-amc)</f>
        <v>157439.67191129006</v>
      </c>
      <c r="AK207" s="29">
        <f t="shared" ref="AK207:AK214" si="151">AJ207*(1+M207)*(1-amc)</f>
        <v>159785.52302276829</v>
      </c>
      <c r="AL207" s="29">
        <f t="shared" ref="AL207:AL214" si="152">AK207*(1+N207)*(1-amc)</f>
        <v>165346.05922396065</v>
      </c>
      <c r="AM207" s="29">
        <f t="shared" ref="AM207:AM214" si="153">AL207*(1+O207)*(1-amc)</f>
        <v>166164.52221711926</v>
      </c>
      <c r="AN207" s="29">
        <f t="shared" ref="AN207:AN214" si="154">AM207*(1+P207)*(1-amc)</f>
        <v>170293.71059421467</v>
      </c>
      <c r="AO207" s="29">
        <f t="shared" ref="AO207:AO214" si="155">AN207*(1+Q207)*(1-amc)</f>
        <v>172831.08688206848</v>
      </c>
      <c r="AP207" s="29">
        <f t="shared" ref="AP207:AP214" si="156">AO207*(1+R207)*(1-amc)</f>
        <v>173686.60076213474</v>
      </c>
      <c r="AQ207" s="29">
        <f t="shared" ref="AQ207:AQ214" si="157">AP207*(1+S207)*(1-amc)</f>
        <v>172818.16775832407</v>
      </c>
      <c r="AR207" s="29">
        <f t="shared" ref="AR207:AR214" si="158">AQ207*(1+T207)*(1-amc)</f>
        <v>175393.1584579231</v>
      </c>
      <c r="AS207" s="29">
        <f t="shared" ref="AS207:AS214" si="159">AR207*(1+U207)*(1-amc)</f>
        <v>179751.67844560248</v>
      </c>
      <c r="AT207" s="29">
        <f t="shared" ref="AT207:AT214" si="160">AS207*(1+V207)*(1-amc)</f>
        <v>184218.50765497569</v>
      </c>
      <c r="AU207" s="19"/>
      <c r="AV207" s="28">
        <f t="shared" si="115"/>
        <v>16</v>
      </c>
      <c r="AW207" s="19"/>
      <c r="AX207" s="27">
        <f t="shared" si="116"/>
        <v>1.0327327545668563E-2</v>
      </c>
    </row>
    <row r="208" spans="1:50">
      <c r="A208">
        <f t="shared" si="117"/>
        <v>194</v>
      </c>
      <c r="C208" s="31">
        <f>VLOOKUP(Data!B196,original_prizes,3,TRUE)</f>
        <v>0.04</v>
      </c>
      <c r="D208" s="31">
        <f>VLOOKUP(Data!C196,original_prizes,3,TRUE)</f>
        <v>0.04</v>
      </c>
      <c r="E208" s="31">
        <f>VLOOKUP(Data!D196,original_prizes,3,TRUE)</f>
        <v>0</v>
      </c>
      <c r="F208" s="31">
        <f>VLOOKUP(Data!E196,original_prizes,3,TRUE)</f>
        <v>0.01</v>
      </c>
      <c r="G208" s="31">
        <f>VLOOKUP(Data!F196,original_prizes,3,TRUE)</f>
        <v>0</v>
      </c>
      <c r="H208" s="31">
        <f>VLOOKUP(Data!G196,original_prizes,3,TRUE)</f>
        <v>0.04</v>
      </c>
      <c r="I208" s="31">
        <f>VLOOKUP(Data!H196,original_prizes,3,TRUE)</f>
        <v>0.04</v>
      </c>
      <c r="J208" s="31">
        <f>VLOOKUP(Data!I196,original_prizes,3,TRUE)</f>
        <v>0.01</v>
      </c>
      <c r="K208" s="31">
        <f>VLOOKUP(Data!J196,original_prizes,3,TRUE)</f>
        <v>0.02</v>
      </c>
      <c r="L208" s="31">
        <f>VLOOKUP(Data!K196,original_prizes,3,TRUE)</f>
        <v>0</v>
      </c>
      <c r="M208" s="31">
        <f>VLOOKUP(Data!L196,original_prizes,3,TRUE)</f>
        <v>0.01</v>
      </c>
      <c r="N208" s="31">
        <f>VLOOKUP(Data!M196,original_prizes,3,TRUE)</f>
        <v>0.04</v>
      </c>
      <c r="O208" s="31">
        <f>VLOOKUP(Data!N196,original_prizes,3,TRUE)</f>
        <v>0.02</v>
      </c>
      <c r="P208" s="31">
        <f>VLOOKUP(Data!O196,original_prizes,3,TRUE)</f>
        <v>0</v>
      </c>
      <c r="Q208" s="31">
        <f>VLOOKUP(Data!P196,original_prizes,3,TRUE)</f>
        <v>0</v>
      </c>
      <c r="R208" s="31">
        <f>VLOOKUP(Data!Q196,original_prizes,3,TRUE)</f>
        <v>0.04</v>
      </c>
      <c r="S208" s="31">
        <f>VLOOKUP(Data!R196,original_prizes,3,TRUE)</f>
        <v>0.04</v>
      </c>
      <c r="T208" s="31">
        <f>VLOOKUP(Data!S196,original_prizes,3,TRUE)</f>
        <v>0.02</v>
      </c>
      <c r="U208" s="31">
        <f>VLOOKUP(Data!T196,original_prizes,3,TRUE)</f>
        <v>0.01</v>
      </c>
      <c r="V208" s="31">
        <f>VLOOKUP(Data!U196,original_prizes,3,TRUE)</f>
        <v>0.03</v>
      </c>
      <c r="X208">
        <f t="shared" si="118"/>
        <v>194</v>
      </c>
      <c r="Z208" s="32">
        <f t="shared" si="140"/>
        <v>150000</v>
      </c>
      <c r="AA208" s="29">
        <f t="shared" si="141"/>
        <v>155220</v>
      </c>
      <c r="AB208" s="29">
        <f t="shared" si="142"/>
        <v>160621.65600000002</v>
      </c>
      <c r="AC208" s="29">
        <f t="shared" si="143"/>
        <v>159818.54772</v>
      </c>
      <c r="AD208" s="29">
        <f t="shared" si="144"/>
        <v>160609.649531214</v>
      </c>
      <c r="AE208" s="29">
        <f t="shared" si="145"/>
        <v>159806.60128355795</v>
      </c>
      <c r="AF208" s="29">
        <f t="shared" si="146"/>
        <v>165367.87100822577</v>
      </c>
      <c r="AG208" s="29">
        <f t="shared" si="147"/>
        <v>171122.67291931206</v>
      </c>
      <c r="AH208" s="29">
        <f t="shared" si="148"/>
        <v>171969.73015026265</v>
      </c>
      <c r="AI208" s="29">
        <f t="shared" si="149"/>
        <v>174532.07912950157</v>
      </c>
      <c r="AJ208" s="29">
        <f t="shared" si="150"/>
        <v>173659.41873385405</v>
      </c>
      <c r="AK208" s="29">
        <f t="shared" si="151"/>
        <v>174519.03285658662</v>
      </c>
      <c r="AL208" s="29">
        <f t="shared" si="152"/>
        <v>180592.29519999586</v>
      </c>
      <c r="AM208" s="29">
        <f t="shared" si="153"/>
        <v>183283.12039847582</v>
      </c>
      <c r="AN208" s="29">
        <f t="shared" si="154"/>
        <v>182366.70479648345</v>
      </c>
      <c r="AO208" s="29">
        <f t="shared" si="155"/>
        <v>181454.87127250104</v>
      </c>
      <c r="AP208" s="29">
        <f t="shared" si="156"/>
        <v>187769.50079278406</v>
      </c>
      <c r="AQ208" s="29">
        <f t="shared" si="157"/>
        <v>194303.87942037295</v>
      </c>
      <c r="AR208" s="29">
        <f t="shared" si="158"/>
        <v>197199.00722373652</v>
      </c>
      <c r="AS208" s="29">
        <f t="shared" si="159"/>
        <v>198175.142309494</v>
      </c>
      <c r="AT208" s="29">
        <f t="shared" si="160"/>
        <v>203099.79459588495</v>
      </c>
      <c r="AU208" s="19"/>
      <c r="AV208" s="28">
        <f t="shared" ref="AV208:AV214" si="161">RANK(AT208,$AT$15:$AT$214,1)</f>
        <v>104</v>
      </c>
      <c r="AW208" s="19"/>
      <c r="AX208" s="27">
        <f t="shared" ref="AX208:AX214" si="162">(AT208/Z208)^(1/$AT$13)-1</f>
        <v>1.5268498605236713E-2</v>
      </c>
    </row>
    <row r="209" spans="1:50">
      <c r="A209">
        <f t="shared" ref="A209:A214" si="163">A208+1</f>
        <v>195</v>
      </c>
      <c r="C209" s="31">
        <f>VLOOKUP(Data!B197,original_prizes,3,TRUE)</f>
        <v>0.03</v>
      </c>
      <c r="D209" s="31">
        <f>VLOOKUP(Data!C197,original_prizes,3,TRUE)</f>
        <v>0.03</v>
      </c>
      <c r="E209" s="31">
        <f>VLOOKUP(Data!D197,original_prizes,3,TRUE)</f>
        <v>0.01</v>
      </c>
      <c r="F209" s="31">
        <f>VLOOKUP(Data!E197,original_prizes,3,TRUE)</f>
        <v>0</v>
      </c>
      <c r="G209" s="31">
        <f>VLOOKUP(Data!F197,original_prizes,3,TRUE)</f>
        <v>0.03</v>
      </c>
      <c r="H209" s="31">
        <f>VLOOKUP(Data!G197,original_prizes,3,TRUE)</f>
        <v>0</v>
      </c>
      <c r="I209" s="31">
        <f>VLOOKUP(Data!H197,original_prizes,3,TRUE)</f>
        <v>0</v>
      </c>
      <c r="J209" s="31">
        <f>VLOOKUP(Data!I197,original_prizes,3,TRUE)</f>
        <v>0.03</v>
      </c>
      <c r="K209" s="31">
        <f>VLOOKUP(Data!J197,original_prizes,3,TRUE)</f>
        <v>0.04</v>
      </c>
      <c r="L209" s="31">
        <f>VLOOKUP(Data!K197,original_prizes,3,TRUE)</f>
        <v>0.01</v>
      </c>
      <c r="M209" s="31">
        <f>VLOOKUP(Data!L197,original_prizes,3,TRUE)</f>
        <v>0.04</v>
      </c>
      <c r="N209" s="31">
        <f>VLOOKUP(Data!M197,original_prizes,3,TRUE)</f>
        <v>0</v>
      </c>
      <c r="O209" s="31">
        <f>VLOOKUP(Data!N197,original_prizes,3,TRUE)</f>
        <v>0.02</v>
      </c>
      <c r="P209" s="31">
        <f>VLOOKUP(Data!O197,original_prizes,3,TRUE)</f>
        <v>0.02</v>
      </c>
      <c r="Q209" s="31">
        <f>VLOOKUP(Data!P197,original_prizes,3,TRUE)</f>
        <v>0</v>
      </c>
      <c r="R209" s="31">
        <f>VLOOKUP(Data!Q197,original_prizes,3,TRUE)</f>
        <v>0.04</v>
      </c>
      <c r="S209" s="31">
        <f>VLOOKUP(Data!R197,original_prizes,3,TRUE)</f>
        <v>0.02</v>
      </c>
      <c r="T209" s="31">
        <f>VLOOKUP(Data!S197,original_prizes,3,TRUE)</f>
        <v>0</v>
      </c>
      <c r="U209" s="31">
        <f>VLOOKUP(Data!T197,original_prizes,3,TRUE)</f>
        <v>0</v>
      </c>
      <c r="V209" s="31">
        <f>VLOOKUP(Data!U197,original_prizes,3,TRUE)</f>
        <v>0</v>
      </c>
      <c r="X209">
        <f t="shared" ref="X209:X214" si="164">X208+1</f>
        <v>195</v>
      </c>
      <c r="Z209" s="32">
        <f t="shared" si="140"/>
        <v>150000</v>
      </c>
      <c r="AA209" s="29">
        <f t="shared" si="141"/>
        <v>153727.5</v>
      </c>
      <c r="AB209" s="29">
        <f t="shared" si="142"/>
        <v>157547.628375</v>
      </c>
      <c r="AC209" s="29">
        <f t="shared" si="143"/>
        <v>158327.48913545624</v>
      </c>
      <c r="AD209" s="29">
        <f t="shared" si="144"/>
        <v>157535.85168977897</v>
      </c>
      <c r="AE209" s="29">
        <f t="shared" si="145"/>
        <v>161450.61760427</v>
      </c>
      <c r="AF209" s="29">
        <f t="shared" si="146"/>
        <v>160643.36451624864</v>
      </c>
      <c r="AG209" s="29">
        <f t="shared" si="147"/>
        <v>159840.14769366739</v>
      </c>
      <c r="AH209" s="29">
        <f t="shared" si="148"/>
        <v>163812.17536385503</v>
      </c>
      <c r="AI209" s="29">
        <f t="shared" si="149"/>
        <v>169512.83906651719</v>
      </c>
      <c r="AJ209" s="29">
        <f t="shared" si="150"/>
        <v>170351.92761989645</v>
      </c>
      <c r="AK209" s="29">
        <f t="shared" si="151"/>
        <v>176280.17470106887</v>
      </c>
      <c r="AL209" s="29">
        <f t="shared" si="152"/>
        <v>175398.77382756353</v>
      </c>
      <c r="AM209" s="29">
        <f t="shared" si="153"/>
        <v>178012.21555759423</v>
      </c>
      <c r="AN209" s="29">
        <f t="shared" si="154"/>
        <v>180664.59756940237</v>
      </c>
      <c r="AO209" s="29">
        <f t="shared" si="155"/>
        <v>179761.27458155536</v>
      </c>
      <c r="AP209" s="29">
        <f t="shared" si="156"/>
        <v>186016.9669369935</v>
      </c>
      <c r="AQ209" s="29">
        <f t="shared" si="157"/>
        <v>188788.61974435471</v>
      </c>
      <c r="AR209" s="29">
        <f t="shared" si="158"/>
        <v>187844.67664563295</v>
      </c>
      <c r="AS209" s="29">
        <f t="shared" si="159"/>
        <v>186905.45326240477</v>
      </c>
      <c r="AT209" s="29">
        <f t="shared" si="160"/>
        <v>185970.92599609276</v>
      </c>
      <c r="AU209" s="19"/>
      <c r="AV209" s="28">
        <f t="shared" si="161"/>
        <v>21</v>
      </c>
      <c r="AW209" s="19"/>
      <c r="AX209" s="27">
        <f t="shared" si="162"/>
        <v>1.0805717349220201E-2</v>
      </c>
    </row>
    <row r="210" spans="1:50">
      <c r="A210">
        <f t="shared" si="163"/>
        <v>196</v>
      </c>
      <c r="C210" s="31">
        <f>VLOOKUP(Data!B198,original_prizes,3,TRUE)</f>
        <v>0.01</v>
      </c>
      <c r="D210" s="31">
        <f>VLOOKUP(Data!C198,original_prizes,3,TRUE)</f>
        <v>0</v>
      </c>
      <c r="E210" s="31">
        <f>VLOOKUP(Data!D198,original_prizes,3,TRUE)</f>
        <v>0.01</v>
      </c>
      <c r="F210" s="31">
        <f>VLOOKUP(Data!E198,original_prizes,3,TRUE)</f>
        <v>0.02</v>
      </c>
      <c r="G210" s="31">
        <f>VLOOKUP(Data!F198,original_prizes,3,TRUE)</f>
        <v>0.02</v>
      </c>
      <c r="H210" s="31">
        <f>VLOOKUP(Data!G198,original_prizes,3,TRUE)</f>
        <v>0.01</v>
      </c>
      <c r="I210" s="31">
        <f>VLOOKUP(Data!H198,original_prizes,3,TRUE)</f>
        <v>0</v>
      </c>
      <c r="J210" s="31">
        <f>VLOOKUP(Data!I198,original_prizes,3,TRUE)</f>
        <v>0.01</v>
      </c>
      <c r="K210" s="31">
        <f>VLOOKUP(Data!J198,original_prizes,3,TRUE)</f>
        <v>0.01</v>
      </c>
      <c r="L210" s="31">
        <f>VLOOKUP(Data!K198,original_prizes,3,TRUE)</f>
        <v>0.03</v>
      </c>
      <c r="M210" s="31">
        <f>VLOOKUP(Data!L198,original_prizes,3,TRUE)</f>
        <v>0.04</v>
      </c>
      <c r="N210" s="31">
        <f>VLOOKUP(Data!M198,original_prizes,3,TRUE)</f>
        <v>0.03</v>
      </c>
      <c r="O210" s="31">
        <f>VLOOKUP(Data!N198,original_prizes,3,TRUE)</f>
        <v>0.03</v>
      </c>
      <c r="P210" s="31">
        <f>VLOOKUP(Data!O198,original_prizes,3,TRUE)</f>
        <v>0.01</v>
      </c>
      <c r="Q210" s="31">
        <f>VLOOKUP(Data!P198,original_prizes,3,TRUE)</f>
        <v>0.03</v>
      </c>
      <c r="R210" s="31">
        <f>VLOOKUP(Data!Q198,original_prizes,3,TRUE)</f>
        <v>0.04</v>
      </c>
      <c r="S210" s="31">
        <f>VLOOKUP(Data!R198,original_prizes,3,TRUE)</f>
        <v>0.04</v>
      </c>
      <c r="T210" s="31">
        <f>VLOOKUP(Data!S198,original_prizes,3,TRUE)</f>
        <v>0.03</v>
      </c>
      <c r="U210" s="31">
        <f>VLOOKUP(Data!T198,original_prizes,3,TRUE)</f>
        <v>0.03</v>
      </c>
      <c r="V210" s="31">
        <f>VLOOKUP(Data!U198,original_prizes,3,TRUE)</f>
        <v>0.02</v>
      </c>
      <c r="X210">
        <f t="shared" si="164"/>
        <v>196</v>
      </c>
      <c r="Z210" s="32">
        <f t="shared" si="140"/>
        <v>150000</v>
      </c>
      <c r="AA210" s="29">
        <f t="shared" si="141"/>
        <v>150742.5</v>
      </c>
      <c r="AB210" s="29">
        <f t="shared" si="142"/>
        <v>149988.78750000001</v>
      </c>
      <c r="AC210" s="29">
        <f t="shared" si="143"/>
        <v>150731.23199812503</v>
      </c>
      <c r="AD210" s="29">
        <f t="shared" si="144"/>
        <v>152977.12735489709</v>
      </c>
      <c r="AE210" s="29">
        <f t="shared" si="145"/>
        <v>155256.48655248506</v>
      </c>
      <c r="AF210" s="29">
        <f t="shared" si="146"/>
        <v>156025.00616091987</v>
      </c>
      <c r="AG210" s="29">
        <f t="shared" si="147"/>
        <v>155244.88113011527</v>
      </c>
      <c r="AH210" s="29">
        <f t="shared" si="148"/>
        <v>156013.34329170935</v>
      </c>
      <c r="AI210" s="29">
        <f t="shared" si="149"/>
        <v>156785.60934100329</v>
      </c>
      <c r="AJ210" s="29">
        <f t="shared" si="150"/>
        <v>160681.73173312724</v>
      </c>
      <c r="AK210" s="29">
        <f t="shared" si="151"/>
        <v>166273.45599744006</v>
      </c>
      <c r="AL210" s="29">
        <f t="shared" si="152"/>
        <v>170405.35137897645</v>
      </c>
      <c r="AM210" s="29">
        <f t="shared" si="153"/>
        <v>174639.92436074401</v>
      </c>
      <c r="AN210" s="29">
        <f t="shared" si="154"/>
        <v>175504.39198632969</v>
      </c>
      <c r="AO210" s="29">
        <f t="shared" si="155"/>
        <v>179865.67612718997</v>
      </c>
      <c r="AP210" s="29">
        <f t="shared" si="156"/>
        <v>186125.00165641619</v>
      </c>
      <c r="AQ210" s="29">
        <f t="shared" si="157"/>
        <v>192602.15171405947</v>
      </c>
      <c r="AR210" s="29">
        <f t="shared" si="158"/>
        <v>197388.31518415385</v>
      </c>
      <c r="AS210" s="29">
        <f t="shared" si="159"/>
        <v>202293.4148164801</v>
      </c>
      <c r="AT210" s="29">
        <f t="shared" si="160"/>
        <v>205307.58669724566</v>
      </c>
      <c r="AU210" s="19"/>
      <c r="AV210" s="28">
        <f t="shared" si="161"/>
        <v>134</v>
      </c>
      <c r="AW210" s="19"/>
      <c r="AX210" s="27">
        <f t="shared" si="162"/>
        <v>1.581749201052407E-2</v>
      </c>
    </row>
    <row r="211" spans="1:50">
      <c r="A211">
        <f t="shared" si="163"/>
        <v>197</v>
      </c>
      <c r="C211" s="31">
        <f>VLOOKUP(Data!B199,original_prizes,3,TRUE)</f>
        <v>0</v>
      </c>
      <c r="D211" s="31">
        <f>VLOOKUP(Data!C199,original_prizes,3,TRUE)</f>
        <v>0.04</v>
      </c>
      <c r="E211" s="31">
        <f>VLOOKUP(Data!D199,original_prizes,3,TRUE)</f>
        <v>0.02</v>
      </c>
      <c r="F211" s="31">
        <f>VLOOKUP(Data!E199,original_prizes,3,TRUE)</f>
        <v>0.03</v>
      </c>
      <c r="G211" s="31">
        <f>VLOOKUP(Data!F199,original_prizes,3,TRUE)</f>
        <v>0</v>
      </c>
      <c r="H211" s="31">
        <f>VLOOKUP(Data!G199,original_prizes,3,TRUE)</f>
        <v>0.01</v>
      </c>
      <c r="I211" s="31">
        <f>VLOOKUP(Data!H199,original_prizes,3,TRUE)</f>
        <v>0.03</v>
      </c>
      <c r="J211" s="31">
        <f>VLOOKUP(Data!I199,original_prizes,3,TRUE)</f>
        <v>0.04</v>
      </c>
      <c r="K211" s="31">
        <f>VLOOKUP(Data!J199,original_prizes,3,TRUE)</f>
        <v>0.03</v>
      </c>
      <c r="L211" s="31">
        <f>VLOOKUP(Data!K199,original_prizes,3,TRUE)</f>
        <v>0.01</v>
      </c>
      <c r="M211" s="31">
        <f>VLOOKUP(Data!L199,original_prizes,3,TRUE)</f>
        <v>0.03</v>
      </c>
      <c r="N211" s="31">
        <f>VLOOKUP(Data!M199,original_prizes,3,TRUE)</f>
        <v>0.02</v>
      </c>
      <c r="O211" s="31">
        <f>VLOOKUP(Data!N199,original_prizes,3,TRUE)</f>
        <v>0.01</v>
      </c>
      <c r="P211" s="31">
        <f>VLOOKUP(Data!O199,original_prizes,3,TRUE)</f>
        <v>0.02</v>
      </c>
      <c r="Q211" s="31">
        <f>VLOOKUP(Data!P199,original_prizes,3,TRUE)</f>
        <v>0.02</v>
      </c>
      <c r="R211" s="31">
        <f>VLOOKUP(Data!Q199,original_prizes,3,TRUE)</f>
        <v>0.01</v>
      </c>
      <c r="S211" s="31">
        <f>VLOOKUP(Data!R199,original_prizes,3,TRUE)</f>
        <v>0.03</v>
      </c>
      <c r="T211" s="31">
        <f>VLOOKUP(Data!S199,original_prizes,3,TRUE)</f>
        <v>0.03</v>
      </c>
      <c r="U211" s="31">
        <f>VLOOKUP(Data!T199,original_prizes,3,TRUE)</f>
        <v>0.04</v>
      </c>
      <c r="V211" s="31">
        <f>VLOOKUP(Data!U199,original_prizes,3,TRUE)</f>
        <v>0.03</v>
      </c>
      <c r="X211">
        <f t="shared" si="164"/>
        <v>197</v>
      </c>
      <c r="Z211" s="32">
        <f t="shared" si="140"/>
        <v>150000</v>
      </c>
      <c r="AA211" s="29">
        <f t="shared" si="141"/>
        <v>149250</v>
      </c>
      <c r="AB211" s="29">
        <f t="shared" si="142"/>
        <v>154443.9</v>
      </c>
      <c r="AC211" s="29">
        <f t="shared" si="143"/>
        <v>156745.11410999999</v>
      </c>
      <c r="AD211" s="29">
        <f t="shared" si="144"/>
        <v>160640.23019563348</v>
      </c>
      <c r="AE211" s="29">
        <f t="shared" si="145"/>
        <v>159837.02904465533</v>
      </c>
      <c r="AF211" s="29">
        <f t="shared" si="146"/>
        <v>160628.22233842636</v>
      </c>
      <c r="AG211" s="29">
        <f t="shared" si="147"/>
        <v>164619.83366353626</v>
      </c>
      <c r="AH211" s="29">
        <f t="shared" si="148"/>
        <v>170348.60387502733</v>
      </c>
      <c r="AI211" s="29">
        <f t="shared" si="149"/>
        <v>174581.76668132175</v>
      </c>
      <c r="AJ211" s="29">
        <f t="shared" si="150"/>
        <v>175445.94642639428</v>
      </c>
      <c r="AK211" s="29">
        <f t="shared" si="151"/>
        <v>179805.77819509018</v>
      </c>
      <c r="AL211" s="29">
        <f t="shared" si="152"/>
        <v>182484.88429019702</v>
      </c>
      <c r="AM211" s="29">
        <f t="shared" si="153"/>
        <v>183388.18446743349</v>
      </c>
      <c r="AN211" s="29">
        <f t="shared" si="154"/>
        <v>186120.66841599825</v>
      </c>
      <c r="AO211" s="29">
        <f t="shared" si="155"/>
        <v>188893.86637539664</v>
      </c>
      <c r="AP211" s="29">
        <f t="shared" si="156"/>
        <v>189828.89101395485</v>
      </c>
      <c r="AQ211" s="29">
        <f t="shared" si="157"/>
        <v>194546.13895565164</v>
      </c>
      <c r="AR211" s="29">
        <f t="shared" si="158"/>
        <v>199380.61050869958</v>
      </c>
      <c r="AS211" s="29">
        <f t="shared" si="159"/>
        <v>206319.05575440233</v>
      </c>
      <c r="AT211" s="29">
        <f t="shared" si="160"/>
        <v>211446.08428989924</v>
      </c>
      <c r="AU211" s="19"/>
      <c r="AV211" s="28">
        <f t="shared" si="161"/>
        <v>162</v>
      </c>
      <c r="AW211" s="19"/>
      <c r="AX211" s="27">
        <f t="shared" si="162"/>
        <v>1.7314932798200511E-2</v>
      </c>
    </row>
    <row r="212" spans="1:50">
      <c r="A212">
        <f t="shared" si="163"/>
        <v>198</v>
      </c>
      <c r="C212" s="31">
        <f>VLOOKUP(Data!B200,original_prizes,3,TRUE)</f>
        <v>0.01</v>
      </c>
      <c r="D212" s="31">
        <f>VLOOKUP(Data!C200,original_prizes,3,TRUE)</f>
        <v>0.02</v>
      </c>
      <c r="E212" s="31">
        <f>VLOOKUP(Data!D200,original_prizes,3,TRUE)</f>
        <v>0.01</v>
      </c>
      <c r="F212" s="31">
        <f>VLOOKUP(Data!E200,original_prizes,3,TRUE)</f>
        <v>0.04</v>
      </c>
      <c r="G212" s="31">
        <f>VLOOKUP(Data!F200,original_prizes,3,TRUE)</f>
        <v>0.01</v>
      </c>
      <c r="H212" s="31">
        <f>VLOOKUP(Data!G200,original_prizes,3,TRUE)</f>
        <v>0.03</v>
      </c>
      <c r="I212" s="31">
        <f>VLOOKUP(Data!H200,original_prizes,3,TRUE)</f>
        <v>0.04</v>
      </c>
      <c r="J212" s="31">
        <f>VLOOKUP(Data!I200,original_prizes,3,TRUE)</f>
        <v>0.03</v>
      </c>
      <c r="K212" s="31">
        <f>VLOOKUP(Data!J200,original_prizes,3,TRUE)</f>
        <v>0</v>
      </c>
      <c r="L212" s="31">
        <f>VLOOKUP(Data!K200,original_prizes,3,TRUE)</f>
        <v>0</v>
      </c>
      <c r="M212" s="31">
        <f>VLOOKUP(Data!L200,original_prizes,3,TRUE)</f>
        <v>0.04</v>
      </c>
      <c r="N212" s="31">
        <f>VLOOKUP(Data!M200,original_prizes,3,TRUE)</f>
        <v>0.03</v>
      </c>
      <c r="O212" s="31">
        <f>VLOOKUP(Data!N200,original_prizes,3,TRUE)</f>
        <v>0.03</v>
      </c>
      <c r="P212" s="31">
        <f>VLOOKUP(Data!O200,original_prizes,3,TRUE)</f>
        <v>0.03</v>
      </c>
      <c r="Q212" s="31">
        <f>VLOOKUP(Data!P200,original_prizes,3,TRUE)</f>
        <v>0</v>
      </c>
      <c r="R212" s="31">
        <f>VLOOKUP(Data!Q200,original_prizes,3,TRUE)</f>
        <v>0.03</v>
      </c>
      <c r="S212" s="31">
        <f>VLOOKUP(Data!R200,original_prizes,3,TRUE)</f>
        <v>0.04</v>
      </c>
      <c r="T212" s="31">
        <f>VLOOKUP(Data!S200,original_prizes,3,TRUE)</f>
        <v>0.03</v>
      </c>
      <c r="U212" s="31">
        <f>VLOOKUP(Data!T200,original_prizes,3,TRUE)</f>
        <v>0.02</v>
      </c>
      <c r="V212" s="31">
        <f>VLOOKUP(Data!U200,original_prizes,3,TRUE)</f>
        <v>0.04</v>
      </c>
      <c r="X212">
        <f t="shared" si="164"/>
        <v>198</v>
      </c>
      <c r="Z212" s="32">
        <f t="shared" si="140"/>
        <v>150000</v>
      </c>
      <c r="AA212" s="29">
        <f t="shared" si="141"/>
        <v>150742.5</v>
      </c>
      <c r="AB212" s="29">
        <f t="shared" si="142"/>
        <v>152988.56325000001</v>
      </c>
      <c r="AC212" s="29">
        <f t="shared" si="143"/>
        <v>153745.85663808751</v>
      </c>
      <c r="AD212" s="29">
        <f t="shared" si="144"/>
        <v>159096.21244909297</v>
      </c>
      <c r="AE212" s="29">
        <f t="shared" si="145"/>
        <v>159883.738700716</v>
      </c>
      <c r="AF212" s="29">
        <f t="shared" si="146"/>
        <v>163856.84960742877</v>
      </c>
      <c r="AG212" s="29">
        <f t="shared" si="147"/>
        <v>169559.06797376729</v>
      </c>
      <c r="AH212" s="29">
        <f t="shared" si="148"/>
        <v>173772.6108129154</v>
      </c>
      <c r="AI212" s="29">
        <f t="shared" si="149"/>
        <v>172903.74775885083</v>
      </c>
      <c r="AJ212" s="29">
        <f t="shared" si="150"/>
        <v>172039.22902005658</v>
      </c>
      <c r="AK212" s="29">
        <f t="shared" si="151"/>
        <v>178026.19418995455</v>
      </c>
      <c r="AL212" s="29">
        <f t="shared" si="152"/>
        <v>182450.14511557491</v>
      </c>
      <c r="AM212" s="29">
        <f t="shared" si="153"/>
        <v>186984.03122169696</v>
      </c>
      <c r="AN212" s="29">
        <f t="shared" si="154"/>
        <v>191630.58439755614</v>
      </c>
      <c r="AO212" s="29">
        <f t="shared" si="155"/>
        <v>190672.43147556836</v>
      </c>
      <c r="AP212" s="29">
        <f t="shared" si="156"/>
        <v>195410.64139773624</v>
      </c>
      <c r="AQ212" s="29">
        <f t="shared" si="157"/>
        <v>202210.93171837748</v>
      </c>
      <c r="AR212" s="29">
        <f t="shared" si="158"/>
        <v>207235.87337157916</v>
      </c>
      <c r="AS212" s="29">
        <f t="shared" si="159"/>
        <v>210323.68788481571</v>
      </c>
      <c r="AT212" s="29">
        <f t="shared" si="160"/>
        <v>217642.95222320731</v>
      </c>
      <c r="AU212" s="19"/>
      <c r="AV212" s="28">
        <f t="shared" si="161"/>
        <v>175</v>
      </c>
      <c r="AW212" s="19"/>
      <c r="AX212" s="27">
        <f t="shared" si="162"/>
        <v>1.8785294220974968E-2</v>
      </c>
    </row>
    <row r="213" spans="1:50">
      <c r="A213">
        <f t="shared" si="163"/>
        <v>199</v>
      </c>
      <c r="C213" s="31">
        <f>VLOOKUP(Data!B201,original_prizes,3,TRUE)</f>
        <v>0.04</v>
      </c>
      <c r="D213" s="31">
        <f>VLOOKUP(Data!C201,original_prizes,3,TRUE)</f>
        <v>0.01</v>
      </c>
      <c r="E213" s="31">
        <f>VLOOKUP(Data!D201,original_prizes,3,TRUE)</f>
        <v>0.04</v>
      </c>
      <c r="F213" s="31">
        <f>VLOOKUP(Data!E201,original_prizes,3,TRUE)</f>
        <v>0.04</v>
      </c>
      <c r="G213" s="31">
        <f>VLOOKUP(Data!F201,original_prizes,3,TRUE)</f>
        <v>0.02</v>
      </c>
      <c r="H213" s="31">
        <f>VLOOKUP(Data!G201,original_prizes,3,TRUE)</f>
        <v>0.01</v>
      </c>
      <c r="I213" s="31">
        <f>VLOOKUP(Data!H201,original_prizes,3,TRUE)</f>
        <v>0.04</v>
      </c>
      <c r="J213" s="31">
        <f>VLOOKUP(Data!I201,original_prizes,3,TRUE)</f>
        <v>0</v>
      </c>
      <c r="K213" s="31">
        <f>VLOOKUP(Data!J201,original_prizes,3,TRUE)</f>
        <v>0.01</v>
      </c>
      <c r="L213" s="31">
        <f>VLOOKUP(Data!K201,original_prizes,3,TRUE)</f>
        <v>0.02</v>
      </c>
      <c r="M213" s="31">
        <f>VLOOKUP(Data!L201,original_prizes,3,TRUE)</f>
        <v>0.03</v>
      </c>
      <c r="N213" s="31">
        <f>VLOOKUP(Data!M201,original_prizes,3,TRUE)</f>
        <v>0</v>
      </c>
      <c r="O213" s="31">
        <f>VLOOKUP(Data!N201,original_prizes,3,TRUE)</f>
        <v>0</v>
      </c>
      <c r="P213" s="31">
        <f>VLOOKUP(Data!O201,original_prizes,3,TRUE)</f>
        <v>0.01</v>
      </c>
      <c r="Q213" s="31">
        <f>VLOOKUP(Data!P201,original_prizes,3,TRUE)</f>
        <v>0.03</v>
      </c>
      <c r="R213" s="31">
        <f>VLOOKUP(Data!Q201,original_prizes,3,TRUE)</f>
        <v>0</v>
      </c>
      <c r="S213" s="31">
        <f>VLOOKUP(Data!R201,original_prizes,3,TRUE)</f>
        <v>0.01</v>
      </c>
      <c r="T213" s="31">
        <f>VLOOKUP(Data!S201,original_prizes,3,TRUE)</f>
        <v>0.03</v>
      </c>
      <c r="U213" s="31">
        <f>VLOOKUP(Data!T201,original_prizes,3,TRUE)</f>
        <v>0.01</v>
      </c>
      <c r="V213" s="31">
        <f>VLOOKUP(Data!U201,original_prizes,3,TRUE)</f>
        <v>0.04</v>
      </c>
      <c r="X213">
        <f t="shared" si="164"/>
        <v>199</v>
      </c>
      <c r="Z213" s="32">
        <f t="shared" si="140"/>
        <v>150000</v>
      </c>
      <c r="AA213" s="29">
        <f t="shared" si="141"/>
        <v>155220</v>
      </c>
      <c r="AB213" s="29">
        <f t="shared" si="142"/>
        <v>155988.33900000001</v>
      </c>
      <c r="AC213" s="29">
        <f t="shared" si="143"/>
        <v>161416.73319720002</v>
      </c>
      <c r="AD213" s="29">
        <f t="shared" si="144"/>
        <v>167034.03551246258</v>
      </c>
      <c r="AE213" s="29">
        <f t="shared" si="145"/>
        <v>169522.84264159828</v>
      </c>
      <c r="AF213" s="29">
        <f t="shared" si="146"/>
        <v>170361.98071267421</v>
      </c>
      <c r="AG213" s="29">
        <f t="shared" si="147"/>
        <v>176290.57764147528</v>
      </c>
      <c r="AH213" s="29">
        <f t="shared" si="148"/>
        <v>175409.12475326791</v>
      </c>
      <c r="AI213" s="29">
        <f t="shared" si="149"/>
        <v>176277.3999207966</v>
      </c>
      <c r="AJ213" s="29">
        <f t="shared" si="150"/>
        <v>178903.93317961649</v>
      </c>
      <c r="AK213" s="29">
        <f t="shared" si="151"/>
        <v>183349.69591912994</v>
      </c>
      <c r="AL213" s="29">
        <f t="shared" si="152"/>
        <v>182432.9474395343</v>
      </c>
      <c r="AM213" s="29">
        <f t="shared" si="153"/>
        <v>181520.78270233664</v>
      </c>
      <c r="AN213" s="29">
        <f t="shared" si="154"/>
        <v>182419.31057671321</v>
      </c>
      <c r="AO213" s="29">
        <f t="shared" si="155"/>
        <v>186952.43044454453</v>
      </c>
      <c r="AP213" s="29">
        <f t="shared" si="156"/>
        <v>186017.66829232182</v>
      </c>
      <c r="AQ213" s="29">
        <f t="shared" si="157"/>
        <v>186938.45575036883</v>
      </c>
      <c r="AR213" s="29">
        <f t="shared" si="158"/>
        <v>191583.87637576551</v>
      </c>
      <c r="AS213" s="29">
        <f t="shared" si="159"/>
        <v>192532.21656382555</v>
      </c>
      <c r="AT213" s="29">
        <f t="shared" si="160"/>
        <v>199232.33770024669</v>
      </c>
      <c r="AU213" s="19"/>
      <c r="AV213" s="28">
        <f t="shared" si="161"/>
        <v>86</v>
      </c>
      <c r="AW213" s="19"/>
      <c r="AX213" s="27">
        <f t="shared" si="162"/>
        <v>1.4293000732143568E-2</v>
      </c>
    </row>
    <row r="214" spans="1:50">
      <c r="A214">
        <f t="shared" si="163"/>
        <v>200</v>
      </c>
      <c r="C214" s="31">
        <f>VLOOKUP(Data!B202,original_prizes,3,TRUE)</f>
        <v>0.04</v>
      </c>
      <c r="D214" s="31">
        <f>VLOOKUP(Data!C202,original_prizes,3,TRUE)</f>
        <v>0.04</v>
      </c>
      <c r="E214" s="31">
        <f>VLOOKUP(Data!D202,original_prizes,3,TRUE)</f>
        <v>0</v>
      </c>
      <c r="F214" s="31">
        <f>VLOOKUP(Data!E202,original_prizes,3,TRUE)</f>
        <v>0.01</v>
      </c>
      <c r="G214" s="31">
        <f>VLOOKUP(Data!F202,original_prizes,3,TRUE)</f>
        <v>0.01</v>
      </c>
      <c r="H214" s="31">
        <f>VLOOKUP(Data!G202,original_prizes,3,TRUE)</f>
        <v>0</v>
      </c>
      <c r="I214" s="31">
        <f>VLOOKUP(Data!H202,original_prizes,3,TRUE)</f>
        <v>0.02</v>
      </c>
      <c r="J214" s="31">
        <f>VLOOKUP(Data!I202,original_prizes,3,TRUE)</f>
        <v>0.02</v>
      </c>
      <c r="K214" s="31">
        <f>VLOOKUP(Data!J202,original_prizes,3,TRUE)</f>
        <v>0.03</v>
      </c>
      <c r="L214" s="31">
        <f>VLOOKUP(Data!K202,original_prizes,3,TRUE)</f>
        <v>0.03</v>
      </c>
      <c r="M214" s="31">
        <f>VLOOKUP(Data!L202,original_prizes,3,TRUE)</f>
        <v>0.02</v>
      </c>
      <c r="N214" s="31">
        <f>VLOOKUP(Data!M202,original_prizes,3,TRUE)</f>
        <v>0</v>
      </c>
      <c r="O214" s="31">
        <f>VLOOKUP(Data!N202,original_prizes,3,TRUE)</f>
        <v>0.01</v>
      </c>
      <c r="P214" s="31">
        <f>VLOOKUP(Data!O202,original_prizes,3,TRUE)</f>
        <v>0.02</v>
      </c>
      <c r="Q214" s="31">
        <f>VLOOKUP(Data!P202,original_prizes,3,TRUE)</f>
        <v>0</v>
      </c>
      <c r="R214" s="31">
        <f>VLOOKUP(Data!Q202,original_prizes,3,TRUE)</f>
        <v>0.04</v>
      </c>
      <c r="S214" s="31">
        <f>VLOOKUP(Data!R202,original_prizes,3,TRUE)</f>
        <v>0.02</v>
      </c>
      <c r="T214" s="31">
        <f>VLOOKUP(Data!S202,original_prizes,3,TRUE)</f>
        <v>0.03</v>
      </c>
      <c r="U214" s="31">
        <f>VLOOKUP(Data!T202,original_prizes,3,TRUE)</f>
        <v>0.04</v>
      </c>
      <c r="V214" s="31">
        <f>VLOOKUP(Data!U202,original_prizes,3,TRUE)</f>
        <v>0</v>
      </c>
      <c r="X214">
        <f t="shared" si="164"/>
        <v>200</v>
      </c>
      <c r="Z214" s="32">
        <f t="shared" si="140"/>
        <v>150000</v>
      </c>
      <c r="AA214" s="29">
        <f t="shared" si="141"/>
        <v>155220</v>
      </c>
      <c r="AB214" s="29">
        <f t="shared" si="142"/>
        <v>160621.65600000002</v>
      </c>
      <c r="AC214" s="29">
        <f t="shared" si="143"/>
        <v>159818.54772</v>
      </c>
      <c r="AD214" s="29">
        <f t="shared" si="144"/>
        <v>160609.649531214</v>
      </c>
      <c r="AE214" s="29">
        <f t="shared" si="145"/>
        <v>161404.66729639351</v>
      </c>
      <c r="AF214" s="29">
        <f t="shared" si="146"/>
        <v>160597.64395991154</v>
      </c>
      <c r="AG214" s="29">
        <f t="shared" si="147"/>
        <v>162990.54885491423</v>
      </c>
      <c r="AH214" s="29">
        <f t="shared" si="148"/>
        <v>165419.10803285247</v>
      </c>
      <c r="AI214" s="29">
        <f t="shared" si="149"/>
        <v>169529.77286746886</v>
      </c>
      <c r="AJ214" s="29">
        <f t="shared" si="150"/>
        <v>173742.58772322547</v>
      </c>
      <c r="AK214" s="29">
        <f t="shared" si="151"/>
        <v>176331.35228030151</v>
      </c>
      <c r="AL214" s="29">
        <f t="shared" si="152"/>
        <v>175449.6955189</v>
      </c>
      <c r="AM214" s="29">
        <f t="shared" si="153"/>
        <v>176318.17151171857</v>
      </c>
      <c r="AN214" s="29">
        <f t="shared" si="154"/>
        <v>178945.31226724316</v>
      </c>
      <c r="AO214" s="29">
        <f t="shared" si="155"/>
        <v>178050.58570590694</v>
      </c>
      <c r="AP214" s="29">
        <f t="shared" si="156"/>
        <v>184246.74608847252</v>
      </c>
      <c r="AQ214" s="29">
        <f t="shared" si="157"/>
        <v>186992.02260519075</v>
      </c>
      <c r="AR214" s="29">
        <f t="shared" si="158"/>
        <v>191638.77436692975</v>
      </c>
      <c r="AS214" s="29">
        <f t="shared" si="159"/>
        <v>198307.80371489891</v>
      </c>
      <c r="AT214" s="29">
        <f t="shared" si="160"/>
        <v>197316.26469632442</v>
      </c>
      <c r="AU214" s="19"/>
      <c r="AV214" s="28">
        <f t="shared" si="161"/>
        <v>76</v>
      </c>
      <c r="AW214" s="19"/>
      <c r="AX214" s="27">
        <f t="shared" si="162"/>
        <v>1.3803021675196536E-2</v>
      </c>
    </row>
    <row r="216" spans="1:50">
      <c r="B216" s="33" t="s">
        <v>23</v>
      </c>
      <c r="C216" s="40">
        <f>MAX(C15:C214)</f>
        <v>0.04</v>
      </c>
      <c r="D216" s="40">
        <f t="shared" ref="D216:V216" si="165">MAX(D15:D214)</f>
        <v>0.04</v>
      </c>
      <c r="E216" s="40">
        <f t="shared" si="165"/>
        <v>0.04</v>
      </c>
      <c r="F216" s="40">
        <f t="shared" si="165"/>
        <v>0.04</v>
      </c>
      <c r="G216" s="40">
        <f t="shared" si="165"/>
        <v>0.04</v>
      </c>
      <c r="H216" s="40">
        <f t="shared" si="165"/>
        <v>0.04</v>
      </c>
      <c r="I216" s="40">
        <f t="shared" si="165"/>
        <v>0.04</v>
      </c>
      <c r="J216" s="40">
        <f t="shared" si="165"/>
        <v>0.04</v>
      </c>
      <c r="K216" s="40">
        <f t="shared" si="165"/>
        <v>0.04</v>
      </c>
      <c r="L216" s="40">
        <f t="shared" si="165"/>
        <v>0.04</v>
      </c>
      <c r="M216" s="40">
        <f t="shared" si="165"/>
        <v>0.04</v>
      </c>
      <c r="N216" s="40">
        <f t="shared" si="165"/>
        <v>0.04</v>
      </c>
      <c r="O216" s="40">
        <f t="shared" si="165"/>
        <v>0.04</v>
      </c>
      <c r="P216" s="40">
        <f t="shared" si="165"/>
        <v>0.04</v>
      </c>
      <c r="Q216" s="40">
        <f t="shared" si="165"/>
        <v>0.04</v>
      </c>
      <c r="R216" s="40">
        <f t="shared" si="165"/>
        <v>0.04</v>
      </c>
      <c r="S216" s="40">
        <f t="shared" si="165"/>
        <v>0.04</v>
      </c>
      <c r="T216" s="40">
        <f t="shared" si="165"/>
        <v>0.04</v>
      </c>
      <c r="U216" s="40">
        <f t="shared" si="165"/>
        <v>0.04</v>
      </c>
      <c r="V216" s="40">
        <f t="shared" si="165"/>
        <v>0.04</v>
      </c>
      <c r="W216" s="35"/>
    </row>
    <row r="217" spans="1:50">
      <c r="B217" s="33" t="s">
        <v>24</v>
      </c>
      <c r="C217" s="40">
        <f>MIN(C15:C214)</f>
        <v>0</v>
      </c>
      <c r="D217" s="40">
        <f t="shared" ref="D217:V217" si="166">MIN(D15:D214)</f>
        <v>0</v>
      </c>
      <c r="E217" s="40">
        <f t="shared" si="166"/>
        <v>0</v>
      </c>
      <c r="F217" s="40">
        <f t="shared" si="166"/>
        <v>0</v>
      </c>
      <c r="G217" s="40">
        <f t="shared" si="166"/>
        <v>0</v>
      </c>
      <c r="H217" s="40">
        <f t="shared" si="166"/>
        <v>0</v>
      </c>
      <c r="I217" s="40">
        <f t="shared" si="166"/>
        <v>0</v>
      </c>
      <c r="J217" s="40">
        <f t="shared" si="166"/>
        <v>0</v>
      </c>
      <c r="K217" s="40">
        <f t="shared" si="166"/>
        <v>0</v>
      </c>
      <c r="L217" s="40">
        <f t="shared" si="166"/>
        <v>0</v>
      </c>
      <c r="M217" s="40">
        <f t="shared" si="166"/>
        <v>0</v>
      </c>
      <c r="N217" s="40">
        <f t="shared" si="166"/>
        <v>0</v>
      </c>
      <c r="O217" s="40">
        <f t="shared" si="166"/>
        <v>0</v>
      </c>
      <c r="P217" s="40">
        <f t="shared" si="166"/>
        <v>0</v>
      </c>
      <c r="Q217" s="40">
        <f t="shared" si="166"/>
        <v>0</v>
      </c>
      <c r="R217" s="40">
        <f t="shared" si="166"/>
        <v>0</v>
      </c>
      <c r="S217" s="40">
        <f t="shared" si="166"/>
        <v>0</v>
      </c>
      <c r="T217" s="40">
        <f t="shared" si="166"/>
        <v>0</v>
      </c>
      <c r="U217" s="40">
        <f t="shared" si="166"/>
        <v>0</v>
      </c>
      <c r="V217" s="40">
        <f t="shared" si="166"/>
        <v>0</v>
      </c>
    </row>
    <row r="218" spans="1:50">
      <c r="B218" s="33" t="s">
        <v>6</v>
      </c>
      <c r="C218" s="40">
        <f>AVERAGE(C15:C214)</f>
        <v>2.0799999999999961E-2</v>
      </c>
      <c r="D218" s="40">
        <f t="shared" ref="D218:V218" si="167">AVERAGE(D15:D214)</f>
        <v>1.9849999999999982E-2</v>
      </c>
      <c r="E218" s="40">
        <f t="shared" si="167"/>
        <v>2.0499999999999966E-2</v>
      </c>
      <c r="F218" s="40">
        <f t="shared" si="167"/>
        <v>2.0299999999999971E-2</v>
      </c>
      <c r="G218" s="40">
        <f t="shared" si="167"/>
        <v>1.9999999999999959E-2</v>
      </c>
      <c r="H218" s="40">
        <f t="shared" si="167"/>
        <v>1.8299999999999973E-2</v>
      </c>
      <c r="I218" s="40">
        <f t="shared" si="167"/>
        <v>1.9399999999999976E-2</v>
      </c>
      <c r="J218" s="40">
        <f t="shared" si="167"/>
        <v>1.9699999999999974E-2</v>
      </c>
      <c r="K218" s="40">
        <f t="shared" si="167"/>
        <v>1.9849999999999982E-2</v>
      </c>
      <c r="L218" s="40">
        <f t="shared" si="167"/>
        <v>1.9999999999999973E-2</v>
      </c>
      <c r="M218" s="40">
        <f t="shared" si="167"/>
        <v>1.9799999999999963E-2</v>
      </c>
      <c r="N218" s="40">
        <f t="shared" si="167"/>
        <v>2.2249999999999961E-2</v>
      </c>
      <c r="O218" s="40">
        <f t="shared" si="167"/>
        <v>2.1849999999999967E-2</v>
      </c>
      <c r="P218" s="40">
        <f t="shared" si="167"/>
        <v>1.8099999999999974E-2</v>
      </c>
      <c r="Q218" s="40">
        <f t="shared" si="167"/>
        <v>1.8399999999999968E-2</v>
      </c>
      <c r="R218" s="40">
        <f t="shared" si="167"/>
        <v>1.9249999999999975E-2</v>
      </c>
      <c r="S218" s="40">
        <f t="shared" si="167"/>
        <v>1.9499999999999979E-2</v>
      </c>
      <c r="T218" s="40">
        <f t="shared" si="167"/>
        <v>2.1099999999999987E-2</v>
      </c>
      <c r="U218" s="40">
        <f t="shared" si="167"/>
        <v>2.0099999999999976E-2</v>
      </c>
      <c r="V218" s="40">
        <f t="shared" si="167"/>
        <v>1.9949999999999978E-2</v>
      </c>
    </row>
    <row r="221" spans="1:50">
      <c r="B221" s="33" t="s">
        <v>2</v>
      </c>
      <c r="C221" s="27">
        <f>$H$9</f>
        <v>1.9999999999999997E-2</v>
      </c>
      <c r="D221" s="27">
        <f t="shared" ref="D221:V221" si="168">$H$9</f>
        <v>1.9999999999999997E-2</v>
      </c>
      <c r="E221" s="27">
        <f t="shared" si="168"/>
        <v>1.9999999999999997E-2</v>
      </c>
      <c r="F221" s="27">
        <f t="shared" si="168"/>
        <v>1.9999999999999997E-2</v>
      </c>
      <c r="G221" s="27">
        <f t="shared" si="168"/>
        <v>1.9999999999999997E-2</v>
      </c>
      <c r="H221" s="27">
        <f t="shared" si="168"/>
        <v>1.9999999999999997E-2</v>
      </c>
      <c r="I221" s="27">
        <f t="shared" si="168"/>
        <v>1.9999999999999997E-2</v>
      </c>
      <c r="J221" s="27">
        <f t="shared" si="168"/>
        <v>1.9999999999999997E-2</v>
      </c>
      <c r="K221" s="27">
        <f t="shared" si="168"/>
        <v>1.9999999999999997E-2</v>
      </c>
      <c r="L221" s="27">
        <f t="shared" si="168"/>
        <v>1.9999999999999997E-2</v>
      </c>
      <c r="M221" s="27">
        <f t="shared" si="168"/>
        <v>1.9999999999999997E-2</v>
      </c>
      <c r="N221" s="27">
        <f t="shared" si="168"/>
        <v>1.9999999999999997E-2</v>
      </c>
      <c r="O221" s="27">
        <f t="shared" si="168"/>
        <v>1.9999999999999997E-2</v>
      </c>
      <c r="P221" s="27">
        <f t="shared" si="168"/>
        <v>1.9999999999999997E-2</v>
      </c>
      <c r="Q221" s="27">
        <f t="shared" si="168"/>
        <v>1.9999999999999997E-2</v>
      </c>
      <c r="R221" s="27">
        <f t="shared" si="168"/>
        <v>1.9999999999999997E-2</v>
      </c>
      <c r="S221" s="27">
        <f t="shared" si="168"/>
        <v>1.9999999999999997E-2</v>
      </c>
      <c r="T221" s="27">
        <f t="shared" si="168"/>
        <v>1.9999999999999997E-2</v>
      </c>
      <c r="U221" s="27">
        <f t="shared" si="168"/>
        <v>1.9999999999999997E-2</v>
      </c>
      <c r="V221" s="27">
        <f t="shared" si="168"/>
        <v>1.9999999999999997E-2</v>
      </c>
    </row>
    <row r="222" spans="1:50">
      <c r="B222" s="36" t="s">
        <v>37</v>
      </c>
      <c r="C222" s="40" t="str">
        <f>IF(C218-C221&lt;0.5%,"OK","Check")</f>
        <v>OK</v>
      </c>
      <c r="D222" s="40" t="str">
        <f t="shared" ref="D222:V222" si="169">IF(D218-D221&lt;0.5%,"OK","Check")</f>
        <v>OK</v>
      </c>
      <c r="E222" s="40" t="str">
        <f t="shared" si="169"/>
        <v>OK</v>
      </c>
      <c r="F222" s="40" t="str">
        <f t="shared" si="169"/>
        <v>OK</v>
      </c>
      <c r="G222" s="40" t="str">
        <f t="shared" si="169"/>
        <v>OK</v>
      </c>
      <c r="H222" s="40" t="str">
        <f t="shared" si="169"/>
        <v>OK</v>
      </c>
      <c r="I222" s="40" t="str">
        <f t="shared" si="169"/>
        <v>OK</v>
      </c>
      <c r="J222" s="40" t="str">
        <f t="shared" si="169"/>
        <v>OK</v>
      </c>
      <c r="K222" s="40" t="str">
        <f t="shared" si="169"/>
        <v>OK</v>
      </c>
      <c r="L222" s="40" t="str">
        <f t="shared" si="169"/>
        <v>OK</v>
      </c>
      <c r="M222" s="40" t="str">
        <f t="shared" si="169"/>
        <v>OK</v>
      </c>
      <c r="N222" s="40" t="str">
        <f t="shared" si="169"/>
        <v>OK</v>
      </c>
      <c r="O222" s="40" t="str">
        <f t="shared" si="169"/>
        <v>OK</v>
      </c>
      <c r="P222" s="40" t="str">
        <f t="shared" si="169"/>
        <v>OK</v>
      </c>
      <c r="Q222" s="40" t="str">
        <f t="shared" si="169"/>
        <v>OK</v>
      </c>
      <c r="R222" s="40" t="str">
        <f t="shared" si="169"/>
        <v>OK</v>
      </c>
      <c r="S222" s="40" t="str">
        <f t="shared" si="169"/>
        <v>OK</v>
      </c>
      <c r="T222" s="40" t="str">
        <f t="shared" si="169"/>
        <v>OK</v>
      </c>
      <c r="U222" s="40" t="str">
        <f t="shared" si="169"/>
        <v>OK</v>
      </c>
      <c r="V222" s="40" t="str">
        <f t="shared" si="169"/>
        <v>OK</v>
      </c>
    </row>
  </sheetData>
  <sortState ref="AX15:AX214">
    <sortCondition ref="AX139"/>
  </sortState>
  <phoneticPr fontId="15"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2"/>
  <sheetViews>
    <sheetView topLeftCell="AK1" workbookViewId="0">
      <selection activeCell="BB2" sqref="BB2"/>
    </sheetView>
  </sheetViews>
  <sheetFormatPr defaultColWidth="8.85546875" defaultRowHeight="12.75"/>
  <cols>
    <col min="1" max="1" width="11.140625" customWidth="1"/>
    <col min="2" max="2" width="8.85546875" bestFit="1" customWidth="1"/>
    <col min="3" max="3" width="6.85546875" customWidth="1"/>
    <col min="4" max="6" width="6.28515625" bestFit="1" customWidth="1"/>
    <col min="7" max="7" width="15.42578125" bestFit="1" customWidth="1"/>
    <col min="8" max="12" width="6.28515625" bestFit="1" customWidth="1"/>
    <col min="13" max="13" width="7.28515625" customWidth="1"/>
    <col min="14" max="14" width="6.28515625" bestFit="1" customWidth="1"/>
    <col min="15" max="15" width="6.7109375" bestFit="1" customWidth="1"/>
    <col min="16" max="22" width="6.28515625" bestFit="1" customWidth="1"/>
    <col min="23" max="23" width="6.42578125" customWidth="1"/>
    <col min="24" max="24" width="11.7109375" customWidth="1"/>
    <col min="25" max="25" width="5.28515625" customWidth="1"/>
    <col min="26" max="26" width="41.42578125" customWidth="1"/>
    <col min="27" max="46" width="11.28515625" bestFit="1" customWidth="1"/>
    <col min="47" max="47" width="7" customWidth="1"/>
    <col min="50" max="50" width="26.140625" bestFit="1" customWidth="1"/>
    <col min="52" max="52" width="25.7109375" customWidth="1"/>
    <col min="53" max="53" width="11.28515625" bestFit="1" customWidth="1"/>
  </cols>
  <sheetData>
    <row r="1" spans="1:56" ht="15.75">
      <c r="A1" s="2" t="s">
        <v>219</v>
      </c>
      <c r="B1" s="2"/>
    </row>
    <row r="2" spans="1:56" ht="15.75">
      <c r="A2" s="2"/>
      <c r="B2" s="2"/>
    </row>
    <row r="3" spans="1:56">
      <c r="C3" s="33" t="s">
        <v>29</v>
      </c>
      <c r="D3" s="33" t="s">
        <v>30</v>
      </c>
      <c r="E3" s="33" t="s">
        <v>35</v>
      </c>
      <c r="M3" s="1"/>
      <c r="X3" s="1"/>
      <c r="Y3" s="1"/>
    </row>
    <row r="4" spans="1:56" ht="12.75" customHeight="1">
      <c r="C4" s="125">
        <v>0</v>
      </c>
      <c r="D4" s="125">
        <v>0.2</v>
      </c>
      <c r="E4" s="37">
        <f>Parameters!E20</f>
        <v>0</v>
      </c>
      <c r="H4" s="30">
        <f>(D4-C4)*E4</f>
        <v>0</v>
      </c>
    </row>
    <row r="5" spans="1:56">
      <c r="C5" s="125">
        <v>0.2</v>
      </c>
      <c r="D5" s="125">
        <v>0.4</v>
      </c>
      <c r="E5" s="37">
        <f>Parameters!E21</f>
        <v>0.01</v>
      </c>
      <c r="F5" s="14"/>
      <c r="H5" s="30">
        <f>(D5-C5)*E5</f>
        <v>2E-3</v>
      </c>
      <c r="M5" s="14"/>
      <c r="O5" s="18"/>
      <c r="P5" s="1"/>
      <c r="Q5" s="1"/>
      <c r="X5" s="14"/>
      <c r="Y5" s="4"/>
      <c r="Z5" s="20" t="s">
        <v>31</v>
      </c>
      <c r="AA5" s="25">
        <f>'Current Prize Bond'!BA15</f>
        <v>1.4756947040635031E-2</v>
      </c>
      <c r="AB5" s="1"/>
      <c r="AC5" s="1"/>
    </row>
    <row r="6" spans="1:56">
      <c r="C6" s="125">
        <v>0.4</v>
      </c>
      <c r="D6" s="125">
        <v>0.6</v>
      </c>
      <c r="E6" s="37">
        <f>Parameters!E22</f>
        <v>0.02</v>
      </c>
      <c r="F6" s="14"/>
      <c r="H6" s="30">
        <f>(D6-C6)*E6</f>
        <v>3.9999999999999992E-3</v>
      </c>
      <c r="O6" s="18"/>
      <c r="P6" s="1"/>
      <c r="Q6" s="1"/>
      <c r="Y6" s="18"/>
      <c r="Z6" s="20" t="s">
        <v>135</v>
      </c>
      <c r="AA6" s="25">
        <f>BA15</f>
        <v>1.475694704063492E-2</v>
      </c>
      <c r="AB6" s="1"/>
      <c r="AC6" s="1"/>
    </row>
    <row r="7" spans="1:56">
      <c r="C7" s="125">
        <v>0.6</v>
      </c>
      <c r="D7" s="125">
        <v>0.8</v>
      </c>
      <c r="E7" s="37">
        <f>Parameters!E23</f>
        <v>0.08</v>
      </c>
      <c r="H7" s="30">
        <f>(D7-C7)*E7</f>
        <v>1.6000000000000007E-2</v>
      </c>
      <c r="M7" s="14"/>
      <c r="O7" s="20"/>
      <c r="P7" s="4"/>
      <c r="Q7" s="4"/>
      <c r="R7" s="6"/>
      <c r="X7" s="14"/>
      <c r="Y7" s="14"/>
      <c r="Z7" t="s">
        <v>32</v>
      </c>
      <c r="AA7" s="35">
        <f>AA6-AA5</f>
        <v>-1.1102230246251565E-16</v>
      </c>
      <c r="AB7" s="4" t="str">
        <f>IF(ROUND(AA7,3)&lt;&gt;0,"Error - Rerun goal seek","OK")</f>
        <v>OK</v>
      </c>
      <c r="AC7" s="4"/>
    </row>
    <row r="8" spans="1:56">
      <c r="C8" s="125">
        <v>0.8</v>
      </c>
      <c r="D8" s="125">
        <v>1</v>
      </c>
      <c r="E8" s="37">
        <f>Parameters!E24</f>
        <v>0.1</v>
      </c>
      <c r="H8" s="30">
        <f>(D8-C8)*E8</f>
        <v>1.9999999999999997E-2</v>
      </c>
      <c r="N8" s="9"/>
      <c r="O8" s="18"/>
      <c r="P8" s="17"/>
      <c r="Q8" s="12"/>
      <c r="R8" s="6"/>
      <c r="Z8" s="9"/>
      <c r="AA8" s="18"/>
      <c r="AB8" s="17"/>
      <c r="AC8" s="12"/>
    </row>
    <row r="9" spans="1:56">
      <c r="C9" s="1"/>
      <c r="D9" s="15"/>
      <c r="G9" s="33" t="s">
        <v>36</v>
      </c>
      <c r="H9" s="39">
        <f>SUM(H4:H8)</f>
        <v>4.2000000000000003E-2</v>
      </c>
      <c r="M9" s="14"/>
      <c r="O9" s="21"/>
      <c r="P9" s="13"/>
      <c r="Q9" s="12"/>
      <c r="Z9" t="s">
        <v>33</v>
      </c>
      <c r="AA9" s="41">
        <v>2.5537466790573258E-2</v>
      </c>
    </row>
    <row r="10" spans="1:56">
      <c r="A10" s="1" t="s">
        <v>133</v>
      </c>
      <c r="D10" s="9"/>
      <c r="P10" s="10"/>
      <c r="Q10" s="6"/>
      <c r="X10" s="1" t="s">
        <v>134</v>
      </c>
    </row>
    <row r="11" spans="1:56">
      <c r="C11" s="1"/>
      <c r="D11" s="9"/>
      <c r="Z11" s="1" t="s">
        <v>28</v>
      </c>
      <c r="AA11" s="9"/>
    </row>
    <row r="12" spans="1:56">
      <c r="C12" s="1"/>
      <c r="D12" s="9"/>
      <c r="Z12" s="1"/>
      <c r="AA12" s="9"/>
    </row>
    <row r="13" spans="1:56">
      <c r="A13" t="s">
        <v>17</v>
      </c>
      <c r="C13">
        <v>1</v>
      </c>
      <c r="D13">
        <f>C13+1</f>
        <v>2</v>
      </c>
      <c r="E13">
        <f t="shared" ref="E13:V13" si="0">D13+1</f>
        <v>3</v>
      </c>
      <c r="F13">
        <f t="shared" si="0"/>
        <v>4</v>
      </c>
      <c r="G13">
        <f t="shared" si="0"/>
        <v>5</v>
      </c>
      <c r="H13">
        <f t="shared" si="0"/>
        <v>6</v>
      </c>
      <c r="I13">
        <f t="shared" si="0"/>
        <v>7</v>
      </c>
      <c r="J13">
        <f t="shared" si="0"/>
        <v>8</v>
      </c>
      <c r="K13">
        <f t="shared" si="0"/>
        <v>9</v>
      </c>
      <c r="L13">
        <f t="shared" si="0"/>
        <v>10</v>
      </c>
      <c r="M13">
        <f t="shared" si="0"/>
        <v>11</v>
      </c>
      <c r="N13">
        <f t="shared" si="0"/>
        <v>12</v>
      </c>
      <c r="O13">
        <f t="shared" si="0"/>
        <v>13</v>
      </c>
      <c r="P13">
        <f t="shared" si="0"/>
        <v>14</v>
      </c>
      <c r="Q13">
        <f t="shared" si="0"/>
        <v>15</v>
      </c>
      <c r="R13">
        <f t="shared" si="0"/>
        <v>16</v>
      </c>
      <c r="S13">
        <f t="shared" si="0"/>
        <v>17</v>
      </c>
      <c r="T13">
        <f t="shared" si="0"/>
        <v>18</v>
      </c>
      <c r="U13">
        <f t="shared" si="0"/>
        <v>19</v>
      </c>
      <c r="V13">
        <f t="shared" si="0"/>
        <v>20</v>
      </c>
      <c r="X13" t="s">
        <v>17</v>
      </c>
      <c r="Z13">
        <v>0</v>
      </c>
      <c r="AA13">
        <f>C13</f>
        <v>1</v>
      </c>
      <c r="AB13">
        <f t="shared" ref="AB13:AT13" si="1">D13</f>
        <v>2</v>
      </c>
      <c r="AC13">
        <f t="shared" si="1"/>
        <v>3</v>
      </c>
      <c r="AD13">
        <f t="shared" si="1"/>
        <v>4</v>
      </c>
      <c r="AE13">
        <f t="shared" si="1"/>
        <v>5</v>
      </c>
      <c r="AF13">
        <f t="shared" si="1"/>
        <v>6</v>
      </c>
      <c r="AG13">
        <f t="shared" si="1"/>
        <v>7</v>
      </c>
      <c r="AH13">
        <f t="shared" si="1"/>
        <v>8</v>
      </c>
      <c r="AI13">
        <f t="shared" si="1"/>
        <v>9</v>
      </c>
      <c r="AJ13">
        <f t="shared" si="1"/>
        <v>10</v>
      </c>
      <c r="AK13">
        <f t="shared" si="1"/>
        <v>11</v>
      </c>
      <c r="AL13">
        <f t="shared" si="1"/>
        <v>12</v>
      </c>
      <c r="AM13">
        <f t="shared" si="1"/>
        <v>13</v>
      </c>
      <c r="AN13">
        <f t="shared" si="1"/>
        <v>14</v>
      </c>
      <c r="AO13">
        <f t="shared" si="1"/>
        <v>15</v>
      </c>
      <c r="AP13">
        <f t="shared" si="1"/>
        <v>16</v>
      </c>
      <c r="AQ13">
        <f t="shared" si="1"/>
        <v>17</v>
      </c>
      <c r="AR13">
        <f t="shared" si="1"/>
        <v>18</v>
      </c>
      <c r="AS13">
        <f t="shared" si="1"/>
        <v>19</v>
      </c>
      <c r="AT13">
        <f t="shared" si="1"/>
        <v>20</v>
      </c>
      <c r="AV13" s="1" t="s">
        <v>25</v>
      </c>
      <c r="AW13" s="1"/>
      <c r="AX13" s="1" t="s">
        <v>26</v>
      </c>
      <c r="AY13" s="22"/>
      <c r="AZ13" s="1" t="s">
        <v>27</v>
      </c>
    </row>
    <row r="14" spans="1:56">
      <c r="A14" s="22" t="s">
        <v>21</v>
      </c>
      <c r="X14" s="22" t="s">
        <v>21</v>
      </c>
      <c r="BC14" s="1" t="s">
        <v>40</v>
      </c>
    </row>
    <row r="15" spans="1:56">
      <c r="A15">
        <v>1</v>
      </c>
      <c r="C15" s="31">
        <f>VLOOKUP(Data!B3,alternative_prizes,3,TRUE)</f>
        <v>0</v>
      </c>
      <c r="D15" s="31">
        <f>VLOOKUP(Data!C3,alternative_prizes,3,TRUE)</f>
        <v>0.02</v>
      </c>
      <c r="E15" s="31">
        <f>VLOOKUP(Data!D3,alternative_prizes,3,TRUE)</f>
        <v>0.01</v>
      </c>
      <c r="F15" s="31">
        <f>VLOOKUP(Data!E3,alternative_prizes,3,TRUE)</f>
        <v>0.08</v>
      </c>
      <c r="G15" s="31">
        <f>VLOOKUP(Data!F3,alternative_prizes,3,TRUE)</f>
        <v>0.08</v>
      </c>
      <c r="H15" s="31">
        <f>VLOOKUP(Data!G3,alternative_prizes,3,TRUE)</f>
        <v>0.01</v>
      </c>
      <c r="I15" s="31">
        <f>VLOOKUP(Data!H3,alternative_prizes,3,TRUE)</f>
        <v>0.02</v>
      </c>
      <c r="J15" s="31">
        <f>VLOOKUP(Data!I3,alternative_prizes,3,TRUE)</f>
        <v>0.1</v>
      </c>
      <c r="K15" s="31">
        <f>VLOOKUP(Data!J3,alternative_prizes,3,TRUE)</f>
        <v>0.01</v>
      </c>
      <c r="L15" s="31">
        <f>VLOOKUP(Data!K3,alternative_prizes,3,TRUE)</f>
        <v>0</v>
      </c>
      <c r="M15" s="31">
        <f>VLOOKUP(Data!L3,alternative_prizes,3,TRUE)</f>
        <v>0.08</v>
      </c>
      <c r="N15" s="31">
        <f>VLOOKUP(Data!M3,alternative_prizes,3,TRUE)</f>
        <v>0.1</v>
      </c>
      <c r="O15" s="31">
        <f>VLOOKUP(Data!N3,alternative_prizes,3,TRUE)</f>
        <v>0</v>
      </c>
      <c r="P15" s="31">
        <f>VLOOKUP(Data!O3,alternative_prizes,3,TRUE)</f>
        <v>0</v>
      </c>
      <c r="Q15" s="31">
        <f>VLOOKUP(Data!P3,alternative_prizes,3,TRUE)</f>
        <v>0.02</v>
      </c>
      <c r="R15" s="31">
        <f>VLOOKUP(Data!Q3,alternative_prizes,3,TRUE)</f>
        <v>0.08</v>
      </c>
      <c r="S15" s="31">
        <f>VLOOKUP(Data!R3,alternative_prizes,3,TRUE)</f>
        <v>0.1</v>
      </c>
      <c r="T15" s="31">
        <f>VLOOKUP(Data!S3,alternative_prizes,3,TRUE)</f>
        <v>0</v>
      </c>
      <c r="U15" s="31">
        <f>VLOOKUP(Data!T3,alternative_prizes,3,TRUE)</f>
        <v>0.01</v>
      </c>
      <c r="V15" s="31">
        <f>VLOOKUP(Data!U3,alternative_prizes,3,TRUE)</f>
        <v>0.1</v>
      </c>
      <c r="X15">
        <v>1</v>
      </c>
      <c r="Z15" s="32">
        <f t="shared" ref="Z15:Z46" si="2">initial_investment</f>
        <v>150000</v>
      </c>
      <c r="AA15" s="29">
        <f>Z15*(1+C15)*(1-$AA$9)</f>
        <v>146169.37998141401</v>
      </c>
      <c r="AB15" s="29">
        <f t="shared" ref="AB15:AT15" si="3">AA15*(1+D15)*(1-$AA$9)</f>
        <v>145285.31598022676</v>
      </c>
      <c r="AC15" s="29">
        <f t="shared" si="3"/>
        <v>142990.84801870602</v>
      </c>
      <c r="AD15" s="29">
        <f t="shared" si="3"/>
        <v>150486.36190495823</v>
      </c>
      <c r="AE15" s="29">
        <f t="shared" si="3"/>
        <v>158374.78715020631</v>
      </c>
      <c r="AF15" s="29">
        <f t="shared" si="3"/>
        <v>155873.59924572275</v>
      </c>
      <c r="AG15" s="29">
        <f t="shared" si="3"/>
        <v>154930.84202908713</v>
      </c>
      <c r="AH15" s="29">
        <f t="shared" si="3"/>
        <v>166071.73087552717</v>
      </c>
      <c r="AI15" s="29">
        <f t="shared" si="3"/>
        <v>163448.98635907477</v>
      </c>
      <c r="AJ15" s="29">
        <f t="shared" si="3"/>
        <v>159274.91329797704</v>
      </c>
      <c r="AK15" s="29">
        <f t="shared" si="3"/>
        <v>167624.0303281832</v>
      </c>
      <c r="AL15" s="29">
        <f t="shared" si="3"/>
        <v>179677.67094241272</v>
      </c>
      <c r="AM15" s="29">
        <f t="shared" si="3"/>
        <v>175089.15838771331</v>
      </c>
      <c r="AN15" s="29">
        <f t="shared" si="3"/>
        <v>170617.82481999765</v>
      </c>
      <c r="AO15" s="29">
        <f t="shared" si="3"/>
        <v>169585.89134047268</v>
      </c>
      <c r="AP15" s="29">
        <f t="shared" si="3"/>
        <v>178475.50505399285</v>
      </c>
      <c r="AQ15" s="29">
        <f t="shared" si="3"/>
        <v>191309.4620478203</v>
      </c>
      <c r="AR15" s="29">
        <f t="shared" si="3"/>
        <v>186423.90301405167</v>
      </c>
      <c r="AS15" s="29">
        <f t="shared" si="3"/>
        <v>183479.73986967988</v>
      </c>
      <c r="AT15" s="29">
        <f t="shared" si="3"/>
        <v>196673.54531661639</v>
      </c>
      <c r="AU15" s="19"/>
      <c r="AV15" s="28">
        <f>RANK(AT15,$AT$15:$AT$214,1)</f>
        <v>94</v>
      </c>
      <c r="AW15" s="19"/>
      <c r="AX15" s="27">
        <f>(AT15/Z15)^(1/$AT$13)-1</f>
        <v>1.3637652351891516E-2</v>
      </c>
      <c r="AZ15" s="26" t="s">
        <v>6</v>
      </c>
      <c r="BA15" s="27">
        <f>AVERAGE($AX$15:$AX$214)</f>
        <v>1.475694704063492E-2</v>
      </c>
      <c r="BC15" s="40">
        <f>H9-AA9</f>
        <v>1.6462533209426745E-2</v>
      </c>
      <c r="BD15" s="26" t="str">
        <f>IF(ROUND(BC15-BA15,2)=0,"OK","Error")</f>
        <v>OK</v>
      </c>
    </row>
    <row r="16" spans="1:56">
      <c r="A16">
        <f>A15+1</f>
        <v>2</v>
      </c>
      <c r="C16" s="31">
        <f>VLOOKUP(Data!B4,alternative_prizes,3,TRUE)</f>
        <v>0.02</v>
      </c>
      <c r="D16" s="31">
        <f>VLOOKUP(Data!C4,alternative_prizes,3,TRUE)</f>
        <v>0.1</v>
      </c>
      <c r="E16" s="31">
        <f>VLOOKUP(Data!D4,alternative_prizes,3,TRUE)</f>
        <v>0.1</v>
      </c>
      <c r="F16" s="31">
        <f>VLOOKUP(Data!E4,alternative_prizes,3,TRUE)</f>
        <v>0.08</v>
      </c>
      <c r="G16" s="31">
        <f>VLOOKUP(Data!F4,alternative_prizes,3,TRUE)</f>
        <v>0.08</v>
      </c>
      <c r="H16" s="31">
        <f>VLOOKUP(Data!G4,alternative_prizes,3,TRUE)</f>
        <v>0.02</v>
      </c>
      <c r="I16" s="31">
        <f>VLOOKUP(Data!H4,alternative_prizes,3,TRUE)</f>
        <v>0.1</v>
      </c>
      <c r="J16" s="31">
        <f>VLOOKUP(Data!I4,alternative_prizes,3,TRUE)</f>
        <v>0.01</v>
      </c>
      <c r="K16" s="31">
        <f>VLOOKUP(Data!J4,alternative_prizes,3,TRUE)</f>
        <v>0.02</v>
      </c>
      <c r="L16" s="31">
        <f>VLOOKUP(Data!K4,alternative_prizes,3,TRUE)</f>
        <v>0.02</v>
      </c>
      <c r="M16" s="31">
        <f>VLOOKUP(Data!L4,alternative_prizes,3,TRUE)</f>
        <v>0.02</v>
      </c>
      <c r="N16" s="31">
        <f>VLOOKUP(Data!M4,alternative_prizes,3,TRUE)</f>
        <v>0.02</v>
      </c>
      <c r="O16" s="31">
        <f>VLOOKUP(Data!N4,alternative_prizes,3,TRUE)</f>
        <v>0.02</v>
      </c>
      <c r="P16" s="31">
        <f>VLOOKUP(Data!O4,alternative_prizes,3,TRUE)</f>
        <v>0.1</v>
      </c>
      <c r="Q16" s="31">
        <f>VLOOKUP(Data!P4,alternative_prizes,3,TRUE)</f>
        <v>0.08</v>
      </c>
      <c r="R16" s="31">
        <f>VLOOKUP(Data!Q4,alternative_prizes,3,TRUE)</f>
        <v>0.1</v>
      </c>
      <c r="S16" s="31">
        <f>VLOOKUP(Data!R4,alternative_prizes,3,TRUE)</f>
        <v>0</v>
      </c>
      <c r="T16" s="31">
        <f>VLOOKUP(Data!S4,alternative_prizes,3,TRUE)</f>
        <v>0.08</v>
      </c>
      <c r="U16" s="31">
        <f>VLOOKUP(Data!T4,alternative_prizes,3,TRUE)</f>
        <v>0.1</v>
      </c>
      <c r="V16" s="31">
        <f>VLOOKUP(Data!U4,alternative_prizes,3,TRUE)</f>
        <v>0.02</v>
      </c>
      <c r="X16">
        <f>X15+1</f>
        <v>2</v>
      </c>
      <c r="Z16" s="32">
        <f t="shared" si="2"/>
        <v>150000</v>
      </c>
      <c r="AA16" s="29">
        <f t="shared" ref="AA16:AT16" si="4">Z16*(1+C16)*(1-$AA$9)</f>
        <v>149092.76758104231</v>
      </c>
      <c r="AB16" s="29">
        <f t="shared" si="4"/>
        <v>159813.84757824949</v>
      </c>
      <c r="AC16" s="29">
        <f t="shared" si="4"/>
        <v>171305.86742835084</v>
      </c>
      <c r="AD16" s="29">
        <f t="shared" si="4"/>
        <v>180285.64149009853</v>
      </c>
      <c r="AE16" s="29">
        <f t="shared" si="4"/>
        <v>189736.1311403462</v>
      </c>
      <c r="AF16" s="29">
        <f t="shared" si="4"/>
        <v>188588.56601222532</v>
      </c>
      <c r="AG16" s="29">
        <f t="shared" si="4"/>
        <v>202149.74094766693</v>
      </c>
      <c r="AH16" s="29">
        <f t="shared" si="4"/>
        <v>198957.22213800784</v>
      </c>
      <c r="AI16" s="29">
        <f t="shared" si="4"/>
        <v>197753.88585861205</v>
      </c>
      <c r="AJ16" s="29">
        <f t="shared" si="4"/>
        <v>196557.82761710676</v>
      </c>
      <c r="AK16" s="29">
        <f t="shared" si="4"/>
        <v>195369.00339434584</v>
      </c>
      <c r="AL16" s="29">
        <f t="shared" si="4"/>
        <v>194187.36943742048</v>
      </c>
      <c r="AM16" s="29">
        <f t="shared" si="4"/>
        <v>193012.88225804886</v>
      </c>
      <c r="AN16" s="29">
        <f t="shared" si="4"/>
        <v>206892.20440595422</v>
      </c>
      <c r="AO16" s="29">
        <f t="shared" si="4"/>
        <v>217737.39773524541</v>
      </c>
      <c r="AP16" s="29">
        <f t="shared" si="4"/>
        <v>233394.62978866731</v>
      </c>
      <c r="AQ16" s="29">
        <f t="shared" si="4"/>
        <v>227434.32218134109</v>
      </c>
      <c r="AR16" s="29">
        <f t="shared" si="4"/>
        <v>239356.32379012645</v>
      </c>
      <c r="AS16" s="29">
        <f t="shared" si="4"/>
        <v>256568.14658224466</v>
      </c>
      <c r="AT16" s="29">
        <f t="shared" si="4"/>
        <v>255016.36698056929</v>
      </c>
      <c r="AU16" s="19"/>
      <c r="AV16" s="28">
        <f t="shared" ref="AV16:AV79" si="5">RANK(AT16,$AT$15:$AT$214,1)</f>
        <v>181</v>
      </c>
      <c r="AW16" s="19"/>
      <c r="AX16" s="27">
        <f t="shared" ref="AX16:AX79" si="6">(AT16/Z16)^(1/$AT$13)-1</f>
        <v>2.6889799277784343E-2</v>
      </c>
      <c r="AZ16" s="26" t="s">
        <v>23</v>
      </c>
      <c r="BA16" s="27">
        <f>MAX($AX$15:$AX$214)</f>
        <v>4.00965082010869E-2</v>
      </c>
    </row>
    <row r="17" spans="1:53">
      <c r="A17">
        <f t="shared" ref="A17:A80" si="7">A16+1</f>
        <v>3</v>
      </c>
      <c r="C17" s="31">
        <f>VLOOKUP(Data!B5,alternative_prizes,3,TRUE)</f>
        <v>0.01</v>
      </c>
      <c r="D17" s="31">
        <f>VLOOKUP(Data!C5,alternative_prizes,3,TRUE)</f>
        <v>0</v>
      </c>
      <c r="E17" s="31">
        <f>VLOOKUP(Data!D5,alternative_prizes,3,TRUE)</f>
        <v>0.01</v>
      </c>
      <c r="F17" s="31">
        <f>VLOOKUP(Data!E5,alternative_prizes,3,TRUE)</f>
        <v>0.01</v>
      </c>
      <c r="G17" s="31">
        <f>VLOOKUP(Data!F5,alternative_prizes,3,TRUE)</f>
        <v>0.08</v>
      </c>
      <c r="H17" s="31">
        <f>VLOOKUP(Data!G5,alternative_prizes,3,TRUE)</f>
        <v>0.02</v>
      </c>
      <c r="I17" s="31">
        <f>VLOOKUP(Data!H5,alternative_prizes,3,TRUE)</f>
        <v>0.02</v>
      </c>
      <c r="J17" s="31">
        <f>VLOOKUP(Data!I5,alternative_prizes,3,TRUE)</f>
        <v>0.1</v>
      </c>
      <c r="K17" s="31">
        <f>VLOOKUP(Data!J5,alternative_prizes,3,TRUE)</f>
        <v>0.01</v>
      </c>
      <c r="L17" s="31">
        <f>VLOOKUP(Data!K5,alternative_prizes,3,TRUE)</f>
        <v>0.08</v>
      </c>
      <c r="M17" s="31">
        <f>VLOOKUP(Data!L5,alternative_prizes,3,TRUE)</f>
        <v>0.02</v>
      </c>
      <c r="N17" s="31">
        <f>VLOOKUP(Data!M5,alternative_prizes,3,TRUE)</f>
        <v>0.08</v>
      </c>
      <c r="O17" s="31">
        <f>VLOOKUP(Data!N5,alternative_prizes,3,TRUE)</f>
        <v>0.08</v>
      </c>
      <c r="P17" s="31">
        <f>VLOOKUP(Data!O5,alternative_prizes,3,TRUE)</f>
        <v>0.01</v>
      </c>
      <c r="Q17" s="31">
        <f>VLOOKUP(Data!P5,alternative_prizes,3,TRUE)</f>
        <v>0.01</v>
      </c>
      <c r="R17" s="31">
        <f>VLOOKUP(Data!Q5,alternative_prizes,3,TRUE)</f>
        <v>0</v>
      </c>
      <c r="S17" s="31">
        <f>VLOOKUP(Data!R5,alternative_prizes,3,TRUE)</f>
        <v>0.01</v>
      </c>
      <c r="T17" s="31">
        <f>VLOOKUP(Data!S5,alternative_prizes,3,TRUE)</f>
        <v>0.01</v>
      </c>
      <c r="U17" s="31">
        <f>VLOOKUP(Data!T5,alternative_prizes,3,TRUE)</f>
        <v>0.01</v>
      </c>
      <c r="V17" s="31">
        <f>VLOOKUP(Data!U5,alternative_prizes,3,TRUE)</f>
        <v>0</v>
      </c>
      <c r="X17">
        <f t="shared" ref="X17:X80" si="8">X16+1</f>
        <v>3</v>
      </c>
      <c r="Z17" s="32">
        <f t="shared" si="2"/>
        <v>150000</v>
      </c>
      <c r="AA17" s="29">
        <f t="shared" ref="AA17:AT17" si="9">Z17*(1+C17)*(1-$AA$9)</f>
        <v>147631.07378122816</v>
      </c>
      <c r="AB17" s="29">
        <f t="shared" si="9"/>
        <v>143860.95013728339</v>
      </c>
      <c r="AC17" s="29">
        <f t="shared" si="9"/>
        <v>141588.97695969915</v>
      </c>
      <c r="AD17" s="29">
        <f t="shared" si="9"/>
        <v>139352.88469430638</v>
      </c>
      <c r="AE17" s="29">
        <f t="shared" si="9"/>
        <v>146657.69823159534</v>
      </c>
      <c r="AF17" s="29">
        <f t="shared" si="9"/>
        <v>145770.68077609254</v>
      </c>
      <c r="AG17" s="29">
        <f t="shared" si="9"/>
        <v>144889.02819386852</v>
      </c>
      <c r="AH17" s="29">
        <f t="shared" si="9"/>
        <v>155307.82239285411</v>
      </c>
      <c r="AI17" s="29">
        <f t="shared" si="9"/>
        <v>152855.07057654217</v>
      </c>
      <c r="AJ17" s="29">
        <f t="shared" si="9"/>
        <v>160867.66243095684</v>
      </c>
      <c r="AK17" s="29">
        <f t="shared" si="9"/>
        <v>159894.70004082812</v>
      </c>
      <c r="AL17" s="29">
        <f t="shared" si="9"/>
        <v>168276.30600443057</v>
      </c>
      <c r="AM17" s="29">
        <f t="shared" si="9"/>
        <v>177097.27186245826</v>
      </c>
      <c r="AN17" s="29">
        <f t="shared" si="9"/>
        <v>174300.40272520529</v>
      </c>
      <c r="AO17" s="29">
        <f t="shared" si="9"/>
        <v>171547.70409881711</v>
      </c>
      <c r="AP17" s="29">
        <f t="shared" si="9"/>
        <v>167166.81030239447</v>
      </c>
      <c r="AQ17" s="29">
        <f t="shared" si="9"/>
        <v>164526.77137016915</v>
      </c>
      <c r="AR17" s="29">
        <f t="shared" si="9"/>
        <v>161928.42615424466</v>
      </c>
      <c r="AS17" s="29">
        <f t="shared" si="9"/>
        <v>159371.11619236966</v>
      </c>
      <c r="AT17" s="29">
        <f t="shared" si="9"/>
        <v>155301.18160523043</v>
      </c>
      <c r="AU17" s="19"/>
      <c r="AV17" s="28">
        <f t="shared" si="5"/>
        <v>15</v>
      </c>
      <c r="AW17" s="19"/>
      <c r="AX17" s="27">
        <f t="shared" si="6"/>
        <v>1.7380609081345533E-3</v>
      </c>
      <c r="AZ17" s="26" t="s">
        <v>24</v>
      </c>
      <c r="BA17" s="27">
        <f>MIN($AX$15:$AX$214)</f>
        <v>-5.4568955420857268E-3</v>
      </c>
    </row>
    <row r="18" spans="1:53">
      <c r="A18">
        <f t="shared" si="7"/>
        <v>4</v>
      </c>
      <c r="C18" s="31">
        <f>VLOOKUP(Data!B6,alternative_prizes,3,TRUE)</f>
        <v>0.08</v>
      </c>
      <c r="D18" s="31">
        <f>VLOOKUP(Data!C6,alternative_prizes,3,TRUE)</f>
        <v>0.1</v>
      </c>
      <c r="E18" s="31">
        <f>VLOOKUP(Data!D6,alternative_prizes,3,TRUE)</f>
        <v>0.1</v>
      </c>
      <c r="F18" s="31">
        <f>VLOOKUP(Data!E6,alternative_prizes,3,TRUE)</f>
        <v>0.01</v>
      </c>
      <c r="G18" s="31">
        <f>VLOOKUP(Data!F6,alternative_prizes,3,TRUE)</f>
        <v>0.08</v>
      </c>
      <c r="H18" s="31">
        <f>VLOOKUP(Data!G6,alternative_prizes,3,TRUE)</f>
        <v>0.1</v>
      </c>
      <c r="I18" s="31">
        <f>VLOOKUP(Data!H6,alternative_prizes,3,TRUE)</f>
        <v>0</v>
      </c>
      <c r="J18" s="31">
        <f>VLOOKUP(Data!I6,alternative_prizes,3,TRUE)</f>
        <v>0.08</v>
      </c>
      <c r="K18" s="31">
        <f>VLOOKUP(Data!J6,alternative_prizes,3,TRUE)</f>
        <v>0.01</v>
      </c>
      <c r="L18" s="31">
        <f>VLOOKUP(Data!K6,alternative_prizes,3,TRUE)</f>
        <v>0.01</v>
      </c>
      <c r="M18" s="31">
        <f>VLOOKUP(Data!L6,alternative_prizes,3,TRUE)</f>
        <v>0.02</v>
      </c>
      <c r="N18" s="31">
        <f>VLOOKUP(Data!M6,alternative_prizes,3,TRUE)</f>
        <v>0.1</v>
      </c>
      <c r="O18" s="31">
        <f>VLOOKUP(Data!N6,alternative_prizes,3,TRUE)</f>
        <v>0.1</v>
      </c>
      <c r="P18" s="31">
        <f>VLOOKUP(Data!O6,alternative_prizes,3,TRUE)</f>
        <v>0.02</v>
      </c>
      <c r="Q18" s="31">
        <f>VLOOKUP(Data!P6,alternative_prizes,3,TRUE)</f>
        <v>0.08</v>
      </c>
      <c r="R18" s="31">
        <f>VLOOKUP(Data!Q6,alternative_prizes,3,TRUE)</f>
        <v>0.02</v>
      </c>
      <c r="S18" s="31">
        <f>VLOOKUP(Data!R6,alternative_prizes,3,TRUE)</f>
        <v>0.01</v>
      </c>
      <c r="T18" s="31">
        <f>VLOOKUP(Data!S6,alternative_prizes,3,TRUE)</f>
        <v>0.08</v>
      </c>
      <c r="U18" s="31">
        <f>VLOOKUP(Data!T6,alternative_prizes,3,TRUE)</f>
        <v>0.02</v>
      </c>
      <c r="V18" s="31">
        <f>VLOOKUP(Data!U6,alternative_prizes,3,TRUE)</f>
        <v>0.08</v>
      </c>
      <c r="X18">
        <f t="shared" si="8"/>
        <v>4</v>
      </c>
      <c r="Z18" s="32">
        <f t="shared" si="2"/>
        <v>150000</v>
      </c>
      <c r="AA18" s="29">
        <f t="shared" ref="AA18:AT18" si="10">Z18*(1+C18)*(1-$AA$9)</f>
        <v>157862.93037992713</v>
      </c>
      <c r="AB18" s="29">
        <f t="shared" si="10"/>
        <v>169214.66214167589</v>
      </c>
      <c r="AC18" s="29">
        <f t="shared" si="10"/>
        <v>181382.68315943025</v>
      </c>
      <c r="AD18" s="29">
        <f t="shared" si="10"/>
        <v>178518.13520097986</v>
      </c>
      <c r="AE18" s="29">
        <f t="shared" si="10"/>
        <v>187875.97299191137</v>
      </c>
      <c r="AF18" s="29">
        <f t="shared" si="10"/>
        <v>201385.90622797218</v>
      </c>
      <c r="AG18" s="29">
        <f t="shared" si="10"/>
        <v>196243.02033558584</v>
      </c>
      <c r="AH18" s="29">
        <f t="shared" si="10"/>
        <v>206529.98837855476</v>
      </c>
      <c r="AI18" s="29">
        <f t="shared" si="10"/>
        <v>203268.29301567073</v>
      </c>
      <c r="AJ18" s="29">
        <f t="shared" si="10"/>
        <v>200058.10909053861</v>
      </c>
      <c r="AK18" s="29">
        <f t="shared" si="10"/>
        <v>198848.11440892317</v>
      </c>
      <c r="AL18" s="29">
        <f t="shared" si="10"/>
        <v>213147.04101992093</v>
      </c>
      <c r="AM18" s="29">
        <f t="shared" si="10"/>
        <v>228474.18609220232</v>
      </c>
      <c r="AN18" s="29">
        <f t="shared" si="10"/>
        <v>227092.32483541683</v>
      </c>
      <c r="AO18" s="29">
        <f t="shared" si="10"/>
        <v>238996.3991020614</v>
      </c>
      <c r="AP18" s="29">
        <f t="shared" si="10"/>
        <v>237550.89722686444</v>
      </c>
      <c r="AQ18" s="29">
        <f t="shared" si="10"/>
        <v>233799.29356864115</v>
      </c>
      <c r="AR18" s="29">
        <f t="shared" si="10"/>
        <v>246054.94402335031</v>
      </c>
      <c r="AS18" s="29">
        <f t="shared" si="10"/>
        <v>244566.75054293161</v>
      </c>
      <c r="AT18" s="29">
        <f t="shared" si="10"/>
        <v>257386.82609469214</v>
      </c>
      <c r="AU18" s="19"/>
      <c r="AV18" s="28">
        <f t="shared" si="5"/>
        <v>185</v>
      </c>
      <c r="AW18" s="19"/>
      <c r="AX18" s="27">
        <f t="shared" si="6"/>
        <v>2.7364968212511442E-2</v>
      </c>
    </row>
    <row r="19" spans="1:53">
      <c r="A19">
        <f t="shared" si="7"/>
        <v>5</v>
      </c>
      <c r="C19" s="31">
        <f>VLOOKUP(Data!B7,alternative_prizes,3,TRUE)</f>
        <v>0.1</v>
      </c>
      <c r="D19" s="31">
        <f>VLOOKUP(Data!C7,alternative_prizes,3,TRUE)</f>
        <v>0.08</v>
      </c>
      <c r="E19" s="31">
        <f>VLOOKUP(Data!D7,alternative_prizes,3,TRUE)</f>
        <v>0.01</v>
      </c>
      <c r="F19" s="31">
        <f>VLOOKUP(Data!E7,alternative_prizes,3,TRUE)</f>
        <v>0.1</v>
      </c>
      <c r="G19" s="31">
        <f>VLOOKUP(Data!F7,alternative_prizes,3,TRUE)</f>
        <v>0.08</v>
      </c>
      <c r="H19" s="31">
        <f>VLOOKUP(Data!G7,alternative_prizes,3,TRUE)</f>
        <v>0.1</v>
      </c>
      <c r="I19" s="31">
        <f>VLOOKUP(Data!H7,alternative_prizes,3,TRUE)</f>
        <v>0.1</v>
      </c>
      <c r="J19" s="31">
        <f>VLOOKUP(Data!I7,alternative_prizes,3,TRUE)</f>
        <v>0.02</v>
      </c>
      <c r="K19" s="31">
        <f>VLOOKUP(Data!J7,alternative_prizes,3,TRUE)</f>
        <v>0.02</v>
      </c>
      <c r="L19" s="31">
        <f>VLOOKUP(Data!K7,alternative_prizes,3,TRUE)</f>
        <v>0.08</v>
      </c>
      <c r="M19" s="31">
        <f>VLOOKUP(Data!L7,alternative_prizes,3,TRUE)</f>
        <v>0</v>
      </c>
      <c r="N19" s="31">
        <f>VLOOKUP(Data!M7,alternative_prizes,3,TRUE)</f>
        <v>0.02</v>
      </c>
      <c r="O19" s="31">
        <f>VLOOKUP(Data!N7,alternative_prizes,3,TRUE)</f>
        <v>0.08</v>
      </c>
      <c r="P19" s="31">
        <f>VLOOKUP(Data!O7,alternative_prizes,3,TRUE)</f>
        <v>0</v>
      </c>
      <c r="Q19" s="31">
        <f>VLOOKUP(Data!P7,alternative_prizes,3,TRUE)</f>
        <v>0.01</v>
      </c>
      <c r="R19" s="31">
        <f>VLOOKUP(Data!Q7,alternative_prizes,3,TRUE)</f>
        <v>0</v>
      </c>
      <c r="S19" s="31">
        <f>VLOOKUP(Data!R7,alternative_prizes,3,TRUE)</f>
        <v>0.01</v>
      </c>
      <c r="T19" s="31">
        <f>VLOOKUP(Data!S7,alternative_prizes,3,TRUE)</f>
        <v>0.08</v>
      </c>
      <c r="U19" s="31">
        <f>VLOOKUP(Data!T7,alternative_prizes,3,TRUE)</f>
        <v>0.01</v>
      </c>
      <c r="V19" s="31">
        <f>VLOOKUP(Data!U7,alternative_prizes,3,TRUE)</f>
        <v>0.08</v>
      </c>
      <c r="X19">
        <f t="shared" si="8"/>
        <v>5</v>
      </c>
      <c r="Z19" s="32">
        <f t="shared" si="2"/>
        <v>150000</v>
      </c>
      <c r="AA19" s="29">
        <f t="shared" ref="AA19:AT19" si="11">Z19*(1+C19)*(1-$AA$9)</f>
        <v>160786.31797955543</v>
      </c>
      <c r="AB19" s="29">
        <f t="shared" si="11"/>
        <v>169214.66214167592</v>
      </c>
      <c r="AC19" s="29">
        <f t="shared" si="11"/>
        <v>166542.28181002234</v>
      </c>
      <c r="AD19" s="29">
        <f t="shared" si="11"/>
        <v>178518.13520097989</v>
      </c>
      <c r="AE19" s="29">
        <f t="shared" si="11"/>
        <v>187875.9729919114</v>
      </c>
      <c r="AF19" s="29">
        <f t="shared" si="11"/>
        <v>201385.90622797224</v>
      </c>
      <c r="AG19" s="29">
        <f t="shared" si="11"/>
        <v>215867.3223691445</v>
      </c>
      <c r="AH19" s="29">
        <f t="shared" si="11"/>
        <v>214561.71014883197</v>
      </c>
      <c r="AI19" s="29">
        <f t="shared" si="11"/>
        <v>213263.99455340512</v>
      </c>
      <c r="AJ19" s="29">
        <f t="shared" si="11"/>
        <v>224443.19416486239</v>
      </c>
      <c r="AK19" s="29">
        <f t="shared" si="11"/>
        <v>218711.48354750703</v>
      </c>
      <c r="AL19" s="29">
        <f t="shared" si="11"/>
        <v>217388.66922568949</v>
      </c>
      <c r="AM19" s="29">
        <f t="shared" si="11"/>
        <v>228784.08236906686</v>
      </c>
      <c r="AN19" s="29">
        <f t="shared" si="11"/>
        <v>222941.51646335504</v>
      </c>
      <c r="AO19" s="29">
        <f t="shared" si="11"/>
        <v>219420.63643933641</v>
      </c>
      <c r="AP19" s="29">
        <f t="shared" si="11"/>
        <v>213817.1892231004</v>
      </c>
      <c r="AQ19" s="29">
        <f t="shared" si="11"/>
        <v>210440.40825260238</v>
      </c>
      <c r="AR19" s="29">
        <f t="shared" si="11"/>
        <v>221471.59678069345</v>
      </c>
      <c r="AS19" s="29">
        <f t="shared" si="11"/>
        <v>217973.93096517978</v>
      </c>
      <c r="AT19" s="29">
        <f t="shared" si="11"/>
        <v>229400.02325730148</v>
      </c>
      <c r="AU19" s="19"/>
      <c r="AV19" s="28">
        <f t="shared" si="5"/>
        <v>149</v>
      </c>
      <c r="AW19" s="19"/>
      <c r="AX19" s="27">
        <f t="shared" si="6"/>
        <v>2.1468809304227898E-2</v>
      </c>
    </row>
    <row r="20" spans="1:53">
      <c r="A20">
        <f t="shared" si="7"/>
        <v>6</v>
      </c>
      <c r="C20" s="31">
        <f>VLOOKUP(Data!B8,alternative_prizes,3,TRUE)</f>
        <v>0.01</v>
      </c>
      <c r="D20" s="31">
        <f>VLOOKUP(Data!C8,alternative_prizes,3,TRUE)</f>
        <v>0.1</v>
      </c>
      <c r="E20" s="31">
        <f>VLOOKUP(Data!D8,alternative_prizes,3,TRUE)</f>
        <v>0.1</v>
      </c>
      <c r="F20" s="31">
        <f>VLOOKUP(Data!E8,alternative_prizes,3,TRUE)</f>
        <v>0.01</v>
      </c>
      <c r="G20" s="31">
        <f>VLOOKUP(Data!F8,alternative_prizes,3,TRUE)</f>
        <v>0.02</v>
      </c>
      <c r="H20" s="31">
        <f>VLOOKUP(Data!G8,alternative_prizes,3,TRUE)</f>
        <v>0</v>
      </c>
      <c r="I20" s="31">
        <f>VLOOKUP(Data!H8,alternative_prizes,3,TRUE)</f>
        <v>0.01</v>
      </c>
      <c r="J20" s="31">
        <f>VLOOKUP(Data!I8,alternative_prizes,3,TRUE)</f>
        <v>0.02</v>
      </c>
      <c r="K20" s="31">
        <f>VLOOKUP(Data!J8,alternative_prizes,3,TRUE)</f>
        <v>0.1</v>
      </c>
      <c r="L20" s="31">
        <f>VLOOKUP(Data!K8,alternative_prizes,3,TRUE)</f>
        <v>0.08</v>
      </c>
      <c r="M20" s="31">
        <f>VLOOKUP(Data!L8,alternative_prizes,3,TRUE)</f>
        <v>0</v>
      </c>
      <c r="N20" s="31">
        <f>VLOOKUP(Data!M8,alternative_prizes,3,TRUE)</f>
        <v>0.1</v>
      </c>
      <c r="O20" s="31">
        <f>VLOOKUP(Data!N8,alternative_prizes,3,TRUE)</f>
        <v>0</v>
      </c>
      <c r="P20" s="31">
        <f>VLOOKUP(Data!O8,alternative_prizes,3,TRUE)</f>
        <v>0.02</v>
      </c>
      <c r="Q20" s="31">
        <f>VLOOKUP(Data!P8,alternative_prizes,3,TRUE)</f>
        <v>0</v>
      </c>
      <c r="R20" s="31">
        <f>VLOOKUP(Data!Q8,alternative_prizes,3,TRUE)</f>
        <v>0.1</v>
      </c>
      <c r="S20" s="31">
        <f>VLOOKUP(Data!R8,alternative_prizes,3,TRUE)</f>
        <v>0</v>
      </c>
      <c r="T20" s="31">
        <f>VLOOKUP(Data!S8,alternative_prizes,3,TRUE)</f>
        <v>0</v>
      </c>
      <c r="U20" s="31">
        <f>VLOOKUP(Data!T8,alternative_prizes,3,TRUE)</f>
        <v>0</v>
      </c>
      <c r="V20" s="31">
        <f>VLOOKUP(Data!U8,alternative_prizes,3,TRUE)</f>
        <v>0.1</v>
      </c>
      <c r="X20">
        <f t="shared" si="8"/>
        <v>6</v>
      </c>
      <c r="Z20" s="32">
        <f t="shared" si="2"/>
        <v>150000</v>
      </c>
      <c r="AA20" s="29">
        <f t="shared" ref="AA20:AT20" si="12">Z20*(1+C20)*(1-$AA$9)</f>
        <v>147631.07378122816</v>
      </c>
      <c r="AB20" s="29">
        <f t="shared" si="12"/>
        <v>158247.04515101173</v>
      </c>
      <c r="AC20" s="29">
        <f t="shared" si="12"/>
        <v>169626.39813983758</v>
      </c>
      <c r="AD20" s="29">
        <f t="shared" si="12"/>
        <v>166947.51532684229</v>
      </c>
      <c r="AE20" s="29">
        <f t="shared" si="12"/>
        <v>165937.78067238265</v>
      </c>
      <c r="AF20" s="29">
        <f t="shared" si="12"/>
        <v>161700.15010916025</v>
      </c>
      <c r="AG20" s="29">
        <f t="shared" si="12"/>
        <v>159146.44527467404</v>
      </c>
      <c r="AH20" s="29">
        <f t="shared" si="12"/>
        <v>158183.89317790698</v>
      </c>
      <c r="AI20" s="29">
        <f t="shared" si="12"/>
        <v>169558.70498497988</v>
      </c>
      <c r="AJ20" s="29">
        <f t="shared" si="12"/>
        <v>178446.89360236324</v>
      </c>
      <c r="AK20" s="29">
        <f t="shared" si="12"/>
        <v>173889.81198311193</v>
      </c>
      <c r="AL20" s="29">
        <f t="shared" si="12"/>
        <v>186394.01735281161</v>
      </c>
      <c r="AM20" s="29">
        <f t="shared" si="12"/>
        <v>181633.98632470265</v>
      </c>
      <c r="AN20" s="29">
        <f t="shared" si="12"/>
        <v>180535.42471951406</v>
      </c>
      <c r="AO20" s="29">
        <f t="shared" si="12"/>
        <v>175925.00730621745</v>
      </c>
      <c r="AP20" s="29">
        <f t="shared" si="12"/>
        <v>188575.56110195396</v>
      </c>
      <c r="AQ20" s="29">
        <f t="shared" si="12"/>
        <v>183759.81897279911</v>
      </c>
      <c r="AR20" s="29">
        <f t="shared" si="12"/>
        <v>179067.0586983395</v>
      </c>
      <c r="AS20" s="29">
        <f t="shared" si="12"/>
        <v>174494.13963354504</v>
      </c>
      <c r="AT20" s="29">
        <f t="shared" si="12"/>
        <v>187041.80147125412</v>
      </c>
      <c r="AU20" s="19"/>
      <c r="AV20" s="28">
        <f t="shared" si="5"/>
        <v>67</v>
      </c>
      <c r="AW20" s="19"/>
      <c r="AX20" s="27">
        <f t="shared" si="6"/>
        <v>1.1095950186223336E-2</v>
      </c>
    </row>
    <row r="21" spans="1:53">
      <c r="A21">
        <f t="shared" si="7"/>
        <v>7</v>
      </c>
      <c r="C21" s="31">
        <f>VLOOKUP(Data!B9,alternative_prizes,3,TRUE)</f>
        <v>0.02</v>
      </c>
      <c r="D21" s="31">
        <f>VLOOKUP(Data!C9,alternative_prizes,3,TRUE)</f>
        <v>0.08</v>
      </c>
      <c r="E21" s="31">
        <f>VLOOKUP(Data!D9,alternative_prizes,3,TRUE)</f>
        <v>0.02</v>
      </c>
      <c r="F21" s="31">
        <f>VLOOKUP(Data!E9,alternative_prizes,3,TRUE)</f>
        <v>0.08</v>
      </c>
      <c r="G21" s="31">
        <f>VLOOKUP(Data!F9,alternative_prizes,3,TRUE)</f>
        <v>0.1</v>
      </c>
      <c r="H21" s="31">
        <f>VLOOKUP(Data!G9,alternative_prizes,3,TRUE)</f>
        <v>0</v>
      </c>
      <c r="I21" s="31">
        <f>VLOOKUP(Data!H9,alternative_prizes,3,TRUE)</f>
        <v>0.01</v>
      </c>
      <c r="J21" s="31">
        <f>VLOOKUP(Data!I9,alternative_prizes,3,TRUE)</f>
        <v>0.08</v>
      </c>
      <c r="K21" s="31">
        <f>VLOOKUP(Data!J9,alternative_prizes,3,TRUE)</f>
        <v>0.01</v>
      </c>
      <c r="L21" s="31">
        <f>VLOOKUP(Data!K9,alternative_prizes,3,TRUE)</f>
        <v>0</v>
      </c>
      <c r="M21" s="31">
        <f>VLOOKUP(Data!L9,alternative_prizes,3,TRUE)</f>
        <v>0.02</v>
      </c>
      <c r="N21" s="31">
        <f>VLOOKUP(Data!M9,alternative_prizes,3,TRUE)</f>
        <v>0.08</v>
      </c>
      <c r="O21" s="31">
        <f>VLOOKUP(Data!N9,alternative_prizes,3,TRUE)</f>
        <v>0.08</v>
      </c>
      <c r="P21" s="31">
        <f>VLOOKUP(Data!O9,alternative_prizes,3,TRUE)</f>
        <v>0.08</v>
      </c>
      <c r="Q21" s="31">
        <f>VLOOKUP(Data!P9,alternative_prizes,3,TRUE)</f>
        <v>0.1</v>
      </c>
      <c r="R21" s="31">
        <f>VLOOKUP(Data!Q9,alternative_prizes,3,TRUE)</f>
        <v>0.08</v>
      </c>
      <c r="S21" s="31">
        <f>VLOOKUP(Data!R9,alternative_prizes,3,TRUE)</f>
        <v>0.01</v>
      </c>
      <c r="T21" s="31">
        <f>VLOOKUP(Data!S9,alternative_prizes,3,TRUE)</f>
        <v>0.08</v>
      </c>
      <c r="U21" s="31">
        <f>VLOOKUP(Data!T9,alternative_prizes,3,TRUE)</f>
        <v>0.08</v>
      </c>
      <c r="V21" s="31">
        <f>VLOOKUP(Data!U9,alternative_prizes,3,TRUE)</f>
        <v>0</v>
      </c>
      <c r="X21">
        <f t="shared" si="8"/>
        <v>7</v>
      </c>
      <c r="Z21" s="32">
        <f t="shared" si="2"/>
        <v>150000</v>
      </c>
      <c r="AA21" s="29">
        <f t="shared" ref="AA21:AT21" si="13">Z21*(1+C21)*(1-$AA$9)</f>
        <v>149092.76758104231</v>
      </c>
      <c r="AB21" s="29">
        <f t="shared" si="13"/>
        <v>156908.14125864493</v>
      </c>
      <c r="AC21" s="29">
        <f t="shared" si="13"/>
        <v>155959.12690832335</v>
      </c>
      <c r="AD21" s="29">
        <f t="shared" si="13"/>
        <v>164134.43195495248</v>
      </c>
      <c r="AE21" s="29">
        <f t="shared" si="13"/>
        <v>175937.13978468461</v>
      </c>
      <c r="AF21" s="29">
        <f t="shared" si="13"/>
        <v>171444.15092020479</v>
      </c>
      <c r="AG21" s="29">
        <f t="shared" si="13"/>
        <v>168736.56062573844</v>
      </c>
      <c r="AH21" s="29">
        <f t="shared" si="13"/>
        <v>177581.65281739537</v>
      </c>
      <c r="AI21" s="29">
        <f t="shared" si="13"/>
        <v>174777.1339285156</v>
      </c>
      <c r="AJ21" s="29">
        <f t="shared" si="13"/>
        <v>170313.76867506455</v>
      </c>
      <c r="AK21" s="29">
        <f t="shared" si="13"/>
        <v>169283.67419281867</v>
      </c>
      <c r="AL21" s="29">
        <f t="shared" si="13"/>
        <v>178157.44582372802</v>
      </c>
      <c r="AM21" s="29">
        <f t="shared" si="13"/>
        <v>187496.37644491214</v>
      </c>
      <c r="AN21" s="29">
        <f t="shared" si="13"/>
        <v>197324.84947474519</v>
      </c>
      <c r="AO21" s="29">
        <f t="shared" si="13"/>
        <v>211514.23995276194</v>
      </c>
      <c r="AP21" s="29">
        <f t="shared" si="13"/>
        <v>222601.71824017374</v>
      </c>
      <c r="AQ21" s="29">
        <f t="shared" si="13"/>
        <v>219086.20459562168</v>
      </c>
      <c r="AR21" s="29">
        <f t="shared" si="13"/>
        <v>230570.60175520735</v>
      </c>
      <c r="AS21" s="29">
        <f t="shared" si="13"/>
        <v>242657.00568360137</v>
      </c>
      <c r="AT21" s="29">
        <f t="shared" si="13"/>
        <v>236460.16045945647</v>
      </c>
      <c r="AU21" s="19"/>
      <c r="AV21" s="28">
        <f t="shared" si="5"/>
        <v>163</v>
      </c>
      <c r="AW21" s="19"/>
      <c r="AX21" s="27">
        <f t="shared" si="6"/>
        <v>2.3018143349206488E-2</v>
      </c>
    </row>
    <row r="22" spans="1:53">
      <c r="A22">
        <f t="shared" si="7"/>
        <v>8</v>
      </c>
      <c r="C22" s="31">
        <f>VLOOKUP(Data!B10,alternative_prizes,3,TRUE)</f>
        <v>0.08</v>
      </c>
      <c r="D22" s="31">
        <f>VLOOKUP(Data!C10,alternative_prizes,3,TRUE)</f>
        <v>0</v>
      </c>
      <c r="E22" s="31">
        <f>VLOOKUP(Data!D10,alternative_prizes,3,TRUE)</f>
        <v>0.02</v>
      </c>
      <c r="F22" s="31">
        <f>VLOOKUP(Data!E10,alternative_prizes,3,TRUE)</f>
        <v>0.02</v>
      </c>
      <c r="G22" s="31">
        <f>VLOOKUP(Data!F10,alternative_prizes,3,TRUE)</f>
        <v>0.02</v>
      </c>
      <c r="H22" s="31">
        <f>VLOOKUP(Data!G10,alternative_prizes,3,TRUE)</f>
        <v>0.1</v>
      </c>
      <c r="I22" s="31">
        <f>VLOOKUP(Data!H10,alternative_prizes,3,TRUE)</f>
        <v>0.02</v>
      </c>
      <c r="J22" s="31">
        <f>VLOOKUP(Data!I10,alternative_prizes,3,TRUE)</f>
        <v>0.02</v>
      </c>
      <c r="K22" s="31">
        <f>VLOOKUP(Data!J10,alternative_prizes,3,TRUE)</f>
        <v>0.08</v>
      </c>
      <c r="L22" s="31">
        <f>VLOOKUP(Data!K10,alternative_prizes,3,TRUE)</f>
        <v>0</v>
      </c>
      <c r="M22" s="31">
        <f>VLOOKUP(Data!L10,alternative_prizes,3,TRUE)</f>
        <v>0.01</v>
      </c>
      <c r="N22" s="31">
        <f>VLOOKUP(Data!M10,alternative_prizes,3,TRUE)</f>
        <v>0.01</v>
      </c>
      <c r="O22" s="31">
        <f>VLOOKUP(Data!N10,alternative_prizes,3,TRUE)</f>
        <v>0.02</v>
      </c>
      <c r="P22" s="31">
        <f>VLOOKUP(Data!O10,alternative_prizes,3,TRUE)</f>
        <v>0.01</v>
      </c>
      <c r="Q22" s="31">
        <f>VLOOKUP(Data!P10,alternative_prizes,3,TRUE)</f>
        <v>0.01</v>
      </c>
      <c r="R22" s="31">
        <f>VLOOKUP(Data!Q10,alternative_prizes,3,TRUE)</f>
        <v>0.1</v>
      </c>
      <c r="S22" s="31">
        <f>VLOOKUP(Data!R10,alternative_prizes,3,TRUE)</f>
        <v>0.1</v>
      </c>
      <c r="T22" s="31">
        <f>VLOOKUP(Data!S10,alternative_prizes,3,TRUE)</f>
        <v>0.08</v>
      </c>
      <c r="U22" s="31">
        <f>VLOOKUP(Data!T10,alternative_prizes,3,TRUE)</f>
        <v>0.01</v>
      </c>
      <c r="V22" s="31">
        <f>VLOOKUP(Data!U10,alternative_prizes,3,TRUE)</f>
        <v>0</v>
      </c>
      <c r="X22">
        <f t="shared" si="8"/>
        <v>8</v>
      </c>
      <c r="Z22" s="32">
        <f t="shared" si="2"/>
        <v>150000</v>
      </c>
      <c r="AA22" s="29">
        <f t="shared" ref="AA22:AT22" si="14">Z22*(1+C22)*(1-$AA$9)</f>
        <v>157862.93037992713</v>
      </c>
      <c r="AB22" s="29">
        <f t="shared" si="14"/>
        <v>153831.51103788716</v>
      </c>
      <c r="AC22" s="29">
        <f t="shared" si="14"/>
        <v>152901.10481208167</v>
      </c>
      <c r="AD22" s="29">
        <f t="shared" si="14"/>
        <v>151976.32588421521</v>
      </c>
      <c r="AE22" s="29">
        <f t="shared" si="14"/>
        <v>151057.14021917363</v>
      </c>
      <c r="AF22" s="29">
        <f t="shared" si="14"/>
        <v>161919.47586908229</v>
      </c>
      <c r="AG22" s="29">
        <f t="shared" si="14"/>
        <v>160940.15188395514</v>
      </c>
      <c r="AH22" s="29">
        <f t="shared" si="14"/>
        <v>159966.75106194781</v>
      </c>
      <c r="AI22" s="29">
        <f t="shared" si="14"/>
        <v>168352.13390663601</v>
      </c>
      <c r="AJ22" s="29">
        <f t="shared" si="14"/>
        <v>164052.84687787315</v>
      </c>
      <c r="AK22" s="29">
        <f t="shared" si="14"/>
        <v>161461.98627631878</v>
      </c>
      <c r="AL22" s="29">
        <f t="shared" si="14"/>
        <v>158912.04272548578</v>
      </c>
      <c r="AM22" s="29">
        <f t="shared" si="14"/>
        <v>157950.90834599678</v>
      </c>
      <c r="AN22" s="29">
        <f t="shared" si="14"/>
        <v>155456.41469226571</v>
      </c>
      <c r="AO22" s="29">
        <f t="shared" si="14"/>
        <v>153001.31618132722</v>
      </c>
      <c r="AP22" s="29">
        <f t="shared" si="14"/>
        <v>164003.45516547584</v>
      </c>
      <c r="AQ22" s="29">
        <f t="shared" si="14"/>
        <v>175796.74461321306</v>
      </c>
      <c r="AR22" s="29">
        <f t="shared" si="14"/>
        <v>185011.92837262325</v>
      </c>
      <c r="AS22" s="29">
        <f t="shared" si="14"/>
        <v>182090.06431990696</v>
      </c>
      <c r="AT22" s="29">
        <f t="shared" si="14"/>
        <v>177439.94534944399</v>
      </c>
      <c r="AU22" s="19"/>
      <c r="AV22" s="28">
        <f t="shared" si="5"/>
        <v>51</v>
      </c>
      <c r="AW22" s="19"/>
      <c r="AX22" s="27">
        <f t="shared" si="6"/>
        <v>8.4352237689557796E-3</v>
      </c>
    </row>
    <row r="23" spans="1:53">
      <c r="A23">
        <f t="shared" si="7"/>
        <v>9</v>
      </c>
      <c r="C23" s="31">
        <f>VLOOKUP(Data!B11,alternative_prizes,3,TRUE)</f>
        <v>0.08</v>
      </c>
      <c r="D23" s="31">
        <f>VLOOKUP(Data!C11,alternative_prizes,3,TRUE)</f>
        <v>0.08</v>
      </c>
      <c r="E23" s="31">
        <f>VLOOKUP(Data!D11,alternative_prizes,3,TRUE)</f>
        <v>0.1</v>
      </c>
      <c r="F23" s="31">
        <f>VLOOKUP(Data!E11,alternative_prizes,3,TRUE)</f>
        <v>0.1</v>
      </c>
      <c r="G23" s="31">
        <f>VLOOKUP(Data!F11,alternative_prizes,3,TRUE)</f>
        <v>0.01</v>
      </c>
      <c r="H23" s="31">
        <f>VLOOKUP(Data!G11,alternative_prizes,3,TRUE)</f>
        <v>0.01</v>
      </c>
      <c r="I23" s="31">
        <f>VLOOKUP(Data!H11,alternative_prizes,3,TRUE)</f>
        <v>0.01</v>
      </c>
      <c r="J23" s="31">
        <f>VLOOKUP(Data!I11,alternative_prizes,3,TRUE)</f>
        <v>0.01</v>
      </c>
      <c r="K23" s="31">
        <f>VLOOKUP(Data!J11,alternative_prizes,3,TRUE)</f>
        <v>0.02</v>
      </c>
      <c r="L23" s="31">
        <f>VLOOKUP(Data!K11,alternative_prizes,3,TRUE)</f>
        <v>0.08</v>
      </c>
      <c r="M23" s="31">
        <f>VLOOKUP(Data!L11,alternative_prizes,3,TRUE)</f>
        <v>0.08</v>
      </c>
      <c r="N23" s="31">
        <f>VLOOKUP(Data!M11,alternative_prizes,3,TRUE)</f>
        <v>0.08</v>
      </c>
      <c r="O23" s="31">
        <f>VLOOKUP(Data!N11,alternative_prizes,3,TRUE)</f>
        <v>0.08</v>
      </c>
      <c r="P23" s="31">
        <f>VLOOKUP(Data!O11,alternative_prizes,3,TRUE)</f>
        <v>0.01</v>
      </c>
      <c r="Q23" s="31">
        <f>VLOOKUP(Data!P11,alternative_prizes,3,TRUE)</f>
        <v>0</v>
      </c>
      <c r="R23" s="31">
        <f>VLOOKUP(Data!Q11,alternative_prizes,3,TRUE)</f>
        <v>0</v>
      </c>
      <c r="S23" s="31">
        <f>VLOOKUP(Data!R11,alternative_prizes,3,TRUE)</f>
        <v>0.02</v>
      </c>
      <c r="T23" s="31">
        <f>VLOOKUP(Data!S11,alternative_prizes,3,TRUE)</f>
        <v>0.1</v>
      </c>
      <c r="U23" s="31">
        <f>VLOOKUP(Data!T11,alternative_prizes,3,TRUE)</f>
        <v>0.08</v>
      </c>
      <c r="V23" s="31">
        <f>VLOOKUP(Data!U11,alternative_prizes,3,TRUE)</f>
        <v>0.08</v>
      </c>
      <c r="X23">
        <f t="shared" si="8"/>
        <v>9</v>
      </c>
      <c r="Z23" s="32">
        <f t="shared" si="2"/>
        <v>150000</v>
      </c>
      <c r="AA23" s="29">
        <f t="shared" ref="AA23:AT23" si="15">Z23*(1+C23)*(1-$AA$9)</f>
        <v>157862.93037992713</v>
      </c>
      <c r="AB23" s="29">
        <f t="shared" si="15"/>
        <v>166138.03192091815</v>
      </c>
      <c r="AC23" s="29">
        <f t="shared" si="15"/>
        <v>178084.81619289517</v>
      </c>
      <c r="AD23" s="29">
        <f t="shared" si="15"/>
        <v>190890.67922481016</v>
      </c>
      <c r="AE23" s="29">
        <f t="shared" si="15"/>
        <v>187875.97299191137</v>
      </c>
      <c r="AF23" s="29">
        <f t="shared" si="15"/>
        <v>184908.87753659263</v>
      </c>
      <c r="AG23" s="29">
        <f t="shared" si="15"/>
        <v>181988.64094939193</v>
      </c>
      <c r="AH23" s="29">
        <f t="shared" si="15"/>
        <v>179114.52319563413</v>
      </c>
      <c r="AI23" s="29">
        <f t="shared" si="15"/>
        <v>178031.19984797257</v>
      </c>
      <c r="AJ23" s="29">
        <f t="shared" si="15"/>
        <v>187363.5127137026</v>
      </c>
      <c r="AK23" s="29">
        <f t="shared" si="15"/>
        <v>197185.02108841218</v>
      </c>
      <c r="AL23" s="29">
        <f t="shared" si="15"/>
        <v>207521.36837362987</v>
      </c>
      <c r="AM23" s="29">
        <f t="shared" si="15"/>
        <v>218399.54218609032</v>
      </c>
      <c r="AN23" s="29">
        <f t="shared" si="15"/>
        <v>214950.39284174101</v>
      </c>
      <c r="AO23" s="29">
        <f t="shared" si="15"/>
        <v>209461.10432292437</v>
      </c>
      <c r="AP23" s="29">
        <f t="shared" si="15"/>
        <v>204111.9983273609</v>
      </c>
      <c r="AQ23" s="29">
        <f t="shared" si="15"/>
        <v>202877.48484748875</v>
      </c>
      <c r="AR23" s="29">
        <f t="shared" si="15"/>
        <v>217466.1585972051</v>
      </c>
      <c r="AS23" s="29">
        <f t="shared" si="15"/>
        <v>228865.63369747187</v>
      </c>
      <c r="AT23" s="29">
        <f t="shared" si="15"/>
        <v>240862.66399161273</v>
      </c>
      <c r="AU23" s="19"/>
      <c r="AV23" s="28">
        <f t="shared" si="5"/>
        <v>172</v>
      </c>
      <c r="AW23" s="19"/>
      <c r="AX23" s="27">
        <f t="shared" si="6"/>
        <v>2.3962168284696661E-2</v>
      </c>
    </row>
    <row r="24" spans="1:53">
      <c r="A24">
        <f t="shared" si="7"/>
        <v>10</v>
      </c>
      <c r="C24" s="31">
        <f>VLOOKUP(Data!B12,alternative_prizes,3,TRUE)</f>
        <v>0.01</v>
      </c>
      <c r="D24" s="31">
        <f>VLOOKUP(Data!C12,alternative_prizes,3,TRUE)</f>
        <v>0</v>
      </c>
      <c r="E24" s="31">
        <f>VLOOKUP(Data!D12,alternative_prizes,3,TRUE)</f>
        <v>0.08</v>
      </c>
      <c r="F24" s="31">
        <f>VLOOKUP(Data!E12,alternative_prizes,3,TRUE)</f>
        <v>0.01</v>
      </c>
      <c r="G24" s="31">
        <f>VLOOKUP(Data!F12,alternative_prizes,3,TRUE)</f>
        <v>0.01</v>
      </c>
      <c r="H24" s="31">
        <f>VLOOKUP(Data!G12,alternative_prizes,3,TRUE)</f>
        <v>0.1</v>
      </c>
      <c r="I24" s="31">
        <f>VLOOKUP(Data!H12,alternative_prizes,3,TRUE)</f>
        <v>0.1</v>
      </c>
      <c r="J24" s="31">
        <f>VLOOKUP(Data!I12,alternative_prizes,3,TRUE)</f>
        <v>0.02</v>
      </c>
      <c r="K24" s="31">
        <f>VLOOKUP(Data!J12,alternative_prizes,3,TRUE)</f>
        <v>0.1</v>
      </c>
      <c r="L24" s="31">
        <f>VLOOKUP(Data!K12,alternative_prizes,3,TRUE)</f>
        <v>0.01</v>
      </c>
      <c r="M24" s="31">
        <f>VLOOKUP(Data!L12,alternative_prizes,3,TRUE)</f>
        <v>0</v>
      </c>
      <c r="N24" s="31">
        <f>VLOOKUP(Data!M12,alternative_prizes,3,TRUE)</f>
        <v>0.1</v>
      </c>
      <c r="O24" s="31">
        <f>VLOOKUP(Data!N12,alternative_prizes,3,TRUE)</f>
        <v>0.02</v>
      </c>
      <c r="P24" s="31">
        <f>VLOOKUP(Data!O12,alternative_prizes,3,TRUE)</f>
        <v>0.02</v>
      </c>
      <c r="Q24" s="31">
        <f>VLOOKUP(Data!P12,alternative_prizes,3,TRUE)</f>
        <v>0.08</v>
      </c>
      <c r="R24" s="31">
        <f>VLOOKUP(Data!Q12,alternative_prizes,3,TRUE)</f>
        <v>0</v>
      </c>
      <c r="S24" s="31">
        <f>VLOOKUP(Data!R12,alternative_prizes,3,TRUE)</f>
        <v>0.1</v>
      </c>
      <c r="T24" s="31">
        <f>VLOOKUP(Data!S12,alternative_prizes,3,TRUE)</f>
        <v>0.08</v>
      </c>
      <c r="U24" s="31">
        <f>VLOOKUP(Data!T12,alternative_prizes,3,TRUE)</f>
        <v>0.08</v>
      </c>
      <c r="V24" s="31">
        <f>VLOOKUP(Data!U12,alternative_prizes,3,TRUE)</f>
        <v>0</v>
      </c>
      <c r="X24">
        <f t="shared" si="8"/>
        <v>10</v>
      </c>
      <c r="Z24" s="32">
        <f t="shared" si="2"/>
        <v>150000</v>
      </c>
      <c r="AA24" s="29">
        <f t="shared" ref="AA24:AT24" si="16">Z24*(1+C24)*(1-$AA$9)</f>
        <v>147631.07378122816</v>
      </c>
      <c r="AB24" s="29">
        <f t="shared" si="16"/>
        <v>143860.95013728339</v>
      </c>
      <c r="AC24" s="29">
        <f t="shared" si="16"/>
        <v>151402.07437274759</v>
      </c>
      <c r="AD24" s="29">
        <f t="shared" si="16"/>
        <v>149011.00541569394</v>
      </c>
      <c r="AE24" s="29">
        <f t="shared" si="16"/>
        <v>146657.69823159534</v>
      </c>
      <c r="AF24" s="29">
        <f t="shared" si="16"/>
        <v>157203.67534676648</v>
      </c>
      <c r="AG24" s="29">
        <f t="shared" si="16"/>
        <v>168508.00087906662</v>
      </c>
      <c r="AH24" s="29">
        <f t="shared" si="16"/>
        <v>167488.82807072499</v>
      </c>
      <c r="AI24" s="29">
        <f t="shared" si="16"/>
        <v>179532.74645468453</v>
      </c>
      <c r="AJ24" s="29">
        <f t="shared" si="16"/>
        <v>176697.4142533204</v>
      </c>
      <c r="AK24" s="29">
        <f t="shared" si="16"/>
        <v>172185.00990484608</v>
      </c>
      <c r="AL24" s="29">
        <f t="shared" si="16"/>
        <v>184566.62502582325</v>
      </c>
      <c r="AM24" s="29">
        <f t="shared" si="16"/>
        <v>183450.32618794966</v>
      </c>
      <c r="AN24" s="29">
        <f t="shared" si="16"/>
        <v>182340.77896670916</v>
      </c>
      <c r="AO24" s="29">
        <f t="shared" si="16"/>
        <v>191898.99796962194</v>
      </c>
      <c r="AP24" s="29">
        <f t="shared" si="16"/>
        <v>186998.38368182845</v>
      </c>
      <c r="AQ24" s="29">
        <f t="shared" si="16"/>
        <v>200445.21053552919</v>
      </c>
      <c r="AR24" s="29">
        <f t="shared" si="16"/>
        <v>210952.45543840056</v>
      </c>
      <c r="AS24" s="29">
        <f t="shared" si="16"/>
        <v>222010.48524231274</v>
      </c>
      <c r="AT24" s="29">
        <f t="shared" si="16"/>
        <v>216340.89984827815</v>
      </c>
      <c r="AU24" s="19"/>
      <c r="AV24" s="28">
        <f t="shared" si="5"/>
        <v>137</v>
      </c>
      <c r="AW24" s="19"/>
      <c r="AX24" s="27">
        <f t="shared" si="6"/>
        <v>1.8479679896328705E-2</v>
      </c>
    </row>
    <row r="25" spans="1:53">
      <c r="A25">
        <f t="shared" si="7"/>
        <v>11</v>
      </c>
      <c r="C25" s="31">
        <f>VLOOKUP(Data!B13,alternative_prizes,3,TRUE)</f>
        <v>0.01</v>
      </c>
      <c r="D25" s="31">
        <f>VLOOKUP(Data!C13,alternative_prizes,3,TRUE)</f>
        <v>0.08</v>
      </c>
      <c r="E25" s="31">
        <f>VLOOKUP(Data!D13,alternative_prizes,3,TRUE)</f>
        <v>0.01</v>
      </c>
      <c r="F25" s="31">
        <f>VLOOKUP(Data!E13,alternative_prizes,3,TRUE)</f>
        <v>0.02</v>
      </c>
      <c r="G25" s="31">
        <f>VLOOKUP(Data!F13,alternative_prizes,3,TRUE)</f>
        <v>0.08</v>
      </c>
      <c r="H25" s="31">
        <f>VLOOKUP(Data!G13,alternative_prizes,3,TRUE)</f>
        <v>0.08</v>
      </c>
      <c r="I25" s="31">
        <f>VLOOKUP(Data!H13,alternative_prizes,3,TRUE)</f>
        <v>0.1</v>
      </c>
      <c r="J25" s="31">
        <f>VLOOKUP(Data!I13,alternative_prizes,3,TRUE)</f>
        <v>0.01</v>
      </c>
      <c r="K25" s="31">
        <f>VLOOKUP(Data!J13,alternative_prizes,3,TRUE)</f>
        <v>0.1</v>
      </c>
      <c r="L25" s="31">
        <f>VLOOKUP(Data!K13,alternative_prizes,3,TRUE)</f>
        <v>0</v>
      </c>
      <c r="M25" s="31">
        <f>VLOOKUP(Data!L13,alternative_prizes,3,TRUE)</f>
        <v>0.02</v>
      </c>
      <c r="N25" s="31">
        <f>VLOOKUP(Data!M13,alternative_prizes,3,TRUE)</f>
        <v>0.1</v>
      </c>
      <c r="O25" s="31">
        <f>VLOOKUP(Data!N13,alternative_prizes,3,TRUE)</f>
        <v>0.1</v>
      </c>
      <c r="P25" s="31">
        <f>VLOOKUP(Data!O13,alternative_prizes,3,TRUE)</f>
        <v>0.01</v>
      </c>
      <c r="Q25" s="31">
        <f>VLOOKUP(Data!P13,alternative_prizes,3,TRUE)</f>
        <v>0.08</v>
      </c>
      <c r="R25" s="31">
        <f>VLOOKUP(Data!Q13,alternative_prizes,3,TRUE)</f>
        <v>0.1</v>
      </c>
      <c r="S25" s="31">
        <f>VLOOKUP(Data!R13,alternative_prizes,3,TRUE)</f>
        <v>0.08</v>
      </c>
      <c r="T25" s="31">
        <f>VLOOKUP(Data!S13,alternative_prizes,3,TRUE)</f>
        <v>0</v>
      </c>
      <c r="U25" s="31">
        <f>VLOOKUP(Data!T13,alternative_prizes,3,TRUE)</f>
        <v>0.1</v>
      </c>
      <c r="V25" s="31">
        <f>VLOOKUP(Data!U13,alternative_prizes,3,TRUE)</f>
        <v>0.08</v>
      </c>
      <c r="X25">
        <f t="shared" si="8"/>
        <v>11</v>
      </c>
      <c r="Z25" s="32">
        <f t="shared" si="2"/>
        <v>150000</v>
      </c>
      <c r="AA25" s="29">
        <f t="shared" ref="AA25:AT25" si="17">Z25*(1+C25)*(1-$AA$9)</f>
        <v>147631.07378122816</v>
      </c>
      <c r="AB25" s="29">
        <f t="shared" si="17"/>
        <v>155369.82614826606</v>
      </c>
      <c r="AC25" s="29">
        <f t="shared" si="17"/>
        <v>152916.09511647507</v>
      </c>
      <c r="AD25" s="29">
        <f t="shared" si="17"/>
        <v>151991.22552400784</v>
      </c>
      <c r="AE25" s="29">
        <f t="shared" si="17"/>
        <v>159958.53502170838</v>
      </c>
      <c r="AF25" s="29">
        <f t="shared" si="17"/>
        <v>168343.4871853806</v>
      </c>
      <c r="AG25" s="29">
        <f t="shared" si="17"/>
        <v>180448.86306917213</v>
      </c>
      <c r="AH25" s="29">
        <f t="shared" si="17"/>
        <v>177599.06278335792</v>
      </c>
      <c r="AI25" s="29">
        <f t="shared" si="17"/>
        <v>190369.99587704011</v>
      </c>
      <c r="AJ25" s="29">
        <f t="shared" si="17"/>
        <v>185508.42842940864</v>
      </c>
      <c r="AK25" s="29">
        <f t="shared" si="17"/>
        <v>184386.43336100163</v>
      </c>
      <c r="AL25" s="29">
        <f t="shared" si="17"/>
        <v>197645.43803665412</v>
      </c>
      <c r="AM25" s="29">
        <f t="shared" si="17"/>
        <v>211857.88164913325</v>
      </c>
      <c r="AN25" s="29">
        <f t="shared" si="17"/>
        <v>208512.04371251928</v>
      </c>
      <c r="AO25" s="29">
        <f t="shared" si="17"/>
        <v>219442.14826643839</v>
      </c>
      <c r="AP25" s="29">
        <f t="shared" si="17"/>
        <v>235221.9668618954</v>
      </c>
      <c r="AQ25" s="29">
        <f t="shared" si="17"/>
        <v>247552.19319032616</v>
      </c>
      <c r="AR25" s="29">
        <f t="shared" si="17"/>
        <v>241230.33727779464</v>
      </c>
      <c r="AS25" s="29">
        <f t="shared" si="17"/>
        <v>258576.91810575261</v>
      </c>
      <c r="AT25" s="29">
        <f t="shared" si="17"/>
        <v>272131.40013856365</v>
      </c>
      <c r="AU25" s="19"/>
      <c r="AV25" s="28">
        <f t="shared" si="5"/>
        <v>193</v>
      </c>
      <c r="AW25" s="19"/>
      <c r="AX25" s="27">
        <f t="shared" si="6"/>
        <v>3.0230421292313681E-2</v>
      </c>
    </row>
    <row r="26" spans="1:53">
      <c r="A26">
        <f t="shared" si="7"/>
        <v>12</v>
      </c>
      <c r="C26" s="31">
        <f>VLOOKUP(Data!B14,alternative_prizes,3,TRUE)</f>
        <v>0.01</v>
      </c>
      <c r="D26" s="31">
        <f>VLOOKUP(Data!C14,alternative_prizes,3,TRUE)</f>
        <v>0.08</v>
      </c>
      <c r="E26" s="31">
        <f>VLOOKUP(Data!D14,alternative_prizes,3,TRUE)</f>
        <v>0.01</v>
      </c>
      <c r="F26" s="31">
        <f>VLOOKUP(Data!E14,alternative_prizes,3,TRUE)</f>
        <v>0.01</v>
      </c>
      <c r="G26" s="31">
        <f>VLOOKUP(Data!F14,alternative_prizes,3,TRUE)</f>
        <v>0.01</v>
      </c>
      <c r="H26" s="31">
        <f>VLOOKUP(Data!G14,alternative_prizes,3,TRUE)</f>
        <v>0.08</v>
      </c>
      <c r="I26" s="31">
        <f>VLOOKUP(Data!H14,alternative_prizes,3,TRUE)</f>
        <v>0.01</v>
      </c>
      <c r="J26" s="31">
        <f>VLOOKUP(Data!I14,alternative_prizes,3,TRUE)</f>
        <v>0.02</v>
      </c>
      <c r="K26" s="31">
        <f>VLOOKUP(Data!J14,alternative_prizes,3,TRUE)</f>
        <v>0.08</v>
      </c>
      <c r="L26" s="31">
        <f>VLOOKUP(Data!K14,alternative_prizes,3,TRUE)</f>
        <v>0.08</v>
      </c>
      <c r="M26" s="31">
        <f>VLOOKUP(Data!L14,alternative_prizes,3,TRUE)</f>
        <v>0.1</v>
      </c>
      <c r="N26" s="31">
        <f>VLOOKUP(Data!M14,alternative_prizes,3,TRUE)</f>
        <v>0.1</v>
      </c>
      <c r="O26" s="31">
        <f>VLOOKUP(Data!N14,alternative_prizes,3,TRUE)</f>
        <v>0.1</v>
      </c>
      <c r="P26" s="31">
        <f>VLOOKUP(Data!O14,alternative_prizes,3,TRUE)</f>
        <v>0.02</v>
      </c>
      <c r="Q26" s="31">
        <f>VLOOKUP(Data!P14,alternative_prizes,3,TRUE)</f>
        <v>0.1</v>
      </c>
      <c r="R26" s="31">
        <f>VLOOKUP(Data!Q14,alternative_prizes,3,TRUE)</f>
        <v>0.08</v>
      </c>
      <c r="S26" s="31">
        <f>VLOOKUP(Data!R14,alternative_prizes,3,TRUE)</f>
        <v>0</v>
      </c>
      <c r="T26" s="31">
        <f>VLOOKUP(Data!S14,alternative_prizes,3,TRUE)</f>
        <v>0</v>
      </c>
      <c r="U26" s="31">
        <f>VLOOKUP(Data!T14,alternative_prizes,3,TRUE)</f>
        <v>0.01</v>
      </c>
      <c r="V26" s="31">
        <f>VLOOKUP(Data!U14,alternative_prizes,3,TRUE)</f>
        <v>0</v>
      </c>
      <c r="X26">
        <f t="shared" si="8"/>
        <v>12</v>
      </c>
      <c r="Z26" s="32">
        <f t="shared" si="2"/>
        <v>150000</v>
      </c>
      <c r="AA26" s="29">
        <f t="shared" ref="AA26:AT26" si="18">Z26*(1+C26)*(1-$AA$9)</f>
        <v>147631.07378122816</v>
      </c>
      <c r="AB26" s="29">
        <f t="shared" si="18"/>
        <v>155369.82614826606</v>
      </c>
      <c r="AC26" s="29">
        <f t="shared" si="18"/>
        <v>152916.09511647507</v>
      </c>
      <c r="AD26" s="29">
        <f t="shared" si="18"/>
        <v>150501.11546985089</v>
      </c>
      <c r="AE26" s="29">
        <f t="shared" si="18"/>
        <v>148124.27521391129</v>
      </c>
      <c r="AF26" s="29">
        <f t="shared" si="18"/>
        <v>155888.88097113898</v>
      </c>
      <c r="AG26" s="29">
        <f t="shared" si="18"/>
        <v>153426.95258882208</v>
      </c>
      <c r="AH26" s="29">
        <f t="shared" si="18"/>
        <v>152498.9932199523</v>
      </c>
      <c r="AI26" s="29">
        <f t="shared" si="18"/>
        <v>160492.91966460209</v>
      </c>
      <c r="AJ26" s="29">
        <f t="shared" si="18"/>
        <v>168905.88402322881</v>
      </c>
      <c r="AK26" s="29">
        <f t="shared" si="18"/>
        <v>181051.70118117853</v>
      </c>
      <c r="AL26" s="29">
        <f t="shared" si="18"/>
        <v>194070.90931237617</v>
      </c>
      <c r="AM26" s="29">
        <f t="shared" si="18"/>
        <v>208026.31290187454</v>
      </c>
      <c r="AN26" s="29">
        <f t="shared" si="18"/>
        <v>206768.12480146906</v>
      </c>
      <c r="AO26" s="29">
        <f t="shared" si="18"/>
        <v>221636.56974910272</v>
      </c>
      <c r="AP26" s="29">
        <f t="shared" si="18"/>
        <v>233254.65586632316</v>
      </c>
      <c r="AQ26" s="29">
        <f t="shared" si="18"/>
        <v>227297.92283839034</v>
      </c>
      <c r="AR26" s="29">
        <f t="shared" si="18"/>
        <v>221493.30968233867</v>
      </c>
      <c r="AS26" s="29">
        <f t="shared" si="18"/>
        <v>217995.30095841174</v>
      </c>
      <c r="AT26" s="29">
        <f t="shared" si="18"/>
        <v>212428.25319968528</v>
      </c>
      <c r="AU26" s="19"/>
      <c r="AV26" s="28">
        <f t="shared" si="5"/>
        <v>128</v>
      </c>
      <c r="AW26" s="19"/>
      <c r="AX26" s="27">
        <f t="shared" si="6"/>
        <v>1.7550684899287239E-2</v>
      </c>
    </row>
    <row r="27" spans="1:53">
      <c r="A27">
        <f t="shared" si="7"/>
        <v>13</v>
      </c>
      <c r="C27" s="31">
        <f>VLOOKUP(Data!B15,alternative_prizes,3,TRUE)</f>
        <v>0.08</v>
      </c>
      <c r="D27" s="31">
        <f>VLOOKUP(Data!C15,alternative_prizes,3,TRUE)</f>
        <v>0</v>
      </c>
      <c r="E27" s="31">
        <f>VLOOKUP(Data!D15,alternative_prizes,3,TRUE)</f>
        <v>0.02</v>
      </c>
      <c r="F27" s="31">
        <f>VLOOKUP(Data!E15,alternative_prizes,3,TRUE)</f>
        <v>0.02</v>
      </c>
      <c r="G27" s="31">
        <f>VLOOKUP(Data!F15,alternative_prizes,3,TRUE)</f>
        <v>0.1</v>
      </c>
      <c r="H27" s="31">
        <f>VLOOKUP(Data!G15,alternative_prizes,3,TRUE)</f>
        <v>0.08</v>
      </c>
      <c r="I27" s="31">
        <f>VLOOKUP(Data!H15,alternative_prizes,3,TRUE)</f>
        <v>0.01</v>
      </c>
      <c r="J27" s="31">
        <f>VLOOKUP(Data!I15,alternative_prizes,3,TRUE)</f>
        <v>0.1</v>
      </c>
      <c r="K27" s="31">
        <f>VLOOKUP(Data!J15,alternative_prizes,3,TRUE)</f>
        <v>0.01</v>
      </c>
      <c r="L27" s="31">
        <f>VLOOKUP(Data!K15,alternative_prizes,3,TRUE)</f>
        <v>0</v>
      </c>
      <c r="M27" s="31">
        <f>VLOOKUP(Data!L15,alternative_prizes,3,TRUE)</f>
        <v>0.1</v>
      </c>
      <c r="N27" s="31">
        <f>VLOOKUP(Data!M15,alternative_prizes,3,TRUE)</f>
        <v>0.1</v>
      </c>
      <c r="O27" s="31">
        <f>VLOOKUP(Data!N15,alternative_prizes,3,TRUE)</f>
        <v>0.1</v>
      </c>
      <c r="P27" s="31">
        <f>VLOOKUP(Data!O15,alternative_prizes,3,TRUE)</f>
        <v>0.1</v>
      </c>
      <c r="Q27" s="31">
        <f>VLOOKUP(Data!P15,alternative_prizes,3,TRUE)</f>
        <v>0.08</v>
      </c>
      <c r="R27" s="31">
        <f>VLOOKUP(Data!Q15,alternative_prizes,3,TRUE)</f>
        <v>0</v>
      </c>
      <c r="S27" s="31">
        <f>VLOOKUP(Data!R15,alternative_prizes,3,TRUE)</f>
        <v>0.02</v>
      </c>
      <c r="T27" s="31">
        <f>VLOOKUP(Data!S15,alternative_prizes,3,TRUE)</f>
        <v>0.1</v>
      </c>
      <c r="U27" s="31">
        <f>VLOOKUP(Data!T15,alternative_prizes,3,TRUE)</f>
        <v>0</v>
      </c>
      <c r="V27" s="31">
        <f>VLOOKUP(Data!U15,alternative_prizes,3,TRUE)</f>
        <v>0</v>
      </c>
      <c r="X27">
        <f t="shared" si="8"/>
        <v>13</v>
      </c>
      <c r="Z27" s="32">
        <f t="shared" si="2"/>
        <v>150000</v>
      </c>
      <c r="AA27" s="29">
        <f t="shared" ref="AA27:AT27" si="19">Z27*(1+C27)*(1-$AA$9)</f>
        <v>157862.93037992713</v>
      </c>
      <c r="AB27" s="29">
        <f t="shared" si="19"/>
        <v>153831.51103788716</v>
      </c>
      <c r="AC27" s="29">
        <f t="shared" si="19"/>
        <v>152901.10481208167</v>
      </c>
      <c r="AD27" s="29">
        <f t="shared" si="19"/>
        <v>151976.32588421521</v>
      </c>
      <c r="AE27" s="29">
        <f t="shared" si="19"/>
        <v>162904.75905989314</v>
      </c>
      <c r="AF27" s="29">
        <f t="shared" si="19"/>
        <v>171444.15092020479</v>
      </c>
      <c r="AG27" s="29">
        <f t="shared" si="19"/>
        <v>168736.56062573844</v>
      </c>
      <c r="AH27" s="29">
        <f t="shared" si="19"/>
        <v>180870.20194364342</v>
      </c>
      <c r="AI27" s="29">
        <f t="shared" si="19"/>
        <v>178013.74751978437</v>
      </c>
      <c r="AJ27" s="29">
        <f t="shared" si="19"/>
        <v>173467.7273542324</v>
      </c>
      <c r="AK27" s="29">
        <f t="shared" si="19"/>
        <v>185941.58113045624</v>
      </c>
      <c r="AL27" s="29">
        <f t="shared" si="19"/>
        <v>199312.4145950856</v>
      </c>
      <c r="AM27" s="29">
        <f t="shared" si="19"/>
        <v>213644.72846905611</v>
      </c>
      <c r="AN27" s="29">
        <f t="shared" si="19"/>
        <v>229007.66164187624</v>
      </c>
      <c r="AO27" s="29">
        <f t="shared" si="19"/>
        <v>241012.13697494284</v>
      </c>
      <c r="AP27" s="29">
        <f t="shared" si="19"/>
        <v>234857.29753082016</v>
      </c>
      <c r="AQ27" s="29">
        <f t="shared" si="19"/>
        <v>233436.8298364951</v>
      </c>
      <c r="AR27" s="29">
        <f t="shared" si="19"/>
        <v>250222.98900153383</v>
      </c>
      <c r="AS27" s="29">
        <f t="shared" si="19"/>
        <v>243832.9277296692</v>
      </c>
      <c r="AT27" s="29">
        <f t="shared" si="19"/>
        <v>237606.05243532453</v>
      </c>
      <c r="AU27" s="19"/>
      <c r="AV27" s="28">
        <f t="shared" si="5"/>
        <v>164</v>
      </c>
      <c r="AW27" s="19"/>
      <c r="AX27" s="27">
        <f t="shared" si="6"/>
        <v>2.326545316005757E-2</v>
      </c>
    </row>
    <row r="28" spans="1:53">
      <c r="A28">
        <f t="shared" si="7"/>
        <v>14</v>
      </c>
      <c r="C28" s="31">
        <f>VLOOKUP(Data!B16,alternative_prizes,3,TRUE)</f>
        <v>0.01</v>
      </c>
      <c r="D28" s="31">
        <f>VLOOKUP(Data!C16,alternative_prizes,3,TRUE)</f>
        <v>0.02</v>
      </c>
      <c r="E28" s="31">
        <f>VLOOKUP(Data!D16,alternative_prizes,3,TRUE)</f>
        <v>0.08</v>
      </c>
      <c r="F28" s="31">
        <f>VLOOKUP(Data!E16,alternative_prizes,3,TRUE)</f>
        <v>0</v>
      </c>
      <c r="G28" s="31">
        <f>VLOOKUP(Data!F16,alternative_prizes,3,TRUE)</f>
        <v>0.08</v>
      </c>
      <c r="H28" s="31">
        <f>VLOOKUP(Data!G16,alternative_prizes,3,TRUE)</f>
        <v>0.08</v>
      </c>
      <c r="I28" s="31">
        <f>VLOOKUP(Data!H16,alternative_prizes,3,TRUE)</f>
        <v>0.1</v>
      </c>
      <c r="J28" s="31">
        <f>VLOOKUP(Data!I16,alternative_prizes,3,TRUE)</f>
        <v>0.01</v>
      </c>
      <c r="K28" s="31">
        <f>VLOOKUP(Data!J16,alternative_prizes,3,TRUE)</f>
        <v>0.08</v>
      </c>
      <c r="L28" s="31">
        <f>VLOOKUP(Data!K16,alternative_prizes,3,TRUE)</f>
        <v>0.02</v>
      </c>
      <c r="M28" s="31">
        <f>VLOOKUP(Data!L16,alternative_prizes,3,TRUE)</f>
        <v>0.01</v>
      </c>
      <c r="N28" s="31">
        <f>VLOOKUP(Data!M16,alternative_prizes,3,TRUE)</f>
        <v>0.1</v>
      </c>
      <c r="O28" s="31">
        <f>VLOOKUP(Data!N16,alternative_prizes,3,TRUE)</f>
        <v>0.02</v>
      </c>
      <c r="P28" s="31">
        <f>VLOOKUP(Data!O16,alternative_prizes,3,TRUE)</f>
        <v>0.02</v>
      </c>
      <c r="Q28" s="31">
        <f>VLOOKUP(Data!P16,alternative_prizes,3,TRUE)</f>
        <v>0.01</v>
      </c>
      <c r="R28" s="31">
        <f>VLOOKUP(Data!Q16,alternative_prizes,3,TRUE)</f>
        <v>0.01</v>
      </c>
      <c r="S28" s="31">
        <f>VLOOKUP(Data!R16,alternative_prizes,3,TRUE)</f>
        <v>0.01</v>
      </c>
      <c r="T28" s="31">
        <f>VLOOKUP(Data!S16,alternative_prizes,3,TRUE)</f>
        <v>0.02</v>
      </c>
      <c r="U28" s="31">
        <f>VLOOKUP(Data!T16,alternative_prizes,3,TRUE)</f>
        <v>0.01</v>
      </c>
      <c r="V28" s="31">
        <f>VLOOKUP(Data!U16,alternative_prizes,3,TRUE)</f>
        <v>0</v>
      </c>
      <c r="X28">
        <f t="shared" si="8"/>
        <v>14</v>
      </c>
      <c r="Z28" s="32">
        <f t="shared" si="2"/>
        <v>150000</v>
      </c>
      <c r="AA28" s="29">
        <f t="shared" ref="AA28:AT28" si="20">Z28*(1+C28)*(1-$AA$9)</f>
        <v>147631.07378122816</v>
      </c>
      <c r="AB28" s="29">
        <f t="shared" si="20"/>
        <v>146738.16914002906</v>
      </c>
      <c r="AC28" s="29">
        <f t="shared" si="20"/>
        <v>154430.11586020255</v>
      </c>
      <c r="AD28" s="29">
        <f t="shared" si="20"/>
        <v>150486.36190495826</v>
      </c>
      <c r="AE28" s="29">
        <f t="shared" si="20"/>
        <v>158374.78715020634</v>
      </c>
      <c r="AF28" s="29">
        <f t="shared" si="20"/>
        <v>166676.71998552536</v>
      </c>
      <c r="AG28" s="29">
        <f t="shared" si="20"/>
        <v>178662.24066254668</v>
      </c>
      <c r="AH28" s="29">
        <f t="shared" si="20"/>
        <v>175840.65622114649</v>
      </c>
      <c r="AI28" s="29">
        <f t="shared" si="20"/>
        <v>185058.14180666365</v>
      </c>
      <c r="AJ28" s="29">
        <f t="shared" si="20"/>
        <v>183938.87016906979</v>
      </c>
      <c r="AK28" s="29">
        <f t="shared" si="20"/>
        <v>181033.95275443795</v>
      </c>
      <c r="AL28" s="29">
        <f t="shared" si="20"/>
        <v>194051.88461780586</v>
      </c>
      <c r="AM28" s="29">
        <f t="shared" si="20"/>
        <v>192878.21687990511</v>
      </c>
      <c r="AN28" s="29">
        <f t="shared" si="20"/>
        <v>191711.64773814374</v>
      </c>
      <c r="AO28" s="29">
        <f t="shared" si="20"/>
        <v>188683.97607967147</v>
      </c>
      <c r="AP28" s="29">
        <f t="shared" si="20"/>
        <v>185704.11995968979</v>
      </c>
      <c r="AQ28" s="29">
        <f t="shared" si="20"/>
        <v>182771.32423498004</v>
      </c>
      <c r="AR28" s="29">
        <f t="shared" si="20"/>
        <v>181665.88376430134</v>
      </c>
      <c r="AS28" s="29">
        <f t="shared" si="20"/>
        <v>178796.86326359728</v>
      </c>
      <c r="AT28" s="29">
        <f t="shared" si="20"/>
        <v>174230.84430574451</v>
      </c>
      <c r="AU28" s="19"/>
      <c r="AV28" s="28">
        <f t="shared" si="5"/>
        <v>43</v>
      </c>
      <c r="AW28" s="19"/>
      <c r="AX28" s="27">
        <f t="shared" si="6"/>
        <v>7.515390711690273E-3</v>
      </c>
    </row>
    <row r="29" spans="1:53">
      <c r="A29">
        <f t="shared" si="7"/>
        <v>15</v>
      </c>
      <c r="C29" s="31">
        <f>VLOOKUP(Data!B17,alternative_prizes,3,TRUE)</f>
        <v>0.01</v>
      </c>
      <c r="D29" s="31">
        <f>VLOOKUP(Data!C17,alternative_prizes,3,TRUE)</f>
        <v>0.1</v>
      </c>
      <c r="E29" s="31">
        <f>VLOOKUP(Data!D17,alternative_prizes,3,TRUE)</f>
        <v>0.1</v>
      </c>
      <c r="F29" s="31">
        <f>VLOOKUP(Data!E17,alternative_prizes,3,TRUE)</f>
        <v>0</v>
      </c>
      <c r="G29" s="31">
        <f>VLOOKUP(Data!F17,alternative_prizes,3,TRUE)</f>
        <v>0.1</v>
      </c>
      <c r="H29" s="31">
        <f>VLOOKUP(Data!G17,alternative_prizes,3,TRUE)</f>
        <v>0.02</v>
      </c>
      <c r="I29" s="31">
        <f>VLOOKUP(Data!H17,alternative_prizes,3,TRUE)</f>
        <v>0.1</v>
      </c>
      <c r="J29" s="31">
        <f>VLOOKUP(Data!I17,alternative_prizes,3,TRUE)</f>
        <v>0</v>
      </c>
      <c r="K29" s="31">
        <f>VLOOKUP(Data!J17,alternative_prizes,3,TRUE)</f>
        <v>0.1</v>
      </c>
      <c r="L29" s="31">
        <f>VLOOKUP(Data!K17,alternative_prizes,3,TRUE)</f>
        <v>0.02</v>
      </c>
      <c r="M29" s="31">
        <f>VLOOKUP(Data!L17,alternative_prizes,3,TRUE)</f>
        <v>0.01</v>
      </c>
      <c r="N29" s="31">
        <f>VLOOKUP(Data!M17,alternative_prizes,3,TRUE)</f>
        <v>0.02</v>
      </c>
      <c r="O29" s="31">
        <f>VLOOKUP(Data!N17,alternative_prizes,3,TRUE)</f>
        <v>0.08</v>
      </c>
      <c r="P29" s="31">
        <f>VLOOKUP(Data!O17,alternative_prizes,3,TRUE)</f>
        <v>0.02</v>
      </c>
      <c r="Q29" s="31">
        <f>VLOOKUP(Data!P17,alternative_prizes,3,TRUE)</f>
        <v>0.02</v>
      </c>
      <c r="R29" s="31">
        <f>VLOOKUP(Data!Q17,alternative_prizes,3,TRUE)</f>
        <v>0.01</v>
      </c>
      <c r="S29" s="31">
        <f>VLOOKUP(Data!R17,alternative_prizes,3,TRUE)</f>
        <v>0.08</v>
      </c>
      <c r="T29" s="31">
        <f>VLOOKUP(Data!S17,alternative_prizes,3,TRUE)</f>
        <v>0.1</v>
      </c>
      <c r="U29" s="31">
        <f>VLOOKUP(Data!T17,alternative_prizes,3,TRUE)</f>
        <v>0.02</v>
      </c>
      <c r="V29" s="31">
        <f>VLOOKUP(Data!U17,alternative_prizes,3,TRUE)</f>
        <v>0.08</v>
      </c>
      <c r="X29">
        <f t="shared" si="8"/>
        <v>15</v>
      </c>
      <c r="Z29" s="32">
        <f t="shared" si="2"/>
        <v>150000</v>
      </c>
      <c r="AA29" s="29">
        <f t="shared" ref="AA29:AT29" si="21">Z29*(1+C29)*(1-$AA$9)</f>
        <v>147631.07378122816</v>
      </c>
      <c r="AB29" s="29">
        <f t="shared" si="21"/>
        <v>158247.04515101173</v>
      </c>
      <c r="AC29" s="29">
        <f t="shared" si="21"/>
        <v>169626.39813983758</v>
      </c>
      <c r="AD29" s="29">
        <f t="shared" si="21"/>
        <v>165294.56963053692</v>
      </c>
      <c r="AE29" s="29">
        <f t="shared" si="21"/>
        <v>177180.70155272851</v>
      </c>
      <c r="AF29" s="29">
        <f t="shared" si="21"/>
        <v>176109.07437631316</v>
      </c>
      <c r="AG29" s="29">
        <f t="shared" si="21"/>
        <v>188772.86421170045</v>
      </c>
      <c r="AH29" s="29">
        <f t="shared" si="21"/>
        <v>183952.08346093277</v>
      </c>
      <c r="AI29" s="29">
        <f t="shared" si="21"/>
        <v>197179.85456234173</v>
      </c>
      <c r="AJ29" s="29">
        <f t="shared" si="21"/>
        <v>195987.26818617957</v>
      </c>
      <c r="AK29" s="29">
        <f t="shared" si="21"/>
        <v>192892.07233183485</v>
      </c>
      <c r="AL29" s="29">
        <f t="shared" si="21"/>
        <v>191725.41938930569</v>
      </c>
      <c r="AM29" s="29">
        <f t="shared" si="21"/>
        <v>201775.576887442</v>
      </c>
      <c r="AN29" s="29">
        <f t="shared" si="21"/>
        <v>200555.19458940081</v>
      </c>
      <c r="AO29" s="29">
        <f t="shared" si="21"/>
        <v>199342.19342725497</v>
      </c>
      <c r="AP29" s="29">
        <f t="shared" si="21"/>
        <v>196194.01377047287</v>
      </c>
      <c r="AQ29" s="29">
        <f t="shared" si="21"/>
        <v>206478.41291204418</v>
      </c>
      <c r="AR29" s="29">
        <f t="shared" si="21"/>
        <v>221326.02502926587</v>
      </c>
      <c r="AS29" s="29">
        <f t="shared" si="21"/>
        <v>219987.39739549524</v>
      </c>
      <c r="AT29" s="29">
        <f t="shared" si="21"/>
        <v>231519.03466337619</v>
      </c>
      <c r="AU29" s="19"/>
      <c r="AV29" s="28">
        <f t="shared" si="5"/>
        <v>154</v>
      </c>
      <c r="AW29" s="19"/>
      <c r="AX29" s="27">
        <f t="shared" si="6"/>
        <v>2.1938526688209281E-2</v>
      </c>
    </row>
    <row r="30" spans="1:53">
      <c r="A30">
        <f t="shared" si="7"/>
        <v>16</v>
      </c>
      <c r="C30" s="31">
        <f>VLOOKUP(Data!B18,alternative_prizes,3,TRUE)</f>
        <v>0.01</v>
      </c>
      <c r="D30" s="31">
        <f>VLOOKUP(Data!C18,alternative_prizes,3,TRUE)</f>
        <v>0.02</v>
      </c>
      <c r="E30" s="31">
        <f>VLOOKUP(Data!D18,alternative_prizes,3,TRUE)</f>
        <v>0.02</v>
      </c>
      <c r="F30" s="31">
        <f>VLOOKUP(Data!E18,alternative_prizes,3,TRUE)</f>
        <v>0</v>
      </c>
      <c r="G30" s="31">
        <f>VLOOKUP(Data!F18,alternative_prizes,3,TRUE)</f>
        <v>0.02</v>
      </c>
      <c r="H30" s="31">
        <f>VLOOKUP(Data!G18,alternative_prizes,3,TRUE)</f>
        <v>0.02</v>
      </c>
      <c r="I30" s="31">
        <f>VLOOKUP(Data!H18,alternative_prizes,3,TRUE)</f>
        <v>0</v>
      </c>
      <c r="J30" s="31">
        <f>VLOOKUP(Data!I18,alternative_prizes,3,TRUE)</f>
        <v>0</v>
      </c>
      <c r="K30" s="31">
        <f>VLOOKUP(Data!J18,alternative_prizes,3,TRUE)</f>
        <v>0.08</v>
      </c>
      <c r="L30" s="31">
        <f>VLOOKUP(Data!K18,alternative_prizes,3,TRUE)</f>
        <v>0.01</v>
      </c>
      <c r="M30" s="31">
        <f>VLOOKUP(Data!L18,alternative_prizes,3,TRUE)</f>
        <v>0.08</v>
      </c>
      <c r="N30" s="31">
        <f>VLOOKUP(Data!M18,alternative_prizes,3,TRUE)</f>
        <v>0.1</v>
      </c>
      <c r="O30" s="31">
        <f>VLOOKUP(Data!N18,alternative_prizes,3,TRUE)</f>
        <v>0</v>
      </c>
      <c r="P30" s="31">
        <f>VLOOKUP(Data!O18,alternative_prizes,3,TRUE)</f>
        <v>0</v>
      </c>
      <c r="Q30" s="31">
        <f>VLOOKUP(Data!P18,alternative_prizes,3,TRUE)</f>
        <v>0</v>
      </c>
      <c r="R30" s="31">
        <f>VLOOKUP(Data!Q18,alternative_prizes,3,TRUE)</f>
        <v>0</v>
      </c>
      <c r="S30" s="31">
        <f>VLOOKUP(Data!R18,alternative_prizes,3,TRUE)</f>
        <v>0</v>
      </c>
      <c r="T30" s="31">
        <f>VLOOKUP(Data!S18,alternative_prizes,3,TRUE)</f>
        <v>0</v>
      </c>
      <c r="U30" s="31">
        <f>VLOOKUP(Data!T18,alternative_prizes,3,TRUE)</f>
        <v>0.08</v>
      </c>
      <c r="V30" s="31">
        <f>VLOOKUP(Data!U18,alternative_prizes,3,TRUE)</f>
        <v>0.08</v>
      </c>
      <c r="X30">
        <f t="shared" si="8"/>
        <v>16</v>
      </c>
      <c r="Z30" s="32">
        <f t="shared" si="2"/>
        <v>150000</v>
      </c>
      <c r="AA30" s="29">
        <f t="shared" ref="AA30:AT30" si="22">Z30*(1+C30)*(1-$AA$9)</f>
        <v>147631.07378122816</v>
      </c>
      <c r="AB30" s="29">
        <f t="shared" si="22"/>
        <v>146738.16914002906</v>
      </c>
      <c r="AC30" s="29">
        <f t="shared" si="22"/>
        <v>145850.66497908017</v>
      </c>
      <c r="AD30" s="29">
        <f t="shared" si="22"/>
        <v>142126.00846579389</v>
      </c>
      <c r="AE30" s="29">
        <f t="shared" si="22"/>
        <v>141266.3996494124</v>
      </c>
      <c r="AF30" s="29">
        <f t="shared" si="22"/>
        <v>140411.98993293653</v>
      </c>
      <c r="AG30" s="29">
        <f t="shared" si="22"/>
        <v>136826.22340302586</v>
      </c>
      <c r="AH30" s="29">
        <f t="shared" si="22"/>
        <v>133332.02826679152</v>
      </c>
      <c r="AI30" s="29">
        <f t="shared" si="22"/>
        <v>140321.23130463326</v>
      </c>
      <c r="AJ30" s="29">
        <f t="shared" si="22"/>
        <v>138105.16034538063</v>
      </c>
      <c r="AK30" s="29">
        <f t="shared" si="22"/>
        <v>145344.56875141</v>
      </c>
      <c r="AL30" s="29">
        <f t="shared" si="22"/>
        <v>155796.12031910376</v>
      </c>
      <c r="AM30" s="29">
        <f t="shared" si="22"/>
        <v>151817.48207035451</v>
      </c>
      <c r="AN30" s="29">
        <f t="shared" si="22"/>
        <v>147940.44816375439</v>
      </c>
      <c r="AO30" s="29">
        <f t="shared" si="22"/>
        <v>144162.42388178999</v>
      </c>
      <c r="AP30" s="29">
        <f t="shared" si="22"/>
        <v>140480.88076946023</v>
      </c>
      <c r="AQ30" s="29">
        <f t="shared" si="22"/>
        <v>136893.35494209966</v>
      </c>
      <c r="AR30" s="29">
        <f t="shared" si="22"/>
        <v>133397.44543641564</v>
      </c>
      <c r="AS30" s="29">
        <f t="shared" si="22"/>
        <v>140390.07761192674</v>
      </c>
      <c r="AT30" s="29">
        <f t="shared" si="22"/>
        <v>147749.26032056106</v>
      </c>
      <c r="AU30" s="19"/>
      <c r="AV30" s="28">
        <f t="shared" si="5"/>
        <v>9</v>
      </c>
      <c r="AW30" s="19"/>
      <c r="AX30" s="27">
        <f t="shared" si="6"/>
        <v>-7.5564656089066595E-4</v>
      </c>
    </row>
    <row r="31" spans="1:53">
      <c r="A31">
        <f t="shared" si="7"/>
        <v>17</v>
      </c>
      <c r="C31" s="31">
        <f>VLOOKUP(Data!B19,alternative_prizes,3,TRUE)</f>
        <v>0.1</v>
      </c>
      <c r="D31" s="31">
        <f>VLOOKUP(Data!C19,alternative_prizes,3,TRUE)</f>
        <v>0.01</v>
      </c>
      <c r="E31" s="31">
        <f>VLOOKUP(Data!D19,alternative_prizes,3,TRUE)</f>
        <v>0.02</v>
      </c>
      <c r="F31" s="31">
        <f>VLOOKUP(Data!E19,alternative_prizes,3,TRUE)</f>
        <v>0.02</v>
      </c>
      <c r="G31" s="31">
        <f>VLOOKUP(Data!F19,alternative_prizes,3,TRUE)</f>
        <v>0</v>
      </c>
      <c r="H31" s="31">
        <f>VLOOKUP(Data!G19,alternative_prizes,3,TRUE)</f>
        <v>0.08</v>
      </c>
      <c r="I31" s="31">
        <f>VLOOKUP(Data!H19,alternative_prizes,3,TRUE)</f>
        <v>0.08</v>
      </c>
      <c r="J31" s="31">
        <f>VLOOKUP(Data!I19,alternative_prizes,3,TRUE)</f>
        <v>0</v>
      </c>
      <c r="K31" s="31">
        <f>VLOOKUP(Data!J19,alternative_prizes,3,TRUE)</f>
        <v>0</v>
      </c>
      <c r="L31" s="31">
        <f>VLOOKUP(Data!K19,alternative_prizes,3,TRUE)</f>
        <v>0.08</v>
      </c>
      <c r="M31" s="31">
        <f>VLOOKUP(Data!L19,alternative_prizes,3,TRUE)</f>
        <v>0.08</v>
      </c>
      <c r="N31" s="31">
        <f>VLOOKUP(Data!M19,alternative_prizes,3,TRUE)</f>
        <v>0</v>
      </c>
      <c r="O31" s="31">
        <f>VLOOKUP(Data!N19,alternative_prizes,3,TRUE)</f>
        <v>0</v>
      </c>
      <c r="P31" s="31">
        <f>VLOOKUP(Data!O19,alternative_prizes,3,TRUE)</f>
        <v>0.08</v>
      </c>
      <c r="Q31" s="31">
        <f>VLOOKUP(Data!P19,alternative_prizes,3,TRUE)</f>
        <v>0</v>
      </c>
      <c r="R31" s="31">
        <f>VLOOKUP(Data!Q19,alternative_prizes,3,TRUE)</f>
        <v>0.08</v>
      </c>
      <c r="S31" s="31">
        <f>VLOOKUP(Data!R19,alternative_prizes,3,TRUE)</f>
        <v>0</v>
      </c>
      <c r="T31" s="31">
        <f>VLOOKUP(Data!S19,alternative_prizes,3,TRUE)</f>
        <v>0.02</v>
      </c>
      <c r="U31" s="31">
        <f>VLOOKUP(Data!T19,alternative_prizes,3,TRUE)</f>
        <v>0.02</v>
      </c>
      <c r="V31" s="31">
        <f>VLOOKUP(Data!U19,alternative_prizes,3,TRUE)</f>
        <v>0.01</v>
      </c>
      <c r="X31">
        <f t="shared" si="8"/>
        <v>17</v>
      </c>
      <c r="Z31" s="32">
        <f t="shared" si="2"/>
        <v>150000</v>
      </c>
      <c r="AA31" s="29">
        <f t="shared" ref="AA31:AT31" si="23">Z31*(1+C31)*(1-$AA$9)</f>
        <v>160786.31797955543</v>
      </c>
      <c r="AB31" s="29">
        <f t="shared" si="23"/>
        <v>158247.04515101173</v>
      </c>
      <c r="AC31" s="29">
        <f t="shared" si="23"/>
        <v>157289.93282057665</v>
      </c>
      <c r="AD31" s="29">
        <f t="shared" si="23"/>
        <v>156338.60931237327</v>
      </c>
      <c r="AE31" s="29">
        <f t="shared" si="23"/>
        <v>152346.11726897414</v>
      </c>
      <c r="AF31" s="29">
        <f t="shared" si="23"/>
        <v>160332.03002722852</v>
      </c>
      <c r="AG31" s="29">
        <f t="shared" si="23"/>
        <v>168736.56062573844</v>
      </c>
      <c r="AH31" s="29">
        <f t="shared" si="23"/>
        <v>164427.45631240308</v>
      </c>
      <c r="AI31" s="29">
        <f t="shared" si="23"/>
        <v>160228.39560736666</v>
      </c>
      <c r="AJ31" s="29">
        <f t="shared" si="23"/>
        <v>168627.49373768765</v>
      </c>
      <c r="AK31" s="29">
        <f t="shared" si="23"/>
        <v>177466.86869369459</v>
      </c>
      <c r="AL31" s="29">
        <f t="shared" si="23"/>
        <v>172934.81442800234</v>
      </c>
      <c r="AM31" s="29">
        <f t="shared" si="23"/>
        <v>168518.49734761327</v>
      </c>
      <c r="AN31" s="29">
        <f t="shared" si="23"/>
        <v>177352.1587634414</v>
      </c>
      <c r="AO31" s="29">
        <f t="shared" si="23"/>
        <v>172823.03389878356</v>
      </c>
      <c r="AP31" s="29">
        <f t="shared" si="23"/>
        <v>181882.33712274305</v>
      </c>
      <c r="AQ31" s="29">
        <f t="shared" si="23"/>
        <v>177237.52297867916</v>
      </c>
      <c r="AR31" s="29">
        <f t="shared" si="23"/>
        <v>176165.55213399904</v>
      </c>
      <c r="AS31" s="29">
        <f t="shared" si="23"/>
        <v>175100.06480066874</v>
      </c>
      <c r="AT31" s="29">
        <f t="shared" si="23"/>
        <v>172334.73723790239</v>
      </c>
      <c r="AU31" s="19"/>
      <c r="AV31" s="28">
        <f t="shared" si="5"/>
        <v>41</v>
      </c>
      <c r="AW31" s="19"/>
      <c r="AX31" s="27">
        <f t="shared" si="6"/>
        <v>6.9643107111789782E-3</v>
      </c>
    </row>
    <row r="32" spans="1:53">
      <c r="A32">
        <f t="shared" si="7"/>
        <v>18</v>
      </c>
      <c r="C32" s="31">
        <f>VLOOKUP(Data!B20,alternative_prizes,3,TRUE)</f>
        <v>0</v>
      </c>
      <c r="D32" s="31">
        <f>VLOOKUP(Data!C20,alternative_prizes,3,TRUE)</f>
        <v>0.08</v>
      </c>
      <c r="E32" s="31">
        <f>VLOOKUP(Data!D20,alternative_prizes,3,TRUE)</f>
        <v>0.02</v>
      </c>
      <c r="F32" s="31">
        <f>VLOOKUP(Data!E20,alternative_prizes,3,TRUE)</f>
        <v>0.02</v>
      </c>
      <c r="G32" s="31">
        <f>VLOOKUP(Data!F20,alternative_prizes,3,TRUE)</f>
        <v>0.01</v>
      </c>
      <c r="H32" s="31">
        <f>VLOOKUP(Data!G20,alternative_prizes,3,TRUE)</f>
        <v>0</v>
      </c>
      <c r="I32" s="31">
        <f>VLOOKUP(Data!H20,alternative_prizes,3,TRUE)</f>
        <v>0.1</v>
      </c>
      <c r="J32" s="31">
        <f>VLOOKUP(Data!I20,alternative_prizes,3,TRUE)</f>
        <v>0.02</v>
      </c>
      <c r="K32" s="31">
        <f>VLOOKUP(Data!J20,alternative_prizes,3,TRUE)</f>
        <v>0.01</v>
      </c>
      <c r="L32" s="31">
        <f>VLOOKUP(Data!K20,alternative_prizes,3,TRUE)</f>
        <v>0.1</v>
      </c>
      <c r="M32" s="31">
        <f>VLOOKUP(Data!L20,alternative_prizes,3,TRUE)</f>
        <v>0.08</v>
      </c>
      <c r="N32" s="31">
        <f>VLOOKUP(Data!M20,alternative_prizes,3,TRUE)</f>
        <v>0.1</v>
      </c>
      <c r="O32" s="31">
        <f>VLOOKUP(Data!N20,alternative_prizes,3,TRUE)</f>
        <v>0</v>
      </c>
      <c r="P32" s="31">
        <f>VLOOKUP(Data!O20,alternative_prizes,3,TRUE)</f>
        <v>0</v>
      </c>
      <c r="Q32" s="31">
        <f>VLOOKUP(Data!P20,alternative_prizes,3,TRUE)</f>
        <v>0.1</v>
      </c>
      <c r="R32" s="31">
        <f>VLOOKUP(Data!Q20,alternative_prizes,3,TRUE)</f>
        <v>0</v>
      </c>
      <c r="S32" s="31">
        <f>VLOOKUP(Data!R20,alternative_prizes,3,TRUE)</f>
        <v>0.01</v>
      </c>
      <c r="T32" s="31">
        <f>VLOOKUP(Data!S20,alternative_prizes,3,TRUE)</f>
        <v>0</v>
      </c>
      <c r="U32" s="31">
        <f>VLOOKUP(Data!T20,alternative_prizes,3,TRUE)</f>
        <v>0</v>
      </c>
      <c r="V32" s="31">
        <f>VLOOKUP(Data!U20,alternative_prizes,3,TRUE)</f>
        <v>0.02</v>
      </c>
      <c r="X32">
        <f t="shared" si="8"/>
        <v>18</v>
      </c>
      <c r="Z32" s="32">
        <f t="shared" si="2"/>
        <v>150000</v>
      </c>
      <c r="AA32" s="29">
        <f t="shared" ref="AA32:AT32" si="24">Z32*(1+C32)*(1-$AA$9)</f>
        <v>146169.37998141401</v>
      </c>
      <c r="AB32" s="29">
        <f t="shared" si="24"/>
        <v>153831.51103788716</v>
      </c>
      <c r="AC32" s="29">
        <f t="shared" si="24"/>
        <v>152901.10481208167</v>
      </c>
      <c r="AD32" s="29">
        <f t="shared" si="24"/>
        <v>151976.32588421521</v>
      </c>
      <c r="AE32" s="29">
        <f t="shared" si="24"/>
        <v>149576.18786408365</v>
      </c>
      <c r="AF32" s="29">
        <f t="shared" si="24"/>
        <v>145756.39093384409</v>
      </c>
      <c r="AG32" s="29">
        <f t="shared" si="24"/>
        <v>156237.55613494295</v>
      </c>
      <c r="AH32" s="29">
        <f t="shared" si="24"/>
        <v>155292.59762838064</v>
      </c>
      <c r="AI32" s="29">
        <f t="shared" si="24"/>
        <v>152840.08625436027</v>
      </c>
      <c r="AJ32" s="29">
        <f t="shared" si="24"/>
        <v>163830.63139010835</v>
      </c>
      <c r="AK32" s="29">
        <f t="shared" si="24"/>
        <v>172418.5570482412</v>
      </c>
      <c r="AL32" s="29">
        <f t="shared" si="24"/>
        <v>184816.96626089752</v>
      </c>
      <c r="AM32" s="29">
        <f t="shared" si="24"/>
        <v>180097.20912267535</v>
      </c>
      <c r="AN32" s="29">
        <f t="shared" si="24"/>
        <v>175497.9826256301</v>
      </c>
      <c r="AO32" s="29">
        <f t="shared" si="24"/>
        <v>188117.82959476704</v>
      </c>
      <c r="AP32" s="29">
        <f t="shared" si="24"/>
        <v>183313.77676877598</v>
      </c>
      <c r="AQ32" s="29">
        <f t="shared" si="24"/>
        <v>180418.7313551117</v>
      </c>
      <c r="AR32" s="29">
        <f t="shared" si="24"/>
        <v>175811.29399473319</v>
      </c>
      <c r="AS32" s="29">
        <f t="shared" si="24"/>
        <v>171321.51891293499</v>
      </c>
      <c r="AT32" s="29">
        <f t="shared" si="24"/>
        <v>170285.32933944906</v>
      </c>
      <c r="AU32" s="19"/>
      <c r="AV32" s="28">
        <f t="shared" si="5"/>
        <v>39</v>
      </c>
      <c r="AW32" s="19"/>
      <c r="AX32" s="27">
        <f t="shared" si="6"/>
        <v>6.3621603028536367E-3</v>
      </c>
    </row>
    <row r="33" spans="1:50">
      <c r="A33">
        <f t="shared" si="7"/>
        <v>19</v>
      </c>
      <c r="C33" s="31">
        <f>VLOOKUP(Data!B21,alternative_prizes,3,TRUE)</f>
        <v>0.01</v>
      </c>
      <c r="D33" s="31">
        <f>VLOOKUP(Data!C21,alternative_prizes,3,TRUE)</f>
        <v>0.08</v>
      </c>
      <c r="E33" s="31">
        <f>VLOOKUP(Data!D21,alternative_prizes,3,TRUE)</f>
        <v>0.08</v>
      </c>
      <c r="F33" s="31">
        <f>VLOOKUP(Data!E21,alternative_prizes,3,TRUE)</f>
        <v>0.08</v>
      </c>
      <c r="G33" s="31">
        <f>VLOOKUP(Data!F21,alternative_prizes,3,TRUE)</f>
        <v>0.1</v>
      </c>
      <c r="H33" s="31">
        <f>VLOOKUP(Data!G21,alternative_prizes,3,TRUE)</f>
        <v>0.02</v>
      </c>
      <c r="I33" s="31">
        <f>VLOOKUP(Data!H21,alternative_prizes,3,TRUE)</f>
        <v>0.01</v>
      </c>
      <c r="J33" s="31">
        <f>VLOOKUP(Data!I21,alternative_prizes,3,TRUE)</f>
        <v>0.08</v>
      </c>
      <c r="K33" s="31">
        <f>VLOOKUP(Data!J21,alternative_prizes,3,TRUE)</f>
        <v>0.08</v>
      </c>
      <c r="L33" s="31">
        <f>VLOOKUP(Data!K21,alternative_prizes,3,TRUE)</f>
        <v>0.08</v>
      </c>
      <c r="M33" s="31">
        <f>VLOOKUP(Data!L21,alternative_prizes,3,TRUE)</f>
        <v>0.1</v>
      </c>
      <c r="N33" s="31">
        <f>VLOOKUP(Data!M21,alternative_prizes,3,TRUE)</f>
        <v>0.1</v>
      </c>
      <c r="O33" s="31">
        <f>VLOOKUP(Data!N21,alternative_prizes,3,TRUE)</f>
        <v>0.1</v>
      </c>
      <c r="P33" s="31">
        <f>VLOOKUP(Data!O21,alternative_prizes,3,TRUE)</f>
        <v>0.1</v>
      </c>
      <c r="Q33" s="31">
        <f>VLOOKUP(Data!P21,alternative_prizes,3,TRUE)</f>
        <v>0.08</v>
      </c>
      <c r="R33" s="31">
        <f>VLOOKUP(Data!Q21,alternative_prizes,3,TRUE)</f>
        <v>0.02</v>
      </c>
      <c r="S33" s="31">
        <f>VLOOKUP(Data!R21,alternative_prizes,3,TRUE)</f>
        <v>0.02</v>
      </c>
      <c r="T33" s="31">
        <f>VLOOKUP(Data!S21,alternative_prizes,3,TRUE)</f>
        <v>0</v>
      </c>
      <c r="U33" s="31">
        <f>VLOOKUP(Data!T21,alternative_prizes,3,TRUE)</f>
        <v>0</v>
      </c>
      <c r="V33" s="31">
        <f>VLOOKUP(Data!U21,alternative_prizes,3,TRUE)</f>
        <v>0.02</v>
      </c>
      <c r="X33">
        <f t="shared" si="8"/>
        <v>19</v>
      </c>
      <c r="Z33" s="32">
        <f t="shared" si="2"/>
        <v>150000</v>
      </c>
      <c r="AA33" s="29">
        <f t="shared" ref="AA33:AT33" si="25">Z33*(1+C33)*(1-$AA$9)</f>
        <v>147631.07378122816</v>
      </c>
      <c r="AB33" s="29">
        <f t="shared" si="25"/>
        <v>155369.82614826606</v>
      </c>
      <c r="AC33" s="29">
        <f t="shared" si="25"/>
        <v>163514.24032256741</v>
      </c>
      <c r="AD33" s="29">
        <f t="shared" si="25"/>
        <v>172085.58090778757</v>
      </c>
      <c r="AE33" s="29">
        <f t="shared" si="25"/>
        <v>184460.04621024031</v>
      </c>
      <c r="AF33" s="29">
        <f t="shared" si="25"/>
        <v>183344.39198407787</v>
      </c>
      <c r="AG33" s="29">
        <f t="shared" si="25"/>
        <v>180448.86306917213</v>
      </c>
      <c r="AH33" s="29">
        <f t="shared" si="25"/>
        <v>189907.90871883818</v>
      </c>
      <c r="AI33" s="29">
        <f t="shared" si="25"/>
        <v>199862.79315119673</v>
      </c>
      <c r="AJ33" s="29">
        <f t="shared" si="25"/>
        <v>210339.508005101</v>
      </c>
      <c r="AK33" s="29">
        <f t="shared" si="25"/>
        <v>225464.76678514277</v>
      </c>
      <c r="AL33" s="29">
        <f t="shared" si="25"/>
        <v>241677.66457001516</v>
      </c>
      <c r="AM33" s="29">
        <f t="shared" si="25"/>
        <v>259056.41216073866</v>
      </c>
      <c r="AN33" s="29">
        <f t="shared" si="25"/>
        <v>277684.84440212866</v>
      </c>
      <c r="AO33" s="29">
        <f t="shared" si="25"/>
        <v>292240.95506276097</v>
      </c>
      <c r="AP33" s="29">
        <f t="shared" si="25"/>
        <v>290473.41860556032</v>
      </c>
      <c r="AQ33" s="29">
        <f t="shared" si="25"/>
        <v>288716.57259086409</v>
      </c>
      <c r="AR33" s="29">
        <f t="shared" si="25"/>
        <v>281343.48270643677</v>
      </c>
      <c r="AS33" s="29">
        <f t="shared" si="25"/>
        <v>274158.68286007695</v>
      </c>
      <c r="AT33" s="29">
        <f t="shared" si="25"/>
        <v>272500.51189321425</v>
      </c>
      <c r="AU33" s="19"/>
      <c r="AV33" s="28">
        <f t="shared" si="5"/>
        <v>194</v>
      </c>
      <c r="AW33" s="19"/>
      <c r="AX33" s="27">
        <f t="shared" si="6"/>
        <v>3.0300245166857476E-2</v>
      </c>
    </row>
    <row r="34" spans="1:50">
      <c r="A34">
        <f t="shared" si="7"/>
        <v>20</v>
      </c>
      <c r="C34" s="31">
        <f>VLOOKUP(Data!B22,alternative_prizes,3,TRUE)</f>
        <v>0.02</v>
      </c>
      <c r="D34" s="31">
        <f>VLOOKUP(Data!C22,alternative_prizes,3,TRUE)</f>
        <v>0.08</v>
      </c>
      <c r="E34" s="31">
        <f>VLOOKUP(Data!D22,alternative_prizes,3,TRUE)</f>
        <v>0.01</v>
      </c>
      <c r="F34" s="31">
        <f>VLOOKUP(Data!E22,alternative_prizes,3,TRUE)</f>
        <v>0.08</v>
      </c>
      <c r="G34" s="31">
        <f>VLOOKUP(Data!F22,alternative_prizes,3,TRUE)</f>
        <v>0</v>
      </c>
      <c r="H34" s="31">
        <f>VLOOKUP(Data!G22,alternative_prizes,3,TRUE)</f>
        <v>0</v>
      </c>
      <c r="I34" s="31">
        <f>VLOOKUP(Data!H22,alternative_prizes,3,TRUE)</f>
        <v>0.01</v>
      </c>
      <c r="J34" s="31">
        <f>VLOOKUP(Data!I22,alternative_prizes,3,TRUE)</f>
        <v>0.01</v>
      </c>
      <c r="K34" s="31">
        <f>VLOOKUP(Data!J22,alternative_prizes,3,TRUE)</f>
        <v>0</v>
      </c>
      <c r="L34" s="31">
        <f>VLOOKUP(Data!K22,alternative_prizes,3,TRUE)</f>
        <v>0.02</v>
      </c>
      <c r="M34" s="31">
        <f>VLOOKUP(Data!L22,alternative_prizes,3,TRUE)</f>
        <v>0.02</v>
      </c>
      <c r="N34" s="31">
        <f>VLOOKUP(Data!M22,alternative_prizes,3,TRUE)</f>
        <v>0.1</v>
      </c>
      <c r="O34" s="31">
        <f>VLOOKUP(Data!N22,alternative_prizes,3,TRUE)</f>
        <v>0</v>
      </c>
      <c r="P34" s="31">
        <f>VLOOKUP(Data!O22,alternative_prizes,3,TRUE)</f>
        <v>0.01</v>
      </c>
      <c r="Q34" s="31">
        <f>VLOOKUP(Data!P22,alternative_prizes,3,TRUE)</f>
        <v>0.01</v>
      </c>
      <c r="R34" s="31">
        <f>VLOOKUP(Data!Q22,alternative_prizes,3,TRUE)</f>
        <v>0.02</v>
      </c>
      <c r="S34" s="31">
        <f>VLOOKUP(Data!R22,alternative_prizes,3,TRUE)</f>
        <v>0.01</v>
      </c>
      <c r="T34" s="31">
        <f>VLOOKUP(Data!S22,alternative_prizes,3,TRUE)</f>
        <v>0</v>
      </c>
      <c r="U34" s="31">
        <f>VLOOKUP(Data!T22,alternative_prizes,3,TRUE)</f>
        <v>0.02</v>
      </c>
      <c r="V34" s="31">
        <f>VLOOKUP(Data!U22,alternative_prizes,3,TRUE)</f>
        <v>0</v>
      </c>
      <c r="X34">
        <f t="shared" si="8"/>
        <v>20</v>
      </c>
      <c r="Z34" s="32">
        <f t="shared" si="2"/>
        <v>150000</v>
      </c>
      <c r="AA34" s="29">
        <f t="shared" ref="AA34:AT34" si="26">Z34*(1+C34)*(1-$AA$9)</f>
        <v>149092.76758104231</v>
      </c>
      <c r="AB34" s="29">
        <f t="shared" si="26"/>
        <v>156908.14125864493</v>
      </c>
      <c r="AC34" s="29">
        <f t="shared" si="26"/>
        <v>154430.11586020252</v>
      </c>
      <c r="AD34" s="29">
        <f t="shared" si="26"/>
        <v>162525.27085735489</v>
      </c>
      <c r="AE34" s="29">
        <f t="shared" si="26"/>
        <v>158374.78715020628</v>
      </c>
      <c r="AF34" s="29">
        <f t="shared" si="26"/>
        <v>154330.29628289377</v>
      </c>
      <c r="AG34" s="29">
        <f t="shared" si="26"/>
        <v>151892.98238145796</v>
      </c>
      <c r="AH34" s="29">
        <f t="shared" si="26"/>
        <v>149494.16059205204</v>
      </c>
      <c r="AI34" s="29">
        <f t="shared" si="26"/>
        <v>145676.45843054788</v>
      </c>
      <c r="AJ34" s="29">
        <f t="shared" si="26"/>
        <v>144795.37572543364</v>
      </c>
      <c r="AK34" s="29">
        <f t="shared" si="26"/>
        <v>143919.62199894513</v>
      </c>
      <c r="AL34" s="29">
        <f t="shared" si="26"/>
        <v>154268.70737479877</v>
      </c>
      <c r="AM34" s="29">
        <f t="shared" si="26"/>
        <v>150329.07538339018</v>
      </c>
      <c r="AN34" s="29">
        <f t="shared" si="26"/>
        <v>147954.95212926055</v>
      </c>
      <c r="AO34" s="29">
        <f t="shared" si="26"/>
        <v>145618.3230272863</v>
      </c>
      <c r="AP34" s="29">
        <f t="shared" si="26"/>
        <v>144737.59193765555</v>
      </c>
      <c r="AQ34" s="29">
        <f t="shared" si="26"/>
        <v>142451.77409510213</v>
      </c>
      <c r="AR34" s="29">
        <f t="shared" si="26"/>
        <v>138813.91664489021</v>
      </c>
      <c r="AS34" s="29">
        <f t="shared" si="26"/>
        <v>137974.34007567196</v>
      </c>
      <c r="AT34" s="29">
        <f t="shared" si="26"/>
        <v>134450.82494803824</v>
      </c>
      <c r="AU34" s="19"/>
      <c r="AV34" s="28">
        <f t="shared" si="5"/>
        <v>1</v>
      </c>
      <c r="AW34" s="19"/>
      <c r="AX34" s="27">
        <f t="shared" si="6"/>
        <v>-5.4568955420857268E-3</v>
      </c>
    </row>
    <row r="35" spans="1:50">
      <c r="A35">
        <f t="shared" si="7"/>
        <v>21</v>
      </c>
      <c r="C35" s="31">
        <f>VLOOKUP(Data!B23,alternative_prizes,3,TRUE)</f>
        <v>0.1</v>
      </c>
      <c r="D35" s="31">
        <f>VLOOKUP(Data!C23,alternative_prizes,3,TRUE)</f>
        <v>0</v>
      </c>
      <c r="E35" s="31">
        <f>VLOOKUP(Data!D23,alternative_prizes,3,TRUE)</f>
        <v>0.01</v>
      </c>
      <c r="F35" s="31">
        <f>VLOOKUP(Data!E23,alternative_prizes,3,TRUE)</f>
        <v>0.01</v>
      </c>
      <c r="G35" s="31">
        <f>VLOOKUP(Data!F23,alternative_prizes,3,TRUE)</f>
        <v>0.08</v>
      </c>
      <c r="H35" s="31">
        <f>VLOOKUP(Data!G23,alternative_prizes,3,TRUE)</f>
        <v>0.1</v>
      </c>
      <c r="I35" s="31">
        <f>VLOOKUP(Data!H23,alternative_prizes,3,TRUE)</f>
        <v>0</v>
      </c>
      <c r="J35" s="31">
        <f>VLOOKUP(Data!I23,alternative_prizes,3,TRUE)</f>
        <v>0.02</v>
      </c>
      <c r="K35" s="31">
        <f>VLOOKUP(Data!J23,alternative_prizes,3,TRUE)</f>
        <v>0.1</v>
      </c>
      <c r="L35" s="31">
        <f>VLOOKUP(Data!K23,alternative_prizes,3,TRUE)</f>
        <v>0.02</v>
      </c>
      <c r="M35" s="31">
        <f>VLOOKUP(Data!L23,alternative_prizes,3,TRUE)</f>
        <v>0.02</v>
      </c>
      <c r="N35" s="31">
        <f>VLOOKUP(Data!M23,alternative_prizes,3,TRUE)</f>
        <v>0.1</v>
      </c>
      <c r="O35" s="31">
        <f>VLOOKUP(Data!N23,alternative_prizes,3,TRUE)</f>
        <v>0</v>
      </c>
      <c r="P35" s="31">
        <f>VLOOKUP(Data!O23,alternative_prizes,3,TRUE)</f>
        <v>0.02</v>
      </c>
      <c r="Q35" s="31">
        <f>VLOOKUP(Data!P23,alternative_prizes,3,TRUE)</f>
        <v>0.08</v>
      </c>
      <c r="R35" s="31">
        <f>VLOOKUP(Data!Q23,alternative_prizes,3,TRUE)</f>
        <v>0</v>
      </c>
      <c r="S35" s="31">
        <f>VLOOKUP(Data!R23,alternative_prizes,3,TRUE)</f>
        <v>0</v>
      </c>
      <c r="T35" s="31">
        <f>VLOOKUP(Data!S23,alternative_prizes,3,TRUE)</f>
        <v>0.1</v>
      </c>
      <c r="U35" s="31">
        <f>VLOOKUP(Data!T23,alternative_prizes,3,TRUE)</f>
        <v>0.01</v>
      </c>
      <c r="V35" s="31">
        <f>VLOOKUP(Data!U23,alternative_prizes,3,TRUE)</f>
        <v>0</v>
      </c>
      <c r="X35">
        <f t="shared" si="8"/>
        <v>21</v>
      </c>
      <c r="Z35" s="32">
        <f t="shared" si="2"/>
        <v>150000</v>
      </c>
      <c r="AA35" s="29">
        <f t="shared" ref="AA35:AT35" si="27">Z35*(1+C35)*(1-$AA$9)</f>
        <v>160786.31797955543</v>
      </c>
      <c r="AB35" s="29">
        <f t="shared" si="27"/>
        <v>156680.24272377399</v>
      </c>
      <c r="AC35" s="29">
        <f t="shared" si="27"/>
        <v>154205.81649076141</v>
      </c>
      <c r="AD35" s="29">
        <f t="shared" si="27"/>
        <v>151770.46847894753</v>
      </c>
      <c r="AE35" s="29">
        <f t="shared" si="27"/>
        <v>159726.20599480683</v>
      </c>
      <c r="AF35" s="29">
        <f t="shared" si="27"/>
        <v>171211.92364499322</v>
      </c>
      <c r="AG35" s="29">
        <f t="shared" si="27"/>
        <v>166839.60483075905</v>
      </c>
      <c r="AH35" s="29">
        <f t="shared" si="27"/>
        <v>165830.52284230202</v>
      </c>
      <c r="AI35" s="29">
        <f t="shared" si="27"/>
        <v>177755.19450958868</v>
      </c>
      <c r="AJ35" s="29">
        <f t="shared" si="27"/>
        <v>176680.09267560713</v>
      </c>
      <c r="AK35" s="29">
        <f t="shared" si="27"/>
        <v>175611.49328987539</v>
      </c>
      <c r="AL35" s="29">
        <f t="shared" si="27"/>
        <v>188239.50267313645</v>
      </c>
      <c r="AM35" s="29">
        <f t="shared" si="27"/>
        <v>183432.3426249472</v>
      </c>
      <c r="AN35" s="29">
        <f t="shared" si="27"/>
        <v>182322.90417218249</v>
      </c>
      <c r="AO35" s="29">
        <f t="shared" si="27"/>
        <v>191880.1861866625</v>
      </c>
      <c r="AP35" s="29">
        <f t="shared" si="27"/>
        <v>186980.05230415158</v>
      </c>
      <c r="AQ35" s="29">
        <f t="shared" si="27"/>
        <v>182205.05542793465</v>
      </c>
      <c r="AR35" s="29">
        <f t="shared" si="27"/>
        <v>195307.19986345616</v>
      </c>
      <c r="AS35" s="29">
        <f t="shared" si="27"/>
        <v>192222.74422031312</v>
      </c>
      <c r="AT35" s="29">
        <f t="shared" si="27"/>
        <v>187313.86227339401</v>
      </c>
      <c r="AU35" s="19"/>
      <c r="AV35" s="28">
        <f t="shared" si="5"/>
        <v>68</v>
      </c>
      <c r="AW35" s="19"/>
      <c r="AX35" s="27">
        <f t="shared" si="6"/>
        <v>1.1169433679646401E-2</v>
      </c>
    </row>
    <row r="36" spans="1:50">
      <c r="A36">
        <f t="shared" si="7"/>
        <v>22</v>
      </c>
      <c r="C36" s="31">
        <f>VLOOKUP(Data!B24,alternative_prizes,3,TRUE)</f>
        <v>0.1</v>
      </c>
      <c r="D36" s="31">
        <f>VLOOKUP(Data!C24,alternative_prizes,3,TRUE)</f>
        <v>0.08</v>
      </c>
      <c r="E36" s="31">
        <f>VLOOKUP(Data!D24,alternative_prizes,3,TRUE)</f>
        <v>0.1</v>
      </c>
      <c r="F36" s="31">
        <f>VLOOKUP(Data!E24,alternative_prizes,3,TRUE)</f>
        <v>0.1</v>
      </c>
      <c r="G36" s="31">
        <f>VLOOKUP(Data!F24,alternative_prizes,3,TRUE)</f>
        <v>0.08</v>
      </c>
      <c r="H36" s="31">
        <f>VLOOKUP(Data!G24,alternative_prizes,3,TRUE)</f>
        <v>0.08</v>
      </c>
      <c r="I36" s="31">
        <f>VLOOKUP(Data!H24,alternative_prizes,3,TRUE)</f>
        <v>0</v>
      </c>
      <c r="J36" s="31">
        <f>VLOOKUP(Data!I24,alternative_prizes,3,TRUE)</f>
        <v>0.08</v>
      </c>
      <c r="K36" s="31">
        <f>VLOOKUP(Data!J24,alternative_prizes,3,TRUE)</f>
        <v>0.02</v>
      </c>
      <c r="L36" s="31">
        <f>VLOOKUP(Data!K24,alternative_prizes,3,TRUE)</f>
        <v>0</v>
      </c>
      <c r="M36" s="31">
        <f>VLOOKUP(Data!L24,alternative_prizes,3,TRUE)</f>
        <v>0.02</v>
      </c>
      <c r="N36" s="31">
        <f>VLOOKUP(Data!M24,alternative_prizes,3,TRUE)</f>
        <v>0</v>
      </c>
      <c r="O36" s="31">
        <f>VLOOKUP(Data!N24,alternative_prizes,3,TRUE)</f>
        <v>0.1</v>
      </c>
      <c r="P36" s="31">
        <f>VLOOKUP(Data!O24,alternative_prizes,3,TRUE)</f>
        <v>0.02</v>
      </c>
      <c r="Q36" s="31">
        <f>VLOOKUP(Data!P24,alternative_prizes,3,TRUE)</f>
        <v>0.01</v>
      </c>
      <c r="R36" s="31">
        <f>VLOOKUP(Data!Q24,alternative_prizes,3,TRUE)</f>
        <v>0.02</v>
      </c>
      <c r="S36" s="31">
        <f>VLOOKUP(Data!R24,alternative_prizes,3,TRUE)</f>
        <v>0.1</v>
      </c>
      <c r="T36" s="31">
        <f>VLOOKUP(Data!S24,alternative_prizes,3,TRUE)</f>
        <v>0.02</v>
      </c>
      <c r="U36" s="31">
        <f>VLOOKUP(Data!T24,alternative_prizes,3,TRUE)</f>
        <v>0.01</v>
      </c>
      <c r="V36" s="31">
        <f>VLOOKUP(Data!U24,alternative_prizes,3,TRUE)</f>
        <v>0.1</v>
      </c>
      <c r="X36">
        <f t="shared" si="8"/>
        <v>22</v>
      </c>
      <c r="Z36" s="32">
        <f t="shared" si="2"/>
        <v>150000</v>
      </c>
      <c r="AA36" s="29">
        <f t="shared" ref="AA36:AT36" si="28">Z36*(1+C36)*(1-$AA$9)</f>
        <v>160786.31797955543</v>
      </c>
      <c r="AB36" s="29">
        <f t="shared" si="28"/>
        <v>169214.66214167592</v>
      </c>
      <c r="AC36" s="29">
        <f t="shared" si="28"/>
        <v>181382.68315943028</v>
      </c>
      <c r="AD36" s="29">
        <f t="shared" si="28"/>
        <v>194425.6918030474</v>
      </c>
      <c r="AE36" s="29">
        <f t="shared" si="28"/>
        <v>204617.39632782427</v>
      </c>
      <c r="AF36" s="29">
        <f t="shared" si="28"/>
        <v>215343.34527347522</v>
      </c>
      <c r="AG36" s="29">
        <f t="shared" si="28"/>
        <v>209844.02174498289</v>
      </c>
      <c r="AH36" s="29">
        <f t="shared" si="28"/>
        <v>220843.9479691477</v>
      </c>
      <c r="AI36" s="29">
        <f t="shared" si="28"/>
        <v>219508.23604162625</v>
      </c>
      <c r="AJ36" s="29">
        <f t="shared" si="28"/>
        <v>213902.55175345592</v>
      </c>
      <c r="AK36" s="29">
        <f t="shared" si="28"/>
        <v>212608.82289046585</v>
      </c>
      <c r="AL36" s="29">
        <f t="shared" si="28"/>
        <v>207179.33213651771</v>
      </c>
      <c r="AM36" s="29">
        <f t="shared" si="28"/>
        <v>222077.34650462709</v>
      </c>
      <c r="AN36" s="29">
        <f t="shared" si="28"/>
        <v>220734.17471619308</v>
      </c>
      <c r="AO36" s="29">
        <f t="shared" si="28"/>
        <v>217248.15489043205</v>
      </c>
      <c r="AP36" s="29">
        <f t="shared" si="28"/>
        <v>215934.19109659642</v>
      </c>
      <c r="AQ36" s="29">
        <f t="shared" si="28"/>
        <v>231461.75674876958</v>
      </c>
      <c r="AR36" s="29">
        <f t="shared" si="28"/>
        <v>230061.82601896036</v>
      </c>
      <c r="AS36" s="29">
        <f t="shared" si="28"/>
        <v>226428.49607499473</v>
      </c>
      <c r="AT36" s="29">
        <f t="shared" si="28"/>
        <v>242710.69446364415</v>
      </c>
      <c r="AU36" s="19"/>
      <c r="AV36" s="28">
        <f t="shared" si="5"/>
        <v>174</v>
      </c>
      <c r="AW36" s="19"/>
      <c r="AX36" s="27">
        <f t="shared" si="6"/>
        <v>2.4353563737426365E-2</v>
      </c>
    </row>
    <row r="37" spans="1:50">
      <c r="A37">
        <f t="shared" si="7"/>
        <v>23</v>
      </c>
      <c r="C37" s="31">
        <f>VLOOKUP(Data!B25,alternative_prizes,3,TRUE)</f>
        <v>0.01</v>
      </c>
      <c r="D37" s="31">
        <f>VLOOKUP(Data!C25,alternative_prizes,3,TRUE)</f>
        <v>0.02</v>
      </c>
      <c r="E37" s="31">
        <f>VLOOKUP(Data!D25,alternative_prizes,3,TRUE)</f>
        <v>0.08</v>
      </c>
      <c r="F37" s="31">
        <f>VLOOKUP(Data!E25,alternative_prizes,3,TRUE)</f>
        <v>0</v>
      </c>
      <c r="G37" s="31">
        <f>VLOOKUP(Data!F25,alternative_prizes,3,TRUE)</f>
        <v>0.01</v>
      </c>
      <c r="H37" s="31">
        <f>VLOOKUP(Data!G25,alternative_prizes,3,TRUE)</f>
        <v>0.02</v>
      </c>
      <c r="I37" s="31">
        <f>VLOOKUP(Data!H25,alternative_prizes,3,TRUE)</f>
        <v>0.02</v>
      </c>
      <c r="J37" s="31">
        <f>VLOOKUP(Data!I25,alternative_prizes,3,TRUE)</f>
        <v>0.01</v>
      </c>
      <c r="K37" s="31">
        <f>VLOOKUP(Data!J25,alternative_prizes,3,TRUE)</f>
        <v>0.02</v>
      </c>
      <c r="L37" s="31">
        <f>VLOOKUP(Data!K25,alternative_prizes,3,TRUE)</f>
        <v>0.01</v>
      </c>
      <c r="M37" s="31">
        <f>VLOOKUP(Data!L25,alternative_prizes,3,TRUE)</f>
        <v>0.1</v>
      </c>
      <c r="N37" s="31">
        <f>VLOOKUP(Data!M25,alternative_prizes,3,TRUE)</f>
        <v>0.1</v>
      </c>
      <c r="O37" s="31">
        <f>VLOOKUP(Data!N25,alternative_prizes,3,TRUE)</f>
        <v>0.08</v>
      </c>
      <c r="P37" s="31">
        <f>VLOOKUP(Data!O25,alternative_prizes,3,TRUE)</f>
        <v>0</v>
      </c>
      <c r="Q37" s="31">
        <f>VLOOKUP(Data!P25,alternative_prizes,3,TRUE)</f>
        <v>0.08</v>
      </c>
      <c r="R37" s="31">
        <f>VLOOKUP(Data!Q25,alternative_prizes,3,TRUE)</f>
        <v>0</v>
      </c>
      <c r="S37" s="31">
        <f>VLOOKUP(Data!R25,alternative_prizes,3,TRUE)</f>
        <v>0.01</v>
      </c>
      <c r="T37" s="31">
        <f>VLOOKUP(Data!S25,alternative_prizes,3,TRUE)</f>
        <v>0.01</v>
      </c>
      <c r="U37" s="31">
        <f>VLOOKUP(Data!T25,alternative_prizes,3,TRUE)</f>
        <v>0.01</v>
      </c>
      <c r="V37" s="31">
        <f>VLOOKUP(Data!U25,alternative_prizes,3,TRUE)</f>
        <v>0.02</v>
      </c>
      <c r="X37">
        <f t="shared" si="8"/>
        <v>23</v>
      </c>
      <c r="Z37" s="32">
        <f t="shared" si="2"/>
        <v>150000</v>
      </c>
      <c r="AA37" s="29">
        <f t="shared" ref="AA37:AT37" si="29">Z37*(1+C37)*(1-$AA$9)</f>
        <v>147631.07378122816</v>
      </c>
      <c r="AB37" s="29">
        <f t="shared" si="29"/>
        <v>146738.16914002906</v>
      </c>
      <c r="AC37" s="29">
        <f t="shared" si="29"/>
        <v>154430.11586020255</v>
      </c>
      <c r="AD37" s="29">
        <f t="shared" si="29"/>
        <v>150486.36190495826</v>
      </c>
      <c r="AE37" s="29">
        <f t="shared" si="29"/>
        <v>148109.75464972996</v>
      </c>
      <c r="AF37" s="29">
        <f t="shared" si="29"/>
        <v>147213.95484318258</v>
      </c>
      <c r="AG37" s="29">
        <f t="shared" si="29"/>
        <v>146323.57302747117</v>
      </c>
      <c r="AH37" s="29">
        <f t="shared" si="29"/>
        <v>144012.70803701016</v>
      </c>
      <c r="AI37" s="29">
        <f t="shared" si="29"/>
        <v>143141.6880538564</v>
      </c>
      <c r="AJ37" s="29">
        <f t="shared" si="29"/>
        <v>140881.07406832281</v>
      </c>
      <c r="AK37" s="29">
        <f t="shared" si="29"/>
        <v>151011.66114967101</v>
      </c>
      <c r="AL37" s="29">
        <f t="shared" si="29"/>
        <v>161870.72645487919</v>
      </c>
      <c r="AM37" s="29">
        <f t="shared" si="29"/>
        <v>170355.9148059655</v>
      </c>
      <c r="AN37" s="29">
        <f t="shared" si="29"/>
        <v>166005.45628903044</v>
      </c>
      <c r="AO37" s="29">
        <f t="shared" si="29"/>
        <v>174707.38525895501</v>
      </c>
      <c r="AP37" s="29">
        <f t="shared" si="29"/>
        <v>170245.80120983656</v>
      </c>
      <c r="AQ37" s="29">
        <f t="shared" si="29"/>
        <v>167557.13626235788</v>
      </c>
      <c r="AR37" s="29">
        <f t="shared" si="29"/>
        <v>164910.93297412968</v>
      </c>
      <c r="AS37" s="29">
        <f t="shared" si="29"/>
        <v>162306.52075489942</v>
      </c>
      <c r="AT37" s="29">
        <f t="shared" si="29"/>
        <v>161324.85583865223</v>
      </c>
      <c r="AU37" s="19"/>
      <c r="AV37" s="28">
        <f t="shared" si="5"/>
        <v>23</v>
      </c>
      <c r="AW37" s="19"/>
      <c r="AX37" s="27">
        <f t="shared" si="6"/>
        <v>3.645868875756797E-3</v>
      </c>
    </row>
    <row r="38" spans="1:50">
      <c r="A38">
        <f t="shared" si="7"/>
        <v>24</v>
      </c>
      <c r="C38" s="31">
        <f>VLOOKUP(Data!B26,alternative_prizes,3,TRUE)</f>
        <v>0</v>
      </c>
      <c r="D38" s="31">
        <f>VLOOKUP(Data!C26,alternative_prizes,3,TRUE)</f>
        <v>0</v>
      </c>
      <c r="E38" s="31">
        <f>VLOOKUP(Data!D26,alternative_prizes,3,TRUE)</f>
        <v>0.02</v>
      </c>
      <c r="F38" s="31">
        <f>VLOOKUP(Data!E26,alternative_prizes,3,TRUE)</f>
        <v>0.08</v>
      </c>
      <c r="G38" s="31">
        <f>VLOOKUP(Data!F26,alternative_prizes,3,TRUE)</f>
        <v>0.01</v>
      </c>
      <c r="H38" s="31">
        <f>VLOOKUP(Data!G26,alternative_prizes,3,TRUE)</f>
        <v>0.01</v>
      </c>
      <c r="I38" s="31">
        <f>VLOOKUP(Data!H26,alternative_prizes,3,TRUE)</f>
        <v>0.08</v>
      </c>
      <c r="J38" s="31">
        <f>VLOOKUP(Data!I26,alternative_prizes,3,TRUE)</f>
        <v>0.1</v>
      </c>
      <c r="K38" s="31">
        <f>VLOOKUP(Data!J26,alternative_prizes,3,TRUE)</f>
        <v>0.08</v>
      </c>
      <c r="L38" s="31">
        <f>VLOOKUP(Data!K26,alternative_prizes,3,TRUE)</f>
        <v>0.1</v>
      </c>
      <c r="M38" s="31">
        <f>VLOOKUP(Data!L26,alternative_prizes,3,TRUE)</f>
        <v>0.08</v>
      </c>
      <c r="N38" s="31">
        <f>VLOOKUP(Data!M26,alternative_prizes,3,TRUE)</f>
        <v>0.02</v>
      </c>
      <c r="O38" s="31">
        <f>VLOOKUP(Data!N26,alternative_prizes,3,TRUE)</f>
        <v>0.1</v>
      </c>
      <c r="P38" s="31">
        <f>VLOOKUP(Data!O26,alternative_prizes,3,TRUE)</f>
        <v>0.1</v>
      </c>
      <c r="Q38" s="31">
        <f>VLOOKUP(Data!P26,alternative_prizes,3,TRUE)</f>
        <v>0.01</v>
      </c>
      <c r="R38" s="31">
        <f>VLOOKUP(Data!Q26,alternative_prizes,3,TRUE)</f>
        <v>0.1</v>
      </c>
      <c r="S38" s="31">
        <f>VLOOKUP(Data!R26,alternative_prizes,3,TRUE)</f>
        <v>0.08</v>
      </c>
      <c r="T38" s="31">
        <f>VLOOKUP(Data!S26,alternative_prizes,3,TRUE)</f>
        <v>0.01</v>
      </c>
      <c r="U38" s="31">
        <f>VLOOKUP(Data!T26,alternative_prizes,3,TRUE)</f>
        <v>0.02</v>
      </c>
      <c r="V38" s="31">
        <f>VLOOKUP(Data!U26,alternative_prizes,3,TRUE)</f>
        <v>0.1</v>
      </c>
      <c r="X38">
        <f t="shared" si="8"/>
        <v>24</v>
      </c>
      <c r="Z38" s="32">
        <f t="shared" si="2"/>
        <v>150000</v>
      </c>
      <c r="AA38" s="29">
        <f t="shared" ref="AA38:AT38" si="30">Z38*(1+C38)*(1-$AA$9)</f>
        <v>146169.37998141401</v>
      </c>
      <c r="AB38" s="29">
        <f t="shared" si="30"/>
        <v>142436.58429433996</v>
      </c>
      <c r="AC38" s="29">
        <f t="shared" si="30"/>
        <v>141575.09704822378</v>
      </c>
      <c r="AD38" s="29">
        <f t="shared" si="30"/>
        <v>148996.3979257012</v>
      </c>
      <c r="AE38" s="29">
        <f t="shared" si="30"/>
        <v>146643.32143537616</v>
      </c>
      <c r="AF38" s="29">
        <f t="shared" si="30"/>
        <v>144327.40670900251</v>
      </c>
      <c r="AG38" s="29">
        <f t="shared" si="30"/>
        <v>151892.98238145796</v>
      </c>
      <c r="AH38" s="29">
        <f t="shared" si="30"/>
        <v>162815.42242698738</v>
      </c>
      <c r="AI38" s="29">
        <f t="shared" si="30"/>
        <v>171350.13130246624</v>
      </c>
      <c r="AJ38" s="29">
        <f t="shared" si="30"/>
        <v>183671.71131624607</v>
      </c>
      <c r="AK38" s="29">
        <f t="shared" si="30"/>
        <v>193299.69717519087</v>
      </c>
      <c r="AL38" s="29">
        <f t="shared" si="30"/>
        <v>192130.5788295106</v>
      </c>
      <c r="AM38" s="29">
        <f t="shared" si="30"/>
        <v>205946.45560851821</v>
      </c>
      <c r="AN38" s="29">
        <f t="shared" si="30"/>
        <v>220755.81532155737</v>
      </c>
      <c r="AO38" s="29">
        <f t="shared" si="30"/>
        <v>217269.45372914674</v>
      </c>
      <c r="AP38" s="29">
        <f t="shared" si="30"/>
        <v>232893.03649692595</v>
      </c>
      <c r="AQ38" s="29">
        <f t="shared" si="30"/>
        <v>245101.18137656036</v>
      </c>
      <c r="AR38" s="29">
        <f t="shared" si="30"/>
        <v>241230.33727779443</v>
      </c>
      <c r="AS38" s="29">
        <f t="shared" si="30"/>
        <v>239771.32406169764</v>
      </c>
      <c r="AT38" s="29">
        <f t="shared" si="30"/>
        <v>257012.98901975431</v>
      </c>
      <c r="AU38" s="19"/>
      <c r="AV38" s="28">
        <f t="shared" si="5"/>
        <v>183</v>
      </c>
      <c r="AW38" s="19"/>
      <c r="AX38" s="27">
        <f t="shared" si="6"/>
        <v>2.7290307760592825E-2</v>
      </c>
    </row>
    <row r="39" spans="1:50">
      <c r="A39">
        <f t="shared" si="7"/>
        <v>25</v>
      </c>
      <c r="C39" s="31">
        <f>VLOOKUP(Data!B27,alternative_prizes,3,TRUE)</f>
        <v>0.08</v>
      </c>
      <c r="D39" s="31">
        <f>VLOOKUP(Data!C27,alternative_prizes,3,TRUE)</f>
        <v>0.01</v>
      </c>
      <c r="E39" s="31">
        <f>VLOOKUP(Data!D27,alternative_prizes,3,TRUE)</f>
        <v>0.01</v>
      </c>
      <c r="F39" s="31">
        <f>VLOOKUP(Data!E27,alternative_prizes,3,TRUE)</f>
        <v>0.08</v>
      </c>
      <c r="G39" s="31">
        <f>VLOOKUP(Data!F27,alternative_prizes,3,TRUE)</f>
        <v>0.08</v>
      </c>
      <c r="H39" s="31">
        <f>VLOOKUP(Data!G27,alternative_prizes,3,TRUE)</f>
        <v>0.01</v>
      </c>
      <c r="I39" s="31">
        <f>VLOOKUP(Data!H27,alternative_prizes,3,TRUE)</f>
        <v>0</v>
      </c>
      <c r="J39" s="31">
        <f>VLOOKUP(Data!I27,alternative_prizes,3,TRUE)</f>
        <v>0.08</v>
      </c>
      <c r="K39" s="31">
        <f>VLOOKUP(Data!J27,alternative_prizes,3,TRUE)</f>
        <v>0.02</v>
      </c>
      <c r="L39" s="31">
        <f>VLOOKUP(Data!K27,alternative_prizes,3,TRUE)</f>
        <v>0</v>
      </c>
      <c r="M39" s="31">
        <f>VLOOKUP(Data!L27,alternative_prizes,3,TRUE)</f>
        <v>0.1</v>
      </c>
      <c r="N39" s="31">
        <f>VLOOKUP(Data!M27,alternative_prizes,3,TRUE)</f>
        <v>0.01</v>
      </c>
      <c r="O39" s="31">
        <f>VLOOKUP(Data!N27,alternative_prizes,3,TRUE)</f>
        <v>0.1</v>
      </c>
      <c r="P39" s="31">
        <f>VLOOKUP(Data!O27,alternative_prizes,3,TRUE)</f>
        <v>0.08</v>
      </c>
      <c r="Q39" s="31">
        <f>VLOOKUP(Data!P27,alternative_prizes,3,TRUE)</f>
        <v>0.02</v>
      </c>
      <c r="R39" s="31">
        <f>VLOOKUP(Data!Q27,alternative_prizes,3,TRUE)</f>
        <v>0.1</v>
      </c>
      <c r="S39" s="31">
        <f>VLOOKUP(Data!R27,alternative_prizes,3,TRUE)</f>
        <v>0.1</v>
      </c>
      <c r="T39" s="31">
        <f>VLOOKUP(Data!S27,alternative_prizes,3,TRUE)</f>
        <v>0.08</v>
      </c>
      <c r="U39" s="31">
        <f>VLOOKUP(Data!T27,alternative_prizes,3,TRUE)</f>
        <v>0.01</v>
      </c>
      <c r="V39" s="31">
        <f>VLOOKUP(Data!U27,alternative_prizes,3,TRUE)</f>
        <v>0.1</v>
      </c>
      <c r="X39">
        <f t="shared" si="8"/>
        <v>25</v>
      </c>
      <c r="Z39" s="32">
        <f t="shared" si="2"/>
        <v>150000</v>
      </c>
      <c r="AA39" s="29">
        <f t="shared" ref="AA39:AT39" si="31">Z39*(1+C39)*(1-$AA$9)</f>
        <v>157862.93037992713</v>
      </c>
      <c r="AB39" s="29">
        <f t="shared" si="31"/>
        <v>155369.82614826603</v>
      </c>
      <c r="AC39" s="29">
        <f t="shared" si="31"/>
        <v>152916.09511647504</v>
      </c>
      <c r="AD39" s="29">
        <f t="shared" si="31"/>
        <v>160931.88584894946</v>
      </c>
      <c r="AE39" s="29">
        <f t="shared" si="31"/>
        <v>169367.86061122062</v>
      </c>
      <c r="AF39" s="29">
        <f t="shared" si="31"/>
        <v>166693.06084042584</v>
      </c>
      <c r="AG39" s="29">
        <f t="shared" si="31"/>
        <v>162436.14233499445</v>
      </c>
      <c r="AH39" s="29">
        <f t="shared" si="31"/>
        <v>170950.96952408779</v>
      </c>
      <c r="AI39" s="29">
        <f t="shared" si="31"/>
        <v>169917.02111339112</v>
      </c>
      <c r="AJ39" s="29">
        <f t="shared" si="31"/>
        <v>165577.77082955476</v>
      </c>
      <c r="AK39" s="29">
        <f t="shared" si="31"/>
        <v>177484.26740631167</v>
      </c>
      <c r="AL39" s="29">
        <f t="shared" si="31"/>
        <v>174681.2865097895</v>
      </c>
      <c r="AM39" s="29">
        <f t="shared" si="31"/>
        <v>187242.40585227226</v>
      </c>
      <c r="AN39" s="29">
        <f t="shared" si="31"/>
        <v>197057.56586151547</v>
      </c>
      <c r="AO39" s="29">
        <f t="shared" si="31"/>
        <v>195865.71911384573</v>
      </c>
      <c r="AP39" s="29">
        <f t="shared" si="31"/>
        <v>209950.18529822057</v>
      </c>
      <c r="AQ39" s="29">
        <f t="shared" si="31"/>
        <v>225047.44835484185</v>
      </c>
      <c r="AR39" s="29">
        <f t="shared" si="31"/>
        <v>236844.33114547099</v>
      </c>
      <c r="AS39" s="29">
        <f t="shared" si="31"/>
        <v>233103.88617335106</v>
      </c>
      <c r="AT39" s="29">
        <f t="shared" si="31"/>
        <v>249866.1037635901</v>
      </c>
      <c r="AU39" s="19"/>
      <c r="AV39" s="28">
        <f t="shared" si="5"/>
        <v>176</v>
      </c>
      <c r="AW39" s="19"/>
      <c r="AX39" s="27">
        <f t="shared" si="6"/>
        <v>2.5842775514870464E-2</v>
      </c>
    </row>
    <row r="40" spans="1:50">
      <c r="A40">
        <f t="shared" si="7"/>
        <v>26</v>
      </c>
      <c r="C40" s="31">
        <f>VLOOKUP(Data!B28,alternative_prizes,3,TRUE)</f>
        <v>0.1</v>
      </c>
      <c r="D40" s="31">
        <f>VLOOKUP(Data!C28,alternative_prizes,3,TRUE)</f>
        <v>0.02</v>
      </c>
      <c r="E40" s="31">
        <f>VLOOKUP(Data!D28,alternative_prizes,3,TRUE)</f>
        <v>0.1</v>
      </c>
      <c r="F40" s="31">
        <f>VLOOKUP(Data!E28,alternative_prizes,3,TRUE)</f>
        <v>0.02</v>
      </c>
      <c r="G40" s="31">
        <f>VLOOKUP(Data!F28,alternative_prizes,3,TRUE)</f>
        <v>0.01</v>
      </c>
      <c r="H40" s="31">
        <f>VLOOKUP(Data!G28,alternative_prizes,3,TRUE)</f>
        <v>0.01</v>
      </c>
      <c r="I40" s="31">
        <f>VLOOKUP(Data!H28,alternative_prizes,3,TRUE)</f>
        <v>0.1</v>
      </c>
      <c r="J40" s="31">
        <f>VLOOKUP(Data!I28,alternative_prizes,3,TRUE)</f>
        <v>0.08</v>
      </c>
      <c r="K40" s="31">
        <f>VLOOKUP(Data!J28,alternative_prizes,3,TRUE)</f>
        <v>0.01</v>
      </c>
      <c r="L40" s="31">
        <f>VLOOKUP(Data!K28,alternative_prizes,3,TRUE)</f>
        <v>0.1</v>
      </c>
      <c r="M40" s="31">
        <f>VLOOKUP(Data!L28,alternative_prizes,3,TRUE)</f>
        <v>0.02</v>
      </c>
      <c r="N40" s="31">
        <f>VLOOKUP(Data!M28,alternative_prizes,3,TRUE)</f>
        <v>0.08</v>
      </c>
      <c r="O40" s="31">
        <f>VLOOKUP(Data!N28,alternative_prizes,3,TRUE)</f>
        <v>0.08</v>
      </c>
      <c r="P40" s="31">
        <f>VLOOKUP(Data!O28,alternative_prizes,3,TRUE)</f>
        <v>0</v>
      </c>
      <c r="Q40" s="31">
        <f>VLOOKUP(Data!P28,alternative_prizes,3,TRUE)</f>
        <v>0.08</v>
      </c>
      <c r="R40" s="31">
        <f>VLOOKUP(Data!Q28,alternative_prizes,3,TRUE)</f>
        <v>0.1</v>
      </c>
      <c r="S40" s="31">
        <f>VLOOKUP(Data!R28,alternative_prizes,3,TRUE)</f>
        <v>0.01</v>
      </c>
      <c r="T40" s="31">
        <f>VLOOKUP(Data!S28,alternative_prizes,3,TRUE)</f>
        <v>0.02</v>
      </c>
      <c r="U40" s="31">
        <f>VLOOKUP(Data!T28,alternative_prizes,3,TRUE)</f>
        <v>0.08</v>
      </c>
      <c r="V40" s="31">
        <f>VLOOKUP(Data!U28,alternative_prizes,3,TRUE)</f>
        <v>0.08</v>
      </c>
      <c r="X40">
        <f t="shared" si="8"/>
        <v>26</v>
      </c>
      <c r="Z40" s="32">
        <f t="shared" si="2"/>
        <v>150000</v>
      </c>
      <c r="AA40" s="29">
        <f t="shared" ref="AA40:AT40" si="32">Z40*(1+C40)*(1-$AA$9)</f>
        <v>160786.31797955543</v>
      </c>
      <c r="AB40" s="29">
        <f t="shared" si="32"/>
        <v>159813.84757824949</v>
      </c>
      <c r="AC40" s="29">
        <f t="shared" si="32"/>
        <v>171305.86742835084</v>
      </c>
      <c r="AD40" s="29">
        <f t="shared" si="32"/>
        <v>170269.77251842638</v>
      </c>
      <c r="AE40" s="29">
        <f t="shared" si="32"/>
        <v>167580.72899587158</v>
      </c>
      <c r="AF40" s="29">
        <f t="shared" si="32"/>
        <v>164934.15311134348</v>
      </c>
      <c r="AG40" s="29">
        <f t="shared" si="32"/>
        <v>176794.36791899437</v>
      </c>
      <c r="AH40" s="29">
        <f t="shared" si="32"/>
        <v>186061.8466290629</v>
      </c>
      <c r="AI40" s="29">
        <f t="shared" si="32"/>
        <v>183123.40138377828</v>
      </c>
      <c r="AJ40" s="29">
        <f t="shared" si="32"/>
        <v>196291.58296259958</v>
      </c>
      <c r="AK40" s="29">
        <f t="shared" si="32"/>
        <v>195104.36904505163</v>
      </c>
      <c r="AL40" s="29">
        <f t="shared" si="32"/>
        <v>205331.64951585734</v>
      </c>
      <c r="AM40" s="29">
        <f t="shared" si="32"/>
        <v>216095.03928211593</v>
      </c>
      <c r="AN40" s="29">
        <f t="shared" si="32"/>
        <v>210576.51939284129</v>
      </c>
      <c r="AO40" s="29">
        <f t="shared" si="32"/>
        <v>221614.8428037299</v>
      </c>
      <c r="AP40" s="29">
        <f t="shared" si="32"/>
        <v>237550.8972268647</v>
      </c>
      <c r="AQ40" s="29">
        <f t="shared" si="32"/>
        <v>233799.29356864138</v>
      </c>
      <c r="AR40" s="29">
        <f t="shared" si="32"/>
        <v>232385.22491094217</v>
      </c>
      <c r="AS40" s="29">
        <f t="shared" si="32"/>
        <v>244566.75054293184</v>
      </c>
      <c r="AT40" s="29">
        <f t="shared" si="32"/>
        <v>257386.8260946924</v>
      </c>
      <c r="AU40" s="19"/>
      <c r="AV40" s="28">
        <f t="shared" si="5"/>
        <v>186</v>
      </c>
      <c r="AW40" s="19"/>
      <c r="AX40" s="27">
        <f t="shared" si="6"/>
        <v>2.7364968212511442E-2</v>
      </c>
    </row>
    <row r="41" spans="1:50">
      <c r="A41">
        <f t="shared" si="7"/>
        <v>27</v>
      </c>
      <c r="C41" s="31">
        <f>VLOOKUP(Data!B29,alternative_prizes,3,TRUE)</f>
        <v>0.02</v>
      </c>
      <c r="D41" s="31">
        <f>VLOOKUP(Data!C29,alternative_prizes,3,TRUE)</f>
        <v>0.08</v>
      </c>
      <c r="E41" s="31">
        <f>VLOOKUP(Data!D29,alternative_prizes,3,TRUE)</f>
        <v>0</v>
      </c>
      <c r="F41" s="31">
        <f>VLOOKUP(Data!E29,alternative_prizes,3,TRUE)</f>
        <v>0.01</v>
      </c>
      <c r="G41" s="31">
        <f>VLOOKUP(Data!F29,alternative_prizes,3,TRUE)</f>
        <v>0.1</v>
      </c>
      <c r="H41" s="31">
        <f>VLOOKUP(Data!G29,alternative_prizes,3,TRUE)</f>
        <v>0.02</v>
      </c>
      <c r="I41" s="31">
        <f>VLOOKUP(Data!H29,alternative_prizes,3,TRUE)</f>
        <v>0.08</v>
      </c>
      <c r="J41" s="31">
        <f>VLOOKUP(Data!I29,alternative_prizes,3,TRUE)</f>
        <v>0</v>
      </c>
      <c r="K41" s="31">
        <f>VLOOKUP(Data!J29,alternative_prizes,3,TRUE)</f>
        <v>0.01</v>
      </c>
      <c r="L41" s="31">
        <f>VLOOKUP(Data!K29,alternative_prizes,3,TRUE)</f>
        <v>0</v>
      </c>
      <c r="M41" s="31">
        <f>VLOOKUP(Data!L29,alternative_prizes,3,TRUE)</f>
        <v>0.1</v>
      </c>
      <c r="N41" s="31">
        <f>VLOOKUP(Data!M29,alternative_prizes,3,TRUE)</f>
        <v>0.08</v>
      </c>
      <c r="O41" s="31">
        <f>VLOOKUP(Data!N29,alternative_prizes,3,TRUE)</f>
        <v>0</v>
      </c>
      <c r="P41" s="31">
        <f>VLOOKUP(Data!O29,alternative_prizes,3,TRUE)</f>
        <v>0.08</v>
      </c>
      <c r="Q41" s="31">
        <f>VLOOKUP(Data!P29,alternative_prizes,3,TRUE)</f>
        <v>0</v>
      </c>
      <c r="R41" s="31">
        <f>VLOOKUP(Data!Q29,alternative_prizes,3,TRUE)</f>
        <v>0</v>
      </c>
      <c r="S41" s="31">
        <f>VLOOKUP(Data!R29,alternative_prizes,3,TRUE)</f>
        <v>0.1</v>
      </c>
      <c r="T41" s="31">
        <f>VLOOKUP(Data!S29,alternative_prizes,3,TRUE)</f>
        <v>0.01</v>
      </c>
      <c r="U41" s="31">
        <f>VLOOKUP(Data!T29,alternative_prizes,3,TRUE)</f>
        <v>0.02</v>
      </c>
      <c r="V41" s="31">
        <f>VLOOKUP(Data!U29,alternative_prizes,3,TRUE)</f>
        <v>0.08</v>
      </c>
      <c r="X41">
        <f t="shared" si="8"/>
        <v>27</v>
      </c>
      <c r="Z41" s="32">
        <f t="shared" si="2"/>
        <v>150000</v>
      </c>
      <c r="AA41" s="29">
        <f t="shared" ref="AA41:AT41" si="33">Z41*(1+C41)*(1-$AA$9)</f>
        <v>149092.76758104231</v>
      </c>
      <c r="AB41" s="29">
        <f t="shared" si="33"/>
        <v>156908.14125864493</v>
      </c>
      <c r="AC41" s="29">
        <f t="shared" si="33"/>
        <v>152901.1048120817</v>
      </c>
      <c r="AD41" s="29">
        <f t="shared" si="33"/>
        <v>150486.36190495823</v>
      </c>
      <c r="AE41" s="29">
        <f t="shared" si="33"/>
        <v>161307.6535789138</v>
      </c>
      <c r="AF41" s="29">
        <f t="shared" si="33"/>
        <v>160332.03002722852</v>
      </c>
      <c r="AG41" s="29">
        <f t="shared" si="33"/>
        <v>168736.56062573844</v>
      </c>
      <c r="AH41" s="29">
        <f t="shared" si="33"/>
        <v>164427.45631240308</v>
      </c>
      <c r="AI41" s="29">
        <f t="shared" si="33"/>
        <v>161830.67956344032</v>
      </c>
      <c r="AJ41" s="29">
        <f t="shared" si="33"/>
        <v>157697.93395839306</v>
      </c>
      <c r="AK41" s="29">
        <f t="shared" si="33"/>
        <v>169037.80102768744</v>
      </c>
      <c r="AL41" s="29">
        <f t="shared" si="33"/>
        <v>177898.68410139866</v>
      </c>
      <c r="AM41" s="29">
        <f t="shared" si="33"/>
        <v>173355.60236407252</v>
      </c>
      <c r="AN41" s="29">
        <f t="shared" si="33"/>
        <v>182442.82257979942</v>
      </c>
      <c r="AO41" s="29">
        <f t="shared" si="33"/>
        <v>177783.69505698935</v>
      </c>
      <c r="AP41" s="29">
        <f t="shared" si="33"/>
        <v>173243.54984856609</v>
      </c>
      <c r="AQ41" s="29">
        <f t="shared" si="33"/>
        <v>185701.28329239006</v>
      </c>
      <c r="AR41" s="29">
        <f t="shared" si="33"/>
        <v>182768.53236671726</v>
      </c>
      <c r="AS41" s="29">
        <f t="shared" si="33"/>
        <v>181663.10878186123</v>
      </c>
      <c r="AT41" s="29">
        <f t="shared" si="33"/>
        <v>191185.80462821393</v>
      </c>
      <c r="AU41" s="19"/>
      <c r="AV41" s="28">
        <f t="shared" si="5"/>
        <v>78</v>
      </c>
      <c r="AW41" s="19"/>
      <c r="AX41" s="27">
        <f t="shared" si="6"/>
        <v>1.2204396208316037E-2</v>
      </c>
    </row>
    <row r="42" spans="1:50">
      <c r="A42">
        <f t="shared" si="7"/>
        <v>28</v>
      </c>
      <c r="C42" s="31">
        <f>VLOOKUP(Data!B30,alternative_prizes,3,TRUE)</f>
        <v>0.08</v>
      </c>
      <c r="D42" s="31">
        <f>VLOOKUP(Data!C30,alternative_prizes,3,TRUE)</f>
        <v>0.08</v>
      </c>
      <c r="E42" s="31">
        <f>VLOOKUP(Data!D30,alternative_prizes,3,TRUE)</f>
        <v>0.02</v>
      </c>
      <c r="F42" s="31">
        <f>VLOOKUP(Data!E30,alternative_prizes,3,TRUE)</f>
        <v>0.01</v>
      </c>
      <c r="G42" s="31">
        <f>VLOOKUP(Data!F30,alternative_prizes,3,TRUE)</f>
        <v>0.08</v>
      </c>
      <c r="H42" s="31">
        <f>VLOOKUP(Data!G30,alternative_prizes,3,TRUE)</f>
        <v>0.1</v>
      </c>
      <c r="I42" s="31">
        <f>VLOOKUP(Data!H30,alternative_prizes,3,TRUE)</f>
        <v>0</v>
      </c>
      <c r="J42" s="31">
        <f>VLOOKUP(Data!I30,alternative_prizes,3,TRUE)</f>
        <v>0</v>
      </c>
      <c r="K42" s="31">
        <f>VLOOKUP(Data!J30,alternative_prizes,3,TRUE)</f>
        <v>0.1</v>
      </c>
      <c r="L42" s="31">
        <f>VLOOKUP(Data!K30,alternative_prizes,3,TRUE)</f>
        <v>0.08</v>
      </c>
      <c r="M42" s="31">
        <f>VLOOKUP(Data!L30,alternative_prizes,3,TRUE)</f>
        <v>0.1</v>
      </c>
      <c r="N42" s="31">
        <f>VLOOKUP(Data!M30,alternative_prizes,3,TRUE)</f>
        <v>0.1</v>
      </c>
      <c r="O42" s="31">
        <f>VLOOKUP(Data!N30,alternative_prizes,3,TRUE)</f>
        <v>0.02</v>
      </c>
      <c r="P42" s="31">
        <f>VLOOKUP(Data!O30,alternative_prizes,3,TRUE)</f>
        <v>0.01</v>
      </c>
      <c r="Q42" s="31">
        <f>VLOOKUP(Data!P30,alternative_prizes,3,TRUE)</f>
        <v>0</v>
      </c>
      <c r="R42" s="31">
        <f>VLOOKUP(Data!Q30,alternative_prizes,3,TRUE)</f>
        <v>0.08</v>
      </c>
      <c r="S42" s="31">
        <f>VLOOKUP(Data!R30,alternative_prizes,3,TRUE)</f>
        <v>0.1</v>
      </c>
      <c r="T42" s="31">
        <f>VLOOKUP(Data!S30,alternative_prizes,3,TRUE)</f>
        <v>0.02</v>
      </c>
      <c r="U42" s="31">
        <f>VLOOKUP(Data!T30,alternative_prizes,3,TRUE)</f>
        <v>0.01</v>
      </c>
      <c r="V42" s="31">
        <f>VLOOKUP(Data!U30,alternative_prizes,3,TRUE)</f>
        <v>0.01</v>
      </c>
      <c r="X42">
        <f t="shared" si="8"/>
        <v>28</v>
      </c>
      <c r="Z42" s="32">
        <f t="shared" si="2"/>
        <v>150000</v>
      </c>
      <c r="AA42" s="29">
        <f t="shared" ref="AA42:AT42" si="34">Z42*(1+C42)*(1-$AA$9)</f>
        <v>157862.93037992713</v>
      </c>
      <c r="AB42" s="29">
        <f t="shared" si="34"/>
        <v>166138.03192091815</v>
      </c>
      <c r="AC42" s="29">
        <f t="shared" si="34"/>
        <v>165133.19319704824</v>
      </c>
      <c r="AD42" s="29">
        <f t="shared" si="34"/>
        <v>162525.27085735489</v>
      </c>
      <c r="AE42" s="29">
        <f t="shared" si="34"/>
        <v>171044.77012222278</v>
      </c>
      <c r="AF42" s="29">
        <f t="shared" si="34"/>
        <v>183344.39198407781</v>
      </c>
      <c r="AG42" s="29">
        <f t="shared" si="34"/>
        <v>178662.2406625466</v>
      </c>
      <c r="AH42" s="29">
        <f t="shared" si="34"/>
        <v>174099.65962489741</v>
      </c>
      <c r="AI42" s="29">
        <f t="shared" si="34"/>
        <v>186618.95488387413</v>
      </c>
      <c r="AJ42" s="29">
        <f t="shared" si="34"/>
        <v>196401.43388271859</v>
      </c>
      <c r="AK42" s="29">
        <f t="shared" si="34"/>
        <v>210524.4226660495</v>
      </c>
      <c r="AL42" s="29">
        <f t="shared" si="34"/>
        <v>225662.97843497177</v>
      </c>
      <c r="AM42" s="29">
        <f t="shared" si="34"/>
        <v>224298.11996967337</v>
      </c>
      <c r="AN42" s="29">
        <f t="shared" si="34"/>
        <v>220755.81532155743</v>
      </c>
      <c r="AO42" s="29">
        <f t="shared" si="34"/>
        <v>215118.27101895722</v>
      </c>
      <c r="AP42" s="29">
        <f t="shared" si="34"/>
        <v>226394.67094210628</v>
      </c>
      <c r="AQ42" s="29">
        <f t="shared" si="34"/>
        <v>242674.43700649546</v>
      </c>
      <c r="AR42" s="29">
        <f t="shared" si="34"/>
        <v>241206.68956313145</v>
      </c>
      <c r="AS42" s="29">
        <f t="shared" si="34"/>
        <v>237397.35055613637</v>
      </c>
      <c r="AT42" s="29">
        <f t="shared" si="34"/>
        <v>233648.17183614036</v>
      </c>
      <c r="AU42" s="19"/>
      <c r="AV42" s="28">
        <f t="shared" si="5"/>
        <v>159</v>
      </c>
      <c r="AW42" s="19"/>
      <c r="AX42" s="27">
        <f t="shared" si="6"/>
        <v>2.2406392976140221E-2</v>
      </c>
    </row>
    <row r="43" spans="1:50">
      <c r="A43">
        <f t="shared" si="7"/>
        <v>29</v>
      </c>
      <c r="C43" s="31">
        <f>VLOOKUP(Data!B31,alternative_prizes,3,TRUE)</f>
        <v>0.02</v>
      </c>
      <c r="D43" s="31">
        <f>VLOOKUP(Data!C31,alternative_prizes,3,TRUE)</f>
        <v>0</v>
      </c>
      <c r="E43" s="31">
        <f>VLOOKUP(Data!D31,alternative_prizes,3,TRUE)</f>
        <v>0.01</v>
      </c>
      <c r="F43" s="31">
        <f>VLOOKUP(Data!E31,alternative_prizes,3,TRUE)</f>
        <v>0</v>
      </c>
      <c r="G43" s="31">
        <f>VLOOKUP(Data!F31,alternative_prizes,3,TRUE)</f>
        <v>0.1</v>
      </c>
      <c r="H43" s="31">
        <f>VLOOKUP(Data!G31,alternative_prizes,3,TRUE)</f>
        <v>0.08</v>
      </c>
      <c r="I43" s="31">
        <f>VLOOKUP(Data!H31,alternative_prizes,3,TRUE)</f>
        <v>0</v>
      </c>
      <c r="J43" s="31">
        <f>VLOOKUP(Data!I31,alternative_prizes,3,TRUE)</f>
        <v>0.01</v>
      </c>
      <c r="K43" s="31">
        <f>VLOOKUP(Data!J31,alternative_prizes,3,TRUE)</f>
        <v>0.01</v>
      </c>
      <c r="L43" s="31">
        <f>VLOOKUP(Data!K31,alternative_prizes,3,TRUE)</f>
        <v>0</v>
      </c>
      <c r="M43" s="31">
        <f>VLOOKUP(Data!L31,alternative_prizes,3,TRUE)</f>
        <v>0</v>
      </c>
      <c r="N43" s="31">
        <f>VLOOKUP(Data!M31,alternative_prizes,3,TRUE)</f>
        <v>0.08</v>
      </c>
      <c r="O43" s="31">
        <f>VLOOKUP(Data!N31,alternative_prizes,3,TRUE)</f>
        <v>0.02</v>
      </c>
      <c r="P43" s="31">
        <f>VLOOKUP(Data!O31,alternative_prizes,3,TRUE)</f>
        <v>0.1</v>
      </c>
      <c r="Q43" s="31">
        <f>VLOOKUP(Data!P31,alternative_prizes,3,TRUE)</f>
        <v>0.08</v>
      </c>
      <c r="R43" s="31">
        <f>VLOOKUP(Data!Q31,alternative_prizes,3,TRUE)</f>
        <v>0.08</v>
      </c>
      <c r="S43" s="31">
        <f>VLOOKUP(Data!R31,alternative_prizes,3,TRUE)</f>
        <v>0</v>
      </c>
      <c r="T43" s="31">
        <f>VLOOKUP(Data!S31,alternative_prizes,3,TRUE)</f>
        <v>0</v>
      </c>
      <c r="U43" s="31">
        <f>VLOOKUP(Data!T31,alternative_prizes,3,TRUE)</f>
        <v>0.01</v>
      </c>
      <c r="V43" s="31">
        <f>VLOOKUP(Data!U31,alternative_prizes,3,TRUE)</f>
        <v>0</v>
      </c>
      <c r="X43">
        <f t="shared" si="8"/>
        <v>29</v>
      </c>
      <c r="Z43" s="32">
        <f t="shared" si="2"/>
        <v>150000</v>
      </c>
      <c r="AA43" s="29">
        <f t="shared" ref="AA43:AT43" si="35">Z43*(1+C43)*(1-$AA$9)</f>
        <v>149092.76758104231</v>
      </c>
      <c r="AB43" s="29">
        <f t="shared" si="35"/>
        <v>145285.31598022679</v>
      </c>
      <c r="AC43" s="29">
        <f t="shared" si="35"/>
        <v>142990.84801870605</v>
      </c>
      <c r="AD43" s="29">
        <f t="shared" si="35"/>
        <v>139339.22398607244</v>
      </c>
      <c r="AE43" s="29">
        <f t="shared" si="35"/>
        <v>149358.93849899425</v>
      </c>
      <c r="AF43" s="29">
        <f t="shared" si="35"/>
        <v>157188.26473257699</v>
      </c>
      <c r="AG43" s="29">
        <f t="shared" si="35"/>
        <v>153174.07464210098</v>
      </c>
      <c r="AH43" s="29">
        <f t="shared" si="35"/>
        <v>150755.02076572907</v>
      </c>
      <c r="AI43" s="29">
        <f t="shared" si="35"/>
        <v>148374.17062370622</v>
      </c>
      <c r="AJ43" s="29">
        <f t="shared" si="35"/>
        <v>144585.07016882449</v>
      </c>
      <c r="AK43" s="29">
        <f t="shared" si="35"/>
        <v>140892.73374097544</v>
      </c>
      <c r="AL43" s="29">
        <f t="shared" si="35"/>
        <v>148278.2654505948</v>
      </c>
      <c r="AM43" s="29">
        <f t="shared" si="35"/>
        <v>147381.44645430418</v>
      </c>
      <c r="AN43" s="29">
        <f t="shared" si="35"/>
        <v>157979.46742592382</v>
      </c>
      <c r="AO43" s="29">
        <f t="shared" si="35"/>
        <v>166260.67778477722</v>
      </c>
      <c r="AP43" s="29">
        <f t="shared" si="35"/>
        <v>174975.9853470519</v>
      </c>
      <c r="AQ43" s="29">
        <f t="shared" si="35"/>
        <v>170507.54193210375</v>
      </c>
      <c r="AR43" s="29">
        <f t="shared" si="35"/>
        <v>166153.21124247037</v>
      </c>
      <c r="AS43" s="29">
        <f t="shared" si="35"/>
        <v>163529.17991950086</v>
      </c>
      <c r="AT43" s="29">
        <f t="shared" si="35"/>
        <v>159353.05891801693</v>
      </c>
      <c r="AU43" s="19"/>
      <c r="AV43" s="28">
        <f t="shared" si="5"/>
        <v>19</v>
      </c>
      <c r="AW43" s="19"/>
      <c r="AX43" s="27">
        <f t="shared" si="6"/>
        <v>3.0289250920092492E-3</v>
      </c>
    </row>
    <row r="44" spans="1:50">
      <c r="A44">
        <f t="shared" si="7"/>
        <v>30</v>
      </c>
      <c r="C44" s="31">
        <f>VLOOKUP(Data!B32,alternative_prizes,3,TRUE)</f>
        <v>0.02</v>
      </c>
      <c r="D44" s="31">
        <f>VLOOKUP(Data!C32,alternative_prizes,3,TRUE)</f>
        <v>0</v>
      </c>
      <c r="E44" s="31">
        <f>VLOOKUP(Data!D32,alternative_prizes,3,TRUE)</f>
        <v>0.02</v>
      </c>
      <c r="F44" s="31">
        <f>VLOOKUP(Data!E32,alternative_prizes,3,TRUE)</f>
        <v>0</v>
      </c>
      <c r="G44" s="31">
        <f>VLOOKUP(Data!F32,alternative_prizes,3,TRUE)</f>
        <v>0.02</v>
      </c>
      <c r="H44" s="31">
        <f>VLOOKUP(Data!G32,alternative_prizes,3,TRUE)</f>
        <v>0.01</v>
      </c>
      <c r="I44" s="31">
        <f>VLOOKUP(Data!H32,alternative_prizes,3,TRUE)</f>
        <v>0.02</v>
      </c>
      <c r="J44" s="31">
        <f>VLOOKUP(Data!I32,alternative_prizes,3,TRUE)</f>
        <v>0.08</v>
      </c>
      <c r="K44" s="31">
        <f>VLOOKUP(Data!J32,alternative_prizes,3,TRUE)</f>
        <v>0.01</v>
      </c>
      <c r="L44" s="31">
        <f>VLOOKUP(Data!K32,alternative_prizes,3,TRUE)</f>
        <v>0.08</v>
      </c>
      <c r="M44" s="31">
        <f>VLOOKUP(Data!L32,alternative_prizes,3,TRUE)</f>
        <v>0.01</v>
      </c>
      <c r="N44" s="31">
        <f>VLOOKUP(Data!M32,alternative_prizes,3,TRUE)</f>
        <v>0.08</v>
      </c>
      <c r="O44" s="31">
        <f>VLOOKUP(Data!N32,alternative_prizes,3,TRUE)</f>
        <v>0.1</v>
      </c>
      <c r="P44" s="31">
        <f>VLOOKUP(Data!O32,alternative_prizes,3,TRUE)</f>
        <v>0.02</v>
      </c>
      <c r="Q44" s="31">
        <f>VLOOKUP(Data!P32,alternative_prizes,3,TRUE)</f>
        <v>0.02</v>
      </c>
      <c r="R44" s="31">
        <f>VLOOKUP(Data!Q32,alternative_prizes,3,TRUE)</f>
        <v>0.02</v>
      </c>
      <c r="S44" s="31">
        <f>VLOOKUP(Data!R32,alternative_prizes,3,TRUE)</f>
        <v>0</v>
      </c>
      <c r="T44" s="31">
        <f>VLOOKUP(Data!S32,alternative_prizes,3,TRUE)</f>
        <v>0.1</v>
      </c>
      <c r="U44" s="31">
        <f>VLOOKUP(Data!T32,alternative_prizes,3,TRUE)</f>
        <v>0.01</v>
      </c>
      <c r="V44" s="31">
        <f>VLOOKUP(Data!U32,alternative_prizes,3,TRUE)</f>
        <v>0.08</v>
      </c>
      <c r="X44">
        <f t="shared" si="8"/>
        <v>30</v>
      </c>
      <c r="Z44" s="32">
        <f t="shared" si="2"/>
        <v>150000</v>
      </c>
      <c r="AA44" s="29">
        <f t="shared" ref="AA44:AT44" si="36">Z44*(1+C44)*(1-$AA$9)</f>
        <v>149092.76758104231</v>
      </c>
      <c r="AB44" s="29">
        <f t="shared" si="36"/>
        <v>145285.31598022679</v>
      </c>
      <c r="AC44" s="29">
        <f t="shared" si="36"/>
        <v>144406.59898918829</v>
      </c>
      <c r="AD44" s="29">
        <f t="shared" si="36"/>
        <v>140718.82026316228</v>
      </c>
      <c r="AE44" s="29">
        <f t="shared" si="36"/>
        <v>139867.72242516081</v>
      </c>
      <c r="AF44" s="29">
        <f t="shared" si="36"/>
        <v>137658.81365974172</v>
      </c>
      <c r="AG44" s="29">
        <f t="shared" si="36"/>
        <v>136826.22340302588</v>
      </c>
      <c r="AH44" s="29">
        <f t="shared" si="36"/>
        <v>143998.59052813487</v>
      </c>
      <c r="AI44" s="29">
        <f t="shared" si="36"/>
        <v>141724.44361767962</v>
      </c>
      <c r="AJ44" s="29">
        <f t="shared" si="36"/>
        <v>149153.5731730111</v>
      </c>
      <c r="AK44" s="29">
        <f t="shared" si="36"/>
        <v>146798.01443892409</v>
      </c>
      <c r="AL44" s="29">
        <f t="shared" si="36"/>
        <v>154493.09822188944</v>
      </c>
      <c r="AM44" s="29">
        <f t="shared" si="36"/>
        <v>165602.50944234268</v>
      </c>
      <c r="AN44" s="29">
        <f t="shared" si="36"/>
        <v>164600.90967416373</v>
      </c>
      <c r="AO44" s="29">
        <f t="shared" si="36"/>
        <v>163605.36779785485</v>
      </c>
      <c r="AP44" s="29">
        <f t="shared" si="36"/>
        <v>162615.84717397677</v>
      </c>
      <c r="AQ44" s="29">
        <f t="shared" si="36"/>
        <v>158463.05037715042</v>
      </c>
      <c r="AR44" s="29">
        <f t="shared" si="36"/>
        <v>169857.93603967212</v>
      </c>
      <c r="AS44" s="29">
        <f t="shared" si="36"/>
        <v>167175.3965853331</v>
      </c>
      <c r="AT44" s="29">
        <f t="shared" si="36"/>
        <v>175938.65328258098</v>
      </c>
      <c r="AU44" s="19"/>
      <c r="AV44" s="28">
        <f t="shared" si="5"/>
        <v>46</v>
      </c>
      <c r="AW44" s="19"/>
      <c r="AX44" s="27">
        <f t="shared" si="6"/>
        <v>8.0068890131850257E-3</v>
      </c>
    </row>
    <row r="45" spans="1:50">
      <c r="A45">
        <f t="shared" si="7"/>
        <v>31</v>
      </c>
      <c r="C45" s="31">
        <f>VLOOKUP(Data!B33,alternative_prizes,3,TRUE)</f>
        <v>0.02</v>
      </c>
      <c r="D45" s="31">
        <f>VLOOKUP(Data!C33,alternative_prizes,3,TRUE)</f>
        <v>0</v>
      </c>
      <c r="E45" s="31">
        <f>VLOOKUP(Data!D33,alternative_prizes,3,TRUE)</f>
        <v>0</v>
      </c>
      <c r="F45" s="31">
        <f>VLOOKUP(Data!E33,alternative_prizes,3,TRUE)</f>
        <v>0.08</v>
      </c>
      <c r="G45" s="31">
        <f>VLOOKUP(Data!F33,alternative_prizes,3,TRUE)</f>
        <v>0.08</v>
      </c>
      <c r="H45" s="31">
        <f>VLOOKUP(Data!G33,alternative_prizes,3,TRUE)</f>
        <v>0.01</v>
      </c>
      <c r="I45" s="31">
        <f>VLOOKUP(Data!H33,alternative_prizes,3,TRUE)</f>
        <v>0.02</v>
      </c>
      <c r="J45" s="31">
        <f>VLOOKUP(Data!I33,alternative_prizes,3,TRUE)</f>
        <v>0</v>
      </c>
      <c r="K45" s="31">
        <f>VLOOKUP(Data!J33,alternative_prizes,3,TRUE)</f>
        <v>0.01</v>
      </c>
      <c r="L45" s="31">
        <f>VLOOKUP(Data!K33,alternative_prizes,3,TRUE)</f>
        <v>0.02</v>
      </c>
      <c r="M45" s="31">
        <f>VLOOKUP(Data!L33,alternative_prizes,3,TRUE)</f>
        <v>0.1</v>
      </c>
      <c r="N45" s="31">
        <f>VLOOKUP(Data!M33,alternative_prizes,3,TRUE)</f>
        <v>0</v>
      </c>
      <c r="O45" s="31">
        <f>VLOOKUP(Data!N33,alternative_prizes,3,TRUE)</f>
        <v>0.02</v>
      </c>
      <c r="P45" s="31">
        <f>VLOOKUP(Data!O33,alternative_prizes,3,TRUE)</f>
        <v>0.02</v>
      </c>
      <c r="Q45" s="31">
        <f>VLOOKUP(Data!P33,alternative_prizes,3,TRUE)</f>
        <v>0.02</v>
      </c>
      <c r="R45" s="31">
        <f>VLOOKUP(Data!Q33,alternative_prizes,3,TRUE)</f>
        <v>0.02</v>
      </c>
      <c r="S45" s="31">
        <f>VLOOKUP(Data!R33,alternative_prizes,3,TRUE)</f>
        <v>0.01</v>
      </c>
      <c r="T45" s="31">
        <f>VLOOKUP(Data!S33,alternative_prizes,3,TRUE)</f>
        <v>0.1</v>
      </c>
      <c r="U45" s="31">
        <f>VLOOKUP(Data!T33,alternative_prizes,3,TRUE)</f>
        <v>0.01</v>
      </c>
      <c r="V45" s="31">
        <f>VLOOKUP(Data!U33,alternative_prizes,3,TRUE)</f>
        <v>0.08</v>
      </c>
      <c r="X45">
        <f t="shared" si="8"/>
        <v>31</v>
      </c>
      <c r="Z45" s="32">
        <f t="shared" si="2"/>
        <v>150000</v>
      </c>
      <c r="AA45" s="29">
        <f t="shared" ref="AA45:AT45" si="37">Z45*(1+C45)*(1-$AA$9)</f>
        <v>149092.76758104231</v>
      </c>
      <c r="AB45" s="29">
        <f t="shared" si="37"/>
        <v>145285.31598022679</v>
      </c>
      <c r="AC45" s="29">
        <f t="shared" si="37"/>
        <v>141575.0970482238</v>
      </c>
      <c r="AD45" s="29">
        <f t="shared" si="37"/>
        <v>148996.39792570123</v>
      </c>
      <c r="AE45" s="29">
        <f t="shared" si="37"/>
        <v>156806.71995069928</v>
      </c>
      <c r="AF45" s="29">
        <f t="shared" si="37"/>
        <v>154330.29628289377</v>
      </c>
      <c r="AG45" s="29">
        <f t="shared" si="37"/>
        <v>153396.87329612585</v>
      </c>
      <c r="AH45" s="29">
        <f t="shared" si="37"/>
        <v>149479.50573854827</v>
      </c>
      <c r="AI45" s="29">
        <f t="shared" si="37"/>
        <v>147118.79960312758</v>
      </c>
      <c r="AJ45" s="29">
        <f t="shared" si="37"/>
        <v>146228.9933068736</v>
      </c>
      <c r="AK45" s="29">
        <f t="shared" si="37"/>
        <v>156744.14277112839</v>
      </c>
      <c r="AL45" s="29">
        <f t="shared" si="37"/>
        <v>152741.29443049384</v>
      </c>
      <c r="AM45" s="29">
        <f t="shared" si="37"/>
        <v>151817.48207035448</v>
      </c>
      <c r="AN45" s="29">
        <f t="shared" si="37"/>
        <v>150899.25712702944</v>
      </c>
      <c r="AO45" s="29">
        <f t="shared" si="37"/>
        <v>149986.58580661428</v>
      </c>
      <c r="AP45" s="29">
        <f t="shared" si="37"/>
        <v>149079.43451959733</v>
      </c>
      <c r="AQ45" s="29">
        <f t="shared" si="37"/>
        <v>146725.04664550966</v>
      </c>
      <c r="AR45" s="29">
        <f t="shared" si="37"/>
        <v>157275.86670340013</v>
      </c>
      <c r="AS45" s="29">
        <f t="shared" si="37"/>
        <v>154792.03387530847</v>
      </c>
      <c r="AT45" s="29">
        <f t="shared" si="37"/>
        <v>162906.16044683431</v>
      </c>
      <c r="AU45" s="19"/>
      <c r="AV45" s="28">
        <f t="shared" si="5"/>
        <v>25</v>
      </c>
      <c r="AW45" s="19"/>
      <c r="AX45" s="27">
        <f t="shared" si="6"/>
        <v>4.1354795004702183E-3</v>
      </c>
    </row>
    <row r="46" spans="1:50">
      <c r="A46">
        <f t="shared" si="7"/>
        <v>32</v>
      </c>
      <c r="C46" s="31">
        <f>VLOOKUP(Data!B34,alternative_prizes,3,TRUE)</f>
        <v>0.08</v>
      </c>
      <c r="D46" s="31">
        <f>VLOOKUP(Data!C34,alternative_prizes,3,TRUE)</f>
        <v>0.1</v>
      </c>
      <c r="E46" s="31">
        <f>VLOOKUP(Data!D34,alternative_prizes,3,TRUE)</f>
        <v>0</v>
      </c>
      <c r="F46" s="31">
        <f>VLOOKUP(Data!E34,alternative_prizes,3,TRUE)</f>
        <v>0.02</v>
      </c>
      <c r="G46" s="31">
        <f>VLOOKUP(Data!F34,alternative_prizes,3,TRUE)</f>
        <v>0.1</v>
      </c>
      <c r="H46" s="31">
        <f>VLOOKUP(Data!G34,alternative_prizes,3,TRUE)</f>
        <v>0.08</v>
      </c>
      <c r="I46" s="31">
        <f>VLOOKUP(Data!H34,alternative_prizes,3,TRUE)</f>
        <v>0.1</v>
      </c>
      <c r="J46" s="31">
        <f>VLOOKUP(Data!I34,alternative_prizes,3,TRUE)</f>
        <v>0.1</v>
      </c>
      <c r="K46" s="31">
        <f>VLOOKUP(Data!J34,alternative_prizes,3,TRUE)</f>
        <v>0.02</v>
      </c>
      <c r="L46" s="31">
        <f>VLOOKUP(Data!K34,alternative_prizes,3,TRUE)</f>
        <v>0.02</v>
      </c>
      <c r="M46" s="31">
        <f>VLOOKUP(Data!L34,alternative_prizes,3,TRUE)</f>
        <v>0.08</v>
      </c>
      <c r="N46" s="31">
        <f>VLOOKUP(Data!M34,alternative_prizes,3,TRUE)</f>
        <v>0</v>
      </c>
      <c r="O46" s="31">
        <f>VLOOKUP(Data!N34,alternative_prizes,3,TRUE)</f>
        <v>0</v>
      </c>
      <c r="P46" s="31">
        <f>VLOOKUP(Data!O34,alternative_prizes,3,TRUE)</f>
        <v>0</v>
      </c>
      <c r="Q46" s="31">
        <f>VLOOKUP(Data!P34,alternative_prizes,3,TRUE)</f>
        <v>0.02</v>
      </c>
      <c r="R46" s="31">
        <f>VLOOKUP(Data!Q34,alternative_prizes,3,TRUE)</f>
        <v>0.08</v>
      </c>
      <c r="S46" s="31">
        <f>VLOOKUP(Data!R34,alternative_prizes,3,TRUE)</f>
        <v>0.1</v>
      </c>
      <c r="T46" s="31">
        <f>VLOOKUP(Data!S34,alternative_prizes,3,TRUE)</f>
        <v>0</v>
      </c>
      <c r="U46" s="31">
        <f>VLOOKUP(Data!T34,alternative_prizes,3,TRUE)</f>
        <v>0.1</v>
      </c>
      <c r="V46" s="31">
        <f>VLOOKUP(Data!U34,alternative_prizes,3,TRUE)</f>
        <v>0.08</v>
      </c>
      <c r="X46">
        <f t="shared" si="8"/>
        <v>32</v>
      </c>
      <c r="Z46" s="32">
        <f t="shared" si="2"/>
        <v>150000</v>
      </c>
      <c r="AA46" s="29">
        <f t="shared" ref="AA46:AT46" si="38">Z46*(1+C46)*(1-$AA$9)</f>
        <v>157862.93037992713</v>
      </c>
      <c r="AB46" s="29">
        <f t="shared" si="38"/>
        <v>169214.66214167589</v>
      </c>
      <c r="AC46" s="29">
        <f t="shared" si="38"/>
        <v>164893.34832675476</v>
      </c>
      <c r="AD46" s="29">
        <f t="shared" si="38"/>
        <v>163896.03771827131</v>
      </c>
      <c r="AE46" s="29">
        <f t="shared" si="38"/>
        <v>175681.60290772788</v>
      </c>
      <c r="AF46" s="29">
        <f t="shared" si="38"/>
        <v>184890.75099237767</v>
      </c>
      <c r="AG46" s="29">
        <f t="shared" si="38"/>
        <v>198186.02053692826</v>
      </c>
      <c r="AH46" s="29">
        <f t="shared" si="38"/>
        <v>212437.33678102167</v>
      </c>
      <c r="AI46" s="29">
        <f t="shared" si="38"/>
        <v>211152.46985485649</v>
      </c>
      <c r="AJ46" s="29">
        <f t="shared" si="38"/>
        <v>209875.37408155442</v>
      </c>
      <c r="AK46" s="29">
        <f t="shared" si="38"/>
        <v>220876.94378065062</v>
      </c>
      <c r="AL46" s="29">
        <f t="shared" si="38"/>
        <v>215236.30616404893</v>
      </c>
      <c r="AM46" s="29">
        <f t="shared" si="38"/>
        <v>209739.71614325888</v>
      </c>
      <c r="AN46" s="29">
        <f t="shared" si="38"/>
        <v>204383.49510758615</v>
      </c>
      <c r="AO46" s="29">
        <f t="shared" si="38"/>
        <v>203147.33955650957</v>
      </c>
      <c r="AP46" s="29">
        <f t="shared" si="38"/>
        <v>213796.22880851128</v>
      </c>
      <c r="AQ46" s="29">
        <f t="shared" si="38"/>
        <v>229170.05618690056</v>
      </c>
      <c r="AR46" s="29">
        <f t="shared" si="38"/>
        <v>223317.63348763378</v>
      </c>
      <c r="AS46" s="29">
        <f t="shared" si="38"/>
        <v>239376.13352256335</v>
      </c>
      <c r="AT46" s="29">
        <f t="shared" si="38"/>
        <v>251924.11933925707</v>
      </c>
      <c r="AU46" s="19"/>
      <c r="AV46" s="28">
        <f t="shared" si="5"/>
        <v>177</v>
      </c>
      <c r="AW46" s="19"/>
      <c r="AX46" s="27">
        <f t="shared" si="6"/>
        <v>2.6263597833220631E-2</v>
      </c>
    </row>
    <row r="47" spans="1:50">
      <c r="A47">
        <f t="shared" si="7"/>
        <v>33</v>
      </c>
      <c r="C47" s="31">
        <f>VLOOKUP(Data!B35,alternative_prizes,3,TRUE)</f>
        <v>0.08</v>
      </c>
      <c r="D47" s="31">
        <f>VLOOKUP(Data!C35,alternative_prizes,3,TRUE)</f>
        <v>0.02</v>
      </c>
      <c r="E47" s="31">
        <f>VLOOKUP(Data!D35,alternative_prizes,3,TRUE)</f>
        <v>0</v>
      </c>
      <c r="F47" s="31">
        <f>VLOOKUP(Data!E35,alternative_prizes,3,TRUE)</f>
        <v>0.01</v>
      </c>
      <c r="G47" s="31">
        <f>VLOOKUP(Data!F35,alternative_prizes,3,TRUE)</f>
        <v>0</v>
      </c>
      <c r="H47" s="31">
        <f>VLOOKUP(Data!G35,alternative_prizes,3,TRUE)</f>
        <v>0</v>
      </c>
      <c r="I47" s="31">
        <f>VLOOKUP(Data!H35,alternative_prizes,3,TRUE)</f>
        <v>0.1</v>
      </c>
      <c r="J47" s="31">
        <f>VLOOKUP(Data!I35,alternative_prizes,3,TRUE)</f>
        <v>0.1</v>
      </c>
      <c r="K47" s="31">
        <f>VLOOKUP(Data!J35,alternative_prizes,3,TRUE)</f>
        <v>0.1</v>
      </c>
      <c r="L47" s="31">
        <f>VLOOKUP(Data!K35,alternative_prizes,3,TRUE)</f>
        <v>0.01</v>
      </c>
      <c r="M47" s="31">
        <f>VLOOKUP(Data!L35,alternative_prizes,3,TRUE)</f>
        <v>0.1</v>
      </c>
      <c r="N47" s="31">
        <f>VLOOKUP(Data!M35,alternative_prizes,3,TRUE)</f>
        <v>0.02</v>
      </c>
      <c r="O47" s="31">
        <f>VLOOKUP(Data!N35,alternative_prizes,3,TRUE)</f>
        <v>0</v>
      </c>
      <c r="P47" s="31">
        <f>VLOOKUP(Data!O35,alternative_prizes,3,TRUE)</f>
        <v>0</v>
      </c>
      <c r="Q47" s="31">
        <f>VLOOKUP(Data!P35,alternative_prizes,3,TRUE)</f>
        <v>0.02</v>
      </c>
      <c r="R47" s="31">
        <f>VLOOKUP(Data!Q35,alternative_prizes,3,TRUE)</f>
        <v>0.1</v>
      </c>
      <c r="S47" s="31">
        <f>VLOOKUP(Data!R35,alternative_prizes,3,TRUE)</f>
        <v>0.08</v>
      </c>
      <c r="T47" s="31">
        <f>VLOOKUP(Data!S35,alternative_prizes,3,TRUE)</f>
        <v>0.08</v>
      </c>
      <c r="U47" s="31">
        <f>VLOOKUP(Data!T35,alternative_prizes,3,TRUE)</f>
        <v>0</v>
      </c>
      <c r="V47" s="31">
        <f>VLOOKUP(Data!U35,alternative_prizes,3,TRUE)</f>
        <v>0.02</v>
      </c>
      <c r="X47">
        <f t="shared" si="8"/>
        <v>33</v>
      </c>
      <c r="Z47" s="32">
        <f t="shared" ref="Z47:Z78" si="39">initial_investment</f>
        <v>150000</v>
      </c>
      <c r="AA47" s="29">
        <f t="shared" ref="AA47:AT47" si="40">Z47*(1+C47)*(1-$AA$9)</f>
        <v>157862.93037992713</v>
      </c>
      <c r="AB47" s="29">
        <f t="shared" si="40"/>
        <v>156908.1412586449</v>
      </c>
      <c r="AC47" s="29">
        <f t="shared" si="40"/>
        <v>152901.10481208167</v>
      </c>
      <c r="AD47" s="29">
        <f t="shared" si="40"/>
        <v>150486.3619049582</v>
      </c>
      <c r="AE47" s="29">
        <f t="shared" si="40"/>
        <v>146643.32143537616</v>
      </c>
      <c r="AF47" s="29">
        <f t="shared" si="40"/>
        <v>142898.4224841609</v>
      </c>
      <c r="AG47" s="29">
        <f t="shared" si="40"/>
        <v>153174.07464210098</v>
      </c>
      <c r="AH47" s="29">
        <f t="shared" si="40"/>
        <v>164188.63647752671</v>
      </c>
      <c r="AI47" s="29">
        <f t="shared" si="40"/>
        <v>175995.24208870161</v>
      </c>
      <c r="AJ47" s="29">
        <f t="shared" si="40"/>
        <v>173215.7771329481</v>
      </c>
      <c r="AK47" s="29">
        <f t="shared" si="40"/>
        <v>185671.51347449335</v>
      </c>
      <c r="AL47" s="29">
        <f t="shared" si="40"/>
        <v>184548.53203248666</v>
      </c>
      <c r="AM47" s="29">
        <f t="shared" si="40"/>
        <v>179835.63002445799</v>
      </c>
      <c r="AN47" s="29">
        <f t="shared" si="40"/>
        <v>175243.08359494657</v>
      </c>
      <c r="AO47" s="29">
        <f t="shared" si="40"/>
        <v>174183.17555071024</v>
      </c>
      <c r="AP47" s="29">
        <f t="shared" si="40"/>
        <v>186708.47633856814</v>
      </c>
      <c r="AQ47" s="29">
        <f t="shared" si="40"/>
        <v>196495.64801051773</v>
      </c>
      <c r="AR47" s="29">
        <f t="shared" si="40"/>
        <v>206795.85867895355</v>
      </c>
      <c r="AS47" s="29">
        <f t="shared" si="40"/>
        <v>201514.81630551169</v>
      </c>
      <c r="AT47" s="29">
        <f t="shared" si="40"/>
        <v>200296.01114382723</v>
      </c>
      <c r="AU47" s="19"/>
      <c r="AV47" s="28">
        <f t="shared" si="5"/>
        <v>98</v>
      </c>
      <c r="AW47" s="19"/>
      <c r="AX47" s="27">
        <f t="shared" si="6"/>
        <v>1.456307486088515E-2</v>
      </c>
    </row>
    <row r="48" spans="1:50">
      <c r="A48">
        <f t="shared" si="7"/>
        <v>34</v>
      </c>
      <c r="C48" s="31">
        <f>VLOOKUP(Data!B36,alternative_prizes,3,TRUE)</f>
        <v>0.02</v>
      </c>
      <c r="D48" s="31">
        <f>VLOOKUP(Data!C36,alternative_prizes,3,TRUE)</f>
        <v>0.08</v>
      </c>
      <c r="E48" s="31">
        <f>VLOOKUP(Data!D36,alternative_prizes,3,TRUE)</f>
        <v>0.02</v>
      </c>
      <c r="F48" s="31">
        <f>VLOOKUP(Data!E36,alternative_prizes,3,TRUE)</f>
        <v>0.1</v>
      </c>
      <c r="G48" s="31">
        <f>VLOOKUP(Data!F36,alternative_prizes,3,TRUE)</f>
        <v>0.01</v>
      </c>
      <c r="H48" s="31">
        <f>VLOOKUP(Data!G36,alternative_prizes,3,TRUE)</f>
        <v>0</v>
      </c>
      <c r="I48" s="31">
        <f>VLOOKUP(Data!H36,alternative_prizes,3,TRUE)</f>
        <v>0</v>
      </c>
      <c r="J48" s="31">
        <f>VLOOKUP(Data!I36,alternative_prizes,3,TRUE)</f>
        <v>0.02</v>
      </c>
      <c r="K48" s="31">
        <f>VLOOKUP(Data!J36,alternative_prizes,3,TRUE)</f>
        <v>0.08</v>
      </c>
      <c r="L48" s="31">
        <f>VLOOKUP(Data!K36,alternative_prizes,3,TRUE)</f>
        <v>0</v>
      </c>
      <c r="M48" s="31">
        <f>VLOOKUP(Data!L36,alternative_prizes,3,TRUE)</f>
        <v>0.08</v>
      </c>
      <c r="N48" s="31">
        <f>VLOOKUP(Data!M36,alternative_prizes,3,TRUE)</f>
        <v>0.01</v>
      </c>
      <c r="O48" s="31">
        <f>VLOOKUP(Data!N36,alternative_prizes,3,TRUE)</f>
        <v>0</v>
      </c>
      <c r="P48" s="31">
        <f>VLOOKUP(Data!O36,alternative_prizes,3,TRUE)</f>
        <v>0.1</v>
      </c>
      <c r="Q48" s="31">
        <f>VLOOKUP(Data!P36,alternative_prizes,3,TRUE)</f>
        <v>0</v>
      </c>
      <c r="R48" s="31">
        <f>VLOOKUP(Data!Q36,alternative_prizes,3,TRUE)</f>
        <v>0.02</v>
      </c>
      <c r="S48" s="31">
        <f>VLOOKUP(Data!R36,alternative_prizes,3,TRUE)</f>
        <v>0</v>
      </c>
      <c r="T48" s="31">
        <f>VLOOKUP(Data!S36,alternative_prizes,3,TRUE)</f>
        <v>0.08</v>
      </c>
      <c r="U48" s="31">
        <f>VLOOKUP(Data!T36,alternative_prizes,3,TRUE)</f>
        <v>0.1</v>
      </c>
      <c r="V48" s="31">
        <f>VLOOKUP(Data!U36,alternative_prizes,3,TRUE)</f>
        <v>0.01</v>
      </c>
      <c r="X48">
        <f t="shared" si="8"/>
        <v>34</v>
      </c>
      <c r="Z48" s="32">
        <f t="shared" si="39"/>
        <v>150000</v>
      </c>
      <c r="AA48" s="29">
        <f t="shared" ref="AA48:AT48" si="41">Z48*(1+C48)*(1-$AA$9)</f>
        <v>149092.76758104231</v>
      </c>
      <c r="AB48" s="29">
        <f t="shared" si="41"/>
        <v>156908.14125864493</v>
      </c>
      <c r="AC48" s="29">
        <f t="shared" si="41"/>
        <v>155959.12690832335</v>
      </c>
      <c r="AD48" s="29">
        <f t="shared" si="41"/>
        <v>167173.95847263676</v>
      </c>
      <c r="AE48" s="29">
        <f t="shared" si="41"/>
        <v>164533.80665049207</v>
      </c>
      <c r="AF48" s="29">
        <f t="shared" si="41"/>
        <v>160332.03002722852</v>
      </c>
      <c r="AG48" s="29">
        <f t="shared" si="41"/>
        <v>156237.55613494298</v>
      </c>
      <c r="AH48" s="29">
        <f t="shared" si="41"/>
        <v>155292.59762838067</v>
      </c>
      <c r="AI48" s="29">
        <f t="shared" si="41"/>
        <v>163432.96351951399</v>
      </c>
      <c r="AJ48" s="29">
        <f t="shared" si="41"/>
        <v>159259.29964114944</v>
      </c>
      <c r="AK48" s="29">
        <f t="shared" si="41"/>
        <v>167607.59821071153</v>
      </c>
      <c r="AL48" s="29">
        <f t="shared" si="41"/>
        <v>164960.59798493332</v>
      </c>
      <c r="AM48" s="29">
        <f t="shared" si="41"/>
        <v>160747.92219213999</v>
      </c>
      <c r="AN48" s="29">
        <f t="shared" si="41"/>
        <v>172307.11021425505</v>
      </c>
      <c r="AO48" s="29">
        <f t="shared" si="41"/>
        <v>167906.82310937886</v>
      </c>
      <c r="AP48" s="29">
        <f t="shared" si="41"/>
        <v>166891.2863541187</v>
      </c>
      <c r="AQ48" s="29">
        <f t="shared" si="41"/>
        <v>162629.30567121433</v>
      </c>
      <c r="AR48" s="29">
        <f t="shared" si="41"/>
        <v>171154.25839273864</v>
      </c>
      <c r="AS48" s="29">
        <f t="shared" si="41"/>
        <v>183461.75342326579</v>
      </c>
      <c r="AT48" s="29">
        <f t="shared" si="41"/>
        <v>180564.37103775758</v>
      </c>
      <c r="AU48" s="19"/>
      <c r="AV48" s="28">
        <f t="shared" si="5"/>
        <v>54</v>
      </c>
      <c r="AW48" s="19"/>
      <c r="AX48" s="27">
        <f t="shared" si="6"/>
        <v>9.3157260810774467E-3</v>
      </c>
    </row>
    <row r="49" spans="1:50">
      <c r="A49">
        <f t="shared" si="7"/>
        <v>35</v>
      </c>
      <c r="C49" s="31">
        <f>VLOOKUP(Data!B37,alternative_prizes,3,TRUE)</f>
        <v>0.02</v>
      </c>
      <c r="D49" s="31">
        <f>VLOOKUP(Data!C37,alternative_prizes,3,TRUE)</f>
        <v>0.1</v>
      </c>
      <c r="E49" s="31">
        <f>VLOOKUP(Data!D37,alternative_prizes,3,TRUE)</f>
        <v>0.1</v>
      </c>
      <c r="F49" s="31">
        <f>VLOOKUP(Data!E37,alternative_prizes,3,TRUE)</f>
        <v>0.01</v>
      </c>
      <c r="G49" s="31">
        <f>VLOOKUP(Data!F37,alternative_prizes,3,TRUE)</f>
        <v>0.02</v>
      </c>
      <c r="H49" s="31">
        <f>VLOOKUP(Data!G37,alternative_prizes,3,TRUE)</f>
        <v>0.08</v>
      </c>
      <c r="I49" s="31">
        <f>VLOOKUP(Data!H37,alternative_prizes,3,TRUE)</f>
        <v>0.08</v>
      </c>
      <c r="J49" s="31">
        <f>VLOOKUP(Data!I37,alternative_prizes,3,TRUE)</f>
        <v>0.01</v>
      </c>
      <c r="K49" s="31">
        <f>VLOOKUP(Data!J37,alternative_prizes,3,TRUE)</f>
        <v>0</v>
      </c>
      <c r="L49" s="31">
        <f>VLOOKUP(Data!K37,alternative_prizes,3,TRUE)</f>
        <v>0.02</v>
      </c>
      <c r="M49" s="31">
        <f>VLOOKUP(Data!L37,alternative_prizes,3,TRUE)</f>
        <v>0.02</v>
      </c>
      <c r="N49" s="31">
        <f>VLOOKUP(Data!M37,alternative_prizes,3,TRUE)</f>
        <v>0.1</v>
      </c>
      <c r="O49" s="31">
        <f>VLOOKUP(Data!N37,alternative_prizes,3,TRUE)</f>
        <v>0.08</v>
      </c>
      <c r="P49" s="31">
        <f>VLOOKUP(Data!O37,alternative_prizes,3,TRUE)</f>
        <v>0.02</v>
      </c>
      <c r="Q49" s="31">
        <f>VLOOKUP(Data!P37,alternative_prizes,3,TRUE)</f>
        <v>0.08</v>
      </c>
      <c r="R49" s="31">
        <f>VLOOKUP(Data!Q37,alternative_prizes,3,TRUE)</f>
        <v>0.1</v>
      </c>
      <c r="S49" s="31">
        <f>VLOOKUP(Data!R37,alternative_prizes,3,TRUE)</f>
        <v>0.02</v>
      </c>
      <c r="T49" s="31">
        <f>VLOOKUP(Data!S37,alternative_prizes,3,TRUE)</f>
        <v>0</v>
      </c>
      <c r="U49" s="31">
        <f>VLOOKUP(Data!T37,alternative_prizes,3,TRUE)</f>
        <v>0.02</v>
      </c>
      <c r="V49" s="31">
        <f>VLOOKUP(Data!U37,alternative_prizes,3,TRUE)</f>
        <v>0.1</v>
      </c>
      <c r="X49">
        <f t="shared" si="8"/>
        <v>35</v>
      </c>
      <c r="Z49" s="32">
        <f t="shared" si="39"/>
        <v>150000</v>
      </c>
      <c r="AA49" s="29">
        <f t="shared" ref="AA49:AT49" si="42">Z49*(1+C49)*(1-$AA$9)</f>
        <v>149092.76758104231</v>
      </c>
      <c r="AB49" s="29">
        <f t="shared" si="42"/>
        <v>159813.84757824949</v>
      </c>
      <c r="AC49" s="29">
        <f t="shared" si="42"/>
        <v>171305.86742835084</v>
      </c>
      <c r="AD49" s="29">
        <f t="shared" si="42"/>
        <v>168600.46102314768</v>
      </c>
      <c r="AE49" s="29">
        <f t="shared" si="42"/>
        <v>167580.72899587158</v>
      </c>
      <c r="AF49" s="29">
        <f t="shared" si="42"/>
        <v>176365.23302995143</v>
      </c>
      <c r="AG49" s="29">
        <f t="shared" si="42"/>
        <v>185610.21668831233</v>
      </c>
      <c r="AH49" s="29">
        <f t="shared" si="42"/>
        <v>182678.90396307988</v>
      </c>
      <c r="AI49" s="29">
        <f t="shared" si="42"/>
        <v>178013.7475197844</v>
      </c>
      <c r="AJ49" s="29">
        <f t="shared" si="42"/>
        <v>176937.08190131708</v>
      </c>
      <c r="AK49" s="29">
        <f t="shared" si="42"/>
        <v>175866.92818920608</v>
      </c>
      <c r="AL49" s="29">
        <f t="shared" si="42"/>
        <v>188513.30558611554</v>
      </c>
      <c r="AM49" s="29">
        <f t="shared" si="42"/>
        <v>198395.08556953925</v>
      </c>
      <c r="AN49" s="29">
        <f t="shared" si="42"/>
        <v>197195.1492136021</v>
      </c>
      <c r="AO49" s="29">
        <f t="shared" si="42"/>
        <v>207532.02741044143</v>
      </c>
      <c r="AP49" s="29">
        <f t="shared" si="42"/>
        <v>222455.40366771366</v>
      </c>
      <c r="AQ49" s="29">
        <f t="shared" si="42"/>
        <v>221109.94530784921</v>
      </c>
      <c r="AR49" s="29">
        <f t="shared" si="42"/>
        <v>215463.35742248455</v>
      </c>
      <c r="AS49" s="29">
        <f t="shared" si="42"/>
        <v>214160.18846947691</v>
      </c>
      <c r="AT49" s="29">
        <f t="shared" si="42"/>
        <v>229560.18774543222</v>
      </c>
      <c r="AU49" s="19"/>
      <c r="AV49" s="28">
        <f t="shared" si="5"/>
        <v>150</v>
      </c>
      <c r="AW49" s="19"/>
      <c r="AX49" s="27">
        <f t="shared" si="6"/>
        <v>2.150445637915599E-2</v>
      </c>
    </row>
    <row r="50" spans="1:50">
      <c r="A50">
        <f t="shared" si="7"/>
        <v>36</v>
      </c>
      <c r="C50" s="31">
        <f>VLOOKUP(Data!B38,alternative_prizes,3,TRUE)</f>
        <v>0.08</v>
      </c>
      <c r="D50" s="31">
        <f>VLOOKUP(Data!C38,alternative_prizes,3,TRUE)</f>
        <v>0.01</v>
      </c>
      <c r="E50" s="31">
        <f>VLOOKUP(Data!D38,alternative_prizes,3,TRUE)</f>
        <v>0.01</v>
      </c>
      <c r="F50" s="31">
        <f>VLOOKUP(Data!E38,alternative_prizes,3,TRUE)</f>
        <v>0.01</v>
      </c>
      <c r="G50" s="31">
        <f>VLOOKUP(Data!F38,alternative_prizes,3,TRUE)</f>
        <v>0.02</v>
      </c>
      <c r="H50" s="31">
        <f>VLOOKUP(Data!G38,alternative_prizes,3,TRUE)</f>
        <v>0.08</v>
      </c>
      <c r="I50" s="31">
        <f>VLOOKUP(Data!H38,alternative_prizes,3,TRUE)</f>
        <v>0.02</v>
      </c>
      <c r="J50" s="31">
        <f>VLOOKUP(Data!I38,alternative_prizes,3,TRUE)</f>
        <v>0.1</v>
      </c>
      <c r="K50" s="31">
        <f>VLOOKUP(Data!J38,alternative_prizes,3,TRUE)</f>
        <v>0.02</v>
      </c>
      <c r="L50" s="31">
        <f>VLOOKUP(Data!K38,alternative_prizes,3,TRUE)</f>
        <v>0.1</v>
      </c>
      <c r="M50" s="31">
        <f>VLOOKUP(Data!L38,alternative_prizes,3,TRUE)</f>
        <v>0.08</v>
      </c>
      <c r="N50" s="31">
        <f>VLOOKUP(Data!M38,alternative_prizes,3,TRUE)</f>
        <v>0.08</v>
      </c>
      <c r="O50" s="31">
        <f>VLOOKUP(Data!N38,alternative_prizes,3,TRUE)</f>
        <v>0</v>
      </c>
      <c r="P50" s="31">
        <f>VLOOKUP(Data!O38,alternative_prizes,3,TRUE)</f>
        <v>0.01</v>
      </c>
      <c r="Q50" s="31">
        <f>VLOOKUP(Data!P38,alternative_prizes,3,TRUE)</f>
        <v>0</v>
      </c>
      <c r="R50" s="31">
        <f>VLOOKUP(Data!Q38,alternative_prizes,3,TRUE)</f>
        <v>0.01</v>
      </c>
      <c r="S50" s="31">
        <f>VLOOKUP(Data!R38,alternative_prizes,3,TRUE)</f>
        <v>0.02</v>
      </c>
      <c r="T50" s="31">
        <f>VLOOKUP(Data!S38,alternative_prizes,3,TRUE)</f>
        <v>0.02</v>
      </c>
      <c r="U50" s="31">
        <f>VLOOKUP(Data!T38,alternative_prizes,3,TRUE)</f>
        <v>0.02</v>
      </c>
      <c r="V50" s="31">
        <f>VLOOKUP(Data!U38,alternative_prizes,3,TRUE)</f>
        <v>0.1</v>
      </c>
      <c r="X50">
        <f t="shared" si="8"/>
        <v>36</v>
      </c>
      <c r="Z50" s="32">
        <f t="shared" si="39"/>
        <v>150000</v>
      </c>
      <c r="AA50" s="29">
        <f t="shared" ref="AA50:AT50" si="43">Z50*(1+C50)*(1-$AA$9)</f>
        <v>157862.93037992713</v>
      </c>
      <c r="AB50" s="29">
        <f t="shared" si="43"/>
        <v>155369.82614826603</v>
      </c>
      <c r="AC50" s="29">
        <f t="shared" si="43"/>
        <v>152916.09511647504</v>
      </c>
      <c r="AD50" s="29">
        <f t="shared" si="43"/>
        <v>150501.11546985086</v>
      </c>
      <c r="AE50" s="29">
        <f t="shared" si="43"/>
        <v>149590.85219622724</v>
      </c>
      <c r="AF50" s="29">
        <f t="shared" si="43"/>
        <v>157432.33523817995</v>
      </c>
      <c r="AG50" s="29">
        <f t="shared" si="43"/>
        <v>156480.15044937801</v>
      </c>
      <c r="AH50" s="29">
        <f t="shared" si="43"/>
        <v>167732.44818428243</v>
      </c>
      <c r="AI50" s="29">
        <f t="shared" si="43"/>
        <v>166717.96608625626</v>
      </c>
      <c r="AJ50" s="29">
        <f t="shared" si="43"/>
        <v>178706.45272033027</v>
      </c>
      <c r="AK50" s="29">
        <f t="shared" si="43"/>
        <v>188074.16202822159</v>
      </c>
      <c r="AL50" s="29">
        <f t="shared" si="43"/>
        <v>197932.92231016187</v>
      </c>
      <c r="AM50" s="29">
        <f t="shared" si="43"/>
        <v>192878.216879905</v>
      </c>
      <c r="AN50" s="29">
        <f t="shared" si="43"/>
        <v>189832.12177992653</v>
      </c>
      <c r="AO50" s="29">
        <f t="shared" si="43"/>
        <v>184984.2902741876</v>
      </c>
      <c r="AP50" s="29">
        <f t="shared" si="43"/>
        <v>182062.86270557813</v>
      </c>
      <c r="AQ50" s="29">
        <f t="shared" si="43"/>
        <v>180961.70716334647</v>
      </c>
      <c r="AR50" s="29">
        <f t="shared" si="43"/>
        <v>179867.21164782299</v>
      </c>
      <c r="AS50" s="29">
        <f t="shared" si="43"/>
        <v>178779.33587772679</v>
      </c>
      <c r="AT50" s="29">
        <f t="shared" si="43"/>
        <v>191635.14097739945</v>
      </c>
      <c r="AU50" s="19"/>
      <c r="AV50" s="28">
        <f t="shared" si="5"/>
        <v>83</v>
      </c>
      <c r="AW50" s="19"/>
      <c r="AX50" s="27">
        <f t="shared" si="6"/>
        <v>1.2323210796560735E-2</v>
      </c>
    </row>
    <row r="51" spans="1:50">
      <c r="A51">
        <f t="shared" si="7"/>
        <v>37</v>
      </c>
      <c r="C51" s="31">
        <f>VLOOKUP(Data!B39,alternative_prizes,3,TRUE)</f>
        <v>0.1</v>
      </c>
      <c r="D51" s="31">
        <f>VLOOKUP(Data!C39,alternative_prizes,3,TRUE)</f>
        <v>0.01</v>
      </c>
      <c r="E51" s="31">
        <f>VLOOKUP(Data!D39,alternative_prizes,3,TRUE)</f>
        <v>0.1</v>
      </c>
      <c r="F51" s="31">
        <f>VLOOKUP(Data!E39,alternative_prizes,3,TRUE)</f>
        <v>0.02</v>
      </c>
      <c r="G51" s="31">
        <f>VLOOKUP(Data!F39,alternative_prizes,3,TRUE)</f>
        <v>0.01</v>
      </c>
      <c r="H51" s="31">
        <f>VLOOKUP(Data!G39,alternative_prizes,3,TRUE)</f>
        <v>0.1</v>
      </c>
      <c r="I51" s="31">
        <f>VLOOKUP(Data!H39,alternative_prizes,3,TRUE)</f>
        <v>0.1</v>
      </c>
      <c r="J51" s="31">
        <f>VLOOKUP(Data!I39,alternative_prizes,3,TRUE)</f>
        <v>0.01</v>
      </c>
      <c r="K51" s="31">
        <f>VLOOKUP(Data!J39,alternative_prizes,3,TRUE)</f>
        <v>0.08</v>
      </c>
      <c r="L51" s="31">
        <f>VLOOKUP(Data!K39,alternative_prizes,3,TRUE)</f>
        <v>0.1</v>
      </c>
      <c r="M51" s="31">
        <f>VLOOKUP(Data!L39,alternative_prizes,3,TRUE)</f>
        <v>0</v>
      </c>
      <c r="N51" s="31">
        <f>VLOOKUP(Data!M39,alternative_prizes,3,TRUE)</f>
        <v>0.01</v>
      </c>
      <c r="O51" s="31">
        <f>VLOOKUP(Data!N39,alternative_prizes,3,TRUE)</f>
        <v>0.08</v>
      </c>
      <c r="P51" s="31">
        <f>VLOOKUP(Data!O39,alternative_prizes,3,TRUE)</f>
        <v>0.08</v>
      </c>
      <c r="Q51" s="31">
        <f>VLOOKUP(Data!P39,alternative_prizes,3,TRUE)</f>
        <v>0.08</v>
      </c>
      <c r="R51" s="31">
        <f>VLOOKUP(Data!Q39,alternative_prizes,3,TRUE)</f>
        <v>0.08</v>
      </c>
      <c r="S51" s="31">
        <f>VLOOKUP(Data!R39,alternative_prizes,3,TRUE)</f>
        <v>0.1</v>
      </c>
      <c r="T51" s="31">
        <f>VLOOKUP(Data!S39,alternative_prizes,3,TRUE)</f>
        <v>0</v>
      </c>
      <c r="U51" s="31">
        <f>VLOOKUP(Data!T39,alternative_prizes,3,TRUE)</f>
        <v>0.01</v>
      </c>
      <c r="V51" s="31">
        <f>VLOOKUP(Data!U39,alternative_prizes,3,TRUE)</f>
        <v>0.01</v>
      </c>
      <c r="X51">
        <f t="shared" si="8"/>
        <v>37</v>
      </c>
      <c r="Z51" s="32">
        <f t="shared" si="39"/>
        <v>150000</v>
      </c>
      <c r="AA51" s="29">
        <f t="shared" ref="AA51:AT51" si="44">Z51*(1+C51)*(1-$AA$9)</f>
        <v>160786.31797955543</v>
      </c>
      <c r="AB51" s="29">
        <f t="shared" si="44"/>
        <v>158247.04515101173</v>
      </c>
      <c r="AC51" s="29">
        <f t="shared" si="44"/>
        <v>169626.39813983758</v>
      </c>
      <c r="AD51" s="29">
        <f t="shared" si="44"/>
        <v>168600.46102314768</v>
      </c>
      <c r="AE51" s="29">
        <f t="shared" si="44"/>
        <v>165937.78067238265</v>
      </c>
      <c r="AF51" s="29">
        <f t="shared" si="44"/>
        <v>177870.1651200763</v>
      </c>
      <c r="AG51" s="29">
        <f t="shared" si="44"/>
        <v>190660.59285381745</v>
      </c>
      <c r="AH51" s="29">
        <f t="shared" si="44"/>
        <v>187649.5203384975</v>
      </c>
      <c r="AI51" s="29">
        <f t="shared" si="44"/>
        <v>197486.02110015304</v>
      </c>
      <c r="AJ51" s="29">
        <f t="shared" si="44"/>
        <v>211687.00123417599</v>
      </c>
      <c r="AK51" s="29">
        <f t="shared" si="44"/>
        <v>206281.05147016217</v>
      </c>
      <c r="AL51" s="29">
        <f t="shared" si="44"/>
        <v>203023.28752840555</v>
      </c>
      <c r="AM51" s="29">
        <f t="shared" si="44"/>
        <v>213665.67403067078</v>
      </c>
      <c r="AN51" s="29">
        <f t="shared" si="44"/>
        <v>224865.92949389326</v>
      </c>
      <c r="AO51" s="29">
        <f t="shared" si="44"/>
        <v>236653.29715008053</v>
      </c>
      <c r="AP51" s="29">
        <f t="shared" si="44"/>
        <v>249058.55314788918</v>
      </c>
      <c r="AQ51" s="29">
        <f t="shared" si="44"/>
        <v>266968.05147976347</v>
      </c>
      <c r="AR51" s="29">
        <f t="shared" si="44"/>
        <v>260150.36373095497</v>
      </c>
      <c r="AS51" s="29">
        <f t="shared" si="44"/>
        <v>256041.85028118637</v>
      </c>
      <c r="AT51" s="29">
        <f t="shared" si="44"/>
        <v>251998.22193296</v>
      </c>
      <c r="AU51" s="19"/>
      <c r="AV51" s="28">
        <f t="shared" si="5"/>
        <v>178</v>
      </c>
      <c r="AW51" s="19"/>
      <c r="AX51" s="27">
        <f t="shared" si="6"/>
        <v>2.6278689316153514E-2</v>
      </c>
    </row>
    <row r="52" spans="1:50">
      <c r="A52">
        <f t="shared" si="7"/>
        <v>38</v>
      </c>
      <c r="C52" s="31">
        <f>VLOOKUP(Data!B40,alternative_prizes,3,TRUE)</f>
        <v>0.1</v>
      </c>
      <c r="D52" s="31">
        <f>VLOOKUP(Data!C40,alternative_prizes,3,TRUE)</f>
        <v>0.01</v>
      </c>
      <c r="E52" s="31">
        <f>VLOOKUP(Data!D40,alternative_prizes,3,TRUE)</f>
        <v>0.01</v>
      </c>
      <c r="F52" s="31">
        <f>VLOOKUP(Data!E40,alternative_prizes,3,TRUE)</f>
        <v>0.01</v>
      </c>
      <c r="G52" s="31">
        <f>VLOOKUP(Data!F40,alternative_prizes,3,TRUE)</f>
        <v>0.01</v>
      </c>
      <c r="H52" s="31">
        <f>VLOOKUP(Data!G40,alternative_prizes,3,TRUE)</f>
        <v>0.02</v>
      </c>
      <c r="I52" s="31">
        <f>VLOOKUP(Data!H40,alternative_prizes,3,TRUE)</f>
        <v>0.08</v>
      </c>
      <c r="J52" s="31">
        <f>VLOOKUP(Data!I40,alternative_prizes,3,TRUE)</f>
        <v>0</v>
      </c>
      <c r="K52" s="31">
        <f>VLOOKUP(Data!J40,alternative_prizes,3,TRUE)</f>
        <v>0.02</v>
      </c>
      <c r="L52" s="31">
        <f>VLOOKUP(Data!K40,alternative_prizes,3,TRUE)</f>
        <v>0.1</v>
      </c>
      <c r="M52" s="31">
        <f>VLOOKUP(Data!L40,alternative_prizes,3,TRUE)</f>
        <v>0.08</v>
      </c>
      <c r="N52" s="31">
        <f>VLOOKUP(Data!M40,alternative_prizes,3,TRUE)</f>
        <v>0.1</v>
      </c>
      <c r="O52" s="31">
        <f>VLOOKUP(Data!N40,alternative_prizes,3,TRUE)</f>
        <v>0.02</v>
      </c>
      <c r="P52" s="31">
        <f>VLOOKUP(Data!O40,alternative_prizes,3,TRUE)</f>
        <v>0.01</v>
      </c>
      <c r="Q52" s="31">
        <f>VLOOKUP(Data!P40,alternative_prizes,3,TRUE)</f>
        <v>0.01</v>
      </c>
      <c r="R52" s="31">
        <f>VLOOKUP(Data!Q40,alternative_prizes,3,TRUE)</f>
        <v>0.08</v>
      </c>
      <c r="S52" s="31">
        <f>VLOOKUP(Data!R40,alternative_prizes,3,TRUE)</f>
        <v>0</v>
      </c>
      <c r="T52" s="31">
        <f>VLOOKUP(Data!S40,alternative_prizes,3,TRUE)</f>
        <v>0.02</v>
      </c>
      <c r="U52" s="31">
        <f>VLOOKUP(Data!T40,alternative_prizes,3,TRUE)</f>
        <v>0.08</v>
      </c>
      <c r="V52" s="31">
        <f>VLOOKUP(Data!U40,alternative_prizes,3,TRUE)</f>
        <v>0.1</v>
      </c>
      <c r="X52">
        <f t="shared" si="8"/>
        <v>38</v>
      </c>
      <c r="Z52" s="32">
        <f t="shared" si="39"/>
        <v>150000</v>
      </c>
      <c r="AA52" s="29">
        <f t="shared" ref="AA52:AT52" si="45">Z52*(1+C52)*(1-$AA$9)</f>
        <v>160786.31797955543</v>
      </c>
      <c r="AB52" s="29">
        <f t="shared" si="45"/>
        <v>158247.04515101173</v>
      </c>
      <c r="AC52" s="29">
        <f t="shared" si="45"/>
        <v>155747.87465566906</v>
      </c>
      <c r="AD52" s="29">
        <f t="shared" si="45"/>
        <v>153288.17316373705</v>
      </c>
      <c r="AE52" s="29">
        <f t="shared" si="45"/>
        <v>150867.31734750228</v>
      </c>
      <c r="AF52" s="29">
        <f t="shared" si="45"/>
        <v>149954.83920577672</v>
      </c>
      <c r="AG52" s="29">
        <f t="shared" si="45"/>
        <v>157815.40227783134</v>
      </c>
      <c r="AH52" s="29">
        <f t="shared" si="45"/>
        <v>153785.19668312027</v>
      </c>
      <c r="AI52" s="29">
        <f t="shared" si="45"/>
        <v>152855.0705765422</v>
      </c>
      <c r="AJ52" s="29">
        <f t="shared" si="45"/>
        <v>163846.69321671536</v>
      </c>
      <c r="AK52" s="29">
        <f t="shared" si="45"/>
        <v>172435.4608283441</v>
      </c>
      <c r="AL52" s="29">
        <f t="shared" si="45"/>
        <v>184835.0855713154</v>
      </c>
      <c r="AM52" s="29">
        <f t="shared" si="45"/>
        <v>183717.16302604129</v>
      </c>
      <c r="AN52" s="29">
        <f t="shared" si="45"/>
        <v>180815.74699716951</v>
      </c>
      <c r="AO52" s="29">
        <f t="shared" si="45"/>
        <v>177960.15257164676</v>
      </c>
      <c r="AP52" s="29">
        <f t="shared" si="45"/>
        <v>187288.74117212722</v>
      </c>
      <c r="AQ52" s="29">
        <f t="shared" si="45"/>
        <v>182505.86116419575</v>
      </c>
      <c r="AR52" s="29">
        <f t="shared" si="45"/>
        <v>181402.02627154274</v>
      </c>
      <c r="AS52" s="29">
        <f t="shared" si="45"/>
        <v>190911.03629388177</v>
      </c>
      <c r="AT52" s="29">
        <f t="shared" si="45"/>
        <v>204639.21724903016</v>
      </c>
      <c r="AU52" s="19"/>
      <c r="AV52" s="28">
        <f t="shared" si="5"/>
        <v>111</v>
      </c>
      <c r="AW52" s="19"/>
      <c r="AX52" s="27">
        <f t="shared" si="6"/>
        <v>1.5651888418077631E-2</v>
      </c>
    </row>
    <row r="53" spans="1:50">
      <c r="A53">
        <f t="shared" si="7"/>
        <v>39</v>
      </c>
      <c r="C53" s="31">
        <f>VLOOKUP(Data!B41,alternative_prizes,3,TRUE)</f>
        <v>0.01</v>
      </c>
      <c r="D53" s="31">
        <f>VLOOKUP(Data!C41,alternative_prizes,3,TRUE)</f>
        <v>0.1</v>
      </c>
      <c r="E53" s="31">
        <f>VLOOKUP(Data!D41,alternative_prizes,3,TRUE)</f>
        <v>0.02</v>
      </c>
      <c r="F53" s="31">
        <f>VLOOKUP(Data!E41,alternative_prizes,3,TRUE)</f>
        <v>0.1</v>
      </c>
      <c r="G53" s="31">
        <f>VLOOKUP(Data!F41,alternative_prizes,3,TRUE)</f>
        <v>0.08</v>
      </c>
      <c r="H53" s="31">
        <f>VLOOKUP(Data!G41,alternative_prizes,3,TRUE)</f>
        <v>0.1</v>
      </c>
      <c r="I53" s="31">
        <f>VLOOKUP(Data!H41,alternative_prizes,3,TRUE)</f>
        <v>0.01</v>
      </c>
      <c r="J53" s="31">
        <f>VLOOKUP(Data!I41,alternative_prizes,3,TRUE)</f>
        <v>0.01</v>
      </c>
      <c r="K53" s="31">
        <f>VLOOKUP(Data!J41,alternative_prizes,3,TRUE)</f>
        <v>0.1</v>
      </c>
      <c r="L53" s="31">
        <f>VLOOKUP(Data!K41,alternative_prizes,3,TRUE)</f>
        <v>0.08</v>
      </c>
      <c r="M53" s="31">
        <f>VLOOKUP(Data!L41,alternative_prizes,3,TRUE)</f>
        <v>0.01</v>
      </c>
      <c r="N53" s="31">
        <f>VLOOKUP(Data!M41,alternative_prizes,3,TRUE)</f>
        <v>0.02</v>
      </c>
      <c r="O53" s="31">
        <f>VLOOKUP(Data!N41,alternative_prizes,3,TRUE)</f>
        <v>0</v>
      </c>
      <c r="P53" s="31">
        <f>VLOOKUP(Data!O41,alternative_prizes,3,TRUE)</f>
        <v>0</v>
      </c>
      <c r="Q53" s="31">
        <f>VLOOKUP(Data!P41,alternative_prizes,3,TRUE)</f>
        <v>0.02</v>
      </c>
      <c r="R53" s="31">
        <f>VLOOKUP(Data!Q41,alternative_prizes,3,TRUE)</f>
        <v>0</v>
      </c>
      <c r="S53" s="31">
        <f>VLOOKUP(Data!R41,alternative_prizes,3,TRUE)</f>
        <v>0.1</v>
      </c>
      <c r="T53" s="31">
        <f>VLOOKUP(Data!S41,alternative_prizes,3,TRUE)</f>
        <v>0.1</v>
      </c>
      <c r="U53" s="31">
        <f>VLOOKUP(Data!T41,alternative_prizes,3,TRUE)</f>
        <v>0.1</v>
      </c>
      <c r="V53" s="31">
        <f>VLOOKUP(Data!U41,alternative_prizes,3,TRUE)</f>
        <v>0</v>
      </c>
      <c r="X53">
        <f t="shared" si="8"/>
        <v>39</v>
      </c>
      <c r="Z53" s="32">
        <f t="shared" si="39"/>
        <v>150000</v>
      </c>
      <c r="AA53" s="29">
        <f t="shared" ref="AA53:AT53" si="46">Z53*(1+C53)*(1-$AA$9)</f>
        <v>147631.07378122816</v>
      </c>
      <c r="AB53" s="29">
        <f t="shared" si="46"/>
        <v>158247.04515101173</v>
      </c>
      <c r="AC53" s="29">
        <f t="shared" si="46"/>
        <v>157289.93282057665</v>
      </c>
      <c r="AD53" s="29">
        <f t="shared" si="46"/>
        <v>168600.46102314765</v>
      </c>
      <c r="AE53" s="29">
        <f t="shared" si="46"/>
        <v>177438.41893680519</v>
      </c>
      <c r="AF53" s="29">
        <f t="shared" si="46"/>
        <v>190197.80032641819</v>
      </c>
      <c r="AG53" s="29">
        <f t="shared" si="46"/>
        <v>187194.03662011161</v>
      </c>
      <c r="AH53" s="29">
        <f t="shared" si="46"/>
        <v>184237.71087779751</v>
      </c>
      <c r="AI53" s="29">
        <f t="shared" si="46"/>
        <v>197486.02110015301</v>
      </c>
      <c r="AJ53" s="29">
        <f t="shared" si="46"/>
        <v>207838.14666628186</v>
      </c>
      <c r="AK53" s="29">
        <f t="shared" si="46"/>
        <v>204555.79176695718</v>
      </c>
      <c r="AL53" s="29">
        <f t="shared" si="46"/>
        <v>203318.59412844689</v>
      </c>
      <c r="AM53" s="29">
        <f t="shared" si="46"/>
        <v>198126.35228298564</v>
      </c>
      <c r="AN53" s="29">
        <f t="shared" si="46"/>
        <v>193066.70714122147</v>
      </c>
      <c r="AO53" s="29">
        <f t="shared" si="46"/>
        <v>191898.99796962194</v>
      </c>
      <c r="AP53" s="29">
        <f t="shared" si="46"/>
        <v>186998.38368182845</v>
      </c>
      <c r="AQ53" s="29">
        <f t="shared" si="46"/>
        <v>200445.21053552919</v>
      </c>
      <c r="AR53" s="29">
        <f t="shared" si="46"/>
        <v>214858.98239096353</v>
      </c>
      <c r="AS53" s="29">
        <f t="shared" si="46"/>
        <v>230309.23108984774</v>
      </c>
      <c r="AT53" s="29">
        <f t="shared" si="46"/>
        <v>224427.71674932831</v>
      </c>
      <c r="AU53" s="19"/>
      <c r="AV53" s="28">
        <f t="shared" si="5"/>
        <v>145</v>
      </c>
      <c r="AW53" s="19"/>
      <c r="AX53" s="27">
        <f t="shared" si="6"/>
        <v>2.0350217997366915E-2</v>
      </c>
    </row>
    <row r="54" spans="1:50">
      <c r="A54">
        <f t="shared" si="7"/>
        <v>40</v>
      </c>
      <c r="C54" s="31">
        <f>VLOOKUP(Data!B42,alternative_prizes,3,TRUE)</f>
        <v>0</v>
      </c>
      <c r="D54" s="31">
        <f>VLOOKUP(Data!C42,alternative_prizes,3,TRUE)</f>
        <v>0.08</v>
      </c>
      <c r="E54" s="31">
        <f>VLOOKUP(Data!D42,alternative_prizes,3,TRUE)</f>
        <v>0.02</v>
      </c>
      <c r="F54" s="31">
        <f>VLOOKUP(Data!E42,alternative_prizes,3,TRUE)</f>
        <v>0.02</v>
      </c>
      <c r="G54" s="31">
        <f>VLOOKUP(Data!F42,alternative_prizes,3,TRUE)</f>
        <v>0.08</v>
      </c>
      <c r="H54" s="31">
        <f>VLOOKUP(Data!G42,alternative_prizes,3,TRUE)</f>
        <v>0.01</v>
      </c>
      <c r="I54" s="31">
        <f>VLOOKUP(Data!H42,alternative_prizes,3,TRUE)</f>
        <v>0</v>
      </c>
      <c r="J54" s="31">
        <f>VLOOKUP(Data!I42,alternative_prizes,3,TRUE)</f>
        <v>0.1</v>
      </c>
      <c r="K54" s="31">
        <f>VLOOKUP(Data!J42,alternative_prizes,3,TRUE)</f>
        <v>0</v>
      </c>
      <c r="L54" s="31">
        <f>VLOOKUP(Data!K42,alternative_prizes,3,TRUE)</f>
        <v>0</v>
      </c>
      <c r="M54" s="31">
        <f>VLOOKUP(Data!L42,alternative_prizes,3,TRUE)</f>
        <v>0</v>
      </c>
      <c r="N54" s="31">
        <f>VLOOKUP(Data!M42,alternative_prizes,3,TRUE)</f>
        <v>0</v>
      </c>
      <c r="O54" s="31">
        <f>VLOOKUP(Data!N42,alternative_prizes,3,TRUE)</f>
        <v>0.02</v>
      </c>
      <c r="P54" s="31">
        <f>VLOOKUP(Data!O42,alternative_prizes,3,TRUE)</f>
        <v>0</v>
      </c>
      <c r="Q54" s="31">
        <f>VLOOKUP(Data!P42,alternative_prizes,3,TRUE)</f>
        <v>0.02</v>
      </c>
      <c r="R54" s="31">
        <f>VLOOKUP(Data!Q42,alternative_prizes,3,TRUE)</f>
        <v>0.02</v>
      </c>
      <c r="S54" s="31">
        <f>VLOOKUP(Data!R42,alternative_prizes,3,TRUE)</f>
        <v>0.08</v>
      </c>
      <c r="T54" s="31">
        <f>VLOOKUP(Data!S42,alternative_prizes,3,TRUE)</f>
        <v>0.01</v>
      </c>
      <c r="U54" s="31">
        <f>VLOOKUP(Data!T42,alternative_prizes,3,TRUE)</f>
        <v>0.1</v>
      </c>
      <c r="V54" s="31">
        <f>VLOOKUP(Data!U42,alternative_prizes,3,TRUE)</f>
        <v>0.08</v>
      </c>
      <c r="X54">
        <f t="shared" si="8"/>
        <v>40</v>
      </c>
      <c r="Z54" s="32">
        <f t="shared" si="39"/>
        <v>150000</v>
      </c>
      <c r="AA54" s="29">
        <f t="shared" ref="AA54:AT54" si="47">Z54*(1+C54)*(1-$AA$9)</f>
        <v>146169.37998141401</v>
      </c>
      <c r="AB54" s="29">
        <f t="shared" si="47"/>
        <v>153831.51103788716</v>
      </c>
      <c r="AC54" s="29">
        <f t="shared" si="47"/>
        <v>152901.10481208167</v>
      </c>
      <c r="AD54" s="29">
        <f t="shared" si="47"/>
        <v>151976.32588421521</v>
      </c>
      <c r="AE54" s="29">
        <f t="shared" si="47"/>
        <v>159942.85434971325</v>
      </c>
      <c r="AF54" s="29">
        <f t="shared" si="47"/>
        <v>157416.90220855165</v>
      </c>
      <c r="AG54" s="29">
        <f t="shared" si="47"/>
        <v>153396.87329612585</v>
      </c>
      <c r="AH54" s="29">
        <f t="shared" si="47"/>
        <v>164427.45631240308</v>
      </c>
      <c r="AI54" s="29">
        <f t="shared" si="47"/>
        <v>160228.39560736666</v>
      </c>
      <c r="AJ54" s="29">
        <f t="shared" si="47"/>
        <v>156136.5682756367</v>
      </c>
      <c r="AK54" s="29">
        <f t="shared" si="47"/>
        <v>152149.23584850357</v>
      </c>
      <c r="AL54" s="29">
        <f t="shared" si="47"/>
        <v>148263.72979081131</v>
      </c>
      <c r="AM54" s="29">
        <f t="shared" si="47"/>
        <v>147366.99870933261</v>
      </c>
      <c r="AN54" s="29">
        <f t="shared" si="47"/>
        <v>143603.61887376657</v>
      </c>
      <c r="AO54" s="29">
        <f t="shared" si="47"/>
        <v>142735.07315028703</v>
      </c>
      <c r="AP54" s="29">
        <f t="shared" si="47"/>
        <v>141871.78057905877</v>
      </c>
      <c r="AQ54" s="29">
        <f t="shared" si="47"/>
        <v>149308.63346952168</v>
      </c>
      <c r="AR54" s="29">
        <f t="shared" si="47"/>
        <v>146950.62589275537</v>
      </c>
      <c r="AS54" s="29">
        <f t="shared" si="47"/>
        <v>157517.66708058171</v>
      </c>
      <c r="AT54" s="29">
        <f t="shared" si="47"/>
        <v>165774.67007966945</v>
      </c>
      <c r="AU54" s="19"/>
      <c r="AV54" s="28">
        <f t="shared" si="5"/>
        <v>29</v>
      </c>
      <c r="AW54" s="19"/>
      <c r="AX54" s="27">
        <f t="shared" si="6"/>
        <v>5.0122275459016929E-3</v>
      </c>
    </row>
    <row r="55" spans="1:50">
      <c r="A55">
        <f t="shared" si="7"/>
        <v>41</v>
      </c>
      <c r="C55" s="31">
        <f>VLOOKUP(Data!B43,alternative_prizes,3,TRUE)</f>
        <v>0.08</v>
      </c>
      <c r="D55" s="31">
        <f>VLOOKUP(Data!C43,alternative_prizes,3,TRUE)</f>
        <v>0.02</v>
      </c>
      <c r="E55" s="31">
        <f>VLOOKUP(Data!D43,alternative_prizes,3,TRUE)</f>
        <v>0.02</v>
      </c>
      <c r="F55" s="31">
        <f>VLOOKUP(Data!E43,alternative_prizes,3,TRUE)</f>
        <v>0.08</v>
      </c>
      <c r="G55" s="31">
        <f>VLOOKUP(Data!F43,alternative_prizes,3,TRUE)</f>
        <v>0</v>
      </c>
      <c r="H55" s="31">
        <f>VLOOKUP(Data!G43,alternative_prizes,3,TRUE)</f>
        <v>0</v>
      </c>
      <c r="I55" s="31">
        <f>VLOOKUP(Data!H43,alternative_prizes,3,TRUE)</f>
        <v>0.01</v>
      </c>
      <c r="J55" s="31">
        <f>VLOOKUP(Data!I43,alternative_prizes,3,TRUE)</f>
        <v>0.1</v>
      </c>
      <c r="K55" s="31">
        <f>VLOOKUP(Data!J43,alternative_prizes,3,TRUE)</f>
        <v>0.08</v>
      </c>
      <c r="L55" s="31">
        <f>VLOOKUP(Data!K43,alternative_prizes,3,TRUE)</f>
        <v>0.1</v>
      </c>
      <c r="M55" s="31">
        <f>VLOOKUP(Data!L43,alternative_prizes,3,TRUE)</f>
        <v>0</v>
      </c>
      <c r="N55" s="31">
        <f>VLOOKUP(Data!M43,alternative_prizes,3,TRUE)</f>
        <v>0.01</v>
      </c>
      <c r="O55" s="31">
        <f>VLOOKUP(Data!N43,alternative_prizes,3,TRUE)</f>
        <v>0.02</v>
      </c>
      <c r="P55" s="31">
        <f>VLOOKUP(Data!O43,alternative_prizes,3,TRUE)</f>
        <v>0</v>
      </c>
      <c r="Q55" s="31">
        <f>VLOOKUP(Data!P43,alternative_prizes,3,TRUE)</f>
        <v>0.01</v>
      </c>
      <c r="R55" s="31">
        <f>VLOOKUP(Data!Q43,alternative_prizes,3,TRUE)</f>
        <v>0.1</v>
      </c>
      <c r="S55" s="31">
        <f>VLOOKUP(Data!R43,alternative_prizes,3,TRUE)</f>
        <v>0.1</v>
      </c>
      <c r="T55" s="31">
        <f>VLOOKUP(Data!S43,alternative_prizes,3,TRUE)</f>
        <v>0</v>
      </c>
      <c r="U55" s="31">
        <f>VLOOKUP(Data!T43,alternative_prizes,3,TRUE)</f>
        <v>0.08</v>
      </c>
      <c r="V55" s="31">
        <f>VLOOKUP(Data!U43,alternative_prizes,3,TRUE)</f>
        <v>0.08</v>
      </c>
      <c r="X55">
        <f t="shared" si="8"/>
        <v>41</v>
      </c>
      <c r="Z55" s="32">
        <f t="shared" si="39"/>
        <v>150000</v>
      </c>
      <c r="AA55" s="29">
        <f t="shared" ref="AA55:AT55" si="48">Z55*(1+C55)*(1-$AA$9)</f>
        <v>157862.93037992713</v>
      </c>
      <c r="AB55" s="29">
        <f t="shared" si="48"/>
        <v>156908.1412586449</v>
      </c>
      <c r="AC55" s="29">
        <f t="shared" si="48"/>
        <v>155959.12690832332</v>
      </c>
      <c r="AD55" s="29">
        <f t="shared" si="48"/>
        <v>164134.43195495245</v>
      </c>
      <c r="AE55" s="29">
        <f t="shared" si="48"/>
        <v>159942.85434971325</v>
      </c>
      <c r="AF55" s="29">
        <f t="shared" si="48"/>
        <v>155858.31901836797</v>
      </c>
      <c r="AG55" s="29">
        <f t="shared" si="48"/>
        <v>153396.87329612585</v>
      </c>
      <c r="AH55" s="29">
        <f t="shared" si="48"/>
        <v>164427.45631240308</v>
      </c>
      <c r="AI55" s="29">
        <f t="shared" si="48"/>
        <v>173046.66725595601</v>
      </c>
      <c r="AJ55" s="29">
        <f t="shared" si="48"/>
        <v>185490.24311145645</v>
      </c>
      <c r="AK55" s="29">
        <f t="shared" si="48"/>
        <v>180753.29218802229</v>
      </c>
      <c r="AL55" s="29">
        <f t="shared" si="48"/>
        <v>177898.68410139871</v>
      </c>
      <c r="AM55" s="29">
        <f t="shared" si="48"/>
        <v>176822.71441135401</v>
      </c>
      <c r="AN55" s="29">
        <f t="shared" si="48"/>
        <v>172307.11021425505</v>
      </c>
      <c r="AO55" s="29">
        <f t="shared" si="48"/>
        <v>169585.89134047265</v>
      </c>
      <c r="AP55" s="29">
        <f t="shared" si="48"/>
        <v>181780.60699943712</v>
      </c>
      <c r="AQ55" s="29">
        <f t="shared" si="48"/>
        <v>194852.22986352062</v>
      </c>
      <c r="AR55" s="29">
        <f t="shared" si="48"/>
        <v>189876.19751431182</v>
      </c>
      <c r="AS55" s="29">
        <f t="shared" si="48"/>
        <v>199829.41966004734</v>
      </c>
      <c r="AT55" s="29">
        <f t="shared" si="48"/>
        <v>210304.38509103534</v>
      </c>
      <c r="AU55" s="19"/>
      <c r="AV55" s="28">
        <f t="shared" si="5"/>
        <v>125</v>
      </c>
      <c r="AW55" s="19"/>
      <c r="AX55" s="27">
        <f t="shared" si="6"/>
        <v>1.7039577257154548E-2</v>
      </c>
    </row>
    <row r="56" spans="1:50">
      <c r="A56">
        <f t="shared" si="7"/>
        <v>42</v>
      </c>
      <c r="C56" s="31">
        <f>VLOOKUP(Data!B44,alternative_prizes,3,TRUE)</f>
        <v>0.01</v>
      </c>
      <c r="D56" s="31">
        <f>VLOOKUP(Data!C44,alternative_prizes,3,TRUE)</f>
        <v>0.08</v>
      </c>
      <c r="E56" s="31">
        <f>VLOOKUP(Data!D44,alternative_prizes,3,TRUE)</f>
        <v>0</v>
      </c>
      <c r="F56" s="31">
        <f>VLOOKUP(Data!E44,alternative_prizes,3,TRUE)</f>
        <v>0.02</v>
      </c>
      <c r="G56" s="31">
        <f>VLOOKUP(Data!F44,alternative_prizes,3,TRUE)</f>
        <v>0.01</v>
      </c>
      <c r="H56" s="31">
        <f>VLOOKUP(Data!G44,alternative_prizes,3,TRUE)</f>
        <v>0.08</v>
      </c>
      <c r="I56" s="31">
        <f>VLOOKUP(Data!H44,alternative_prizes,3,TRUE)</f>
        <v>0.01</v>
      </c>
      <c r="J56" s="31">
        <f>VLOOKUP(Data!I44,alternative_prizes,3,TRUE)</f>
        <v>0.02</v>
      </c>
      <c r="K56" s="31">
        <f>VLOOKUP(Data!J44,alternative_prizes,3,TRUE)</f>
        <v>0</v>
      </c>
      <c r="L56" s="31">
        <f>VLOOKUP(Data!K44,alternative_prizes,3,TRUE)</f>
        <v>0.01</v>
      </c>
      <c r="M56" s="31">
        <f>VLOOKUP(Data!L44,alternative_prizes,3,TRUE)</f>
        <v>0.1</v>
      </c>
      <c r="N56" s="31">
        <f>VLOOKUP(Data!M44,alternative_prizes,3,TRUE)</f>
        <v>0</v>
      </c>
      <c r="O56" s="31">
        <f>VLOOKUP(Data!N44,alternative_prizes,3,TRUE)</f>
        <v>0</v>
      </c>
      <c r="P56" s="31">
        <f>VLOOKUP(Data!O44,alternative_prizes,3,TRUE)</f>
        <v>0</v>
      </c>
      <c r="Q56" s="31">
        <f>VLOOKUP(Data!P44,alternative_prizes,3,TRUE)</f>
        <v>0.01</v>
      </c>
      <c r="R56" s="31">
        <f>VLOOKUP(Data!Q44,alternative_prizes,3,TRUE)</f>
        <v>0</v>
      </c>
      <c r="S56" s="31">
        <f>VLOOKUP(Data!R44,alternative_prizes,3,TRUE)</f>
        <v>0.01</v>
      </c>
      <c r="T56" s="31">
        <f>VLOOKUP(Data!S44,alternative_prizes,3,TRUE)</f>
        <v>0.08</v>
      </c>
      <c r="U56" s="31">
        <f>VLOOKUP(Data!T44,alternative_prizes,3,TRUE)</f>
        <v>0.01</v>
      </c>
      <c r="V56" s="31">
        <f>VLOOKUP(Data!U44,alternative_prizes,3,TRUE)</f>
        <v>0.02</v>
      </c>
      <c r="X56">
        <f t="shared" si="8"/>
        <v>42</v>
      </c>
      <c r="Z56" s="32">
        <f t="shared" si="39"/>
        <v>150000</v>
      </c>
      <c r="AA56" s="29">
        <f t="shared" ref="AA56:AT56" si="49">Z56*(1+C56)*(1-$AA$9)</f>
        <v>147631.07378122816</v>
      </c>
      <c r="AB56" s="29">
        <f t="shared" si="49"/>
        <v>155369.82614826606</v>
      </c>
      <c r="AC56" s="29">
        <f t="shared" si="49"/>
        <v>151402.07437274759</v>
      </c>
      <c r="AD56" s="29">
        <f t="shared" si="49"/>
        <v>150486.36190495826</v>
      </c>
      <c r="AE56" s="29">
        <f t="shared" si="49"/>
        <v>148109.75464972996</v>
      </c>
      <c r="AF56" s="29">
        <f t="shared" si="49"/>
        <v>155873.59924572275</v>
      </c>
      <c r="AG56" s="29">
        <f t="shared" si="49"/>
        <v>153411.91220527256</v>
      </c>
      <c r="AH56" s="29">
        <f t="shared" si="49"/>
        <v>152484.04380389312</v>
      </c>
      <c r="AI56" s="29">
        <f t="shared" si="49"/>
        <v>148589.98759915889</v>
      </c>
      <c r="AJ56" s="29">
        <f t="shared" si="49"/>
        <v>146243.32948268804</v>
      </c>
      <c r="AK56" s="29">
        <f t="shared" si="49"/>
        <v>156759.50984394917</v>
      </c>
      <c r="AL56" s="29">
        <f t="shared" si="49"/>
        <v>152756.26906720278</v>
      </c>
      <c r="AM56" s="29">
        <f t="shared" si="49"/>
        <v>148855.26091884723</v>
      </c>
      <c r="AN56" s="29">
        <f t="shared" si="49"/>
        <v>145053.87463653006</v>
      </c>
      <c r="AO56" s="29">
        <f t="shared" si="49"/>
        <v>142763.06179145724</v>
      </c>
      <c r="AP56" s="29">
        <f t="shared" si="49"/>
        <v>139117.25484203734</v>
      </c>
      <c r="AQ56" s="29">
        <f t="shared" si="49"/>
        <v>136920.19809217824</v>
      </c>
      <c r="AR56" s="29">
        <f t="shared" si="49"/>
        <v>144097.49132687575</v>
      </c>
      <c r="AS56" s="29">
        <f t="shared" si="49"/>
        <v>141821.78249178585</v>
      </c>
      <c r="AT56" s="29">
        <f t="shared" si="49"/>
        <v>140964.0136998464</v>
      </c>
      <c r="AU56" s="19"/>
      <c r="AV56" s="28">
        <f t="shared" si="5"/>
        <v>5</v>
      </c>
      <c r="AW56" s="19"/>
      <c r="AX56" s="27">
        <f t="shared" si="6"/>
        <v>-3.101712633355902E-3</v>
      </c>
    </row>
    <row r="57" spans="1:50">
      <c r="A57">
        <f t="shared" si="7"/>
        <v>43</v>
      </c>
      <c r="C57" s="31">
        <f>VLOOKUP(Data!B45,alternative_prizes,3,TRUE)</f>
        <v>0.01</v>
      </c>
      <c r="D57" s="31">
        <f>VLOOKUP(Data!C45,alternative_prizes,3,TRUE)</f>
        <v>0</v>
      </c>
      <c r="E57" s="31">
        <f>VLOOKUP(Data!D45,alternative_prizes,3,TRUE)</f>
        <v>0.01</v>
      </c>
      <c r="F57" s="31">
        <f>VLOOKUP(Data!E45,alternative_prizes,3,TRUE)</f>
        <v>0.01</v>
      </c>
      <c r="G57" s="31">
        <f>VLOOKUP(Data!F45,alternative_prizes,3,TRUE)</f>
        <v>0</v>
      </c>
      <c r="H57" s="31">
        <f>VLOOKUP(Data!G45,alternative_prizes,3,TRUE)</f>
        <v>0.08</v>
      </c>
      <c r="I57" s="31">
        <f>VLOOKUP(Data!H45,alternative_prizes,3,TRUE)</f>
        <v>0.02</v>
      </c>
      <c r="J57" s="31">
        <f>VLOOKUP(Data!I45,alternative_prizes,3,TRUE)</f>
        <v>0.1</v>
      </c>
      <c r="K57" s="31">
        <f>VLOOKUP(Data!J45,alternative_prizes,3,TRUE)</f>
        <v>0.02</v>
      </c>
      <c r="L57" s="31">
        <f>VLOOKUP(Data!K45,alternative_prizes,3,TRUE)</f>
        <v>0.01</v>
      </c>
      <c r="M57" s="31">
        <f>VLOOKUP(Data!L45,alternative_prizes,3,TRUE)</f>
        <v>0.08</v>
      </c>
      <c r="N57" s="31">
        <f>VLOOKUP(Data!M45,alternative_prizes,3,TRUE)</f>
        <v>0.08</v>
      </c>
      <c r="O57" s="31">
        <f>VLOOKUP(Data!N45,alternative_prizes,3,TRUE)</f>
        <v>0.02</v>
      </c>
      <c r="P57" s="31">
        <f>VLOOKUP(Data!O45,alternative_prizes,3,TRUE)</f>
        <v>0.1</v>
      </c>
      <c r="Q57" s="31">
        <f>VLOOKUP(Data!P45,alternative_prizes,3,TRUE)</f>
        <v>0.01</v>
      </c>
      <c r="R57" s="31">
        <f>VLOOKUP(Data!Q45,alternative_prizes,3,TRUE)</f>
        <v>0.01</v>
      </c>
      <c r="S57" s="31">
        <f>VLOOKUP(Data!R45,alternative_prizes,3,TRUE)</f>
        <v>0.02</v>
      </c>
      <c r="T57" s="31">
        <f>VLOOKUP(Data!S45,alternative_prizes,3,TRUE)</f>
        <v>0.02</v>
      </c>
      <c r="U57" s="31">
        <f>VLOOKUP(Data!T45,alternative_prizes,3,TRUE)</f>
        <v>0.02</v>
      </c>
      <c r="V57" s="31">
        <f>VLOOKUP(Data!U45,alternative_prizes,3,TRUE)</f>
        <v>0.02</v>
      </c>
      <c r="X57">
        <f t="shared" si="8"/>
        <v>43</v>
      </c>
      <c r="Z57" s="32">
        <f t="shared" si="39"/>
        <v>150000</v>
      </c>
      <c r="AA57" s="29">
        <f t="shared" ref="AA57:AT57" si="50">Z57*(1+C57)*(1-$AA$9)</f>
        <v>147631.07378122816</v>
      </c>
      <c r="AB57" s="29">
        <f t="shared" si="50"/>
        <v>143860.95013728339</v>
      </c>
      <c r="AC57" s="29">
        <f t="shared" si="50"/>
        <v>141588.97695969915</v>
      </c>
      <c r="AD57" s="29">
        <f t="shared" si="50"/>
        <v>139352.88469430638</v>
      </c>
      <c r="AE57" s="29">
        <f t="shared" si="50"/>
        <v>135794.16502925495</v>
      </c>
      <c r="AF57" s="29">
        <f t="shared" si="50"/>
        <v>142912.4321334241</v>
      </c>
      <c r="AG57" s="29">
        <f t="shared" si="50"/>
        <v>142048.06685673384</v>
      </c>
      <c r="AH57" s="29">
        <f t="shared" si="50"/>
        <v>152262.57097338638</v>
      </c>
      <c r="AI57" s="29">
        <f t="shared" si="50"/>
        <v>151341.65403618035</v>
      </c>
      <c r="AJ57" s="29">
        <f t="shared" si="50"/>
        <v>148951.53928792296</v>
      </c>
      <c r="AK57" s="29">
        <f t="shared" si="50"/>
        <v>156759.50984394911</v>
      </c>
      <c r="AL57" s="29">
        <f t="shared" si="50"/>
        <v>164976.77059257895</v>
      </c>
      <c r="AM57" s="29">
        <f t="shared" si="50"/>
        <v>163978.95542820203</v>
      </c>
      <c r="AN57" s="29">
        <f t="shared" si="50"/>
        <v>175770.48312956159</v>
      </c>
      <c r="AO57" s="29">
        <f t="shared" si="50"/>
        <v>172994.56775641616</v>
      </c>
      <c r="AP57" s="29">
        <f t="shared" si="50"/>
        <v>170262.49197466098</v>
      </c>
      <c r="AQ57" s="29">
        <f t="shared" si="50"/>
        <v>169232.70762498138</v>
      </c>
      <c r="AR57" s="29">
        <f t="shared" si="50"/>
        <v>168209.15163361223</v>
      </c>
      <c r="AS57" s="29">
        <f t="shared" si="50"/>
        <v>167191.78633009634</v>
      </c>
      <c r="AT57" s="29">
        <f t="shared" si="50"/>
        <v>166180.57427181557</v>
      </c>
      <c r="AU57" s="19"/>
      <c r="AV57" s="28">
        <f t="shared" si="5"/>
        <v>30</v>
      </c>
      <c r="AW57" s="19"/>
      <c r="AX57" s="27">
        <f t="shared" si="6"/>
        <v>5.1351247822997159E-3</v>
      </c>
    </row>
    <row r="58" spans="1:50">
      <c r="A58">
        <f t="shared" si="7"/>
        <v>44</v>
      </c>
      <c r="C58" s="31">
        <f>VLOOKUP(Data!B46,alternative_prizes,3,TRUE)</f>
        <v>0.01</v>
      </c>
      <c r="D58" s="31">
        <f>VLOOKUP(Data!C46,alternative_prizes,3,TRUE)</f>
        <v>0</v>
      </c>
      <c r="E58" s="31">
        <f>VLOOKUP(Data!D46,alternative_prizes,3,TRUE)</f>
        <v>0.02</v>
      </c>
      <c r="F58" s="31">
        <f>VLOOKUP(Data!E46,alternative_prizes,3,TRUE)</f>
        <v>0.1</v>
      </c>
      <c r="G58" s="31">
        <f>VLOOKUP(Data!F46,alternative_prizes,3,TRUE)</f>
        <v>0</v>
      </c>
      <c r="H58" s="31">
        <f>VLOOKUP(Data!G46,alternative_prizes,3,TRUE)</f>
        <v>0.08</v>
      </c>
      <c r="I58" s="31">
        <f>VLOOKUP(Data!H46,alternative_prizes,3,TRUE)</f>
        <v>0.1</v>
      </c>
      <c r="J58" s="31">
        <f>VLOOKUP(Data!I46,alternative_prizes,3,TRUE)</f>
        <v>0</v>
      </c>
      <c r="K58" s="31">
        <f>VLOOKUP(Data!J46,alternative_prizes,3,TRUE)</f>
        <v>0.01</v>
      </c>
      <c r="L58" s="31">
        <f>VLOOKUP(Data!K46,alternative_prizes,3,TRUE)</f>
        <v>0.08</v>
      </c>
      <c r="M58" s="31">
        <f>VLOOKUP(Data!L46,alternative_prizes,3,TRUE)</f>
        <v>0.02</v>
      </c>
      <c r="N58" s="31">
        <f>VLOOKUP(Data!M46,alternative_prizes,3,TRUE)</f>
        <v>0.08</v>
      </c>
      <c r="O58" s="31">
        <f>VLOOKUP(Data!N46,alternative_prizes,3,TRUE)</f>
        <v>0.01</v>
      </c>
      <c r="P58" s="31">
        <f>VLOOKUP(Data!O46,alternative_prizes,3,TRUE)</f>
        <v>0.1</v>
      </c>
      <c r="Q58" s="31">
        <f>VLOOKUP(Data!P46,alternative_prizes,3,TRUE)</f>
        <v>0</v>
      </c>
      <c r="R58" s="31">
        <f>VLOOKUP(Data!Q46,alternative_prizes,3,TRUE)</f>
        <v>0.1</v>
      </c>
      <c r="S58" s="31">
        <f>VLOOKUP(Data!R46,alternative_prizes,3,TRUE)</f>
        <v>0</v>
      </c>
      <c r="T58" s="31">
        <f>VLOOKUP(Data!S46,alternative_prizes,3,TRUE)</f>
        <v>0.01</v>
      </c>
      <c r="U58" s="31">
        <f>VLOOKUP(Data!T46,alternative_prizes,3,TRUE)</f>
        <v>0.1</v>
      </c>
      <c r="V58" s="31">
        <f>VLOOKUP(Data!U46,alternative_prizes,3,TRUE)</f>
        <v>0</v>
      </c>
      <c r="X58">
        <f t="shared" si="8"/>
        <v>44</v>
      </c>
      <c r="Z58" s="32">
        <f t="shared" si="39"/>
        <v>150000</v>
      </c>
      <c r="AA58" s="29">
        <f t="shared" ref="AA58:AT58" si="51">Z58*(1+C58)*(1-$AA$9)</f>
        <v>147631.07378122816</v>
      </c>
      <c r="AB58" s="29">
        <f t="shared" si="51"/>
        <v>143860.95013728339</v>
      </c>
      <c r="AC58" s="29">
        <f t="shared" si="51"/>
        <v>142990.84801870605</v>
      </c>
      <c r="AD58" s="29">
        <f t="shared" si="51"/>
        <v>153273.14638467971</v>
      </c>
      <c r="AE58" s="29">
        <f t="shared" si="51"/>
        <v>149358.93849899428</v>
      </c>
      <c r="AF58" s="29">
        <f t="shared" si="51"/>
        <v>157188.26473257702</v>
      </c>
      <c r="AG58" s="29">
        <f t="shared" si="51"/>
        <v>168491.4821063111</v>
      </c>
      <c r="AH58" s="29">
        <f t="shared" si="51"/>
        <v>164188.63647752671</v>
      </c>
      <c r="AI58" s="29">
        <f t="shared" si="51"/>
        <v>161595.63137235329</v>
      </c>
      <c r="AJ58" s="29">
        <f t="shared" si="51"/>
        <v>170066.39936689453</v>
      </c>
      <c r="AK58" s="29">
        <f t="shared" si="51"/>
        <v>169037.8010276875</v>
      </c>
      <c r="AL58" s="29">
        <f t="shared" si="51"/>
        <v>177898.68410139871</v>
      </c>
      <c r="AM58" s="29">
        <f t="shared" si="51"/>
        <v>175089.15838771328</v>
      </c>
      <c r="AN58" s="29">
        <f t="shared" si="51"/>
        <v>187679.60730199743</v>
      </c>
      <c r="AO58" s="29">
        <f t="shared" si="51"/>
        <v>182886.74556325484</v>
      </c>
      <c r="AP58" s="29">
        <f t="shared" si="51"/>
        <v>196037.90950919694</v>
      </c>
      <c r="AQ58" s="29">
        <f t="shared" si="51"/>
        <v>191031.59790541243</v>
      </c>
      <c r="AR58" s="29">
        <f t="shared" si="51"/>
        <v>188014.66616613237</v>
      </c>
      <c r="AS58" s="29">
        <f t="shared" si="51"/>
        <v>201534.57266005149</v>
      </c>
      <c r="AT58" s="29">
        <f t="shared" si="51"/>
        <v>196387.89020359307</v>
      </c>
      <c r="AU58" s="19"/>
      <c r="AV58" s="28">
        <f t="shared" si="5"/>
        <v>92</v>
      </c>
      <c r="AW58" s="19"/>
      <c r="AX58" s="27">
        <f t="shared" si="6"/>
        <v>1.3563989488597716E-2</v>
      </c>
    </row>
    <row r="59" spans="1:50">
      <c r="A59">
        <f t="shared" si="7"/>
        <v>45</v>
      </c>
      <c r="C59" s="31">
        <f>VLOOKUP(Data!B47,alternative_prizes,3,TRUE)</f>
        <v>0.1</v>
      </c>
      <c r="D59" s="31">
        <f>VLOOKUP(Data!C47,alternative_prizes,3,TRUE)</f>
        <v>0</v>
      </c>
      <c r="E59" s="31">
        <f>VLOOKUP(Data!D47,alternative_prizes,3,TRUE)</f>
        <v>0.08</v>
      </c>
      <c r="F59" s="31">
        <f>VLOOKUP(Data!E47,alternative_prizes,3,TRUE)</f>
        <v>0.01</v>
      </c>
      <c r="G59" s="31">
        <f>VLOOKUP(Data!F47,alternative_prizes,3,TRUE)</f>
        <v>0.1</v>
      </c>
      <c r="H59" s="31">
        <f>VLOOKUP(Data!G47,alternative_prizes,3,TRUE)</f>
        <v>0.1</v>
      </c>
      <c r="I59" s="31">
        <f>VLOOKUP(Data!H47,alternative_prizes,3,TRUE)</f>
        <v>0</v>
      </c>
      <c r="J59" s="31">
        <f>VLOOKUP(Data!I47,alternative_prizes,3,TRUE)</f>
        <v>0.08</v>
      </c>
      <c r="K59" s="31">
        <f>VLOOKUP(Data!J47,alternative_prizes,3,TRUE)</f>
        <v>0.01</v>
      </c>
      <c r="L59" s="31">
        <f>VLOOKUP(Data!K47,alternative_prizes,3,TRUE)</f>
        <v>0.02</v>
      </c>
      <c r="M59" s="31">
        <f>VLOOKUP(Data!L47,alternative_prizes,3,TRUE)</f>
        <v>0.02</v>
      </c>
      <c r="N59" s="31">
        <f>VLOOKUP(Data!M47,alternative_prizes,3,TRUE)</f>
        <v>0.1</v>
      </c>
      <c r="O59" s="31">
        <f>VLOOKUP(Data!N47,alternative_prizes,3,TRUE)</f>
        <v>0</v>
      </c>
      <c r="P59" s="31">
        <f>VLOOKUP(Data!O47,alternative_prizes,3,TRUE)</f>
        <v>0</v>
      </c>
      <c r="Q59" s="31">
        <f>VLOOKUP(Data!P47,alternative_prizes,3,TRUE)</f>
        <v>0.08</v>
      </c>
      <c r="R59" s="31">
        <f>VLOOKUP(Data!Q47,alternative_prizes,3,TRUE)</f>
        <v>0.02</v>
      </c>
      <c r="S59" s="31">
        <f>VLOOKUP(Data!R47,alternative_prizes,3,TRUE)</f>
        <v>0.02</v>
      </c>
      <c r="T59" s="31">
        <f>VLOOKUP(Data!S47,alternative_prizes,3,TRUE)</f>
        <v>0</v>
      </c>
      <c r="U59" s="31">
        <f>VLOOKUP(Data!T47,alternative_prizes,3,TRUE)</f>
        <v>0.01</v>
      </c>
      <c r="V59" s="31">
        <f>VLOOKUP(Data!U47,alternative_prizes,3,TRUE)</f>
        <v>0.1</v>
      </c>
      <c r="X59">
        <f t="shared" si="8"/>
        <v>45</v>
      </c>
      <c r="Z59" s="32">
        <f t="shared" si="39"/>
        <v>150000</v>
      </c>
      <c r="AA59" s="29">
        <f t="shared" ref="AA59:AT59" si="52">Z59*(1+C59)*(1-$AA$9)</f>
        <v>160786.31797955543</v>
      </c>
      <c r="AB59" s="29">
        <f t="shared" si="52"/>
        <v>156680.24272377399</v>
      </c>
      <c r="AC59" s="29">
        <f t="shared" si="52"/>
        <v>164893.34832675479</v>
      </c>
      <c r="AD59" s="29">
        <f t="shared" si="52"/>
        <v>162289.21381907261</v>
      </c>
      <c r="AE59" s="29">
        <f t="shared" si="52"/>
        <v>173959.23425176981</v>
      </c>
      <c r="AF59" s="29">
        <f t="shared" si="52"/>
        <v>186468.43169256687</v>
      </c>
      <c r="AG59" s="29">
        <f t="shared" si="52"/>
        <v>181706.50031072766</v>
      </c>
      <c r="AH59" s="29">
        <f t="shared" si="52"/>
        <v>191231.47072088407</v>
      </c>
      <c r="AI59" s="29">
        <f t="shared" si="52"/>
        <v>188211.38242191737</v>
      </c>
      <c r="AJ59" s="29">
        <f t="shared" si="52"/>
        <v>187073.039303584</v>
      </c>
      <c r="AK59" s="29">
        <f t="shared" si="52"/>
        <v>185941.58113045627</v>
      </c>
      <c r="AL59" s="29">
        <f t="shared" si="52"/>
        <v>199312.41459508563</v>
      </c>
      <c r="AM59" s="29">
        <f t="shared" si="52"/>
        <v>194222.48042641467</v>
      </c>
      <c r="AN59" s="29">
        <f t="shared" si="52"/>
        <v>189262.53028254234</v>
      </c>
      <c r="AO59" s="29">
        <f t="shared" si="52"/>
        <v>199183.58427681224</v>
      </c>
      <c r="AP59" s="29">
        <f t="shared" si="52"/>
        <v>197978.87891027812</v>
      </c>
      <c r="AQ59" s="29">
        <f t="shared" si="52"/>
        <v>196781.4598621694</v>
      </c>
      <c r="AR59" s="29">
        <f t="shared" si="52"/>
        <v>191756.15986593874</v>
      </c>
      <c r="AS59" s="29">
        <f t="shared" si="52"/>
        <v>188727.78523448922</v>
      </c>
      <c r="AT59" s="29">
        <f t="shared" si="52"/>
        <v>202298.97125526553</v>
      </c>
      <c r="AU59" s="19"/>
      <c r="AV59" s="28">
        <f t="shared" si="5"/>
        <v>104</v>
      </c>
      <c r="AW59" s="19"/>
      <c r="AX59" s="27">
        <f t="shared" si="6"/>
        <v>1.5067962358725762E-2</v>
      </c>
    </row>
    <row r="60" spans="1:50">
      <c r="A60">
        <f t="shared" si="7"/>
        <v>46</v>
      </c>
      <c r="C60" s="31">
        <f>VLOOKUP(Data!B48,alternative_prizes,3,TRUE)</f>
        <v>0.1</v>
      </c>
      <c r="D60" s="31">
        <f>VLOOKUP(Data!C48,alternative_prizes,3,TRUE)</f>
        <v>0.08</v>
      </c>
      <c r="E60" s="31">
        <f>VLOOKUP(Data!D48,alternative_prizes,3,TRUE)</f>
        <v>0.1</v>
      </c>
      <c r="F60" s="31">
        <f>VLOOKUP(Data!E48,alternative_prizes,3,TRUE)</f>
        <v>0.08</v>
      </c>
      <c r="G60" s="31">
        <f>VLOOKUP(Data!F48,alternative_prizes,3,TRUE)</f>
        <v>0.08</v>
      </c>
      <c r="H60" s="31">
        <f>VLOOKUP(Data!G48,alternative_prizes,3,TRUE)</f>
        <v>0.02</v>
      </c>
      <c r="I60" s="31">
        <f>VLOOKUP(Data!H48,alternative_prizes,3,TRUE)</f>
        <v>0.08</v>
      </c>
      <c r="J60" s="31">
        <f>VLOOKUP(Data!I48,alternative_prizes,3,TRUE)</f>
        <v>0.01</v>
      </c>
      <c r="K60" s="31">
        <f>VLOOKUP(Data!J48,alternative_prizes,3,TRUE)</f>
        <v>0</v>
      </c>
      <c r="L60" s="31">
        <f>VLOOKUP(Data!K48,alternative_prizes,3,TRUE)</f>
        <v>0.08</v>
      </c>
      <c r="M60" s="31">
        <f>VLOOKUP(Data!L48,alternative_prizes,3,TRUE)</f>
        <v>0.08</v>
      </c>
      <c r="N60" s="31">
        <f>VLOOKUP(Data!M48,alternative_prizes,3,TRUE)</f>
        <v>0</v>
      </c>
      <c r="O60" s="31">
        <f>VLOOKUP(Data!N48,alternative_prizes,3,TRUE)</f>
        <v>0.02</v>
      </c>
      <c r="P60" s="31">
        <f>VLOOKUP(Data!O48,alternative_prizes,3,TRUE)</f>
        <v>0.01</v>
      </c>
      <c r="Q60" s="31">
        <f>VLOOKUP(Data!P48,alternative_prizes,3,TRUE)</f>
        <v>0.08</v>
      </c>
      <c r="R60" s="31">
        <f>VLOOKUP(Data!Q48,alternative_prizes,3,TRUE)</f>
        <v>0.1</v>
      </c>
      <c r="S60" s="31">
        <f>VLOOKUP(Data!R48,alternative_prizes,3,TRUE)</f>
        <v>0.02</v>
      </c>
      <c r="T60" s="31">
        <f>VLOOKUP(Data!S48,alternative_prizes,3,TRUE)</f>
        <v>0.08</v>
      </c>
      <c r="U60" s="31">
        <f>VLOOKUP(Data!T48,alternative_prizes,3,TRUE)</f>
        <v>0.08</v>
      </c>
      <c r="V60" s="31">
        <f>VLOOKUP(Data!U48,alternative_prizes,3,TRUE)</f>
        <v>0.08</v>
      </c>
      <c r="X60">
        <f t="shared" si="8"/>
        <v>46</v>
      </c>
      <c r="Z60" s="32">
        <f t="shared" si="39"/>
        <v>150000</v>
      </c>
      <c r="AA60" s="29">
        <f t="shared" ref="AA60:AT60" si="53">Z60*(1+C60)*(1-$AA$9)</f>
        <v>160786.31797955543</v>
      </c>
      <c r="AB60" s="29">
        <f t="shared" si="53"/>
        <v>169214.66214167592</v>
      </c>
      <c r="AC60" s="29">
        <f t="shared" si="53"/>
        <v>181382.68315943028</v>
      </c>
      <c r="AD60" s="29">
        <f t="shared" si="53"/>
        <v>190890.67922481018</v>
      </c>
      <c r="AE60" s="29">
        <f t="shared" si="53"/>
        <v>200897.08003095479</v>
      </c>
      <c r="AF60" s="29">
        <f t="shared" si="53"/>
        <v>199682.01107176798</v>
      </c>
      <c r="AG60" s="29">
        <f t="shared" si="53"/>
        <v>210149.24941297568</v>
      </c>
      <c r="AH60" s="29">
        <f t="shared" si="53"/>
        <v>206830.39563437819</v>
      </c>
      <c r="AI60" s="29">
        <f t="shared" si="53"/>
        <v>201548.47127458412</v>
      </c>
      <c r="AJ60" s="29">
        <f t="shared" si="53"/>
        <v>212113.54859333613</v>
      </c>
      <c r="AK60" s="29">
        <f t="shared" si="53"/>
        <v>223232.44236152744</v>
      </c>
      <c r="AL60" s="29">
        <f t="shared" si="53"/>
        <v>217531.65127814139</v>
      </c>
      <c r="AM60" s="29">
        <f t="shared" si="53"/>
        <v>216215.97283688185</v>
      </c>
      <c r="AN60" s="29">
        <f t="shared" si="53"/>
        <v>212801.3082570782</v>
      </c>
      <c r="AO60" s="29">
        <f t="shared" si="53"/>
        <v>223956.25406763036</v>
      </c>
      <c r="AP60" s="29">
        <f t="shared" si="53"/>
        <v>240060.6765335208</v>
      </c>
      <c r="AQ60" s="29">
        <f t="shared" si="53"/>
        <v>238608.73767839995</v>
      </c>
      <c r="AR60" s="29">
        <f t="shared" si="53"/>
        <v>251116.49696111702</v>
      </c>
      <c r="AS60" s="29">
        <f t="shared" si="53"/>
        <v>264279.90718015999</v>
      </c>
      <c r="AT60" s="29">
        <f t="shared" si="53"/>
        <v>278133.33725330135</v>
      </c>
      <c r="AU60" s="19"/>
      <c r="AV60" s="28">
        <f t="shared" si="5"/>
        <v>195</v>
      </c>
      <c r="AW60" s="19"/>
      <c r="AX60" s="27">
        <f t="shared" si="6"/>
        <v>3.1354788660272304E-2</v>
      </c>
    </row>
    <row r="61" spans="1:50">
      <c r="A61">
        <f t="shared" si="7"/>
        <v>47</v>
      </c>
      <c r="C61" s="31">
        <f>VLOOKUP(Data!B49,alternative_prizes,3,TRUE)</f>
        <v>0.01</v>
      </c>
      <c r="D61" s="31">
        <f>VLOOKUP(Data!C49,alternative_prizes,3,TRUE)</f>
        <v>0.1</v>
      </c>
      <c r="E61" s="31">
        <f>VLOOKUP(Data!D49,alternative_prizes,3,TRUE)</f>
        <v>0</v>
      </c>
      <c r="F61" s="31">
        <f>VLOOKUP(Data!E49,alternative_prizes,3,TRUE)</f>
        <v>0.1</v>
      </c>
      <c r="G61" s="31">
        <f>VLOOKUP(Data!F49,alternative_prizes,3,TRUE)</f>
        <v>0.08</v>
      </c>
      <c r="H61" s="31">
        <f>VLOOKUP(Data!G49,alternative_prizes,3,TRUE)</f>
        <v>0.08</v>
      </c>
      <c r="I61" s="31">
        <f>VLOOKUP(Data!H49,alternative_prizes,3,TRUE)</f>
        <v>0.08</v>
      </c>
      <c r="J61" s="31">
        <f>VLOOKUP(Data!I49,alternative_prizes,3,TRUE)</f>
        <v>0.01</v>
      </c>
      <c r="K61" s="31">
        <f>VLOOKUP(Data!J49,alternative_prizes,3,TRUE)</f>
        <v>0.08</v>
      </c>
      <c r="L61" s="31">
        <f>VLOOKUP(Data!K49,alternative_prizes,3,TRUE)</f>
        <v>0.01</v>
      </c>
      <c r="M61" s="31">
        <f>VLOOKUP(Data!L49,alternative_prizes,3,TRUE)</f>
        <v>0.1</v>
      </c>
      <c r="N61" s="31">
        <f>VLOOKUP(Data!M49,alternative_prizes,3,TRUE)</f>
        <v>0.02</v>
      </c>
      <c r="O61" s="31">
        <f>VLOOKUP(Data!N49,alternative_prizes,3,TRUE)</f>
        <v>0.1</v>
      </c>
      <c r="P61" s="31">
        <f>VLOOKUP(Data!O49,alternative_prizes,3,TRUE)</f>
        <v>0.01</v>
      </c>
      <c r="Q61" s="31">
        <f>VLOOKUP(Data!P49,alternative_prizes,3,TRUE)</f>
        <v>0.1</v>
      </c>
      <c r="R61" s="31">
        <f>VLOOKUP(Data!Q49,alternative_prizes,3,TRUE)</f>
        <v>0</v>
      </c>
      <c r="S61" s="31">
        <f>VLOOKUP(Data!R49,alternative_prizes,3,TRUE)</f>
        <v>0.08</v>
      </c>
      <c r="T61" s="31">
        <f>VLOOKUP(Data!S49,alternative_prizes,3,TRUE)</f>
        <v>0</v>
      </c>
      <c r="U61" s="31">
        <f>VLOOKUP(Data!T49,alternative_prizes,3,TRUE)</f>
        <v>0.08</v>
      </c>
      <c r="V61" s="31">
        <f>VLOOKUP(Data!U49,alternative_prizes,3,TRUE)</f>
        <v>0</v>
      </c>
      <c r="X61">
        <f t="shared" si="8"/>
        <v>47</v>
      </c>
      <c r="Z61" s="32">
        <f t="shared" si="39"/>
        <v>150000</v>
      </c>
      <c r="AA61" s="29">
        <f t="shared" ref="AA61:AT61" si="54">Z61*(1+C61)*(1-$AA$9)</f>
        <v>147631.07378122816</v>
      </c>
      <c r="AB61" s="29">
        <f t="shared" si="54"/>
        <v>158247.04515101173</v>
      </c>
      <c r="AC61" s="29">
        <f t="shared" si="54"/>
        <v>154205.81649076141</v>
      </c>
      <c r="AD61" s="29">
        <f t="shared" si="54"/>
        <v>165294.56963053692</v>
      </c>
      <c r="AE61" s="29">
        <f t="shared" si="54"/>
        <v>173959.23425176981</v>
      </c>
      <c r="AF61" s="29">
        <f t="shared" si="54"/>
        <v>183078.09657088382</v>
      </c>
      <c r="AG61" s="29">
        <f t="shared" si="54"/>
        <v>192674.96542039342</v>
      </c>
      <c r="AH61" s="29">
        <f t="shared" si="54"/>
        <v>189632.08023849124</v>
      </c>
      <c r="AI61" s="29">
        <f t="shared" si="54"/>
        <v>199572.50586993134</v>
      </c>
      <c r="AJ61" s="29">
        <f t="shared" si="54"/>
        <v>196420.68892525617</v>
      </c>
      <c r="AK61" s="29">
        <f t="shared" si="54"/>
        <v>210545.06231533052</v>
      </c>
      <c r="AL61" s="29">
        <f t="shared" si="54"/>
        <v>209271.64027410425</v>
      </c>
      <c r="AM61" s="29">
        <f t="shared" si="54"/>
        <v>224320.10998143509</v>
      </c>
      <c r="AN61" s="29">
        <f t="shared" si="54"/>
        <v>220777.45804854971</v>
      </c>
      <c r="AO61" s="29">
        <f t="shared" si="54"/>
        <v>236653.2971500805</v>
      </c>
      <c r="AP61" s="29">
        <f t="shared" si="54"/>
        <v>230609.77143323066</v>
      </c>
      <c r="AQ61" s="29">
        <f t="shared" si="54"/>
        <v>242698.2286179667</v>
      </c>
      <c r="AR61" s="29">
        <f t="shared" si="54"/>
        <v>236500.33066450444</v>
      </c>
      <c r="AS61" s="29">
        <f t="shared" si="54"/>
        <v>248897.56823013606</v>
      </c>
      <c r="AT61" s="29">
        <f t="shared" si="54"/>
        <v>242541.35484720452</v>
      </c>
      <c r="AU61" s="19"/>
      <c r="AV61" s="28">
        <f t="shared" si="5"/>
        <v>173</v>
      </c>
      <c r="AW61" s="19"/>
      <c r="AX61" s="27">
        <f t="shared" si="6"/>
        <v>2.4317817238219908E-2</v>
      </c>
    </row>
    <row r="62" spans="1:50">
      <c r="A62">
        <f t="shared" si="7"/>
        <v>48</v>
      </c>
      <c r="C62" s="31">
        <f>VLOOKUP(Data!B50,alternative_prizes,3,TRUE)</f>
        <v>0.02</v>
      </c>
      <c r="D62" s="31">
        <f>VLOOKUP(Data!C50,alternative_prizes,3,TRUE)</f>
        <v>0</v>
      </c>
      <c r="E62" s="31">
        <f>VLOOKUP(Data!D50,alternative_prizes,3,TRUE)</f>
        <v>0.1</v>
      </c>
      <c r="F62" s="31">
        <f>VLOOKUP(Data!E50,alternative_prizes,3,TRUE)</f>
        <v>0.08</v>
      </c>
      <c r="G62" s="31">
        <f>VLOOKUP(Data!F50,alternative_prizes,3,TRUE)</f>
        <v>0.08</v>
      </c>
      <c r="H62" s="31">
        <f>VLOOKUP(Data!G50,alternative_prizes,3,TRUE)</f>
        <v>0.08</v>
      </c>
      <c r="I62" s="31">
        <f>VLOOKUP(Data!H50,alternative_prizes,3,TRUE)</f>
        <v>0.01</v>
      </c>
      <c r="J62" s="31">
        <f>VLOOKUP(Data!I50,alternative_prizes,3,TRUE)</f>
        <v>0.01</v>
      </c>
      <c r="K62" s="31">
        <f>VLOOKUP(Data!J50,alternative_prizes,3,TRUE)</f>
        <v>0.08</v>
      </c>
      <c r="L62" s="31">
        <f>VLOOKUP(Data!K50,alternative_prizes,3,TRUE)</f>
        <v>0.01</v>
      </c>
      <c r="M62" s="31">
        <f>VLOOKUP(Data!L50,alternative_prizes,3,TRUE)</f>
        <v>0</v>
      </c>
      <c r="N62" s="31">
        <f>VLOOKUP(Data!M50,alternative_prizes,3,TRUE)</f>
        <v>0</v>
      </c>
      <c r="O62" s="31">
        <f>VLOOKUP(Data!N50,alternative_prizes,3,TRUE)</f>
        <v>0.1</v>
      </c>
      <c r="P62" s="31">
        <f>VLOOKUP(Data!O50,alternative_prizes,3,TRUE)</f>
        <v>0.01</v>
      </c>
      <c r="Q62" s="31">
        <f>VLOOKUP(Data!P50,alternative_prizes,3,TRUE)</f>
        <v>0.1</v>
      </c>
      <c r="R62" s="31">
        <f>VLOOKUP(Data!Q50,alternative_prizes,3,TRUE)</f>
        <v>0.1</v>
      </c>
      <c r="S62" s="31">
        <f>VLOOKUP(Data!R50,alternative_prizes,3,TRUE)</f>
        <v>0.1</v>
      </c>
      <c r="T62" s="31">
        <f>VLOOKUP(Data!S50,alternative_prizes,3,TRUE)</f>
        <v>0.02</v>
      </c>
      <c r="U62" s="31">
        <f>VLOOKUP(Data!T50,alternative_prizes,3,TRUE)</f>
        <v>0.08</v>
      </c>
      <c r="V62" s="31">
        <f>VLOOKUP(Data!U50,alternative_prizes,3,TRUE)</f>
        <v>0</v>
      </c>
      <c r="X62">
        <f t="shared" si="8"/>
        <v>48</v>
      </c>
      <c r="Z62" s="32">
        <f t="shared" si="39"/>
        <v>150000</v>
      </c>
      <c r="AA62" s="29">
        <f t="shared" ref="AA62:AT62" si="55">Z62*(1+C62)*(1-$AA$9)</f>
        <v>149092.76758104231</v>
      </c>
      <c r="AB62" s="29">
        <f t="shared" si="55"/>
        <v>145285.31598022679</v>
      </c>
      <c r="AC62" s="29">
        <f t="shared" si="55"/>
        <v>155732.60675304622</v>
      </c>
      <c r="AD62" s="29">
        <f t="shared" si="55"/>
        <v>163896.03771827137</v>
      </c>
      <c r="AE62" s="29">
        <f t="shared" si="55"/>
        <v>172487.39194576925</v>
      </c>
      <c r="AF62" s="29">
        <f t="shared" si="55"/>
        <v>181529.10097433452</v>
      </c>
      <c r="AG62" s="29">
        <f t="shared" si="55"/>
        <v>178662.24066254665</v>
      </c>
      <c r="AH62" s="29">
        <f t="shared" si="55"/>
        <v>175840.65622114646</v>
      </c>
      <c r="AI62" s="29">
        <f t="shared" si="55"/>
        <v>185058.14180666365</v>
      </c>
      <c r="AJ62" s="29">
        <f t="shared" si="55"/>
        <v>182135.54791251029</v>
      </c>
      <c r="AK62" s="29">
        <f t="shared" si="55"/>
        <v>177484.2674063117</v>
      </c>
      <c r="AL62" s="29">
        <f t="shared" si="55"/>
        <v>172951.76882157379</v>
      </c>
      <c r="AM62" s="29">
        <f t="shared" si="55"/>
        <v>185388.52064581416</v>
      </c>
      <c r="AN62" s="29">
        <f t="shared" si="55"/>
        <v>182460.70913103284</v>
      </c>
      <c r="AO62" s="29">
        <f t="shared" si="55"/>
        <v>195581.23731411612</v>
      </c>
      <c r="AP62" s="29">
        <f t="shared" si="55"/>
        <v>209645.24675748244</v>
      </c>
      <c r="AQ62" s="29">
        <f t="shared" si="55"/>
        <v>224720.58205367287</v>
      </c>
      <c r="AR62" s="29">
        <f t="shared" si="55"/>
        <v>223361.42340536532</v>
      </c>
      <c r="AS62" s="29">
        <f t="shared" si="55"/>
        <v>235069.9255506841</v>
      </c>
      <c r="AT62" s="29">
        <f t="shared" si="55"/>
        <v>229066.83513347097</v>
      </c>
      <c r="AU62" s="19"/>
      <c r="AV62" s="28">
        <f t="shared" si="5"/>
        <v>148</v>
      </c>
      <c r="AW62" s="19"/>
      <c r="AX62" s="27">
        <f t="shared" si="6"/>
        <v>2.1394577336735443E-2</v>
      </c>
    </row>
    <row r="63" spans="1:50">
      <c r="A63">
        <f t="shared" si="7"/>
        <v>49</v>
      </c>
      <c r="C63" s="31">
        <f>VLOOKUP(Data!B51,alternative_prizes,3,TRUE)</f>
        <v>0.02</v>
      </c>
      <c r="D63" s="31">
        <f>VLOOKUP(Data!C51,alternative_prizes,3,TRUE)</f>
        <v>0.01</v>
      </c>
      <c r="E63" s="31">
        <f>VLOOKUP(Data!D51,alternative_prizes,3,TRUE)</f>
        <v>0</v>
      </c>
      <c r="F63" s="31">
        <f>VLOOKUP(Data!E51,alternative_prizes,3,TRUE)</f>
        <v>0.1</v>
      </c>
      <c r="G63" s="31">
        <f>VLOOKUP(Data!F51,alternative_prizes,3,TRUE)</f>
        <v>0</v>
      </c>
      <c r="H63" s="31">
        <f>VLOOKUP(Data!G51,alternative_prizes,3,TRUE)</f>
        <v>0.01</v>
      </c>
      <c r="I63" s="31">
        <f>VLOOKUP(Data!H51,alternative_prizes,3,TRUE)</f>
        <v>0.1</v>
      </c>
      <c r="J63" s="31">
        <f>VLOOKUP(Data!I51,alternative_prizes,3,TRUE)</f>
        <v>0.02</v>
      </c>
      <c r="K63" s="31">
        <f>VLOOKUP(Data!J51,alternative_prizes,3,TRUE)</f>
        <v>0.1</v>
      </c>
      <c r="L63" s="31">
        <f>VLOOKUP(Data!K51,alternative_prizes,3,TRUE)</f>
        <v>0</v>
      </c>
      <c r="M63" s="31">
        <f>VLOOKUP(Data!L51,alternative_prizes,3,TRUE)</f>
        <v>0.08</v>
      </c>
      <c r="N63" s="31">
        <f>VLOOKUP(Data!M51,alternative_prizes,3,TRUE)</f>
        <v>0</v>
      </c>
      <c r="O63" s="31">
        <f>VLOOKUP(Data!N51,alternative_prizes,3,TRUE)</f>
        <v>0.08</v>
      </c>
      <c r="P63" s="31">
        <f>VLOOKUP(Data!O51,alternative_prizes,3,TRUE)</f>
        <v>0.08</v>
      </c>
      <c r="Q63" s="31">
        <f>VLOOKUP(Data!P51,alternative_prizes,3,TRUE)</f>
        <v>0.1</v>
      </c>
      <c r="R63" s="31">
        <f>VLOOKUP(Data!Q51,alternative_prizes,3,TRUE)</f>
        <v>0.01</v>
      </c>
      <c r="S63" s="31">
        <f>VLOOKUP(Data!R51,alternative_prizes,3,TRUE)</f>
        <v>0.08</v>
      </c>
      <c r="T63" s="31">
        <f>VLOOKUP(Data!S51,alternative_prizes,3,TRUE)</f>
        <v>0.02</v>
      </c>
      <c r="U63" s="31">
        <f>VLOOKUP(Data!T51,alternative_prizes,3,TRUE)</f>
        <v>0.02</v>
      </c>
      <c r="V63" s="31">
        <f>VLOOKUP(Data!U51,alternative_prizes,3,TRUE)</f>
        <v>0.1</v>
      </c>
      <c r="X63">
        <f t="shared" si="8"/>
        <v>49</v>
      </c>
      <c r="Z63" s="32">
        <f t="shared" si="39"/>
        <v>150000</v>
      </c>
      <c r="AA63" s="29">
        <f t="shared" ref="AA63:AT63" si="56">Z63*(1+C63)*(1-$AA$9)</f>
        <v>149092.76758104231</v>
      </c>
      <c r="AB63" s="29">
        <f t="shared" si="56"/>
        <v>146738.16914002906</v>
      </c>
      <c r="AC63" s="29">
        <f t="shared" si="56"/>
        <v>142990.84801870605</v>
      </c>
      <c r="AD63" s="29">
        <f t="shared" si="56"/>
        <v>153273.14638467971</v>
      </c>
      <c r="AE63" s="29">
        <f t="shared" si="56"/>
        <v>149358.93849899428</v>
      </c>
      <c r="AF63" s="29">
        <f t="shared" si="56"/>
        <v>147000.13646287296</v>
      </c>
      <c r="AG63" s="29">
        <f t="shared" si="56"/>
        <v>157570.73789571688</v>
      </c>
      <c r="AH63" s="29">
        <f t="shared" si="56"/>
        <v>156617.71601772969</v>
      </c>
      <c r="AI63" s="29">
        <f t="shared" si="56"/>
        <v>167879.90592572265</v>
      </c>
      <c r="AJ63" s="29">
        <f t="shared" si="56"/>
        <v>163592.67840333996</v>
      </c>
      <c r="AK63" s="29">
        <f t="shared" si="56"/>
        <v>172168.13067634843</v>
      </c>
      <c r="AL63" s="29">
        <f t="shared" si="56"/>
        <v>167771.3927568061</v>
      </c>
      <c r="AM63" s="29">
        <f t="shared" si="56"/>
        <v>176565.89129674065</v>
      </c>
      <c r="AN63" s="29">
        <f t="shared" si="56"/>
        <v>185821.39336831434</v>
      </c>
      <c r="AO63" s="29">
        <f t="shared" si="56"/>
        <v>199183.5842768123</v>
      </c>
      <c r="AP63" s="29">
        <f t="shared" si="56"/>
        <v>196037.90950919702</v>
      </c>
      <c r="AQ63" s="29">
        <f t="shared" si="56"/>
        <v>206314.12573784552</v>
      </c>
      <c r="AR63" s="29">
        <f t="shared" si="56"/>
        <v>205066.29331545695</v>
      </c>
      <c r="AS63" s="29">
        <f t="shared" si="56"/>
        <v>203826.00805324846</v>
      </c>
      <c r="AT63" s="29">
        <f t="shared" si="56"/>
        <v>218482.88895568688</v>
      </c>
      <c r="AU63" s="19"/>
      <c r="AV63" s="28">
        <f t="shared" si="5"/>
        <v>138</v>
      </c>
      <c r="AW63" s="19"/>
      <c r="AX63" s="27">
        <f t="shared" si="6"/>
        <v>1.8981521679906965E-2</v>
      </c>
    </row>
    <row r="64" spans="1:50">
      <c r="A64">
        <f t="shared" si="7"/>
        <v>50</v>
      </c>
      <c r="C64" s="31">
        <f>VLOOKUP(Data!B52,alternative_prizes,3,TRUE)</f>
        <v>0.1</v>
      </c>
      <c r="D64" s="31">
        <f>VLOOKUP(Data!C52,alternative_prizes,3,TRUE)</f>
        <v>0</v>
      </c>
      <c r="E64" s="31">
        <f>VLOOKUP(Data!D52,alternative_prizes,3,TRUE)</f>
        <v>0.08</v>
      </c>
      <c r="F64" s="31">
        <f>VLOOKUP(Data!E52,alternative_prizes,3,TRUE)</f>
        <v>0.1</v>
      </c>
      <c r="G64" s="31">
        <f>VLOOKUP(Data!F52,alternative_prizes,3,TRUE)</f>
        <v>0.08</v>
      </c>
      <c r="H64" s="31">
        <f>VLOOKUP(Data!G52,alternative_prizes,3,TRUE)</f>
        <v>0</v>
      </c>
      <c r="I64" s="31">
        <f>VLOOKUP(Data!H52,alternative_prizes,3,TRUE)</f>
        <v>0.02</v>
      </c>
      <c r="J64" s="31">
        <f>VLOOKUP(Data!I52,alternative_prizes,3,TRUE)</f>
        <v>0.02</v>
      </c>
      <c r="K64" s="31">
        <f>VLOOKUP(Data!J52,alternative_prizes,3,TRUE)</f>
        <v>0.02</v>
      </c>
      <c r="L64" s="31">
        <f>VLOOKUP(Data!K52,alternative_prizes,3,TRUE)</f>
        <v>0.08</v>
      </c>
      <c r="M64" s="31">
        <f>VLOOKUP(Data!L52,alternative_prizes,3,TRUE)</f>
        <v>0.08</v>
      </c>
      <c r="N64" s="31">
        <f>VLOOKUP(Data!M52,alternative_prizes,3,TRUE)</f>
        <v>0.1</v>
      </c>
      <c r="O64" s="31">
        <f>VLOOKUP(Data!N52,alternative_prizes,3,TRUE)</f>
        <v>0.01</v>
      </c>
      <c r="P64" s="31">
        <f>VLOOKUP(Data!O52,alternative_prizes,3,TRUE)</f>
        <v>0.01</v>
      </c>
      <c r="Q64" s="31">
        <f>VLOOKUP(Data!P52,alternative_prizes,3,TRUE)</f>
        <v>0</v>
      </c>
      <c r="R64" s="31">
        <f>VLOOKUP(Data!Q52,alternative_prizes,3,TRUE)</f>
        <v>0</v>
      </c>
      <c r="S64" s="31">
        <f>VLOOKUP(Data!R52,alternative_prizes,3,TRUE)</f>
        <v>0.01</v>
      </c>
      <c r="T64" s="31">
        <f>VLOOKUP(Data!S52,alternative_prizes,3,TRUE)</f>
        <v>0.01</v>
      </c>
      <c r="U64" s="31">
        <f>VLOOKUP(Data!T52,alternative_prizes,3,TRUE)</f>
        <v>0.1</v>
      </c>
      <c r="V64" s="31">
        <f>VLOOKUP(Data!U52,alternative_prizes,3,TRUE)</f>
        <v>0.08</v>
      </c>
      <c r="X64">
        <f t="shared" si="8"/>
        <v>50</v>
      </c>
      <c r="Z64" s="32">
        <f t="shared" si="39"/>
        <v>150000</v>
      </c>
      <c r="AA64" s="29">
        <f t="shared" ref="AA64:AT64" si="57">Z64*(1+C64)*(1-$AA$9)</f>
        <v>160786.31797955543</v>
      </c>
      <c r="AB64" s="29">
        <f t="shared" si="57"/>
        <v>156680.24272377399</v>
      </c>
      <c r="AC64" s="29">
        <f t="shared" si="57"/>
        <v>164893.34832675479</v>
      </c>
      <c r="AD64" s="29">
        <f t="shared" si="57"/>
        <v>176750.62891186125</v>
      </c>
      <c r="AE64" s="29">
        <f t="shared" si="57"/>
        <v>186015.8148434766</v>
      </c>
      <c r="AF64" s="29">
        <f t="shared" si="57"/>
        <v>181265.44214938991</v>
      </c>
      <c r="AG64" s="29">
        <f t="shared" si="57"/>
        <v>180169.10957902574</v>
      </c>
      <c r="AH64" s="29">
        <f t="shared" si="57"/>
        <v>179079.4078649935</v>
      </c>
      <c r="AI64" s="29">
        <f t="shared" si="57"/>
        <v>177996.29690244104</v>
      </c>
      <c r="AJ64" s="29">
        <f t="shared" si="57"/>
        <v>187326.78017196595</v>
      </c>
      <c r="AK64" s="29">
        <f t="shared" si="57"/>
        <v>197146.36304388649</v>
      </c>
      <c r="AL64" s="29">
        <f t="shared" si="57"/>
        <v>211322.91877924805</v>
      </c>
      <c r="AM64" s="29">
        <f t="shared" si="57"/>
        <v>207985.52942642436</v>
      </c>
      <c r="AN64" s="29">
        <f t="shared" si="57"/>
        <v>204700.84693453502</v>
      </c>
      <c r="AO64" s="29">
        <f t="shared" si="57"/>
        <v>199473.30585394212</v>
      </c>
      <c r="AP64" s="29">
        <f t="shared" si="57"/>
        <v>194379.26293009121</v>
      </c>
      <c r="AQ64" s="29">
        <f t="shared" si="57"/>
        <v>191309.46204782027</v>
      </c>
      <c r="AR64" s="29">
        <f t="shared" si="57"/>
        <v>188288.14204419215</v>
      </c>
      <c r="AS64" s="29">
        <f t="shared" si="57"/>
        <v>201827.71385664787</v>
      </c>
      <c r="AT64" s="29">
        <f t="shared" si="57"/>
        <v>212407.42894194575</v>
      </c>
      <c r="AU64" s="19"/>
      <c r="AV64" s="28">
        <f t="shared" si="5"/>
        <v>127</v>
      </c>
      <c r="AW64" s="19"/>
      <c r="AX64" s="27">
        <f t="shared" si="6"/>
        <v>1.7545697162451468E-2</v>
      </c>
    </row>
    <row r="65" spans="1:50">
      <c r="A65">
        <f t="shared" si="7"/>
        <v>51</v>
      </c>
      <c r="C65" s="31">
        <f>VLOOKUP(Data!B53,alternative_prizes,3,TRUE)</f>
        <v>0.1</v>
      </c>
      <c r="D65" s="31">
        <f>VLOOKUP(Data!C53,alternative_prizes,3,TRUE)</f>
        <v>0.01</v>
      </c>
      <c r="E65" s="31">
        <f>VLOOKUP(Data!D53,alternative_prizes,3,TRUE)</f>
        <v>0.1</v>
      </c>
      <c r="F65" s="31">
        <f>VLOOKUP(Data!E53,alternative_prizes,3,TRUE)</f>
        <v>0.1</v>
      </c>
      <c r="G65" s="31">
        <f>VLOOKUP(Data!F53,alternative_prizes,3,TRUE)</f>
        <v>0.08</v>
      </c>
      <c r="H65" s="31">
        <f>VLOOKUP(Data!G53,alternative_prizes,3,TRUE)</f>
        <v>0</v>
      </c>
      <c r="I65" s="31">
        <f>VLOOKUP(Data!H53,alternative_prizes,3,TRUE)</f>
        <v>0.08</v>
      </c>
      <c r="J65" s="31">
        <f>VLOOKUP(Data!I53,alternative_prizes,3,TRUE)</f>
        <v>0.1</v>
      </c>
      <c r="K65" s="31">
        <f>VLOOKUP(Data!J53,alternative_prizes,3,TRUE)</f>
        <v>0.1</v>
      </c>
      <c r="L65" s="31">
        <f>VLOOKUP(Data!K53,alternative_prizes,3,TRUE)</f>
        <v>0.08</v>
      </c>
      <c r="M65" s="31">
        <f>VLOOKUP(Data!L53,alternative_prizes,3,TRUE)</f>
        <v>0.02</v>
      </c>
      <c r="N65" s="31">
        <f>VLOOKUP(Data!M53,alternative_prizes,3,TRUE)</f>
        <v>0.02</v>
      </c>
      <c r="O65" s="31">
        <f>VLOOKUP(Data!N53,alternative_prizes,3,TRUE)</f>
        <v>0.1</v>
      </c>
      <c r="P65" s="31">
        <f>VLOOKUP(Data!O53,alternative_prizes,3,TRUE)</f>
        <v>0.08</v>
      </c>
      <c r="Q65" s="31">
        <f>VLOOKUP(Data!P53,alternative_prizes,3,TRUE)</f>
        <v>0.02</v>
      </c>
      <c r="R65" s="31">
        <f>VLOOKUP(Data!Q53,alternative_prizes,3,TRUE)</f>
        <v>0.02</v>
      </c>
      <c r="S65" s="31">
        <f>VLOOKUP(Data!R53,alternative_prizes,3,TRUE)</f>
        <v>0.1</v>
      </c>
      <c r="T65" s="31">
        <f>VLOOKUP(Data!S53,alternative_prizes,3,TRUE)</f>
        <v>0</v>
      </c>
      <c r="U65" s="31">
        <f>VLOOKUP(Data!T53,alternative_prizes,3,TRUE)</f>
        <v>0</v>
      </c>
      <c r="V65" s="31">
        <f>VLOOKUP(Data!U53,alternative_prizes,3,TRUE)</f>
        <v>0.01</v>
      </c>
      <c r="X65">
        <f t="shared" si="8"/>
        <v>51</v>
      </c>
      <c r="Z65" s="32">
        <f t="shared" si="39"/>
        <v>150000</v>
      </c>
      <c r="AA65" s="29">
        <f t="shared" ref="AA65:AT65" si="58">Z65*(1+C65)*(1-$AA$9)</f>
        <v>160786.31797955543</v>
      </c>
      <c r="AB65" s="29">
        <f t="shared" si="58"/>
        <v>158247.04515101173</v>
      </c>
      <c r="AC65" s="29">
        <f t="shared" si="58"/>
        <v>169626.39813983758</v>
      </c>
      <c r="AD65" s="29">
        <f t="shared" si="58"/>
        <v>181824.02659359065</v>
      </c>
      <c r="AE65" s="29">
        <f t="shared" si="58"/>
        <v>191355.15767694681</v>
      </c>
      <c r="AF65" s="29">
        <f t="shared" si="58"/>
        <v>186468.43169256687</v>
      </c>
      <c r="AG65" s="29">
        <f t="shared" si="58"/>
        <v>196243.0203355859</v>
      </c>
      <c r="AH65" s="29">
        <f t="shared" si="58"/>
        <v>210354.61779297251</v>
      </c>
      <c r="AI65" s="29">
        <f t="shared" si="58"/>
        <v>225480.96309952484</v>
      </c>
      <c r="AJ65" s="29">
        <f t="shared" si="58"/>
        <v>237300.57053186142</v>
      </c>
      <c r="AK65" s="29">
        <f t="shared" si="58"/>
        <v>235865.32539437033</v>
      </c>
      <c r="AL65" s="29">
        <f t="shared" si="58"/>
        <v>234438.76092966512</v>
      </c>
      <c r="AM65" s="29">
        <f t="shared" si="58"/>
        <v>251296.96774380075</v>
      </c>
      <c r="AN65" s="29">
        <f t="shared" si="58"/>
        <v>264469.83815750945</v>
      </c>
      <c r="AO65" s="29">
        <f t="shared" si="58"/>
        <v>262870.26741742285</v>
      </c>
      <c r="AP65" s="29">
        <f t="shared" si="58"/>
        <v>261280.37122688178</v>
      </c>
      <c r="AQ65" s="29">
        <f t="shared" si="58"/>
        <v>280068.72566601133</v>
      </c>
      <c r="AR65" s="29">
        <f t="shared" si="58"/>
        <v>272916.47988523741</v>
      </c>
      <c r="AS65" s="29">
        <f t="shared" si="58"/>
        <v>265946.884343568</v>
      </c>
      <c r="AT65" s="29">
        <f t="shared" si="58"/>
        <v>261746.8273627536</v>
      </c>
      <c r="AU65" s="19"/>
      <c r="AV65" s="28">
        <f t="shared" si="5"/>
        <v>188</v>
      </c>
      <c r="AW65" s="19"/>
      <c r="AX65" s="27">
        <f t="shared" si="6"/>
        <v>2.8228194757851766E-2</v>
      </c>
    </row>
    <row r="66" spans="1:50">
      <c r="A66">
        <f t="shared" si="7"/>
        <v>52</v>
      </c>
      <c r="C66" s="31">
        <f>VLOOKUP(Data!B54,alternative_prizes,3,TRUE)</f>
        <v>0.01</v>
      </c>
      <c r="D66" s="31">
        <f>VLOOKUP(Data!C54,alternative_prizes,3,TRUE)</f>
        <v>0.08</v>
      </c>
      <c r="E66" s="31">
        <f>VLOOKUP(Data!D54,alternative_prizes,3,TRUE)</f>
        <v>0.08</v>
      </c>
      <c r="F66" s="31">
        <f>VLOOKUP(Data!E54,alternative_prizes,3,TRUE)</f>
        <v>0.02</v>
      </c>
      <c r="G66" s="31">
        <f>VLOOKUP(Data!F54,alternative_prizes,3,TRUE)</f>
        <v>0.08</v>
      </c>
      <c r="H66" s="31">
        <f>VLOOKUP(Data!G54,alternative_prizes,3,TRUE)</f>
        <v>0.08</v>
      </c>
      <c r="I66" s="31">
        <f>VLOOKUP(Data!H54,alternative_prizes,3,TRUE)</f>
        <v>0.1</v>
      </c>
      <c r="J66" s="31">
        <f>VLOOKUP(Data!I54,alternative_prizes,3,TRUE)</f>
        <v>0.01</v>
      </c>
      <c r="K66" s="31">
        <f>VLOOKUP(Data!J54,alternative_prizes,3,TRUE)</f>
        <v>0.08</v>
      </c>
      <c r="L66" s="31">
        <f>VLOOKUP(Data!K54,alternative_prizes,3,TRUE)</f>
        <v>0.02</v>
      </c>
      <c r="M66" s="31">
        <f>VLOOKUP(Data!L54,alternative_prizes,3,TRUE)</f>
        <v>0</v>
      </c>
      <c r="N66" s="31">
        <f>VLOOKUP(Data!M54,alternative_prizes,3,TRUE)</f>
        <v>0.1</v>
      </c>
      <c r="O66" s="31">
        <f>VLOOKUP(Data!N54,alternative_prizes,3,TRUE)</f>
        <v>0.1</v>
      </c>
      <c r="P66" s="31">
        <f>VLOOKUP(Data!O54,alternative_prizes,3,TRUE)</f>
        <v>0.08</v>
      </c>
      <c r="Q66" s="31">
        <f>VLOOKUP(Data!P54,alternative_prizes,3,TRUE)</f>
        <v>0.02</v>
      </c>
      <c r="R66" s="31">
        <f>VLOOKUP(Data!Q54,alternative_prizes,3,TRUE)</f>
        <v>0.02</v>
      </c>
      <c r="S66" s="31">
        <f>VLOOKUP(Data!R54,alternative_prizes,3,TRUE)</f>
        <v>0.01</v>
      </c>
      <c r="T66" s="31">
        <f>VLOOKUP(Data!S54,alternative_prizes,3,TRUE)</f>
        <v>0.1</v>
      </c>
      <c r="U66" s="31">
        <f>VLOOKUP(Data!T54,alternative_prizes,3,TRUE)</f>
        <v>0.08</v>
      </c>
      <c r="V66" s="31">
        <f>VLOOKUP(Data!U54,alternative_prizes,3,TRUE)</f>
        <v>0.08</v>
      </c>
      <c r="X66">
        <f t="shared" si="8"/>
        <v>52</v>
      </c>
      <c r="Z66" s="32">
        <f t="shared" si="39"/>
        <v>150000</v>
      </c>
      <c r="AA66" s="29">
        <f t="shared" ref="AA66:AT66" si="59">Z66*(1+C66)*(1-$AA$9)</f>
        <v>147631.07378122816</v>
      </c>
      <c r="AB66" s="29">
        <f t="shared" si="59"/>
        <v>155369.82614826606</v>
      </c>
      <c r="AC66" s="29">
        <f t="shared" si="59"/>
        <v>163514.24032256741</v>
      </c>
      <c r="AD66" s="29">
        <f t="shared" si="59"/>
        <v>162525.27085735492</v>
      </c>
      <c r="AE66" s="29">
        <f t="shared" si="59"/>
        <v>171044.77012222281</v>
      </c>
      <c r="AF66" s="29">
        <f t="shared" si="59"/>
        <v>180010.85758436736</v>
      </c>
      <c r="AG66" s="29">
        <f t="shared" si="59"/>
        <v>192955.21991555041</v>
      </c>
      <c r="AH66" s="29">
        <f t="shared" si="59"/>
        <v>189907.90871883818</v>
      </c>
      <c r="AI66" s="29">
        <f t="shared" si="59"/>
        <v>199862.79315119673</v>
      </c>
      <c r="AJ66" s="29">
        <f t="shared" si="59"/>
        <v>198653.97978259539</v>
      </c>
      <c r="AK66" s="29">
        <f t="shared" si="59"/>
        <v>193580.86037108215</v>
      </c>
      <c r="AL66" s="29">
        <f t="shared" si="59"/>
        <v>207501.02513587158</v>
      </c>
      <c r="AM66" s="29">
        <f t="shared" si="59"/>
        <v>222422.17205719982</v>
      </c>
      <c r="AN66" s="29">
        <f t="shared" si="59"/>
        <v>234081.43908278609</v>
      </c>
      <c r="AO66" s="29">
        <f t="shared" si="59"/>
        <v>232665.66394803824</v>
      </c>
      <c r="AP66" s="29">
        <f t="shared" si="59"/>
        <v>231258.45172729171</v>
      </c>
      <c r="AQ66" s="29">
        <f t="shared" si="59"/>
        <v>227606.22366322929</v>
      </c>
      <c r="AR66" s="29">
        <f t="shared" si="59"/>
        <v>243973.11101361201</v>
      </c>
      <c r="AS66" s="29">
        <f t="shared" si="59"/>
        <v>256762.06825677378</v>
      </c>
      <c r="AT66" s="29">
        <f t="shared" si="59"/>
        <v>270221.41670283454</v>
      </c>
      <c r="AU66" s="19"/>
      <c r="AV66" s="28">
        <f t="shared" si="5"/>
        <v>192</v>
      </c>
      <c r="AW66" s="19"/>
      <c r="AX66" s="27">
        <f t="shared" si="6"/>
        <v>2.9867671313284383E-2</v>
      </c>
    </row>
    <row r="67" spans="1:50">
      <c r="A67">
        <f t="shared" si="7"/>
        <v>53</v>
      </c>
      <c r="C67" s="31">
        <f>VLOOKUP(Data!B55,alternative_prizes,3,TRUE)</f>
        <v>0.02</v>
      </c>
      <c r="D67" s="31">
        <f>VLOOKUP(Data!C55,alternative_prizes,3,TRUE)</f>
        <v>0.1</v>
      </c>
      <c r="E67" s="31">
        <f>VLOOKUP(Data!D55,alternative_prizes,3,TRUE)</f>
        <v>0.01</v>
      </c>
      <c r="F67" s="31">
        <f>VLOOKUP(Data!E55,alternative_prizes,3,TRUE)</f>
        <v>0</v>
      </c>
      <c r="G67" s="31">
        <f>VLOOKUP(Data!F55,alternative_prizes,3,TRUE)</f>
        <v>0.08</v>
      </c>
      <c r="H67" s="31">
        <f>VLOOKUP(Data!G55,alternative_prizes,3,TRUE)</f>
        <v>0.08</v>
      </c>
      <c r="I67" s="31">
        <f>VLOOKUP(Data!H55,alternative_prizes,3,TRUE)</f>
        <v>0.02</v>
      </c>
      <c r="J67" s="31">
        <f>VLOOKUP(Data!I55,alternative_prizes,3,TRUE)</f>
        <v>0.08</v>
      </c>
      <c r="K67" s="31">
        <f>VLOOKUP(Data!J55,alternative_prizes,3,TRUE)</f>
        <v>0</v>
      </c>
      <c r="L67" s="31">
        <f>VLOOKUP(Data!K55,alternative_prizes,3,TRUE)</f>
        <v>0</v>
      </c>
      <c r="M67" s="31">
        <f>VLOOKUP(Data!L55,alternative_prizes,3,TRUE)</f>
        <v>0.02</v>
      </c>
      <c r="N67" s="31">
        <f>VLOOKUP(Data!M55,alternative_prizes,3,TRUE)</f>
        <v>0.1</v>
      </c>
      <c r="O67" s="31">
        <f>VLOOKUP(Data!N55,alternative_prizes,3,TRUE)</f>
        <v>0.1</v>
      </c>
      <c r="P67" s="31">
        <f>VLOOKUP(Data!O55,alternative_prizes,3,TRUE)</f>
        <v>0.1</v>
      </c>
      <c r="Q67" s="31">
        <f>VLOOKUP(Data!P55,alternative_prizes,3,TRUE)</f>
        <v>0.08</v>
      </c>
      <c r="R67" s="31">
        <f>VLOOKUP(Data!Q55,alternative_prizes,3,TRUE)</f>
        <v>0.01</v>
      </c>
      <c r="S67" s="31">
        <f>VLOOKUP(Data!R55,alternative_prizes,3,TRUE)</f>
        <v>0</v>
      </c>
      <c r="T67" s="31">
        <f>VLOOKUP(Data!S55,alternative_prizes,3,TRUE)</f>
        <v>0.1</v>
      </c>
      <c r="U67" s="31">
        <f>VLOOKUP(Data!T55,alternative_prizes,3,TRUE)</f>
        <v>0</v>
      </c>
      <c r="V67" s="31">
        <f>VLOOKUP(Data!U55,alternative_prizes,3,TRUE)</f>
        <v>0.1</v>
      </c>
      <c r="X67">
        <f t="shared" si="8"/>
        <v>53</v>
      </c>
      <c r="Z67" s="32">
        <f t="shared" si="39"/>
        <v>150000</v>
      </c>
      <c r="AA67" s="29">
        <f t="shared" ref="AA67:AT67" si="60">Z67*(1+C67)*(1-$AA$9)</f>
        <v>149092.76758104231</v>
      </c>
      <c r="AB67" s="29">
        <f t="shared" si="60"/>
        <v>159813.84757824949</v>
      </c>
      <c r="AC67" s="29">
        <f t="shared" si="60"/>
        <v>157289.93282057668</v>
      </c>
      <c r="AD67" s="29">
        <f t="shared" si="60"/>
        <v>153273.14638467971</v>
      </c>
      <c r="AE67" s="29">
        <f t="shared" si="60"/>
        <v>161307.65357891383</v>
      </c>
      <c r="AF67" s="29">
        <f t="shared" si="60"/>
        <v>169763.3259111832</v>
      </c>
      <c r="AG67" s="29">
        <f t="shared" si="60"/>
        <v>168736.56062573849</v>
      </c>
      <c r="AH67" s="29">
        <f t="shared" si="60"/>
        <v>177581.65281739543</v>
      </c>
      <c r="AI67" s="29">
        <f t="shared" si="60"/>
        <v>173046.6672559561</v>
      </c>
      <c r="AJ67" s="29">
        <f t="shared" si="60"/>
        <v>168627.49373768774</v>
      </c>
      <c r="AK67" s="29">
        <f t="shared" si="60"/>
        <v>167607.59821071161</v>
      </c>
      <c r="AL67" s="29">
        <f t="shared" si="60"/>
        <v>179660.05721131363</v>
      </c>
      <c r="AM67" s="29">
        <f t="shared" si="60"/>
        <v>192579.19391335594</v>
      </c>
      <c r="AN67" s="29">
        <f t="shared" si="60"/>
        <v>206427.33005866208</v>
      </c>
      <c r="AO67" s="29">
        <f t="shared" si="60"/>
        <v>217248.15489043208</v>
      </c>
      <c r="AP67" s="29">
        <f t="shared" si="60"/>
        <v>213817.1892231004</v>
      </c>
      <c r="AQ67" s="29">
        <f t="shared" si="60"/>
        <v>208356.83985406178</v>
      </c>
      <c r="AR67" s="29">
        <f t="shared" si="60"/>
        <v>223339.5273732699</v>
      </c>
      <c r="AS67" s="29">
        <f t="shared" si="60"/>
        <v>217636.00160995271</v>
      </c>
      <c r="AT67" s="29">
        <f t="shared" si="60"/>
        <v>233285.94239104597</v>
      </c>
      <c r="AU67" s="19"/>
      <c r="AV67" s="28">
        <f t="shared" si="5"/>
        <v>158</v>
      </c>
      <c r="AW67" s="19"/>
      <c r="AX67" s="27">
        <f t="shared" si="6"/>
        <v>2.2327081698859663E-2</v>
      </c>
    </row>
    <row r="68" spans="1:50">
      <c r="A68">
        <f t="shared" si="7"/>
        <v>54</v>
      </c>
      <c r="C68" s="31">
        <f>VLOOKUP(Data!B56,alternative_prizes,3,TRUE)</f>
        <v>0</v>
      </c>
      <c r="D68" s="31">
        <f>VLOOKUP(Data!C56,alternative_prizes,3,TRUE)</f>
        <v>0.02</v>
      </c>
      <c r="E68" s="31">
        <f>VLOOKUP(Data!D56,alternative_prizes,3,TRUE)</f>
        <v>0.08</v>
      </c>
      <c r="F68" s="31">
        <f>VLOOKUP(Data!E56,alternative_prizes,3,TRUE)</f>
        <v>0</v>
      </c>
      <c r="G68" s="31">
        <f>VLOOKUP(Data!F56,alternative_prizes,3,TRUE)</f>
        <v>0</v>
      </c>
      <c r="H68" s="31">
        <f>VLOOKUP(Data!G56,alternative_prizes,3,TRUE)</f>
        <v>0</v>
      </c>
      <c r="I68" s="31">
        <f>VLOOKUP(Data!H56,alternative_prizes,3,TRUE)</f>
        <v>0.01</v>
      </c>
      <c r="J68" s="31">
        <f>VLOOKUP(Data!I56,alternative_prizes,3,TRUE)</f>
        <v>0.01</v>
      </c>
      <c r="K68" s="31">
        <f>VLOOKUP(Data!J56,alternative_prizes,3,TRUE)</f>
        <v>0.01</v>
      </c>
      <c r="L68" s="31">
        <f>VLOOKUP(Data!K56,alternative_prizes,3,TRUE)</f>
        <v>0.1</v>
      </c>
      <c r="M68" s="31">
        <f>VLOOKUP(Data!L56,alternative_prizes,3,TRUE)</f>
        <v>0</v>
      </c>
      <c r="N68" s="31">
        <f>VLOOKUP(Data!M56,alternative_prizes,3,TRUE)</f>
        <v>0.1</v>
      </c>
      <c r="O68" s="31">
        <f>VLOOKUP(Data!N56,alternative_prizes,3,TRUE)</f>
        <v>0.02</v>
      </c>
      <c r="P68" s="31">
        <f>VLOOKUP(Data!O56,alternative_prizes,3,TRUE)</f>
        <v>0</v>
      </c>
      <c r="Q68" s="31">
        <f>VLOOKUP(Data!P56,alternative_prizes,3,TRUE)</f>
        <v>0</v>
      </c>
      <c r="R68" s="31">
        <f>VLOOKUP(Data!Q56,alternative_prizes,3,TRUE)</f>
        <v>0</v>
      </c>
      <c r="S68" s="31">
        <f>VLOOKUP(Data!R56,alternative_prizes,3,TRUE)</f>
        <v>0.01</v>
      </c>
      <c r="T68" s="31">
        <f>VLOOKUP(Data!S56,alternative_prizes,3,TRUE)</f>
        <v>0</v>
      </c>
      <c r="U68" s="31">
        <f>VLOOKUP(Data!T56,alternative_prizes,3,TRUE)</f>
        <v>0.08</v>
      </c>
      <c r="V68" s="31">
        <f>VLOOKUP(Data!U56,alternative_prizes,3,TRUE)</f>
        <v>0</v>
      </c>
      <c r="X68">
        <f t="shared" si="8"/>
        <v>54</v>
      </c>
      <c r="Z68" s="32">
        <f t="shared" si="39"/>
        <v>150000</v>
      </c>
      <c r="AA68" s="29">
        <f t="shared" ref="AA68:AT68" si="61">Z68*(1+C68)*(1-$AA$9)</f>
        <v>146169.37998141401</v>
      </c>
      <c r="AB68" s="29">
        <f t="shared" si="61"/>
        <v>145285.31598022676</v>
      </c>
      <c r="AC68" s="29">
        <f t="shared" si="61"/>
        <v>152901.10481208167</v>
      </c>
      <c r="AD68" s="29">
        <f t="shared" si="61"/>
        <v>148996.39792570117</v>
      </c>
      <c r="AE68" s="29">
        <f t="shared" si="61"/>
        <v>145191.40736175855</v>
      </c>
      <c r="AF68" s="29">
        <f t="shared" si="61"/>
        <v>141483.58661798105</v>
      </c>
      <c r="AG68" s="29">
        <f t="shared" si="61"/>
        <v>139249.15876554631</v>
      </c>
      <c r="AH68" s="29">
        <f t="shared" si="61"/>
        <v>137050.01887793548</v>
      </c>
      <c r="AI68" s="29">
        <f t="shared" si="61"/>
        <v>134885.6096579147</v>
      </c>
      <c r="AJ68" s="29">
        <f t="shared" si="61"/>
        <v>144585.07016882446</v>
      </c>
      <c r="AK68" s="29">
        <f t="shared" si="61"/>
        <v>140892.73374097541</v>
      </c>
      <c r="AL68" s="29">
        <f t="shared" si="61"/>
        <v>151024.15925523543</v>
      </c>
      <c r="AM68" s="29">
        <f t="shared" si="61"/>
        <v>150110.73249975423</v>
      </c>
      <c r="AN68" s="29">
        <f t="shared" si="61"/>
        <v>146277.28465363313</v>
      </c>
      <c r="AO68" s="29">
        <f t="shared" si="61"/>
        <v>142541.73335457576</v>
      </c>
      <c r="AP68" s="29">
        <f t="shared" si="61"/>
        <v>138901.57857276255</v>
      </c>
      <c r="AQ68" s="29">
        <f t="shared" si="61"/>
        <v>136707.92796403044</v>
      </c>
      <c r="AR68" s="29">
        <f t="shared" si="61"/>
        <v>133216.75379364094</v>
      </c>
      <c r="AS68" s="29">
        <f t="shared" si="61"/>
        <v>140199.91419710289</v>
      </c>
      <c r="AT68" s="29">
        <f t="shared" si="61"/>
        <v>136619.56354425315</v>
      </c>
      <c r="AU68" s="19"/>
      <c r="AV68" s="28">
        <f t="shared" si="5"/>
        <v>3</v>
      </c>
      <c r="AW68" s="19"/>
      <c r="AX68" s="27">
        <f t="shared" si="6"/>
        <v>-4.6608612906793301E-3</v>
      </c>
    </row>
    <row r="69" spans="1:50">
      <c r="A69">
        <f t="shared" si="7"/>
        <v>55</v>
      </c>
      <c r="C69" s="31">
        <f>VLOOKUP(Data!B57,alternative_prizes,3,TRUE)</f>
        <v>0.1</v>
      </c>
      <c r="D69" s="31">
        <f>VLOOKUP(Data!C57,alternative_prizes,3,TRUE)</f>
        <v>0.08</v>
      </c>
      <c r="E69" s="31">
        <f>VLOOKUP(Data!D57,alternative_prizes,3,TRUE)</f>
        <v>0.01</v>
      </c>
      <c r="F69" s="31">
        <f>VLOOKUP(Data!E57,alternative_prizes,3,TRUE)</f>
        <v>0.1</v>
      </c>
      <c r="G69" s="31">
        <f>VLOOKUP(Data!F57,alternative_prizes,3,TRUE)</f>
        <v>0</v>
      </c>
      <c r="H69" s="31">
        <f>VLOOKUP(Data!G57,alternative_prizes,3,TRUE)</f>
        <v>0.08</v>
      </c>
      <c r="I69" s="31">
        <f>VLOOKUP(Data!H57,alternative_prizes,3,TRUE)</f>
        <v>0.01</v>
      </c>
      <c r="J69" s="31">
        <f>VLOOKUP(Data!I57,alternative_prizes,3,TRUE)</f>
        <v>0.1</v>
      </c>
      <c r="K69" s="31">
        <f>VLOOKUP(Data!J57,alternative_prizes,3,TRUE)</f>
        <v>0</v>
      </c>
      <c r="L69" s="31">
        <f>VLOOKUP(Data!K57,alternative_prizes,3,TRUE)</f>
        <v>0</v>
      </c>
      <c r="M69" s="31">
        <f>VLOOKUP(Data!L57,alternative_prizes,3,TRUE)</f>
        <v>0.02</v>
      </c>
      <c r="N69" s="31">
        <f>VLOOKUP(Data!M57,alternative_prizes,3,TRUE)</f>
        <v>0.01</v>
      </c>
      <c r="O69" s="31">
        <f>VLOOKUP(Data!N57,alternative_prizes,3,TRUE)</f>
        <v>0.08</v>
      </c>
      <c r="P69" s="31">
        <f>VLOOKUP(Data!O57,alternative_prizes,3,TRUE)</f>
        <v>0.08</v>
      </c>
      <c r="Q69" s="31">
        <f>VLOOKUP(Data!P57,alternative_prizes,3,TRUE)</f>
        <v>0.1</v>
      </c>
      <c r="R69" s="31">
        <f>VLOOKUP(Data!Q57,alternative_prizes,3,TRUE)</f>
        <v>0</v>
      </c>
      <c r="S69" s="31">
        <f>VLOOKUP(Data!R57,alternative_prizes,3,TRUE)</f>
        <v>0</v>
      </c>
      <c r="T69" s="31">
        <f>VLOOKUP(Data!S57,alternative_prizes,3,TRUE)</f>
        <v>0.01</v>
      </c>
      <c r="U69" s="31">
        <f>VLOOKUP(Data!T57,alternative_prizes,3,TRUE)</f>
        <v>0.08</v>
      </c>
      <c r="V69" s="31">
        <f>VLOOKUP(Data!U57,alternative_prizes,3,TRUE)</f>
        <v>0.01</v>
      </c>
      <c r="X69">
        <f t="shared" si="8"/>
        <v>55</v>
      </c>
      <c r="Z69" s="32">
        <f t="shared" si="39"/>
        <v>150000</v>
      </c>
      <c r="AA69" s="29">
        <f t="shared" ref="AA69:AT69" si="62">Z69*(1+C69)*(1-$AA$9)</f>
        <v>160786.31797955543</v>
      </c>
      <c r="AB69" s="29">
        <f t="shared" si="62"/>
        <v>169214.66214167592</v>
      </c>
      <c r="AC69" s="29">
        <f t="shared" si="62"/>
        <v>166542.28181002234</v>
      </c>
      <c r="AD69" s="29">
        <f t="shared" si="62"/>
        <v>178518.13520097989</v>
      </c>
      <c r="AE69" s="29">
        <f t="shared" si="62"/>
        <v>173959.23425176981</v>
      </c>
      <c r="AF69" s="29">
        <f t="shared" si="62"/>
        <v>183078.09657088382</v>
      </c>
      <c r="AG69" s="29">
        <f t="shared" si="62"/>
        <v>180186.77321721974</v>
      </c>
      <c r="AH69" s="29">
        <f t="shared" si="62"/>
        <v>193143.78542809293</v>
      </c>
      <c r="AI69" s="29">
        <f t="shared" si="62"/>
        <v>188211.3824219174</v>
      </c>
      <c r="AJ69" s="29">
        <f t="shared" si="62"/>
        <v>183404.94049370982</v>
      </c>
      <c r="AK69" s="29">
        <f t="shared" si="62"/>
        <v>182295.66777495714</v>
      </c>
      <c r="AL69" s="29">
        <f t="shared" si="62"/>
        <v>179416.70119521971</v>
      </c>
      <c r="AM69" s="29">
        <f t="shared" si="62"/>
        <v>188821.64139851439</v>
      </c>
      <c r="AN69" s="29">
        <f t="shared" si="62"/>
        <v>198719.58420211496</v>
      </c>
      <c r="AO69" s="29">
        <f t="shared" si="62"/>
        <v>213009.26836190865</v>
      </c>
      <c r="AP69" s="29">
        <f t="shared" si="62"/>
        <v>207569.55124503211</v>
      </c>
      <c r="AQ69" s="29">
        <f t="shared" si="62"/>
        <v>202268.75072337792</v>
      </c>
      <c r="AR69" s="29">
        <f t="shared" si="62"/>
        <v>199074.35241119901</v>
      </c>
      <c r="AS69" s="29">
        <f t="shared" si="62"/>
        <v>209509.73756745461</v>
      </c>
      <c r="AT69" s="29">
        <f t="shared" si="62"/>
        <v>206200.98349804425</v>
      </c>
      <c r="AU69" s="19"/>
      <c r="AV69" s="28">
        <f t="shared" si="5"/>
        <v>115</v>
      </c>
      <c r="AW69" s="19"/>
      <c r="AX69" s="27">
        <f t="shared" si="6"/>
        <v>1.6038053162840127E-2</v>
      </c>
    </row>
    <row r="70" spans="1:50">
      <c r="A70">
        <f t="shared" si="7"/>
        <v>56</v>
      </c>
      <c r="C70" s="31">
        <f>VLOOKUP(Data!B58,alternative_prizes,3,TRUE)</f>
        <v>0.08</v>
      </c>
      <c r="D70" s="31">
        <f>VLOOKUP(Data!C58,alternative_prizes,3,TRUE)</f>
        <v>0.01</v>
      </c>
      <c r="E70" s="31">
        <f>VLOOKUP(Data!D58,alternative_prizes,3,TRUE)</f>
        <v>0.1</v>
      </c>
      <c r="F70" s="31">
        <f>VLOOKUP(Data!E58,alternative_prizes,3,TRUE)</f>
        <v>0</v>
      </c>
      <c r="G70" s="31">
        <f>VLOOKUP(Data!F58,alternative_prizes,3,TRUE)</f>
        <v>0</v>
      </c>
      <c r="H70" s="31">
        <f>VLOOKUP(Data!G58,alternative_prizes,3,TRUE)</f>
        <v>0</v>
      </c>
      <c r="I70" s="31">
        <f>VLOOKUP(Data!H58,alternative_prizes,3,TRUE)</f>
        <v>0.02</v>
      </c>
      <c r="J70" s="31">
        <f>VLOOKUP(Data!I58,alternative_prizes,3,TRUE)</f>
        <v>0.02</v>
      </c>
      <c r="K70" s="31">
        <f>VLOOKUP(Data!J58,alternative_prizes,3,TRUE)</f>
        <v>0.01</v>
      </c>
      <c r="L70" s="31">
        <f>VLOOKUP(Data!K58,alternative_prizes,3,TRUE)</f>
        <v>0.08</v>
      </c>
      <c r="M70" s="31">
        <f>VLOOKUP(Data!L58,alternative_prizes,3,TRUE)</f>
        <v>0.1</v>
      </c>
      <c r="N70" s="31">
        <f>VLOOKUP(Data!M58,alternative_prizes,3,TRUE)</f>
        <v>0.08</v>
      </c>
      <c r="O70" s="31">
        <f>VLOOKUP(Data!N58,alternative_prizes,3,TRUE)</f>
        <v>0.02</v>
      </c>
      <c r="P70" s="31">
        <f>VLOOKUP(Data!O58,alternative_prizes,3,TRUE)</f>
        <v>0</v>
      </c>
      <c r="Q70" s="31">
        <f>VLOOKUP(Data!P58,alternative_prizes,3,TRUE)</f>
        <v>0.08</v>
      </c>
      <c r="R70" s="31">
        <f>VLOOKUP(Data!Q58,alternative_prizes,3,TRUE)</f>
        <v>0</v>
      </c>
      <c r="S70" s="31">
        <f>VLOOKUP(Data!R58,alternative_prizes,3,TRUE)</f>
        <v>0.02</v>
      </c>
      <c r="T70" s="31">
        <f>VLOOKUP(Data!S58,alternative_prizes,3,TRUE)</f>
        <v>0.1</v>
      </c>
      <c r="U70" s="31">
        <f>VLOOKUP(Data!T58,alternative_prizes,3,TRUE)</f>
        <v>0.01</v>
      </c>
      <c r="V70" s="31">
        <f>VLOOKUP(Data!U58,alternative_prizes,3,TRUE)</f>
        <v>0.02</v>
      </c>
      <c r="X70">
        <f t="shared" si="8"/>
        <v>56</v>
      </c>
      <c r="Z70" s="32">
        <f t="shared" si="39"/>
        <v>150000</v>
      </c>
      <c r="AA70" s="29">
        <f t="shared" ref="AA70:AT70" si="63">Z70*(1+C70)*(1-$AA$9)</f>
        <v>157862.93037992713</v>
      </c>
      <c r="AB70" s="29">
        <f t="shared" si="63"/>
        <v>155369.82614826603</v>
      </c>
      <c r="AC70" s="29">
        <f t="shared" si="63"/>
        <v>166542.28181002231</v>
      </c>
      <c r="AD70" s="29">
        <f t="shared" si="63"/>
        <v>162289.21381907258</v>
      </c>
      <c r="AE70" s="29">
        <f t="shared" si="63"/>
        <v>158144.75841069978</v>
      </c>
      <c r="AF70" s="29">
        <f t="shared" si="63"/>
        <v>154106.1418946833</v>
      </c>
      <c r="AG70" s="29">
        <f t="shared" si="63"/>
        <v>153174.07464210095</v>
      </c>
      <c r="AH70" s="29">
        <f t="shared" si="63"/>
        <v>152247.64473370655</v>
      </c>
      <c r="AI70" s="29">
        <f t="shared" si="63"/>
        <v>149843.22181800031</v>
      </c>
      <c r="AJ70" s="29">
        <f t="shared" si="63"/>
        <v>157697.93395839309</v>
      </c>
      <c r="AK70" s="29">
        <f t="shared" si="63"/>
        <v>169037.80102768747</v>
      </c>
      <c r="AL70" s="29">
        <f t="shared" si="63"/>
        <v>177898.68410139869</v>
      </c>
      <c r="AM70" s="29">
        <f t="shared" si="63"/>
        <v>176822.71441135398</v>
      </c>
      <c r="AN70" s="29">
        <f t="shared" si="63"/>
        <v>172307.11021425502</v>
      </c>
      <c r="AO70" s="29">
        <f t="shared" si="63"/>
        <v>181339.36895812917</v>
      </c>
      <c r="AP70" s="29">
        <f t="shared" si="63"/>
        <v>176708.42084553745</v>
      </c>
      <c r="AQ70" s="29">
        <f t="shared" si="63"/>
        <v>175639.65012491148</v>
      </c>
      <c r="AR70" s="29">
        <f t="shared" si="63"/>
        <v>188269.68423201251</v>
      </c>
      <c r="AS70" s="29">
        <f t="shared" si="63"/>
        <v>185296.37095749844</v>
      </c>
      <c r="AT70" s="29">
        <f t="shared" si="63"/>
        <v>184175.65845851274</v>
      </c>
      <c r="AU70" s="19"/>
      <c r="AV70" s="28">
        <f t="shared" si="5"/>
        <v>61</v>
      </c>
      <c r="AW70" s="19"/>
      <c r="AX70" s="27">
        <f t="shared" si="6"/>
        <v>1.0315576148236749E-2</v>
      </c>
    </row>
    <row r="71" spans="1:50">
      <c r="A71">
        <f t="shared" si="7"/>
        <v>57</v>
      </c>
      <c r="C71" s="31">
        <f>VLOOKUP(Data!B59,alternative_prizes,3,TRUE)</f>
        <v>0.08</v>
      </c>
      <c r="D71" s="31">
        <f>VLOOKUP(Data!C59,alternative_prizes,3,TRUE)</f>
        <v>0.01</v>
      </c>
      <c r="E71" s="31">
        <f>VLOOKUP(Data!D59,alternative_prizes,3,TRUE)</f>
        <v>0.02</v>
      </c>
      <c r="F71" s="31">
        <f>VLOOKUP(Data!E59,alternative_prizes,3,TRUE)</f>
        <v>0.1</v>
      </c>
      <c r="G71" s="31">
        <f>VLOOKUP(Data!F59,alternative_prizes,3,TRUE)</f>
        <v>0.01</v>
      </c>
      <c r="H71" s="31">
        <f>VLOOKUP(Data!G59,alternative_prizes,3,TRUE)</f>
        <v>0.1</v>
      </c>
      <c r="I71" s="31">
        <f>VLOOKUP(Data!H59,alternative_prizes,3,TRUE)</f>
        <v>0.08</v>
      </c>
      <c r="J71" s="31">
        <f>VLOOKUP(Data!I59,alternative_prizes,3,TRUE)</f>
        <v>0.01</v>
      </c>
      <c r="K71" s="31">
        <f>VLOOKUP(Data!J59,alternative_prizes,3,TRUE)</f>
        <v>0</v>
      </c>
      <c r="L71" s="31">
        <f>VLOOKUP(Data!K59,alternative_prizes,3,TRUE)</f>
        <v>0.08</v>
      </c>
      <c r="M71" s="31">
        <f>VLOOKUP(Data!L59,alternative_prizes,3,TRUE)</f>
        <v>0.01</v>
      </c>
      <c r="N71" s="31">
        <f>VLOOKUP(Data!M59,alternative_prizes,3,TRUE)</f>
        <v>0.01</v>
      </c>
      <c r="O71" s="31">
        <f>VLOOKUP(Data!N59,alternative_prizes,3,TRUE)</f>
        <v>0.02</v>
      </c>
      <c r="P71" s="31">
        <f>VLOOKUP(Data!O59,alternative_prizes,3,TRUE)</f>
        <v>0</v>
      </c>
      <c r="Q71" s="31">
        <f>VLOOKUP(Data!P59,alternative_prizes,3,TRUE)</f>
        <v>0.01</v>
      </c>
      <c r="R71" s="31">
        <f>VLOOKUP(Data!Q59,alternative_prizes,3,TRUE)</f>
        <v>0</v>
      </c>
      <c r="S71" s="31">
        <f>VLOOKUP(Data!R59,alternative_prizes,3,TRUE)</f>
        <v>0</v>
      </c>
      <c r="T71" s="31">
        <f>VLOOKUP(Data!S59,alternative_prizes,3,TRUE)</f>
        <v>0.01</v>
      </c>
      <c r="U71" s="31">
        <f>VLOOKUP(Data!T59,alternative_prizes,3,TRUE)</f>
        <v>0</v>
      </c>
      <c r="V71" s="31">
        <f>VLOOKUP(Data!U59,alternative_prizes,3,TRUE)</f>
        <v>0.1</v>
      </c>
      <c r="X71">
        <f t="shared" si="8"/>
        <v>57</v>
      </c>
      <c r="Z71" s="32">
        <f t="shared" si="39"/>
        <v>150000</v>
      </c>
      <c r="AA71" s="29">
        <f t="shared" ref="AA71:AT71" si="64">Z71*(1+C71)*(1-$AA$9)</f>
        <v>157862.93037992713</v>
      </c>
      <c r="AB71" s="29">
        <f t="shared" si="64"/>
        <v>155369.82614826603</v>
      </c>
      <c r="AC71" s="29">
        <f t="shared" si="64"/>
        <v>154430.1158602025</v>
      </c>
      <c r="AD71" s="29">
        <f t="shared" si="64"/>
        <v>165534.99809545404</v>
      </c>
      <c r="AE71" s="29">
        <f t="shared" si="64"/>
        <v>162920.73011470292</v>
      </c>
      <c r="AF71" s="29">
        <f t="shared" si="64"/>
        <v>174636.16211789305</v>
      </c>
      <c r="AG71" s="29">
        <f t="shared" si="64"/>
        <v>183790.50868156413</v>
      </c>
      <c r="AH71" s="29">
        <f t="shared" si="64"/>
        <v>180887.93431638298</v>
      </c>
      <c r="AI71" s="29">
        <f t="shared" si="64"/>
        <v>176268.51470096296</v>
      </c>
      <c r="AJ71" s="29">
        <f t="shared" si="64"/>
        <v>185508.42842940852</v>
      </c>
      <c r="AK71" s="29">
        <f t="shared" si="64"/>
        <v>182578.72323001127</v>
      </c>
      <c r="AL71" s="29">
        <f t="shared" si="64"/>
        <v>179695.28640034821</v>
      </c>
      <c r="AM71" s="29">
        <f t="shared" si="64"/>
        <v>178608.45047130631</v>
      </c>
      <c r="AN71" s="29">
        <f t="shared" si="64"/>
        <v>174047.24309887958</v>
      </c>
      <c r="AO71" s="29">
        <f t="shared" si="64"/>
        <v>171298.54258233364</v>
      </c>
      <c r="AP71" s="29">
        <f t="shared" si="64"/>
        <v>166924.01173986369</v>
      </c>
      <c r="AQ71" s="29">
        <f t="shared" si="64"/>
        <v>162661.19533350767</v>
      </c>
      <c r="AR71" s="29">
        <f t="shared" si="64"/>
        <v>160092.31286415891</v>
      </c>
      <c r="AS71" s="29">
        <f t="shared" si="64"/>
        <v>156003.96074096439</v>
      </c>
      <c r="AT71" s="29">
        <f t="shared" si="64"/>
        <v>167222.01625177855</v>
      </c>
      <c r="AU71" s="19"/>
      <c r="AV71" s="28">
        <f t="shared" si="5"/>
        <v>31</v>
      </c>
      <c r="AW71" s="19"/>
      <c r="AX71" s="27">
        <f t="shared" si="6"/>
        <v>5.4491465861667976E-3</v>
      </c>
    </row>
    <row r="72" spans="1:50">
      <c r="A72">
        <f t="shared" si="7"/>
        <v>58</v>
      </c>
      <c r="C72" s="31">
        <f>VLOOKUP(Data!B60,alternative_prizes,3,TRUE)</f>
        <v>0.01</v>
      </c>
      <c r="D72" s="31">
        <f>VLOOKUP(Data!C60,alternative_prizes,3,TRUE)</f>
        <v>0.1</v>
      </c>
      <c r="E72" s="31">
        <f>VLOOKUP(Data!D60,alternative_prizes,3,TRUE)</f>
        <v>0.1</v>
      </c>
      <c r="F72" s="31">
        <f>VLOOKUP(Data!E60,alternative_prizes,3,TRUE)</f>
        <v>0.01</v>
      </c>
      <c r="G72" s="31">
        <f>VLOOKUP(Data!F60,alternative_prizes,3,TRUE)</f>
        <v>0.08</v>
      </c>
      <c r="H72" s="31">
        <f>VLOOKUP(Data!G60,alternative_prizes,3,TRUE)</f>
        <v>0.01</v>
      </c>
      <c r="I72" s="31">
        <f>VLOOKUP(Data!H60,alternative_prizes,3,TRUE)</f>
        <v>0.08</v>
      </c>
      <c r="J72" s="31">
        <f>VLOOKUP(Data!I60,alternative_prizes,3,TRUE)</f>
        <v>0</v>
      </c>
      <c r="K72" s="31">
        <f>VLOOKUP(Data!J60,alternative_prizes,3,TRUE)</f>
        <v>0.08</v>
      </c>
      <c r="L72" s="31">
        <f>VLOOKUP(Data!K60,alternative_prizes,3,TRUE)</f>
        <v>0.08</v>
      </c>
      <c r="M72" s="31">
        <f>VLOOKUP(Data!L60,alternative_prizes,3,TRUE)</f>
        <v>0.02</v>
      </c>
      <c r="N72" s="31">
        <f>VLOOKUP(Data!M60,alternative_prizes,3,TRUE)</f>
        <v>0.1</v>
      </c>
      <c r="O72" s="31">
        <f>VLOOKUP(Data!N60,alternative_prizes,3,TRUE)</f>
        <v>0</v>
      </c>
      <c r="P72" s="31">
        <f>VLOOKUP(Data!O60,alternative_prizes,3,TRUE)</f>
        <v>0</v>
      </c>
      <c r="Q72" s="31">
        <f>VLOOKUP(Data!P60,alternative_prizes,3,TRUE)</f>
        <v>0</v>
      </c>
      <c r="R72" s="31">
        <f>VLOOKUP(Data!Q60,alternative_prizes,3,TRUE)</f>
        <v>0</v>
      </c>
      <c r="S72" s="31">
        <f>VLOOKUP(Data!R60,alternative_prizes,3,TRUE)</f>
        <v>0.01</v>
      </c>
      <c r="T72" s="31">
        <f>VLOOKUP(Data!S60,alternative_prizes,3,TRUE)</f>
        <v>0.08</v>
      </c>
      <c r="U72" s="31">
        <f>VLOOKUP(Data!T60,alternative_prizes,3,TRUE)</f>
        <v>0.01</v>
      </c>
      <c r="V72" s="31">
        <f>VLOOKUP(Data!U60,alternative_prizes,3,TRUE)</f>
        <v>0.1</v>
      </c>
      <c r="X72">
        <f t="shared" si="8"/>
        <v>58</v>
      </c>
      <c r="Z72" s="32">
        <f t="shared" si="39"/>
        <v>150000</v>
      </c>
      <c r="AA72" s="29">
        <f t="shared" ref="AA72:AT72" si="65">Z72*(1+C72)*(1-$AA$9)</f>
        <v>147631.07378122816</v>
      </c>
      <c r="AB72" s="29">
        <f t="shared" si="65"/>
        <v>158247.04515101173</v>
      </c>
      <c r="AC72" s="29">
        <f t="shared" si="65"/>
        <v>169626.39813983758</v>
      </c>
      <c r="AD72" s="29">
        <f t="shared" si="65"/>
        <v>166947.51532684229</v>
      </c>
      <c r="AE72" s="29">
        <f t="shared" si="65"/>
        <v>175698.8265942875</v>
      </c>
      <c r="AF72" s="29">
        <f t="shared" si="65"/>
        <v>172924.04288144314</v>
      </c>
      <c r="AG72" s="29">
        <f t="shared" si="65"/>
        <v>181988.64094939196</v>
      </c>
      <c r="AH72" s="29">
        <f t="shared" si="65"/>
        <v>177341.11207488531</v>
      </c>
      <c r="AI72" s="29">
        <f t="shared" si="65"/>
        <v>186637.25085984316</v>
      </c>
      <c r="AJ72" s="29">
        <f t="shared" si="65"/>
        <v>196420.68892525614</v>
      </c>
      <c r="AK72" s="29">
        <f t="shared" si="65"/>
        <v>195232.69414694281</v>
      </c>
      <c r="AL72" s="29">
        <f t="shared" si="65"/>
        <v>209271.64027410425</v>
      </c>
      <c r="AM72" s="29">
        <f t="shared" si="65"/>
        <v>203927.37271039552</v>
      </c>
      <c r="AN72" s="29">
        <f t="shared" si="65"/>
        <v>198719.58420211493</v>
      </c>
      <c r="AO72" s="29">
        <f t="shared" si="65"/>
        <v>193644.78941991689</v>
      </c>
      <c r="AP72" s="29">
        <f t="shared" si="65"/>
        <v>188699.59204093821</v>
      </c>
      <c r="AQ72" s="29">
        <f t="shared" si="65"/>
        <v>185719.48930055602</v>
      </c>
      <c r="AR72" s="29">
        <f t="shared" si="65"/>
        <v>195454.81873099532</v>
      </c>
      <c r="AS72" s="29">
        <f t="shared" si="65"/>
        <v>192368.03176648097</v>
      </c>
      <c r="AT72" s="29">
        <f t="shared" si="65"/>
        <v>206200.9834980442</v>
      </c>
      <c r="AU72" s="19"/>
      <c r="AV72" s="28">
        <f t="shared" si="5"/>
        <v>114</v>
      </c>
      <c r="AW72" s="19"/>
      <c r="AX72" s="27">
        <f t="shared" si="6"/>
        <v>1.6038053162840127E-2</v>
      </c>
    </row>
    <row r="73" spans="1:50">
      <c r="A73">
        <f t="shared" si="7"/>
        <v>59</v>
      </c>
      <c r="C73" s="31">
        <f>VLOOKUP(Data!B61,alternative_prizes,3,TRUE)</f>
        <v>0.01</v>
      </c>
      <c r="D73" s="31">
        <f>VLOOKUP(Data!C61,alternative_prizes,3,TRUE)</f>
        <v>0</v>
      </c>
      <c r="E73" s="31">
        <f>VLOOKUP(Data!D61,alternative_prizes,3,TRUE)</f>
        <v>0.01</v>
      </c>
      <c r="F73" s="31">
        <f>VLOOKUP(Data!E61,alternative_prizes,3,TRUE)</f>
        <v>0</v>
      </c>
      <c r="G73" s="31">
        <f>VLOOKUP(Data!F61,alternative_prizes,3,TRUE)</f>
        <v>0.08</v>
      </c>
      <c r="H73" s="31">
        <f>VLOOKUP(Data!G61,alternative_prizes,3,TRUE)</f>
        <v>0</v>
      </c>
      <c r="I73" s="31">
        <f>VLOOKUP(Data!H61,alternative_prizes,3,TRUE)</f>
        <v>0.08</v>
      </c>
      <c r="J73" s="31">
        <f>VLOOKUP(Data!I61,alternative_prizes,3,TRUE)</f>
        <v>0.1</v>
      </c>
      <c r="K73" s="31">
        <f>VLOOKUP(Data!J61,alternative_prizes,3,TRUE)</f>
        <v>0.02</v>
      </c>
      <c r="L73" s="31">
        <f>VLOOKUP(Data!K61,alternative_prizes,3,TRUE)</f>
        <v>0.01</v>
      </c>
      <c r="M73" s="31">
        <f>VLOOKUP(Data!L61,alternative_prizes,3,TRUE)</f>
        <v>0.1</v>
      </c>
      <c r="N73" s="31">
        <f>VLOOKUP(Data!M61,alternative_prizes,3,TRUE)</f>
        <v>0.02</v>
      </c>
      <c r="O73" s="31">
        <f>VLOOKUP(Data!N61,alternative_prizes,3,TRUE)</f>
        <v>0.02</v>
      </c>
      <c r="P73" s="31">
        <f>VLOOKUP(Data!O61,alternative_prizes,3,TRUE)</f>
        <v>0.01</v>
      </c>
      <c r="Q73" s="31">
        <f>VLOOKUP(Data!P61,alternative_prizes,3,TRUE)</f>
        <v>0.08</v>
      </c>
      <c r="R73" s="31">
        <f>VLOOKUP(Data!Q61,alternative_prizes,3,TRUE)</f>
        <v>0.08</v>
      </c>
      <c r="S73" s="31">
        <f>VLOOKUP(Data!R61,alternative_prizes,3,TRUE)</f>
        <v>0</v>
      </c>
      <c r="T73" s="31">
        <f>VLOOKUP(Data!S61,alternative_prizes,3,TRUE)</f>
        <v>0.1</v>
      </c>
      <c r="U73" s="31">
        <f>VLOOKUP(Data!T61,alternative_prizes,3,TRUE)</f>
        <v>0</v>
      </c>
      <c r="V73" s="31">
        <f>VLOOKUP(Data!U61,alternative_prizes,3,TRUE)</f>
        <v>0.08</v>
      </c>
      <c r="X73">
        <f t="shared" si="8"/>
        <v>59</v>
      </c>
      <c r="Z73" s="32">
        <f t="shared" si="39"/>
        <v>150000</v>
      </c>
      <c r="AA73" s="29">
        <f t="shared" ref="AA73:AT73" si="66">Z73*(1+C73)*(1-$AA$9)</f>
        <v>147631.07378122816</v>
      </c>
      <c r="AB73" s="29">
        <f t="shared" si="66"/>
        <v>143860.95013728339</v>
      </c>
      <c r="AC73" s="29">
        <f t="shared" si="66"/>
        <v>141588.97695969915</v>
      </c>
      <c r="AD73" s="29">
        <f t="shared" si="66"/>
        <v>137973.15316267961</v>
      </c>
      <c r="AE73" s="29">
        <f t="shared" si="66"/>
        <v>145205.64181346077</v>
      </c>
      <c r="AF73" s="29">
        <f t="shared" si="66"/>
        <v>141497.45755784563</v>
      </c>
      <c r="AG73" s="29">
        <f t="shared" si="66"/>
        <v>148914.68860927253</v>
      </c>
      <c r="AH73" s="29">
        <f t="shared" si="66"/>
        <v>159622.96316371317</v>
      </c>
      <c r="AI73" s="29">
        <f t="shared" si="66"/>
        <v>158657.52898376511</v>
      </c>
      <c r="AJ73" s="29">
        <f t="shared" si="66"/>
        <v>156151.87578233049</v>
      </c>
      <c r="AK73" s="29">
        <f t="shared" si="66"/>
        <v>167380.56768427888</v>
      </c>
      <c r="AL73" s="29">
        <f t="shared" si="66"/>
        <v>166368.21383556741</v>
      </c>
      <c r="AM73" s="29">
        <f t="shared" si="66"/>
        <v>165361.98292172933</v>
      </c>
      <c r="AN73" s="29">
        <f t="shared" si="66"/>
        <v>162750.44734218676</v>
      </c>
      <c r="AO73" s="29">
        <f t="shared" si="66"/>
        <v>171281.75025387752</v>
      </c>
      <c r="AP73" s="29">
        <f t="shared" si="66"/>
        <v>180260.26010453288</v>
      </c>
      <c r="AQ73" s="29">
        <f t="shared" si="66"/>
        <v>175656.86969845329</v>
      </c>
      <c r="AR73" s="29">
        <f t="shared" si="66"/>
        <v>188288.1420441923</v>
      </c>
      <c r="AS73" s="29">
        <f t="shared" si="66"/>
        <v>183479.73986967999</v>
      </c>
      <c r="AT73" s="29">
        <f t="shared" si="66"/>
        <v>193097.66267449624</v>
      </c>
      <c r="AU73" s="19"/>
      <c r="AV73" s="28">
        <f t="shared" si="5"/>
        <v>84</v>
      </c>
      <c r="AW73" s="19"/>
      <c r="AX73" s="27">
        <f t="shared" si="6"/>
        <v>1.2708109932546563E-2</v>
      </c>
    </row>
    <row r="74" spans="1:50">
      <c r="A74">
        <f t="shared" si="7"/>
        <v>60</v>
      </c>
      <c r="C74" s="31">
        <f>VLOOKUP(Data!B62,alternative_prizes,3,TRUE)</f>
        <v>0.1</v>
      </c>
      <c r="D74" s="31">
        <f>VLOOKUP(Data!C62,alternative_prizes,3,TRUE)</f>
        <v>0</v>
      </c>
      <c r="E74" s="31">
        <f>VLOOKUP(Data!D62,alternative_prizes,3,TRUE)</f>
        <v>0.01</v>
      </c>
      <c r="F74" s="31">
        <f>VLOOKUP(Data!E62,alternative_prizes,3,TRUE)</f>
        <v>0.08</v>
      </c>
      <c r="G74" s="31">
        <f>VLOOKUP(Data!F62,alternative_prizes,3,TRUE)</f>
        <v>0.02</v>
      </c>
      <c r="H74" s="31">
        <f>VLOOKUP(Data!G62,alternative_prizes,3,TRUE)</f>
        <v>0.08</v>
      </c>
      <c r="I74" s="31">
        <f>VLOOKUP(Data!H62,alternative_prizes,3,TRUE)</f>
        <v>0.08</v>
      </c>
      <c r="J74" s="31">
        <f>VLOOKUP(Data!I62,alternative_prizes,3,TRUE)</f>
        <v>0.08</v>
      </c>
      <c r="K74" s="31">
        <f>VLOOKUP(Data!J62,alternative_prizes,3,TRUE)</f>
        <v>0.1</v>
      </c>
      <c r="L74" s="31">
        <f>VLOOKUP(Data!K62,alternative_prizes,3,TRUE)</f>
        <v>0.08</v>
      </c>
      <c r="M74" s="31">
        <f>VLOOKUP(Data!L62,alternative_prizes,3,TRUE)</f>
        <v>0.02</v>
      </c>
      <c r="N74" s="31">
        <f>VLOOKUP(Data!M62,alternative_prizes,3,TRUE)</f>
        <v>0.01</v>
      </c>
      <c r="O74" s="31">
        <f>VLOOKUP(Data!N62,alternative_prizes,3,TRUE)</f>
        <v>0.01</v>
      </c>
      <c r="P74" s="31">
        <f>VLOOKUP(Data!O62,alternative_prizes,3,TRUE)</f>
        <v>0.1</v>
      </c>
      <c r="Q74" s="31">
        <f>VLOOKUP(Data!P62,alternative_prizes,3,TRUE)</f>
        <v>0</v>
      </c>
      <c r="R74" s="31">
        <f>VLOOKUP(Data!Q62,alternative_prizes,3,TRUE)</f>
        <v>0</v>
      </c>
      <c r="S74" s="31">
        <f>VLOOKUP(Data!R62,alternative_prizes,3,TRUE)</f>
        <v>0.1</v>
      </c>
      <c r="T74" s="31">
        <f>VLOOKUP(Data!S62,alternative_prizes,3,TRUE)</f>
        <v>0.02</v>
      </c>
      <c r="U74" s="31">
        <f>VLOOKUP(Data!T62,alternative_prizes,3,TRUE)</f>
        <v>0.01</v>
      </c>
      <c r="V74" s="31">
        <f>VLOOKUP(Data!U62,alternative_prizes,3,TRUE)</f>
        <v>0.01</v>
      </c>
      <c r="X74">
        <f t="shared" si="8"/>
        <v>60</v>
      </c>
      <c r="Z74" s="32">
        <f t="shared" si="39"/>
        <v>150000</v>
      </c>
      <c r="AA74" s="29">
        <f t="shared" ref="AA74:AT74" si="67">Z74*(1+C74)*(1-$AA$9)</f>
        <v>160786.31797955543</v>
      </c>
      <c r="AB74" s="29">
        <f t="shared" si="67"/>
        <v>156680.24272377399</v>
      </c>
      <c r="AC74" s="29">
        <f t="shared" si="67"/>
        <v>154205.81649076141</v>
      </c>
      <c r="AD74" s="29">
        <f t="shared" si="67"/>
        <v>162289.21381907261</v>
      </c>
      <c r="AE74" s="29">
        <f t="shared" si="67"/>
        <v>161307.6535789138</v>
      </c>
      <c r="AF74" s="29">
        <f t="shared" si="67"/>
        <v>169763.32591118317</v>
      </c>
      <c r="AG74" s="29">
        <f t="shared" si="67"/>
        <v>178662.24066254662</v>
      </c>
      <c r="AH74" s="29">
        <f t="shared" si="67"/>
        <v>188027.63239488925</v>
      </c>
      <c r="AI74" s="29">
        <f t="shared" si="67"/>
        <v>201548.47127458412</v>
      </c>
      <c r="AJ74" s="29">
        <f t="shared" si="67"/>
        <v>212113.54859333613</v>
      </c>
      <c r="AK74" s="29">
        <f t="shared" si="67"/>
        <v>210830.64000810924</v>
      </c>
      <c r="AL74" s="29">
        <f t="shared" si="67"/>
        <v>207501.02513587152</v>
      </c>
      <c r="AM74" s="29">
        <f t="shared" si="67"/>
        <v>204223.99434342884</v>
      </c>
      <c r="AN74" s="29">
        <f t="shared" si="67"/>
        <v>218909.49395704985</v>
      </c>
      <c r="AO74" s="29">
        <f t="shared" si="67"/>
        <v>213319.10002498049</v>
      </c>
      <c r="AP74" s="29">
        <f t="shared" si="67"/>
        <v>207871.47059229758</v>
      </c>
      <c r="AQ74" s="29">
        <f t="shared" si="67"/>
        <v>222819.2557968731</v>
      </c>
      <c r="AR74" s="29">
        <f t="shared" si="67"/>
        <v>221471.59678069342</v>
      </c>
      <c r="AS74" s="29">
        <f t="shared" si="67"/>
        <v>217973.93096517975</v>
      </c>
      <c r="AT74" s="29">
        <f t="shared" si="67"/>
        <v>214531.50323136523</v>
      </c>
      <c r="AU74" s="19"/>
      <c r="AV74" s="28">
        <f t="shared" si="5"/>
        <v>133</v>
      </c>
      <c r="AW74" s="19"/>
      <c r="AX74" s="27">
        <f t="shared" si="6"/>
        <v>1.8052068933422261E-2</v>
      </c>
    </row>
    <row r="75" spans="1:50">
      <c r="A75">
        <f t="shared" si="7"/>
        <v>61</v>
      </c>
      <c r="C75" s="31">
        <f>VLOOKUP(Data!B63,alternative_prizes,3,TRUE)</f>
        <v>0.1</v>
      </c>
      <c r="D75" s="31">
        <f>VLOOKUP(Data!C63,alternative_prizes,3,TRUE)</f>
        <v>0.08</v>
      </c>
      <c r="E75" s="31">
        <f>VLOOKUP(Data!D63,alternative_prizes,3,TRUE)</f>
        <v>0</v>
      </c>
      <c r="F75" s="31">
        <f>VLOOKUP(Data!E63,alternative_prizes,3,TRUE)</f>
        <v>0.1</v>
      </c>
      <c r="G75" s="31">
        <f>VLOOKUP(Data!F63,alternative_prizes,3,TRUE)</f>
        <v>0.01</v>
      </c>
      <c r="H75" s="31">
        <f>VLOOKUP(Data!G63,alternative_prizes,3,TRUE)</f>
        <v>0.01</v>
      </c>
      <c r="I75" s="31">
        <f>VLOOKUP(Data!H63,alternative_prizes,3,TRUE)</f>
        <v>0.08</v>
      </c>
      <c r="J75" s="31">
        <f>VLOOKUP(Data!I63,alternative_prizes,3,TRUE)</f>
        <v>0.08</v>
      </c>
      <c r="K75" s="31">
        <f>VLOOKUP(Data!J63,alternative_prizes,3,TRUE)</f>
        <v>0</v>
      </c>
      <c r="L75" s="31">
        <f>VLOOKUP(Data!K63,alternative_prizes,3,TRUE)</f>
        <v>0.01</v>
      </c>
      <c r="M75" s="31">
        <f>VLOOKUP(Data!L63,alternative_prizes,3,TRUE)</f>
        <v>0</v>
      </c>
      <c r="N75" s="31">
        <f>VLOOKUP(Data!M63,alternative_prizes,3,TRUE)</f>
        <v>0.1</v>
      </c>
      <c r="O75" s="31">
        <f>VLOOKUP(Data!N63,alternative_prizes,3,TRUE)</f>
        <v>0.1</v>
      </c>
      <c r="P75" s="31">
        <f>VLOOKUP(Data!O63,alternative_prizes,3,TRUE)</f>
        <v>0.02</v>
      </c>
      <c r="Q75" s="31">
        <f>VLOOKUP(Data!P63,alternative_prizes,3,TRUE)</f>
        <v>0.01</v>
      </c>
      <c r="R75" s="31">
        <f>VLOOKUP(Data!Q63,alternative_prizes,3,TRUE)</f>
        <v>0.1</v>
      </c>
      <c r="S75" s="31">
        <f>VLOOKUP(Data!R63,alternative_prizes,3,TRUE)</f>
        <v>0.1</v>
      </c>
      <c r="T75" s="31">
        <f>VLOOKUP(Data!S63,alternative_prizes,3,TRUE)</f>
        <v>0.08</v>
      </c>
      <c r="U75" s="31">
        <f>VLOOKUP(Data!T63,alternative_prizes,3,TRUE)</f>
        <v>0.08</v>
      </c>
      <c r="V75" s="31">
        <f>VLOOKUP(Data!U63,alternative_prizes,3,TRUE)</f>
        <v>0.08</v>
      </c>
      <c r="X75">
        <f t="shared" si="8"/>
        <v>61</v>
      </c>
      <c r="Z75" s="32">
        <f t="shared" si="39"/>
        <v>150000</v>
      </c>
      <c r="AA75" s="29">
        <f t="shared" ref="AA75:AT75" si="68">Z75*(1+C75)*(1-$AA$9)</f>
        <v>160786.31797955543</v>
      </c>
      <c r="AB75" s="29">
        <f t="shared" si="68"/>
        <v>169214.66214167592</v>
      </c>
      <c r="AC75" s="29">
        <f t="shared" si="68"/>
        <v>164893.34832675479</v>
      </c>
      <c r="AD75" s="29">
        <f t="shared" si="68"/>
        <v>176750.62891186125</v>
      </c>
      <c r="AE75" s="29">
        <f t="shared" si="68"/>
        <v>173959.23425176978</v>
      </c>
      <c r="AF75" s="29">
        <f t="shared" si="68"/>
        <v>171211.92364499316</v>
      </c>
      <c r="AG75" s="29">
        <f t="shared" si="68"/>
        <v>180186.77321721971</v>
      </c>
      <c r="AH75" s="29">
        <f t="shared" si="68"/>
        <v>189632.08023849118</v>
      </c>
      <c r="AI75" s="29">
        <f t="shared" si="68"/>
        <v>184789.35728697339</v>
      </c>
      <c r="AJ75" s="29">
        <f t="shared" si="68"/>
        <v>181871.00826412599</v>
      </c>
      <c r="AK75" s="29">
        <f t="shared" si="68"/>
        <v>177226.4834304128</v>
      </c>
      <c r="AL75" s="29">
        <f t="shared" si="68"/>
        <v>189970.62479493843</v>
      </c>
      <c r="AM75" s="29">
        <f t="shared" si="68"/>
        <v>203631.18190035858</v>
      </c>
      <c r="AN75" s="29">
        <f t="shared" si="68"/>
        <v>202399.57650215406</v>
      </c>
      <c r="AO75" s="29">
        <f t="shared" si="68"/>
        <v>199203.11207919224</v>
      </c>
      <c r="AP75" s="29">
        <f t="shared" si="68"/>
        <v>213527.56614188015</v>
      </c>
      <c r="AQ75" s="29">
        <f t="shared" si="68"/>
        <v>228882.07431392596</v>
      </c>
      <c r="AR75" s="29">
        <f t="shared" si="68"/>
        <v>240879.96641755069</v>
      </c>
      <c r="AS75" s="29">
        <f t="shared" si="68"/>
        <v>253506.78245661996</v>
      </c>
      <c r="AT75" s="29">
        <f t="shared" si="68"/>
        <v>266795.49033192487</v>
      </c>
      <c r="AU75" s="19"/>
      <c r="AV75" s="28">
        <f t="shared" si="5"/>
        <v>191</v>
      </c>
      <c r="AW75" s="19"/>
      <c r="AX75" s="27">
        <f t="shared" si="6"/>
        <v>2.9210862670991045E-2</v>
      </c>
    </row>
    <row r="76" spans="1:50">
      <c r="A76">
        <f t="shared" si="7"/>
        <v>62</v>
      </c>
      <c r="C76" s="31">
        <f>VLOOKUP(Data!B64,alternative_prizes,3,TRUE)</f>
        <v>0.01</v>
      </c>
      <c r="D76" s="31">
        <f>VLOOKUP(Data!C64,alternative_prizes,3,TRUE)</f>
        <v>0.08</v>
      </c>
      <c r="E76" s="31">
        <f>VLOOKUP(Data!D64,alternative_prizes,3,TRUE)</f>
        <v>0.08</v>
      </c>
      <c r="F76" s="31">
        <f>VLOOKUP(Data!E64,alternative_prizes,3,TRUE)</f>
        <v>0.02</v>
      </c>
      <c r="G76" s="31">
        <f>VLOOKUP(Data!F64,alternative_prizes,3,TRUE)</f>
        <v>0.02</v>
      </c>
      <c r="H76" s="31">
        <f>VLOOKUP(Data!G64,alternative_prizes,3,TRUE)</f>
        <v>0.02</v>
      </c>
      <c r="I76" s="31">
        <f>VLOOKUP(Data!H64,alternative_prizes,3,TRUE)</f>
        <v>0.02</v>
      </c>
      <c r="J76" s="31">
        <f>VLOOKUP(Data!I64,alternative_prizes,3,TRUE)</f>
        <v>0.01</v>
      </c>
      <c r="K76" s="31">
        <f>VLOOKUP(Data!J64,alternative_prizes,3,TRUE)</f>
        <v>0.01</v>
      </c>
      <c r="L76" s="31">
        <f>VLOOKUP(Data!K64,alternative_prizes,3,TRUE)</f>
        <v>0.02</v>
      </c>
      <c r="M76" s="31">
        <f>VLOOKUP(Data!L64,alternative_prizes,3,TRUE)</f>
        <v>0.08</v>
      </c>
      <c r="N76" s="31">
        <f>VLOOKUP(Data!M64,alternative_prizes,3,TRUE)</f>
        <v>0.1</v>
      </c>
      <c r="O76" s="31">
        <f>VLOOKUP(Data!N64,alternative_prizes,3,TRUE)</f>
        <v>0.08</v>
      </c>
      <c r="P76" s="31">
        <f>VLOOKUP(Data!O64,alternative_prizes,3,TRUE)</f>
        <v>0</v>
      </c>
      <c r="Q76" s="31">
        <f>VLOOKUP(Data!P64,alternative_prizes,3,TRUE)</f>
        <v>0.02</v>
      </c>
      <c r="R76" s="31">
        <f>VLOOKUP(Data!Q64,alternative_prizes,3,TRUE)</f>
        <v>0.1</v>
      </c>
      <c r="S76" s="31">
        <f>VLOOKUP(Data!R64,alternative_prizes,3,TRUE)</f>
        <v>0.02</v>
      </c>
      <c r="T76" s="31">
        <f>VLOOKUP(Data!S64,alternative_prizes,3,TRUE)</f>
        <v>0.1</v>
      </c>
      <c r="U76" s="31">
        <f>VLOOKUP(Data!T64,alternative_prizes,3,TRUE)</f>
        <v>0.01</v>
      </c>
      <c r="V76" s="31">
        <f>VLOOKUP(Data!U64,alternative_prizes,3,TRUE)</f>
        <v>0.01</v>
      </c>
      <c r="X76">
        <f t="shared" si="8"/>
        <v>62</v>
      </c>
      <c r="Z76" s="32">
        <f t="shared" si="39"/>
        <v>150000</v>
      </c>
      <c r="AA76" s="29">
        <f t="shared" ref="AA76:AT76" si="69">Z76*(1+C76)*(1-$AA$9)</f>
        <v>147631.07378122816</v>
      </c>
      <c r="AB76" s="29">
        <f t="shared" si="69"/>
        <v>155369.82614826606</v>
      </c>
      <c r="AC76" s="29">
        <f t="shared" si="69"/>
        <v>163514.24032256741</v>
      </c>
      <c r="AD76" s="29">
        <f t="shared" si="69"/>
        <v>162525.27085735492</v>
      </c>
      <c r="AE76" s="29">
        <f t="shared" si="69"/>
        <v>161542.28289321042</v>
      </c>
      <c r="AF76" s="29">
        <f t="shared" si="69"/>
        <v>160565.2402527227</v>
      </c>
      <c r="AG76" s="29">
        <f t="shared" si="69"/>
        <v>159594.10697728934</v>
      </c>
      <c r="AH76" s="29">
        <f t="shared" si="69"/>
        <v>157073.66254808949</v>
      </c>
      <c r="AI76" s="29">
        <f t="shared" si="69"/>
        <v>154593.02309816491</v>
      </c>
      <c r="AJ76" s="29">
        <f t="shared" si="69"/>
        <v>153658.01108283605</v>
      </c>
      <c r="AK76" s="29">
        <f t="shared" si="69"/>
        <v>161712.69270591883</v>
      </c>
      <c r="AL76" s="29">
        <f t="shared" si="69"/>
        <v>173341.25620495999</v>
      </c>
      <c r="AM76" s="29">
        <f t="shared" si="69"/>
        <v>182427.72440168477</v>
      </c>
      <c r="AN76" s="29">
        <f t="shared" si="69"/>
        <v>177768.98244809691</v>
      </c>
      <c r="AO76" s="29">
        <f t="shared" si="69"/>
        <v>176693.79722168334</v>
      </c>
      <c r="AP76" s="29">
        <f t="shared" si="69"/>
        <v>189399.63376733777</v>
      </c>
      <c r="AQ76" s="29">
        <f t="shared" si="69"/>
        <v>188254.1038480548</v>
      </c>
      <c r="AR76" s="29">
        <f t="shared" si="69"/>
        <v>201791.22801513059</v>
      </c>
      <c r="AS76" s="29">
        <f t="shared" si="69"/>
        <v>198604.37114337584</v>
      </c>
      <c r="AT76" s="29">
        <f t="shared" si="69"/>
        <v>195467.84379694759</v>
      </c>
      <c r="AU76" s="19"/>
      <c r="AV76" s="28">
        <f t="shared" si="5"/>
        <v>91</v>
      </c>
      <c r="AW76" s="19"/>
      <c r="AX76" s="27">
        <f t="shared" si="6"/>
        <v>1.3326040143361695E-2</v>
      </c>
    </row>
    <row r="77" spans="1:50">
      <c r="A77">
        <f t="shared" si="7"/>
        <v>63</v>
      </c>
      <c r="C77" s="31">
        <f>VLOOKUP(Data!B65,alternative_prizes,3,TRUE)</f>
        <v>0.1</v>
      </c>
      <c r="D77" s="31">
        <f>VLOOKUP(Data!C65,alternative_prizes,3,TRUE)</f>
        <v>0</v>
      </c>
      <c r="E77" s="31">
        <f>VLOOKUP(Data!D65,alternative_prizes,3,TRUE)</f>
        <v>0.08</v>
      </c>
      <c r="F77" s="31">
        <f>VLOOKUP(Data!E65,alternative_prizes,3,TRUE)</f>
        <v>0.01</v>
      </c>
      <c r="G77" s="31">
        <f>VLOOKUP(Data!F65,alternative_prizes,3,TRUE)</f>
        <v>0.08</v>
      </c>
      <c r="H77" s="31">
        <f>VLOOKUP(Data!G65,alternative_prizes,3,TRUE)</f>
        <v>0.08</v>
      </c>
      <c r="I77" s="31">
        <f>VLOOKUP(Data!H65,alternative_prizes,3,TRUE)</f>
        <v>0.01</v>
      </c>
      <c r="J77" s="31">
        <f>VLOOKUP(Data!I65,alternative_prizes,3,TRUE)</f>
        <v>0.08</v>
      </c>
      <c r="K77" s="31">
        <f>VLOOKUP(Data!J65,alternative_prizes,3,TRUE)</f>
        <v>0</v>
      </c>
      <c r="L77" s="31">
        <f>VLOOKUP(Data!K65,alternative_prizes,3,TRUE)</f>
        <v>0.1</v>
      </c>
      <c r="M77" s="31">
        <f>VLOOKUP(Data!L65,alternative_prizes,3,TRUE)</f>
        <v>0</v>
      </c>
      <c r="N77" s="31">
        <f>VLOOKUP(Data!M65,alternative_prizes,3,TRUE)</f>
        <v>0.08</v>
      </c>
      <c r="O77" s="31">
        <f>VLOOKUP(Data!N65,alternative_prizes,3,TRUE)</f>
        <v>0.08</v>
      </c>
      <c r="P77" s="31">
        <f>VLOOKUP(Data!O65,alternative_prizes,3,TRUE)</f>
        <v>0.01</v>
      </c>
      <c r="Q77" s="31">
        <f>VLOOKUP(Data!P65,alternative_prizes,3,TRUE)</f>
        <v>0.08</v>
      </c>
      <c r="R77" s="31">
        <f>VLOOKUP(Data!Q65,alternative_prizes,3,TRUE)</f>
        <v>0.02</v>
      </c>
      <c r="S77" s="31">
        <f>VLOOKUP(Data!R65,alternative_prizes,3,TRUE)</f>
        <v>0.1</v>
      </c>
      <c r="T77" s="31">
        <f>VLOOKUP(Data!S65,alternative_prizes,3,TRUE)</f>
        <v>0.1</v>
      </c>
      <c r="U77" s="31">
        <f>VLOOKUP(Data!T65,alternative_prizes,3,TRUE)</f>
        <v>0.02</v>
      </c>
      <c r="V77" s="31">
        <f>VLOOKUP(Data!U65,alternative_prizes,3,TRUE)</f>
        <v>0.1</v>
      </c>
      <c r="X77">
        <f t="shared" si="8"/>
        <v>63</v>
      </c>
      <c r="Z77" s="32">
        <f t="shared" si="39"/>
        <v>150000</v>
      </c>
      <c r="AA77" s="29">
        <f t="shared" ref="AA77:AT77" si="70">Z77*(1+C77)*(1-$AA$9)</f>
        <v>160786.31797955543</v>
      </c>
      <c r="AB77" s="29">
        <f t="shared" si="70"/>
        <v>156680.24272377399</v>
      </c>
      <c r="AC77" s="29">
        <f t="shared" si="70"/>
        <v>164893.34832675479</v>
      </c>
      <c r="AD77" s="29">
        <f t="shared" si="70"/>
        <v>162289.21381907261</v>
      </c>
      <c r="AE77" s="29">
        <f t="shared" si="70"/>
        <v>170796.33908355579</v>
      </c>
      <c r="AF77" s="29">
        <f t="shared" si="70"/>
        <v>179749.40390595866</v>
      </c>
      <c r="AG77" s="29">
        <f t="shared" si="70"/>
        <v>176910.65006781576</v>
      </c>
      <c r="AH77" s="29">
        <f t="shared" si="70"/>
        <v>186184.22423415503</v>
      </c>
      <c r="AI77" s="29">
        <f t="shared" si="70"/>
        <v>181429.55079084667</v>
      </c>
      <c r="AJ77" s="29">
        <f t="shared" si="70"/>
        <v>194475.92962896649</v>
      </c>
      <c r="AK77" s="29">
        <f t="shared" si="70"/>
        <v>189509.50703450092</v>
      </c>
      <c r="AL77" s="29">
        <f t="shared" si="70"/>
        <v>199443.50743547821</v>
      </c>
      <c r="AM77" s="29">
        <f t="shared" si="70"/>
        <v>209898.24352676919</v>
      </c>
      <c r="AN77" s="29">
        <f t="shared" si="70"/>
        <v>206583.35384433772</v>
      </c>
      <c r="AO77" s="29">
        <f t="shared" si="70"/>
        <v>217412.35737053692</v>
      </c>
      <c r="AP77" s="29">
        <f t="shared" si="70"/>
        <v>216097.40044461313</v>
      </c>
      <c r="AQ77" s="29">
        <f t="shared" si="70"/>
        <v>231636.70228295261</v>
      </c>
      <c r="AR77" s="29">
        <f t="shared" si="70"/>
        <v>248293.41646001622</v>
      </c>
      <c r="AS77" s="29">
        <f t="shared" si="70"/>
        <v>246791.68421450761</v>
      </c>
      <c r="AT77" s="29">
        <f t="shared" si="70"/>
        <v>264538.17475215904</v>
      </c>
      <c r="AU77" s="19"/>
      <c r="AV77" s="28">
        <f t="shared" si="5"/>
        <v>189</v>
      </c>
      <c r="AW77" s="19"/>
      <c r="AX77" s="27">
        <f t="shared" si="6"/>
        <v>2.877370342356711E-2</v>
      </c>
    </row>
    <row r="78" spans="1:50">
      <c r="A78">
        <f t="shared" si="7"/>
        <v>64</v>
      </c>
      <c r="C78" s="31">
        <f>VLOOKUP(Data!B66,alternative_prizes,3,TRUE)</f>
        <v>0.08</v>
      </c>
      <c r="D78" s="31">
        <f>VLOOKUP(Data!C66,alternative_prizes,3,TRUE)</f>
        <v>0</v>
      </c>
      <c r="E78" s="31">
        <f>VLOOKUP(Data!D66,alternative_prizes,3,TRUE)</f>
        <v>0.01</v>
      </c>
      <c r="F78" s="31">
        <f>VLOOKUP(Data!E66,alternative_prizes,3,TRUE)</f>
        <v>0.02</v>
      </c>
      <c r="G78" s="31">
        <f>VLOOKUP(Data!F66,alternative_prizes,3,TRUE)</f>
        <v>0.02</v>
      </c>
      <c r="H78" s="31">
        <f>VLOOKUP(Data!G66,alternative_prizes,3,TRUE)</f>
        <v>0.08</v>
      </c>
      <c r="I78" s="31">
        <f>VLOOKUP(Data!H66,alternative_prizes,3,TRUE)</f>
        <v>0.08</v>
      </c>
      <c r="J78" s="31">
        <f>VLOOKUP(Data!I66,alternative_prizes,3,TRUE)</f>
        <v>0.01</v>
      </c>
      <c r="K78" s="31">
        <f>VLOOKUP(Data!J66,alternative_prizes,3,TRUE)</f>
        <v>0.08</v>
      </c>
      <c r="L78" s="31">
        <f>VLOOKUP(Data!K66,alternative_prizes,3,TRUE)</f>
        <v>0.08</v>
      </c>
      <c r="M78" s="31">
        <f>VLOOKUP(Data!L66,alternative_prizes,3,TRUE)</f>
        <v>0.08</v>
      </c>
      <c r="N78" s="31">
        <f>VLOOKUP(Data!M66,alternative_prizes,3,TRUE)</f>
        <v>0.02</v>
      </c>
      <c r="O78" s="31">
        <f>VLOOKUP(Data!N66,alternative_prizes,3,TRUE)</f>
        <v>0.02</v>
      </c>
      <c r="P78" s="31">
        <f>VLOOKUP(Data!O66,alternative_prizes,3,TRUE)</f>
        <v>0.01</v>
      </c>
      <c r="Q78" s="31">
        <f>VLOOKUP(Data!P66,alternative_prizes,3,TRUE)</f>
        <v>0.02</v>
      </c>
      <c r="R78" s="31">
        <f>VLOOKUP(Data!Q66,alternative_prizes,3,TRUE)</f>
        <v>0.08</v>
      </c>
      <c r="S78" s="31">
        <f>VLOOKUP(Data!R66,alternative_prizes,3,TRUE)</f>
        <v>0.02</v>
      </c>
      <c r="T78" s="31">
        <f>VLOOKUP(Data!S66,alternative_prizes,3,TRUE)</f>
        <v>0.02</v>
      </c>
      <c r="U78" s="31">
        <f>VLOOKUP(Data!T66,alternative_prizes,3,TRUE)</f>
        <v>0.01</v>
      </c>
      <c r="V78" s="31">
        <f>VLOOKUP(Data!U66,alternative_prizes,3,TRUE)</f>
        <v>0.02</v>
      </c>
      <c r="X78">
        <f t="shared" si="8"/>
        <v>64</v>
      </c>
      <c r="Z78" s="32">
        <f t="shared" si="39"/>
        <v>150000</v>
      </c>
      <c r="AA78" s="29">
        <f t="shared" ref="AA78:AT78" si="71">Z78*(1+C78)*(1-$AA$9)</f>
        <v>157862.93037992713</v>
      </c>
      <c r="AB78" s="29">
        <f t="shared" si="71"/>
        <v>153831.51103788716</v>
      </c>
      <c r="AC78" s="29">
        <f t="shared" si="71"/>
        <v>151402.07437274756</v>
      </c>
      <c r="AD78" s="29">
        <f t="shared" si="71"/>
        <v>150486.36190495823</v>
      </c>
      <c r="AE78" s="29">
        <f t="shared" si="71"/>
        <v>149576.18786408371</v>
      </c>
      <c r="AF78" s="29">
        <f t="shared" si="71"/>
        <v>157416.90220855168</v>
      </c>
      <c r="AG78" s="29">
        <f t="shared" si="71"/>
        <v>165668.62315981596</v>
      </c>
      <c r="AH78" s="29">
        <f t="shared" si="71"/>
        <v>163052.2448596085</v>
      </c>
      <c r="AI78" s="29">
        <f t="shared" si="71"/>
        <v>171599.36785708807</v>
      </c>
      <c r="AJ78" s="29">
        <f t="shared" si="71"/>
        <v>180594.52707508669</v>
      </c>
      <c r="AK78" s="29">
        <f t="shared" si="71"/>
        <v>190061.20836433518</v>
      </c>
      <c r="AL78" s="29">
        <f t="shared" si="71"/>
        <v>188911.67709890584</v>
      </c>
      <c r="AM78" s="29">
        <f t="shared" si="71"/>
        <v>187769.09844701385</v>
      </c>
      <c r="AN78" s="29">
        <f t="shared" si="71"/>
        <v>184803.69084443862</v>
      </c>
      <c r="AO78" s="29">
        <f t="shared" si="71"/>
        <v>183685.95818125785</v>
      </c>
      <c r="AP78" s="29">
        <f t="shared" si="71"/>
        <v>193314.69085425412</v>
      </c>
      <c r="AQ78" s="29">
        <f t="shared" si="71"/>
        <v>192145.48182356235</v>
      </c>
      <c r="AR78" s="29">
        <f t="shared" si="71"/>
        <v>190983.34442178512</v>
      </c>
      <c r="AS78" s="29">
        <f t="shared" si="71"/>
        <v>187967.1747421218</v>
      </c>
      <c r="AT78" s="29">
        <f t="shared" si="71"/>
        <v>186830.30864461555</v>
      </c>
      <c r="AU78" s="19"/>
      <c r="AV78" s="28">
        <f t="shared" si="5"/>
        <v>66</v>
      </c>
      <c r="AW78" s="19"/>
      <c r="AX78" s="27">
        <f t="shared" si="6"/>
        <v>1.1038755891869201E-2</v>
      </c>
    </row>
    <row r="79" spans="1:50">
      <c r="A79">
        <f t="shared" si="7"/>
        <v>65</v>
      </c>
      <c r="C79" s="31">
        <f>VLOOKUP(Data!B67,alternative_prizes,3,TRUE)</f>
        <v>0.08</v>
      </c>
      <c r="D79" s="31">
        <f>VLOOKUP(Data!C67,alternative_prizes,3,TRUE)</f>
        <v>0.01</v>
      </c>
      <c r="E79" s="31">
        <f>VLOOKUP(Data!D67,alternative_prizes,3,TRUE)</f>
        <v>0</v>
      </c>
      <c r="F79" s="31">
        <f>VLOOKUP(Data!E67,alternative_prizes,3,TRUE)</f>
        <v>0.01</v>
      </c>
      <c r="G79" s="31">
        <f>VLOOKUP(Data!F67,alternative_prizes,3,TRUE)</f>
        <v>0.08</v>
      </c>
      <c r="H79" s="31">
        <f>VLOOKUP(Data!G67,alternative_prizes,3,TRUE)</f>
        <v>0.01</v>
      </c>
      <c r="I79" s="31">
        <f>VLOOKUP(Data!H67,alternative_prizes,3,TRUE)</f>
        <v>0</v>
      </c>
      <c r="J79" s="31">
        <f>VLOOKUP(Data!I67,alternative_prizes,3,TRUE)</f>
        <v>0.08</v>
      </c>
      <c r="K79" s="31">
        <f>VLOOKUP(Data!J67,alternative_prizes,3,TRUE)</f>
        <v>0.02</v>
      </c>
      <c r="L79" s="31">
        <f>VLOOKUP(Data!K67,alternative_prizes,3,TRUE)</f>
        <v>0.02</v>
      </c>
      <c r="M79" s="31">
        <f>VLOOKUP(Data!L67,alternative_prizes,3,TRUE)</f>
        <v>0.01</v>
      </c>
      <c r="N79" s="31">
        <f>VLOOKUP(Data!M67,alternative_prizes,3,TRUE)</f>
        <v>0.01</v>
      </c>
      <c r="O79" s="31">
        <f>VLOOKUP(Data!N67,alternative_prizes,3,TRUE)</f>
        <v>0.01</v>
      </c>
      <c r="P79" s="31">
        <f>VLOOKUP(Data!O67,alternative_prizes,3,TRUE)</f>
        <v>0.02</v>
      </c>
      <c r="Q79" s="31">
        <f>VLOOKUP(Data!P67,alternative_prizes,3,TRUE)</f>
        <v>0.02</v>
      </c>
      <c r="R79" s="31">
        <f>VLOOKUP(Data!Q67,alternative_prizes,3,TRUE)</f>
        <v>0.02</v>
      </c>
      <c r="S79" s="31">
        <f>VLOOKUP(Data!R67,alternative_prizes,3,TRUE)</f>
        <v>0.1</v>
      </c>
      <c r="T79" s="31">
        <f>VLOOKUP(Data!S67,alternative_prizes,3,TRUE)</f>
        <v>0.08</v>
      </c>
      <c r="U79" s="31">
        <f>VLOOKUP(Data!T67,alternative_prizes,3,TRUE)</f>
        <v>0.02</v>
      </c>
      <c r="V79" s="31">
        <f>VLOOKUP(Data!U67,alternative_prizes,3,TRUE)</f>
        <v>0.1</v>
      </c>
      <c r="X79">
        <f t="shared" si="8"/>
        <v>65</v>
      </c>
      <c r="Z79" s="32">
        <f t="shared" ref="Z79:Z110" si="72">initial_investment</f>
        <v>150000</v>
      </c>
      <c r="AA79" s="29">
        <f t="shared" ref="AA79:AT79" si="73">Z79*(1+C79)*(1-$AA$9)</f>
        <v>157862.93037992713</v>
      </c>
      <c r="AB79" s="29">
        <f t="shared" si="73"/>
        <v>155369.82614826603</v>
      </c>
      <c r="AC79" s="29">
        <f t="shared" si="73"/>
        <v>151402.07437274756</v>
      </c>
      <c r="AD79" s="29">
        <f t="shared" si="73"/>
        <v>149011.00541569391</v>
      </c>
      <c r="AE79" s="29">
        <f t="shared" si="73"/>
        <v>156822.09315853755</v>
      </c>
      <c r="AF79" s="29">
        <f t="shared" si="73"/>
        <v>154345.42670409795</v>
      </c>
      <c r="AG79" s="29">
        <f t="shared" si="73"/>
        <v>150403.8354953652</v>
      </c>
      <c r="AH79" s="29">
        <f t="shared" si="73"/>
        <v>158287.93474452567</v>
      </c>
      <c r="AI79" s="29">
        <f t="shared" si="73"/>
        <v>157330.5751049917</v>
      </c>
      <c r="AJ79" s="29">
        <f t="shared" si="73"/>
        <v>156379.00578346831</v>
      </c>
      <c r="AK79" s="29">
        <f t="shared" si="73"/>
        <v>153909.33693769542</v>
      </c>
      <c r="AL79" s="29">
        <f t="shared" si="73"/>
        <v>151478.6711804588</v>
      </c>
      <c r="AM79" s="29">
        <f t="shared" si="73"/>
        <v>149086.39254216474</v>
      </c>
      <c r="AN79" s="29">
        <f t="shared" si="73"/>
        <v>148184.68581856671</v>
      </c>
      <c r="AO79" s="29">
        <f t="shared" si="73"/>
        <v>147288.43281211561</v>
      </c>
      <c r="AP79" s="29">
        <f t="shared" si="73"/>
        <v>146397.60053755145</v>
      </c>
      <c r="AQ79" s="29">
        <f t="shared" si="73"/>
        <v>156924.87434316456</v>
      </c>
      <c r="AR79" s="29">
        <f t="shared" si="73"/>
        <v>165150.80342209202</v>
      </c>
      <c r="AS79" s="29">
        <f t="shared" si="73"/>
        <v>164151.93566954916</v>
      </c>
      <c r="AT79" s="29">
        <f t="shared" si="73"/>
        <v>175955.90217015773</v>
      </c>
      <c r="AU79" s="19"/>
      <c r="AV79" s="28">
        <f t="shared" si="5"/>
        <v>47</v>
      </c>
      <c r="AW79" s="19"/>
      <c r="AX79" s="27">
        <f t="shared" si="6"/>
        <v>8.0118299933344961E-3</v>
      </c>
    </row>
    <row r="80" spans="1:50">
      <c r="A80">
        <f t="shared" si="7"/>
        <v>66</v>
      </c>
      <c r="C80" s="31">
        <f>VLOOKUP(Data!B68,alternative_prizes,3,TRUE)</f>
        <v>0.01</v>
      </c>
      <c r="D80" s="31">
        <f>VLOOKUP(Data!C68,alternative_prizes,3,TRUE)</f>
        <v>0.01</v>
      </c>
      <c r="E80" s="31">
        <f>VLOOKUP(Data!D68,alternative_prizes,3,TRUE)</f>
        <v>0.08</v>
      </c>
      <c r="F80" s="31">
        <f>VLOOKUP(Data!E68,alternative_prizes,3,TRUE)</f>
        <v>0.1</v>
      </c>
      <c r="G80" s="31">
        <f>VLOOKUP(Data!F68,alternative_prizes,3,TRUE)</f>
        <v>0</v>
      </c>
      <c r="H80" s="31">
        <f>VLOOKUP(Data!G68,alternative_prizes,3,TRUE)</f>
        <v>0</v>
      </c>
      <c r="I80" s="31">
        <f>VLOOKUP(Data!H68,alternative_prizes,3,TRUE)</f>
        <v>0.1</v>
      </c>
      <c r="J80" s="31">
        <f>VLOOKUP(Data!I68,alternative_prizes,3,TRUE)</f>
        <v>0.1</v>
      </c>
      <c r="K80" s="31">
        <f>VLOOKUP(Data!J68,alternative_prizes,3,TRUE)</f>
        <v>0.02</v>
      </c>
      <c r="L80" s="31">
        <f>VLOOKUP(Data!K68,alternative_prizes,3,TRUE)</f>
        <v>0.1</v>
      </c>
      <c r="M80" s="31">
        <f>VLOOKUP(Data!L68,alternative_prizes,3,TRUE)</f>
        <v>0</v>
      </c>
      <c r="N80" s="31">
        <f>VLOOKUP(Data!M68,alternative_prizes,3,TRUE)</f>
        <v>0.08</v>
      </c>
      <c r="O80" s="31">
        <f>VLOOKUP(Data!N68,alternative_prizes,3,TRUE)</f>
        <v>0</v>
      </c>
      <c r="P80" s="31">
        <f>VLOOKUP(Data!O68,alternative_prizes,3,TRUE)</f>
        <v>0</v>
      </c>
      <c r="Q80" s="31">
        <f>VLOOKUP(Data!P68,alternative_prizes,3,TRUE)</f>
        <v>0.02</v>
      </c>
      <c r="R80" s="31">
        <f>VLOOKUP(Data!Q68,alternative_prizes,3,TRUE)</f>
        <v>0.02</v>
      </c>
      <c r="S80" s="31">
        <f>VLOOKUP(Data!R68,alternative_prizes,3,TRUE)</f>
        <v>0.02</v>
      </c>
      <c r="T80" s="31">
        <f>VLOOKUP(Data!S68,alternative_prizes,3,TRUE)</f>
        <v>0.1</v>
      </c>
      <c r="U80" s="31">
        <f>VLOOKUP(Data!T68,alternative_prizes,3,TRUE)</f>
        <v>0.1</v>
      </c>
      <c r="V80" s="31">
        <f>VLOOKUP(Data!U68,alternative_prizes,3,TRUE)</f>
        <v>0.01</v>
      </c>
      <c r="X80">
        <f t="shared" si="8"/>
        <v>66</v>
      </c>
      <c r="Z80" s="32">
        <f t="shared" si="72"/>
        <v>150000</v>
      </c>
      <c r="AA80" s="29">
        <f t="shared" ref="AA80:AT80" si="74">Z80*(1+C80)*(1-$AA$9)</f>
        <v>147631.07378122816</v>
      </c>
      <c r="AB80" s="29">
        <f t="shared" si="74"/>
        <v>145299.55963865621</v>
      </c>
      <c r="AC80" s="29">
        <f t="shared" si="74"/>
        <v>152916.09511647507</v>
      </c>
      <c r="AD80" s="29">
        <f t="shared" si="74"/>
        <v>163912.10595726335</v>
      </c>
      <c r="AE80" s="29">
        <f t="shared" si="74"/>
        <v>159726.20599480683</v>
      </c>
      <c r="AF80" s="29">
        <f t="shared" si="74"/>
        <v>155647.20331363019</v>
      </c>
      <c r="AG80" s="29">
        <f t="shared" si="74"/>
        <v>166839.60483075905</v>
      </c>
      <c r="AH80" s="29">
        <f t="shared" si="74"/>
        <v>178836.83835934533</v>
      </c>
      <c r="AI80" s="29">
        <f t="shared" si="74"/>
        <v>177755.19450958868</v>
      </c>
      <c r="AJ80" s="29">
        <f t="shared" si="74"/>
        <v>190537.35484624299</v>
      </c>
      <c r="AK80" s="29">
        <f t="shared" si="74"/>
        <v>185671.5134744934</v>
      </c>
      <c r="AL80" s="29">
        <f t="shared" si="74"/>
        <v>195404.32803439771</v>
      </c>
      <c r="AM80" s="29">
        <f t="shared" si="74"/>
        <v>190414.196496485</v>
      </c>
      <c r="AN80" s="29">
        <f t="shared" si="74"/>
        <v>185551.50027700234</v>
      </c>
      <c r="AO80" s="29">
        <f t="shared" si="74"/>
        <v>184429.24470075211</v>
      </c>
      <c r="AP80" s="29">
        <f t="shared" si="74"/>
        <v>183313.77676877606</v>
      </c>
      <c r="AQ80" s="29">
        <f t="shared" si="74"/>
        <v>182205.05542793465</v>
      </c>
      <c r="AR80" s="29">
        <f t="shared" si="74"/>
        <v>195307.19986345616</v>
      </c>
      <c r="AS80" s="29">
        <f t="shared" si="74"/>
        <v>209351.50360628162</v>
      </c>
      <c r="AT80" s="29">
        <f t="shared" si="74"/>
        <v>206045.24850073343</v>
      </c>
      <c r="AU80" s="19"/>
      <c r="AV80" s="28">
        <f t="shared" ref="AV80:AV143" si="75">RANK(AT80,$AT$15:$AT$214,1)</f>
        <v>113</v>
      </c>
      <c r="AW80" s="19"/>
      <c r="AX80" s="27">
        <f t="shared" ref="AX80:AX143" si="76">(AT80/Z80)^(1/$AT$13)-1</f>
        <v>1.5999670834520918E-2</v>
      </c>
    </row>
    <row r="81" spans="1:50">
      <c r="A81">
        <f t="shared" ref="A81:A144" si="77">A80+1</f>
        <v>67</v>
      </c>
      <c r="C81" s="31">
        <f>VLOOKUP(Data!B69,alternative_prizes,3,TRUE)</f>
        <v>0.02</v>
      </c>
      <c r="D81" s="31">
        <f>VLOOKUP(Data!C69,alternative_prizes,3,TRUE)</f>
        <v>0</v>
      </c>
      <c r="E81" s="31">
        <f>VLOOKUP(Data!D69,alternative_prizes,3,TRUE)</f>
        <v>0</v>
      </c>
      <c r="F81" s="31">
        <f>VLOOKUP(Data!E69,alternative_prizes,3,TRUE)</f>
        <v>0</v>
      </c>
      <c r="G81" s="31">
        <f>VLOOKUP(Data!F69,alternative_prizes,3,TRUE)</f>
        <v>0</v>
      </c>
      <c r="H81" s="31">
        <f>VLOOKUP(Data!G69,alternative_prizes,3,TRUE)</f>
        <v>0.02</v>
      </c>
      <c r="I81" s="31">
        <f>VLOOKUP(Data!H69,alternative_prizes,3,TRUE)</f>
        <v>0.1</v>
      </c>
      <c r="J81" s="31">
        <f>VLOOKUP(Data!I69,alternative_prizes,3,TRUE)</f>
        <v>0.02</v>
      </c>
      <c r="K81" s="31">
        <f>VLOOKUP(Data!J69,alternative_prizes,3,TRUE)</f>
        <v>0.02</v>
      </c>
      <c r="L81" s="31">
        <f>VLOOKUP(Data!K69,alternative_prizes,3,TRUE)</f>
        <v>0.08</v>
      </c>
      <c r="M81" s="31">
        <f>VLOOKUP(Data!L69,alternative_prizes,3,TRUE)</f>
        <v>0.08</v>
      </c>
      <c r="N81" s="31">
        <f>VLOOKUP(Data!M69,alternative_prizes,3,TRUE)</f>
        <v>0</v>
      </c>
      <c r="O81" s="31">
        <f>VLOOKUP(Data!N69,alternative_prizes,3,TRUE)</f>
        <v>0</v>
      </c>
      <c r="P81" s="31">
        <f>VLOOKUP(Data!O69,alternative_prizes,3,TRUE)</f>
        <v>0.1</v>
      </c>
      <c r="Q81" s="31">
        <f>VLOOKUP(Data!P69,alternative_prizes,3,TRUE)</f>
        <v>0</v>
      </c>
      <c r="R81" s="31">
        <f>VLOOKUP(Data!Q69,alternative_prizes,3,TRUE)</f>
        <v>0.08</v>
      </c>
      <c r="S81" s="31">
        <f>VLOOKUP(Data!R69,alternative_prizes,3,TRUE)</f>
        <v>0.08</v>
      </c>
      <c r="T81" s="31">
        <f>VLOOKUP(Data!S69,alternative_prizes,3,TRUE)</f>
        <v>0.08</v>
      </c>
      <c r="U81" s="31">
        <f>VLOOKUP(Data!T69,alternative_prizes,3,TRUE)</f>
        <v>0.01</v>
      </c>
      <c r="V81" s="31">
        <f>VLOOKUP(Data!U69,alternative_prizes,3,TRUE)</f>
        <v>0.1</v>
      </c>
      <c r="X81">
        <f t="shared" ref="X81:X144" si="78">X80+1</f>
        <v>67</v>
      </c>
      <c r="Z81" s="32">
        <f t="shared" si="72"/>
        <v>150000</v>
      </c>
      <c r="AA81" s="29">
        <f t="shared" ref="AA81:AT81" si="79">Z81*(1+C81)*(1-$AA$9)</f>
        <v>149092.76758104231</v>
      </c>
      <c r="AB81" s="29">
        <f t="shared" si="79"/>
        <v>145285.31598022679</v>
      </c>
      <c r="AC81" s="29">
        <f t="shared" si="79"/>
        <v>141575.0970482238</v>
      </c>
      <c r="AD81" s="29">
        <f t="shared" si="79"/>
        <v>137959.62770898262</v>
      </c>
      <c r="AE81" s="29">
        <f t="shared" si="79"/>
        <v>134436.48829792463</v>
      </c>
      <c r="AF81" s="29">
        <f t="shared" si="79"/>
        <v>133623.3873614266</v>
      </c>
      <c r="AG81" s="29">
        <f t="shared" si="79"/>
        <v>143232.08299866432</v>
      </c>
      <c r="AH81" s="29">
        <f t="shared" si="79"/>
        <v>142365.78440445612</v>
      </c>
      <c r="AI81" s="29">
        <f t="shared" si="79"/>
        <v>141504.72537137568</v>
      </c>
      <c r="AJ81" s="29">
        <f t="shared" si="79"/>
        <v>148922.33739821459</v>
      </c>
      <c r="AK81" s="29">
        <f t="shared" si="79"/>
        <v>156728.77720473579</v>
      </c>
      <c r="AL81" s="29">
        <f t="shared" si="79"/>
        <v>152726.32126174271</v>
      </c>
      <c r="AM81" s="29">
        <f t="shared" si="79"/>
        <v>148826.07790447454</v>
      </c>
      <c r="AN81" s="29">
        <f t="shared" si="79"/>
        <v>159527.98057065957</v>
      </c>
      <c r="AO81" s="29">
        <f t="shared" si="79"/>
        <v>155454.04006466913</v>
      </c>
      <c r="AP81" s="29">
        <f t="shared" si="79"/>
        <v>163602.86869338178</v>
      </c>
      <c r="AQ81" s="29">
        <f t="shared" si="79"/>
        <v>172178.85513666461</v>
      </c>
      <c r="AR81" s="29">
        <f t="shared" si="79"/>
        <v>181204.39080889898</v>
      </c>
      <c r="AS81" s="29">
        <f t="shared" si="79"/>
        <v>178342.65859327378</v>
      </c>
      <c r="AT81" s="29">
        <f t="shared" si="79"/>
        <v>191167.06275931609</v>
      </c>
      <c r="AU81" s="19"/>
      <c r="AV81" s="28">
        <f t="shared" si="75"/>
        <v>77</v>
      </c>
      <c r="AW81" s="19"/>
      <c r="AX81" s="27">
        <f t="shared" si="76"/>
        <v>1.2199434677429011E-2</v>
      </c>
    </row>
    <row r="82" spans="1:50">
      <c r="A82">
        <f t="shared" si="77"/>
        <v>68</v>
      </c>
      <c r="C82" s="31">
        <f>VLOOKUP(Data!B70,alternative_prizes,3,TRUE)</f>
        <v>0.01</v>
      </c>
      <c r="D82" s="31">
        <f>VLOOKUP(Data!C70,alternative_prizes,3,TRUE)</f>
        <v>0.02</v>
      </c>
      <c r="E82" s="31">
        <f>VLOOKUP(Data!D70,alternative_prizes,3,TRUE)</f>
        <v>0.08</v>
      </c>
      <c r="F82" s="31">
        <f>VLOOKUP(Data!E70,alternative_prizes,3,TRUE)</f>
        <v>0</v>
      </c>
      <c r="G82" s="31">
        <f>VLOOKUP(Data!F70,alternative_prizes,3,TRUE)</f>
        <v>0</v>
      </c>
      <c r="H82" s="31">
        <f>VLOOKUP(Data!G70,alternative_prizes,3,TRUE)</f>
        <v>0</v>
      </c>
      <c r="I82" s="31">
        <f>VLOOKUP(Data!H70,alternative_prizes,3,TRUE)</f>
        <v>0.01</v>
      </c>
      <c r="J82" s="31">
        <f>VLOOKUP(Data!I70,alternative_prizes,3,TRUE)</f>
        <v>0</v>
      </c>
      <c r="K82" s="31">
        <f>VLOOKUP(Data!J70,alternative_prizes,3,TRUE)</f>
        <v>0.02</v>
      </c>
      <c r="L82" s="31">
        <f>VLOOKUP(Data!K70,alternative_prizes,3,TRUE)</f>
        <v>0.1</v>
      </c>
      <c r="M82" s="31">
        <f>VLOOKUP(Data!L70,alternative_prizes,3,TRUE)</f>
        <v>0</v>
      </c>
      <c r="N82" s="31">
        <f>VLOOKUP(Data!M70,alternative_prizes,3,TRUE)</f>
        <v>0.1</v>
      </c>
      <c r="O82" s="31">
        <f>VLOOKUP(Data!N70,alternative_prizes,3,TRUE)</f>
        <v>0.08</v>
      </c>
      <c r="P82" s="31">
        <f>VLOOKUP(Data!O70,alternative_prizes,3,TRUE)</f>
        <v>0.1</v>
      </c>
      <c r="Q82" s="31">
        <f>VLOOKUP(Data!P70,alternative_prizes,3,TRUE)</f>
        <v>0.01</v>
      </c>
      <c r="R82" s="31">
        <f>VLOOKUP(Data!Q70,alternative_prizes,3,TRUE)</f>
        <v>0.01</v>
      </c>
      <c r="S82" s="31">
        <f>VLOOKUP(Data!R70,alternative_prizes,3,TRUE)</f>
        <v>0.08</v>
      </c>
      <c r="T82" s="31">
        <f>VLOOKUP(Data!S70,alternative_prizes,3,TRUE)</f>
        <v>0.08</v>
      </c>
      <c r="U82" s="31">
        <f>VLOOKUP(Data!T70,alternative_prizes,3,TRUE)</f>
        <v>0.02</v>
      </c>
      <c r="V82" s="31">
        <f>VLOOKUP(Data!U70,alternative_prizes,3,TRUE)</f>
        <v>0.02</v>
      </c>
      <c r="X82">
        <f t="shared" si="78"/>
        <v>68</v>
      </c>
      <c r="Z82" s="32">
        <f t="shared" si="72"/>
        <v>150000</v>
      </c>
      <c r="AA82" s="29">
        <f t="shared" ref="AA82:AT82" si="80">Z82*(1+C82)*(1-$AA$9)</f>
        <v>147631.07378122816</v>
      </c>
      <c r="AB82" s="29">
        <f t="shared" si="80"/>
        <v>146738.16914002906</v>
      </c>
      <c r="AC82" s="29">
        <f t="shared" si="80"/>
        <v>154430.11586020255</v>
      </c>
      <c r="AD82" s="29">
        <f t="shared" si="80"/>
        <v>150486.36190495826</v>
      </c>
      <c r="AE82" s="29">
        <f t="shared" si="80"/>
        <v>146643.32143537622</v>
      </c>
      <c r="AF82" s="29">
        <f t="shared" si="80"/>
        <v>142898.42248416095</v>
      </c>
      <c r="AG82" s="29">
        <f t="shared" si="80"/>
        <v>140641.65035320187</v>
      </c>
      <c r="AH82" s="29">
        <f t="shared" si="80"/>
        <v>137050.01887793557</v>
      </c>
      <c r="AI82" s="29">
        <f t="shared" si="80"/>
        <v>136221.11074363673</v>
      </c>
      <c r="AJ82" s="29">
        <f t="shared" si="80"/>
        <v>146016.60551703075</v>
      </c>
      <c r="AK82" s="29">
        <f t="shared" si="80"/>
        <v>142287.71130276733</v>
      </c>
      <c r="AL82" s="29">
        <f t="shared" si="80"/>
        <v>152519.44796073288</v>
      </c>
      <c r="AM82" s="29">
        <f t="shared" si="80"/>
        <v>160514.44663340063</v>
      </c>
      <c r="AN82" s="29">
        <f t="shared" si="80"/>
        <v>172056.84571140222</v>
      </c>
      <c r="AO82" s="29">
        <f t="shared" si="80"/>
        <v>169339.57922523606</v>
      </c>
      <c r="AP82" s="29">
        <f t="shared" si="80"/>
        <v>166665.22609788636</v>
      </c>
      <c r="AQ82" s="29">
        <f t="shared" si="80"/>
        <v>175401.73989496968</v>
      </c>
      <c r="AR82" s="29">
        <f t="shared" si="80"/>
        <v>184596.2176903846</v>
      </c>
      <c r="AS82" s="29">
        <f t="shared" si="80"/>
        <v>183479.73986967999</v>
      </c>
      <c r="AT82" s="29">
        <f t="shared" si="80"/>
        <v>182370.01474813532</v>
      </c>
      <c r="AU82" s="19"/>
      <c r="AV82" s="28">
        <f t="shared" si="75"/>
        <v>58</v>
      </c>
      <c r="AW82" s="19"/>
      <c r="AX82" s="27">
        <f t="shared" si="76"/>
        <v>9.8180022865683725E-3</v>
      </c>
    </row>
    <row r="83" spans="1:50">
      <c r="A83">
        <f t="shared" si="77"/>
        <v>69</v>
      </c>
      <c r="C83" s="31">
        <f>VLOOKUP(Data!B71,alternative_prizes,3,TRUE)</f>
        <v>0.02</v>
      </c>
      <c r="D83" s="31">
        <f>VLOOKUP(Data!C71,alternative_prizes,3,TRUE)</f>
        <v>0.02</v>
      </c>
      <c r="E83" s="31">
        <f>VLOOKUP(Data!D71,alternative_prizes,3,TRUE)</f>
        <v>0.01</v>
      </c>
      <c r="F83" s="31">
        <f>VLOOKUP(Data!E71,alternative_prizes,3,TRUE)</f>
        <v>0</v>
      </c>
      <c r="G83" s="31">
        <f>VLOOKUP(Data!F71,alternative_prizes,3,TRUE)</f>
        <v>0.02</v>
      </c>
      <c r="H83" s="31">
        <f>VLOOKUP(Data!G71,alternative_prizes,3,TRUE)</f>
        <v>0</v>
      </c>
      <c r="I83" s="31">
        <f>VLOOKUP(Data!H71,alternative_prizes,3,TRUE)</f>
        <v>0.02</v>
      </c>
      <c r="J83" s="31">
        <f>VLOOKUP(Data!I71,alternative_prizes,3,TRUE)</f>
        <v>0.02</v>
      </c>
      <c r="K83" s="31">
        <f>VLOOKUP(Data!J71,alternative_prizes,3,TRUE)</f>
        <v>0.01</v>
      </c>
      <c r="L83" s="31">
        <f>VLOOKUP(Data!K71,alternative_prizes,3,TRUE)</f>
        <v>0.01</v>
      </c>
      <c r="M83" s="31">
        <f>VLOOKUP(Data!L71,alternative_prizes,3,TRUE)</f>
        <v>0</v>
      </c>
      <c r="N83" s="31">
        <f>VLOOKUP(Data!M71,alternative_prizes,3,TRUE)</f>
        <v>0.08</v>
      </c>
      <c r="O83" s="31">
        <f>VLOOKUP(Data!N71,alternative_prizes,3,TRUE)</f>
        <v>0.08</v>
      </c>
      <c r="P83" s="31">
        <f>VLOOKUP(Data!O71,alternative_prizes,3,TRUE)</f>
        <v>0.08</v>
      </c>
      <c r="Q83" s="31">
        <f>VLOOKUP(Data!P71,alternative_prizes,3,TRUE)</f>
        <v>0</v>
      </c>
      <c r="R83" s="31">
        <f>VLOOKUP(Data!Q71,alternative_prizes,3,TRUE)</f>
        <v>0.01</v>
      </c>
      <c r="S83" s="31">
        <f>VLOOKUP(Data!R71,alternative_prizes,3,TRUE)</f>
        <v>0.01</v>
      </c>
      <c r="T83" s="31">
        <f>VLOOKUP(Data!S71,alternative_prizes,3,TRUE)</f>
        <v>0</v>
      </c>
      <c r="U83" s="31">
        <f>VLOOKUP(Data!T71,alternative_prizes,3,TRUE)</f>
        <v>0.02</v>
      </c>
      <c r="V83" s="31">
        <f>VLOOKUP(Data!U71,alternative_prizes,3,TRUE)</f>
        <v>0.02</v>
      </c>
      <c r="X83">
        <f t="shared" si="78"/>
        <v>69</v>
      </c>
      <c r="Z83" s="32">
        <f t="shared" si="72"/>
        <v>150000</v>
      </c>
      <c r="AA83" s="29">
        <f t="shared" ref="AA83:AT83" si="81">Z83*(1+C83)*(1-$AA$9)</f>
        <v>149092.76758104231</v>
      </c>
      <c r="AB83" s="29">
        <f t="shared" si="81"/>
        <v>148191.02229983133</v>
      </c>
      <c r="AC83" s="29">
        <f t="shared" si="81"/>
        <v>145850.66497908017</v>
      </c>
      <c r="AD83" s="29">
        <f t="shared" si="81"/>
        <v>142126.00846579389</v>
      </c>
      <c r="AE83" s="29">
        <f t="shared" si="81"/>
        <v>141266.3996494124</v>
      </c>
      <c r="AF83" s="29">
        <f t="shared" si="81"/>
        <v>137658.81365974169</v>
      </c>
      <c r="AG83" s="29">
        <f t="shared" si="81"/>
        <v>136826.22340302586</v>
      </c>
      <c r="AH83" s="29">
        <f t="shared" si="81"/>
        <v>135998.66883212735</v>
      </c>
      <c r="AI83" s="29">
        <f t="shared" si="81"/>
        <v>133850.86341669739</v>
      </c>
      <c r="AJ83" s="29">
        <f t="shared" si="81"/>
        <v>131736.97795167696</v>
      </c>
      <c r="AK83" s="29">
        <f t="shared" si="81"/>
        <v>128372.74925214554</v>
      </c>
      <c r="AL83" s="29">
        <f t="shared" si="81"/>
        <v>135101.98918580863</v>
      </c>
      <c r="AM83" s="29">
        <f t="shared" si="81"/>
        <v>142183.97275352653</v>
      </c>
      <c r="AN83" s="29">
        <f t="shared" si="81"/>
        <v>149637.19061287609</v>
      </c>
      <c r="AO83" s="29">
        <f t="shared" si="81"/>
        <v>145815.83582696508</v>
      </c>
      <c r="AP83" s="29">
        <f t="shared" si="81"/>
        <v>143512.98944961422</v>
      </c>
      <c r="AQ83" s="29">
        <f t="shared" si="81"/>
        <v>141246.51156000412</v>
      </c>
      <c r="AR83" s="29">
        <f t="shared" si="81"/>
        <v>137639.43346175618</v>
      </c>
      <c r="AS83" s="29">
        <f t="shared" si="81"/>
        <v>136806.96042066635</v>
      </c>
      <c r="AT83" s="29">
        <f t="shared" si="81"/>
        <v>135979.5223564484</v>
      </c>
      <c r="AU83" s="19"/>
      <c r="AV83" s="28">
        <f t="shared" si="75"/>
        <v>2</v>
      </c>
      <c r="AW83" s="19"/>
      <c r="AX83" s="27">
        <f t="shared" si="76"/>
        <v>-4.8945320789077762E-3</v>
      </c>
    </row>
    <row r="84" spans="1:50">
      <c r="A84">
        <f t="shared" si="77"/>
        <v>70</v>
      </c>
      <c r="C84" s="31">
        <f>VLOOKUP(Data!B72,alternative_prizes,3,TRUE)</f>
        <v>0.01</v>
      </c>
      <c r="D84" s="31">
        <f>VLOOKUP(Data!C72,alternative_prizes,3,TRUE)</f>
        <v>0</v>
      </c>
      <c r="E84" s="31">
        <f>VLOOKUP(Data!D72,alternative_prizes,3,TRUE)</f>
        <v>0.1</v>
      </c>
      <c r="F84" s="31">
        <f>VLOOKUP(Data!E72,alternative_prizes,3,TRUE)</f>
        <v>0.01</v>
      </c>
      <c r="G84" s="31">
        <f>VLOOKUP(Data!F72,alternative_prizes,3,TRUE)</f>
        <v>0.08</v>
      </c>
      <c r="H84" s="31">
        <f>VLOOKUP(Data!G72,alternative_prizes,3,TRUE)</f>
        <v>0.08</v>
      </c>
      <c r="I84" s="31">
        <f>VLOOKUP(Data!H72,alternative_prizes,3,TRUE)</f>
        <v>0.1</v>
      </c>
      <c r="J84" s="31">
        <f>VLOOKUP(Data!I72,alternative_prizes,3,TRUE)</f>
        <v>0.1</v>
      </c>
      <c r="K84" s="31">
        <f>VLOOKUP(Data!J72,alternative_prizes,3,TRUE)</f>
        <v>0</v>
      </c>
      <c r="L84" s="31">
        <f>VLOOKUP(Data!K72,alternative_prizes,3,TRUE)</f>
        <v>0.1</v>
      </c>
      <c r="M84" s="31">
        <f>VLOOKUP(Data!L72,alternative_prizes,3,TRUE)</f>
        <v>0.1</v>
      </c>
      <c r="N84" s="31">
        <f>VLOOKUP(Data!M72,alternative_prizes,3,TRUE)</f>
        <v>0.02</v>
      </c>
      <c r="O84" s="31">
        <f>VLOOKUP(Data!N72,alternative_prizes,3,TRUE)</f>
        <v>0.01</v>
      </c>
      <c r="P84" s="31">
        <f>VLOOKUP(Data!O72,alternative_prizes,3,TRUE)</f>
        <v>0.01</v>
      </c>
      <c r="Q84" s="31">
        <f>VLOOKUP(Data!P72,alternative_prizes,3,TRUE)</f>
        <v>0.01</v>
      </c>
      <c r="R84" s="31">
        <f>VLOOKUP(Data!Q72,alternative_prizes,3,TRUE)</f>
        <v>0.1</v>
      </c>
      <c r="S84" s="31">
        <f>VLOOKUP(Data!R72,alternative_prizes,3,TRUE)</f>
        <v>0.08</v>
      </c>
      <c r="T84" s="31">
        <f>VLOOKUP(Data!S72,alternative_prizes,3,TRUE)</f>
        <v>0.02</v>
      </c>
      <c r="U84" s="31">
        <f>VLOOKUP(Data!T72,alternative_prizes,3,TRUE)</f>
        <v>0.01</v>
      </c>
      <c r="V84" s="31">
        <f>VLOOKUP(Data!U72,alternative_prizes,3,TRUE)</f>
        <v>0.02</v>
      </c>
      <c r="X84">
        <f t="shared" si="78"/>
        <v>70</v>
      </c>
      <c r="Z84" s="32">
        <f t="shared" si="72"/>
        <v>150000</v>
      </c>
      <c r="AA84" s="29">
        <f t="shared" ref="AA84:AT84" si="82">Z84*(1+C84)*(1-$AA$9)</f>
        <v>147631.07378122816</v>
      </c>
      <c r="AB84" s="29">
        <f t="shared" si="82"/>
        <v>143860.95013728339</v>
      </c>
      <c r="AC84" s="29">
        <f t="shared" si="82"/>
        <v>154205.81649076144</v>
      </c>
      <c r="AD84" s="29">
        <f t="shared" si="82"/>
        <v>151770.46847894756</v>
      </c>
      <c r="AE84" s="29">
        <f t="shared" si="82"/>
        <v>159726.20599480683</v>
      </c>
      <c r="AF84" s="29">
        <f t="shared" si="82"/>
        <v>168098.97957872061</v>
      </c>
      <c r="AG84" s="29">
        <f t="shared" si="82"/>
        <v>180186.77321721977</v>
      </c>
      <c r="AH84" s="29">
        <f t="shared" si="82"/>
        <v>193143.78542809293</v>
      </c>
      <c r="AI84" s="29">
        <f t="shared" si="82"/>
        <v>188211.3824219174</v>
      </c>
      <c r="AJ84" s="29">
        <f t="shared" si="82"/>
        <v>201745.4345430808</v>
      </c>
      <c r="AK84" s="29">
        <f t="shared" si="82"/>
        <v>216252.70392911584</v>
      </c>
      <c r="AL84" s="29">
        <f t="shared" si="82"/>
        <v>214944.76083783747</v>
      </c>
      <c r="AM84" s="29">
        <f t="shared" si="82"/>
        <v>211550.17230759482</v>
      </c>
      <c r="AN84" s="29">
        <f t="shared" si="82"/>
        <v>208209.19397582707</v>
      </c>
      <c r="AO84" s="29">
        <f t="shared" si="82"/>
        <v>204920.97918516916</v>
      </c>
      <c r="AP84" s="29">
        <f t="shared" si="82"/>
        <v>219656.59813298978</v>
      </c>
      <c r="AQ84" s="29">
        <f t="shared" si="82"/>
        <v>231170.89505706533</v>
      </c>
      <c r="AR84" s="29">
        <f t="shared" si="82"/>
        <v>229772.7235216304</v>
      </c>
      <c r="AS84" s="29">
        <f t="shared" si="82"/>
        <v>226143.95932757037</v>
      </c>
      <c r="AT84" s="29">
        <f t="shared" si="82"/>
        <v>224776.19178588086</v>
      </c>
      <c r="AU84" s="19"/>
      <c r="AV84" s="28">
        <f t="shared" si="75"/>
        <v>146</v>
      </c>
      <c r="AW84" s="19"/>
      <c r="AX84" s="27">
        <f t="shared" si="76"/>
        <v>2.0429375911220182E-2</v>
      </c>
    </row>
    <row r="85" spans="1:50">
      <c r="A85">
        <f t="shared" si="77"/>
        <v>71</v>
      </c>
      <c r="C85" s="31">
        <f>VLOOKUP(Data!B73,alternative_prizes,3,TRUE)</f>
        <v>0.1</v>
      </c>
      <c r="D85" s="31">
        <f>VLOOKUP(Data!C73,alternative_prizes,3,TRUE)</f>
        <v>0.01</v>
      </c>
      <c r="E85" s="31">
        <f>VLOOKUP(Data!D73,alternative_prizes,3,TRUE)</f>
        <v>0</v>
      </c>
      <c r="F85" s="31">
        <f>VLOOKUP(Data!E73,alternative_prizes,3,TRUE)</f>
        <v>0.08</v>
      </c>
      <c r="G85" s="31">
        <f>VLOOKUP(Data!F73,alternative_prizes,3,TRUE)</f>
        <v>0.1</v>
      </c>
      <c r="H85" s="31">
        <f>VLOOKUP(Data!G73,alternative_prizes,3,TRUE)</f>
        <v>0.1</v>
      </c>
      <c r="I85" s="31">
        <f>VLOOKUP(Data!H73,alternative_prizes,3,TRUE)</f>
        <v>0.1</v>
      </c>
      <c r="J85" s="31">
        <f>VLOOKUP(Data!I73,alternative_prizes,3,TRUE)</f>
        <v>0.01</v>
      </c>
      <c r="K85" s="31">
        <f>VLOOKUP(Data!J73,alternative_prizes,3,TRUE)</f>
        <v>0.1</v>
      </c>
      <c r="L85" s="31">
        <f>VLOOKUP(Data!K73,alternative_prizes,3,TRUE)</f>
        <v>0.08</v>
      </c>
      <c r="M85" s="31">
        <f>VLOOKUP(Data!L73,alternative_prizes,3,TRUE)</f>
        <v>0</v>
      </c>
      <c r="N85" s="31">
        <f>VLOOKUP(Data!M73,alternative_prizes,3,TRUE)</f>
        <v>0.08</v>
      </c>
      <c r="O85" s="31">
        <f>VLOOKUP(Data!N73,alternative_prizes,3,TRUE)</f>
        <v>0.02</v>
      </c>
      <c r="P85" s="31">
        <f>VLOOKUP(Data!O73,alternative_prizes,3,TRUE)</f>
        <v>0.01</v>
      </c>
      <c r="Q85" s="31">
        <f>VLOOKUP(Data!P73,alternative_prizes,3,TRUE)</f>
        <v>0</v>
      </c>
      <c r="R85" s="31">
        <f>VLOOKUP(Data!Q73,alternative_prizes,3,TRUE)</f>
        <v>0.01</v>
      </c>
      <c r="S85" s="31">
        <f>VLOOKUP(Data!R73,alternative_prizes,3,TRUE)</f>
        <v>0.01</v>
      </c>
      <c r="T85" s="31">
        <f>VLOOKUP(Data!S73,alternative_prizes,3,TRUE)</f>
        <v>0.01</v>
      </c>
      <c r="U85" s="31">
        <f>VLOOKUP(Data!T73,alternative_prizes,3,TRUE)</f>
        <v>0.1</v>
      </c>
      <c r="V85" s="31">
        <f>VLOOKUP(Data!U73,alternative_prizes,3,TRUE)</f>
        <v>0</v>
      </c>
      <c r="X85">
        <f t="shared" si="78"/>
        <v>71</v>
      </c>
      <c r="Z85" s="32">
        <f t="shared" si="72"/>
        <v>150000</v>
      </c>
      <c r="AA85" s="29">
        <f t="shared" ref="AA85:AT85" si="83">Z85*(1+C85)*(1-$AA$9)</f>
        <v>160786.31797955543</v>
      </c>
      <c r="AB85" s="29">
        <f t="shared" si="83"/>
        <v>158247.04515101173</v>
      </c>
      <c r="AC85" s="29">
        <f t="shared" si="83"/>
        <v>154205.81649076141</v>
      </c>
      <c r="AD85" s="29">
        <f t="shared" si="83"/>
        <v>162289.21381907261</v>
      </c>
      <c r="AE85" s="29">
        <f t="shared" si="83"/>
        <v>173959.23425176981</v>
      </c>
      <c r="AF85" s="29">
        <f t="shared" si="83"/>
        <v>186468.43169256687</v>
      </c>
      <c r="AG85" s="29">
        <f t="shared" si="83"/>
        <v>199877.15034180044</v>
      </c>
      <c r="AH85" s="29">
        <f t="shared" si="83"/>
        <v>196720.52219527983</v>
      </c>
      <c r="AI85" s="29">
        <f t="shared" si="83"/>
        <v>210866.45623196303</v>
      </c>
      <c r="AJ85" s="29">
        <f t="shared" si="83"/>
        <v>221919.97799738889</v>
      </c>
      <c r="AK85" s="29">
        <f t="shared" si="83"/>
        <v>216252.70392911584</v>
      </c>
      <c r="AL85" s="29">
        <f t="shared" si="83"/>
        <v>227588.57029888674</v>
      </c>
      <c r="AM85" s="29">
        <f t="shared" si="83"/>
        <v>226212.0654378242</v>
      </c>
      <c r="AN85" s="29">
        <f t="shared" si="83"/>
        <v>222639.53415236957</v>
      </c>
      <c r="AO85" s="29">
        <f t="shared" si="83"/>
        <v>216953.88444268474</v>
      </c>
      <c r="AP85" s="29">
        <f t="shared" si="83"/>
        <v>213527.56614188026</v>
      </c>
      <c r="AQ85" s="29">
        <f t="shared" si="83"/>
        <v>210155.35914278665</v>
      </c>
      <c r="AR85" s="29">
        <f t="shared" si="83"/>
        <v>206836.40887419489</v>
      </c>
      <c r="AS85" s="29">
        <f t="shared" si="83"/>
        <v>221709.7640466376</v>
      </c>
      <c r="AT85" s="29">
        <f t="shared" si="83"/>
        <v>216047.85831015077</v>
      </c>
      <c r="AU85" s="19"/>
      <c r="AV85" s="28">
        <f t="shared" si="75"/>
        <v>136</v>
      </c>
      <c r="AW85" s="19"/>
      <c r="AX85" s="27">
        <f t="shared" si="76"/>
        <v>1.8410657106391559E-2</v>
      </c>
    </row>
    <row r="86" spans="1:50">
      <c r="A86">
        <f t="shared" si="77"/>
        <v>72</v>
      </c>
      <c r="C86" s="31">
        <f>VLOOKUP(Data!B74,alternative_prizes,3,TRUE)</f>
        <v>0.01</v>
      </c>
      <c r="D86" s="31">
        <f>VLOOKUP(Data!C74,alternative_prizes,3,TRUE)</f>
        <v>0.08</v>
      </c>
      <c r="E86" s="31">
        <f>VLOOKUP(Data!D74,alternative_prizes,3,TRUE)</f>
        <v>0.08</v>
      </c>
      <c r="F86" s="31">
        <f>VLOOKUP(Data!E74,alternative_prizes,3,TRUE)</f>
        <v>0</v>
      </c>
      <c r="G86" s="31">
        <f>VLOOKUP(Data!F74,alternative_prizes,3,TRUE)</f>
        <v>0.1</v>
      </c>
      <c r="H86" s="31">
        <f>VLOOKUP(Data!G74,alternative_prizes,3,TRUE)</f>
        <v>0.1</v>
      </c>
      <c r="I86" s="31">
        <f>VLOOKUP(Data!H74,alternative_prizes,3,TRUE)</f>
        <v>0.1</v>
      </c>
      <c r="J86" s="31">
        <f>VLOOKUP(Data!I74,alternative_prizes,3,TRUE)</f>
        <v>0.02</v>
      </c>
      <c r="K86" s="31">
        <f>VLOOKUP(Data!J74,alternative_prizes,3,TRUE)</f>
        <v>0.01</v>
      </c>
      <c r="L86" s="31">
        <f>VLOOKUP(Data!K74,alternative_prizes,3,TRUE)</f>
        <v>0.08</v>
      </c>
      <c r="M86" s="31">
        <f>VLOOKUP(Data!L74,alternative_prizes,3,TRUE)</f>
        <v>0.08</v>
      </c>
      <c r="N86" s="31">
        <f>VLOOKUP(Data!M74,alternative_prizes,3,TRUE)</f>
        <v>0.08</v>
      </c>
      <c r="O86" s="31">
        <f>VLOOKUP(Data!N74,alternative_prizes,3,TRUE)</f>
        <v>0.08</v>
      </c>
      <c r="P86" s="31">
        <f>VLOOKUP(Data!O74,alternative_prizes,3,TRUE)</f>
        <v>0.01</v>
      </c>
      <c r="Q86" s="31">
        <f>VLOOKUP(Data!P74,alternative_prizes,3,TRUE)</f>
        <v>0.02</v>
      </c>
      <c r="R86" s="31">
        <f>VLOOKUP(Data!Q74,alternative_prizes,3,TRUE)</f>
        <v>0.1</v>
      </c>
      <c r="S86" s="31">
        <f>VLOOKUP(Data!R74,alternative_prizes,3,TRUE)</f>
        <v>0.08</v>
      </c>
      <c r="T86" s="31">
        <f>VLOOKUP(Data!S74,alternative_prizes,3,TRUE)</f>
        <v>0.1</v>
      </c>
      <c r="U86" s="31">
        <f>VLOOKUP(Data!T74,alternative_prizes,3,TRUE)</f>
        <v>0.1</v>
      </c>
      <c r="V86" s="31">
        <f>VLOOKUP(Data!U74,alternative_prizes,3,TRUE)</f>
        <v>0.01</v>
      </c>
      <c r="X86">
        <f t="shared" si="78"/>
        <v>72</v>
      </c>
      <c r="Z86" s="32">
        <f t="shared" si="72"/>
        <v>150000</v>
      </c>
      <c r="AA86" s="29">
        <f t="shared" ref="AA86:AT86" si="84">Z86*(1+C86)*(1-$AA$9)</f>
        <v>147631.07378122816</v>
      </c>
      <c r="AB86" s="29">
        <f t="shared" si="84"/>
        <v>155369.82614826606</v>
      </c>
      <c r="AC86" s="29">
        <f t="shared" si="84"/>
        <v>163514.24032256741</v>
      </c>
      <c r="AD86" s="29">
        <f t="shared" si="84"/>
        <v>159338.50084054403</v>
      </c>
      <c r="AE86" s="29">
        <f t="shared" si="84"/>
        <v>170796.33908355582</v>
      </c>
      <c r="AF86" s="29">
        <f t="shared" si="84"/>
        <v>183078.09657088385</v>
      </c>
      <c r="AG86" s="29">
        <f t="shared" si="84"/>
        <v>196243.0203355859</v>
      </c>
      <c r="AH86" s="29">
        <f t="shared" si="84"/>
        <v>195056.10013530176</v>
      </c>
      <c r="AI86" s="29">
        <f t="shared" si="84"/>
        <v>191975.61007035576</v>
      </c>
      <c r="AJ86" s="29">
        <f t="shared" si="84"/>
        <v>202038.88244787074</v>
      </c>
      <c r="AK86" s="29">
        <f t="shared" si="84"/>
        <v>212629.66689271003</v>
      </c>
      <c r="AL86" s="29">
        <f t="shared" si="84"/>
        <v>223775.61534260656</v>
      </c>
      <c r="AM86" s="29">
        <f t="shared" si="84"/>
        <v>235505.82923703504</v>
      </c>
      <c r="AN86" s="29">
        <f t="shared" si="84"/>
        <v>231786.52301334692</v>
      </c>
      <c r="AO86" s="29">
        <f t="shared" si="84"/>
        <v>230384.62802697896</v>
      </c>
      <c r="AP86" s="29">
        <f t="shared" si="84"/>
        <v>246951.30706364955</v>
      </c>
      <c r="AQ86" s="29">
        <f t="shared" si="84"/>
        <v>259896.37996147282</v>
      </c>
      <c r="AR86" s="29">
        <f t="shared" si="84"/>
        <v>278585.21326813818</v>
      </c>
      <c r="AS86" s="29">
        <f t="shared" si="84"/>
        <v>298617.93789955421</v>
      </c>
      <c r="AT86" s="29">
        <f t="shared" si="84"/>
        <v>293901.91214964865</v>
      </c>
      <c r="AU86" s="19"/>
      <c r="AV86" s="28">
        <f t="shared" si="75"/>
        <v>198</v>
      </c>
      <c r="AW86" s="19"/>
      <c r="AX86" s="27">
        <f t="shared" si="76"/>
        <v>3.4202438948002456E-2</v>
      </c>
    </row>
    <row r="87" spans="1:50">
      <c r="A87">
        <f t="shared" si="77"/>
        <v>73</v>
      </c>
      <c r="C87" s="31">
        <f>VLOOKUP(Data!B75,alternative_prizes,3,TRUE)</f>
        <v>0.02</v>
      </c>
      <c r="D87" s="31">
        <f>VLOOKUP(Data!C75,alternative_prizes,3,TRUE)</f>
        <v>0.08</v>
      </c>
      <c r="E87" s="31">
        <f>VLOOKUP(Data!D75,alternative_prizes,3,TRUE)</f>
        <v>0.1</v>
      </c>
      <c r="F87" s="31">
        <f>VLOOKUP(Data!E75,alternative_prizes,3,TRUE)</f>
        <v>0.08</v>
      </c>
      <c r="G87" s="31">
        <f>VLOOKUP(Data!F75,alternative_prizes,3,TRUE)</f>
        <v>0.02</v>
      </c>
      <c r="H87" s="31">
        <f>VLOOKUP(Data!G75,alternative_prizes,3,TRUE)</f>
        <v>0.08</v>
      </c>
      <c r="I87" s="31">
        <f>VLOOKUP(Data!H75,alternative_prizes,3,TRUE)</f>
        <v>0.01</v>
      </c>
      <c r="J87" s="31">
        <f>VLOOKUP(Data!I75,alternative_prizes,3,TRUE)</f>
        <v>0</v>
      </c>
      <c r="K87" s="31">
        <f>VLOOKUP(Data!J75,alternative_prizes,3,TRUE)</f>
        <v>0.08</v>
      </c>
      <c r="L87" s="31">
        <f>VLOOKUP(Data!K75,alternative_prizes,3,TRUE)</f>
        <v>0.08</v>
      </c>
      <c r="M87" s="31">
        <f>VLOOKUP(Data!L75,alternative_prizes,3,TRUE)</f>
        <v>0.08</v>
      </c>
      <c r="N87" s="31">
        <f>VLOOKUP(Data!M75,alternative_prizes,3,TRUE)</f>
        <v>0</v>
      </c>
      <c r="O87" s="31">
        <f>VLOOKUP(Data!N75,alternative_prizes,3,TRUE)</f>
        <v>0.08</v>
      </c>
      <c r="P87" s="31">
        <f>VLOOKUP(Data!O75,alternative_prizes,3,TRUE)</f>
        <v>0.1</v>
      </c>
      <c r="Q87" s="31">
        <f>VLOOKUP(Data!P75,alternative_prizes,3,TRUE)</f>
        <v>0.01</v>
      </c>
      <c r="R87" s="31">
        <f>VLOOKUP(Data!Q75,alternative_prizes,3,TRUE)</f>
        <v>0.02</v>
      </c>
      <c r="S87" s="31">
        <f>VLOOKUP(Data!R75,alternative_prizes,3,TRUE)</f>
        <v>0.02</v>
      </c>
      <c r="T87" s="31">
        <f>VLOOKUP(Data!S75,alternative_prizes,3,TRUE)</f>
        <v>0</v>
      </c>
      <c r="U87" s="31">
        <f>VLOOKUP(Data!T75,alternative_prizes,3,TRUE)</f>
        <v>0.01</v>
      </c>
      <c r="V87" s="31">
        <f>VLOOKUP(Data!U75,alternative_prizes,3,TRUE)</f>
        <v>0.01</v>
      </c>
      <c r="X87">
        <f t="shared" si="78"/>
        <v>73</v>
      </c>
      <c r="Z87" s="32">
        <f t="shared" si="72"/>
        <v>150000</v>
      </c>
      <c r="AA87" s="29">
        <f t="shared" ref="AA87:AT87" si="85">Z87*(1+C87)*(1-$AA$9)</f>
        <v>149092.76758104231</v>
      </c>
      <c r="AB87" s="29">
        <f t="shared" si="85"/>
        <v>156908.14125864493</v>
      </c>
      <c r="AC87" s="29">
        <f t="shared" si="85"/>
        <v>168191.21529328989</v>
      </c>
      <c r="AD87" s="29">
        <f t="shared" si="85"/>
        <v>177007.72073573305</v>
      </c>
      <c r="AE87" s="29">
        <f t="shared" si="85"/>
        <v>175937.13978468458</v>
      </c>
      <c r="AF87" s="29">
        <f t="shared" si="85"/>
        <v>185159.68299382116</v>
      </c>
      <c r="AG87" s="29">
        <f t="shared" si="85"/>
        <v>182235.48547579753</v>
      </c>
      <c r="AH87" s="29">
        <f t="shared" si="85"/>
        <v>177581.65281739537</v>
      </c>
      <c r="AI87" s="29">
        <f t="shared" si="85"/>
        <v>186890.40063643255</v>
      </c>
      <c r="AJ87" s="29">
        <f t="shared" si="85"/>
        <v>196687.10869563895</v>
      </c>
      <c r="AK87" s="29">
        <f t="shared" si="85"/>
        <v>206997.35564432543</v>
      </c>
      <c r="AL87" s="29">
        <f t="shared" si="85"/>
        <v>201711.16754882201</v>
      </c>
      <c r="AM87" s="29">
        <f t="shared" si="85"/>
        <v>212284.77333075673</v>
      </c>
      <c r="AN87" s="29">
        <f t="shared" si="85"/>
        <v>227549.91377984599</v>
      </c>
      <c r="AO87" s="29">
        <f t="shared" si="85"/>
        <v>223956.25406763033</v>
      </c>
      <c r="AP87" s="29">
        <f t="shared" si="85"/>
        <v>222601.71824017377</v>
      </c>
      <c r="AQ87" s="29">
        <f t="shared" si="85"/>
        <v>221255.37493815261</v>
      </c>
      <c r="AR87" s="29">
        <f t="shared" si="85"/>
        <v>215605.0731484337</v>
      </c>
      <c r="AS87" s="29">
        <f t="shared" si="85"/>
        <v>212200.05641055675</v>
      </c>
      <c r="AT87" s="29">
        <f t="shared" si="85"/>
        <v>208848.81456218453</v>
      </c>
      <c r="AU87" s="19"/>
      <c r="AV87" s="28">
        <f t="shared" si="75"/>
        <v>123</v>
      </c>
      <c r="AW87" s="19"/>
      <c r="AX87" s="27">
        <f t="shared" si="76"/>
        <v>1.6686455349816942E-2</v>
      </c>
    </row>
    <row r="88" spans="1:50">
      <c r="A88">
        <f t="shared" si="77"/>
        <v>74</v>
      </c>
      <c r="C88" s="31">
        <f>VLOOKUP(Data!B76,alternative_prizes,3,TRUE)</f>
        <v>0</v>
      </c>
      <c r="D88" s="31">
        <f>VLOOKUP(Data!C76,alternative_prizes,3,TRUE)</f>
        <v>0.08</v>
      </c>
      <c r="E88" s="31">
        <f>VLOOKUP(Data!D76,alternative_prizes,3,TRUE)</f>
        <v>0.1</v>
      </c>
      <c r="F88" s="31">
        <f>VLOOKUP(Data!E76,alternative_prizes,3,TRUE)</f>
        <v>0</v>
      </c>
      <c r="G88" s="31">
        <f>VLOOKUP(Data!F76,alternative_prizes,3,TRUE)</f>
        <v>0.08</v>
      </c>
      <c r="H88" s="31">
        <f>VLOOKUP(Data!G76,alternative_prizes,3,TRUE)</f>
        <v>0.02</v>
      </c>
      <c r="I88" s="31">
        <f>VLOOKUP(Data!H76,alternative_prizes,3,TRUE)</f>
        <v>0.01</v>
      </c>
      <c r="J88" s="31">
        <f>VLOOKUP(Data!I76,alternative_prizes,3,TRUE)</f>
        <v>0.02</v>
      </c>
      <c r="K88" s="31">
        <f>VLOOKUP(Data!J76,alternative_prizes,3,TRUE)</f>
        <v>0.01</v>
      </c>
      <c r="L88" s="31">
        <f>VLOOKUP(Data!K76,alternative_prizes,3,TRUE)</f>
        <v>0.08</v>
      </c>
      <c r="M88" s="31">
        <f>VLOOKUP(Data!L76,alternative_prizes,3,TRUE)</f>
        <v>0.02</v>
      </c>
      <c r="N88" s="31">
        <f>VLOOKUP(Data!M76,alternative_prizes,3,TRUE)</f>
        <v>0.02</v>
      </c>
      <c r="O88" s="31">
        <f>VLOOKUP(Data!N76,alternative_prizes,3,TRUE)</f>
        <v>0.1</v>
      </c>
      <c r="P88" s="31">
        <f>VLOOKUP(Data!O76,alternative_prizes,3,TRUE)</f>
        <v>0.02</v>
      </c>
      <c r="Q88" s="31">
        <f>VLOOKUP(Data!P76,alternative_prizes,3,TRUE)</f>
        <v>0.08</v>
      </c>
      <c r="R88" s="31">
        <f>VLOOKUP(Data!Q76,alternative_prizes,3,TRUE)</f>
        <v>0.08</v>
      </c>
      <c r="S88" s="31">
        <f>VLOOKUP(Data!R76,alternative_prizes,3,TRUE)</f>
        <v>0.02</v>
      </c>
      <c r="T88" s="31">
        <f>VLOOKUP(Data!S76,alternative_prizes,3,TRUE)</f>
        <v>0.02</v>
      </c>
      <c r="U88" s="31">
        <f>VLOOKUP(Data!T76,alternative_prizes,3,TRUE)</f>
        <v>0.01</v>
      </c>
      <c r="V88" s="31">
        <f>VLOOKUP(Data!U76,alternative_prizes,3,TRUE)</f>
        <v>0.01</v>
      </c>
      <c r="X88">
        <f t="shared" si="78"/>
        <v>74</v>
      </c>
      <c r="Z88" s="32">
        <f t="shared" si="72"/>
        <v>150000</v>
      </c>
      <c r="AA88" s="29">
        <f t="shared" ref="AA88:AT88" si="86">Z88*(1+C88)*(1-$AA$9)</f>
        <v>146169.37998141401</v>
      </c>
      <c r="AB88" s="29">
        <f t="shared" si="86"/>
        <v>153831.51103788716</v>
      </c>
      <c r="AC88" s="29">
        <f t="shared" si="86"/>
        <v>164893.34832675476</v>
      </c>
      <c r="AD88" s="29">
        <f t="shared" si="86"/>
        <v>160682.38991987382</v>
      </c>
      <c r="AE88" s="29">
        <f t="shared" si="86"/>
        <v>169105.28622134231</v>
      </c>
      <c r="AF88" s="29">
        <f t="shared" si="86"/>
        <v>168082.5009021615</v>
      </c>
      <c r="AG88" s="29">
        <f t="shared" si="86"/>
        <v>165428.00061346902</v>
      </c>
      <c r="AH88" s="29">
        <f t="shared" si="86"/>
        <v>164427.45631240305</v>
      </c>
      <c r="AI88" s="29">
        <f t="shared" si="86"/>
        <v>161830.6795634403</v>
      </c>
      <c r="AJ88" s="29">
        <f t="shared" si="86"/>
        <v>170313.76867506449</v>
      </c>
      <c r="AK88" s="29">
        <f t="shared" si="86"/>
        <v>169283.67419281861</v>
      </c>
      <c r="AL88" s="29">
        <f t="shared" si="86"/>
        <v>168259.80994463194</v>
      </c>
      <c r="AM88" s="29">
        <f t="shared" si="86"/>
        <v>180359.16869958103</v>
      </c>
      <c r="AN88" s="29">
        <f t="shared" si="86"/>
        <v>179268.3174669109</v>
      </c>
      <c r="AO88" s="29">
        <f t="shared" si="86"/>
        <v>188665.47946403755</v>
      </c>
      <c r="AP88" s="29">
        <f t="shared" si="86"/>
        <v>198555.23633151289</v>
      </c>
      <c r="AQ88" s="29">
        <f t="shared" si="86"/>
        <v>197354.33134915453</v>
      </c>
      <c r="AR88" s="29">
        <f t="shared" si="86"/>
        <v>196160.6896996767</v>
      </c>
      <c r="AS88" s="29">
        <f t="shared" si="86"/>
        <v>193062.75502686383</v>
      </c>
      <c r="AT88" s="29">
        <f t="shared" si="86"/>
        <v>190013.74554518741</v>
      </c>
      <c r="AU88" s="19"/>
      <c r="AV88" s="28">
        <f t="shared" si="75"/>
        <v>74</v>
      </c>
      <c r="AW88" s="19"/>
      <c r="AX88" s="27">
        <f t="shared" si="76"/>
        <v>1.1893224610995956E-2</v>
      </c>
    </row>
    <row r="89" spans="1:50">
      <c r="A89">
        <f t="shared" si="77"/>
        <v>75</v>
      </c>
      <c r="C89" s="31">
        <f>VLOOKUP(Data!B77,alternative_prizes,3,TRUE)</f>
        <v>0.02</v>
      </c>
      <c r="D89" s="31">
        <f>VLOOKUP(Data!C77,alternative_prizes,3,TRUE)</f>
        <v>0.08</v>
      </c>
      <c r="E89" s="31">
        <f>VLOOKUP(Data!D77,alternative_prizes,3,TRUE)</f>
        <v>0.1</v>
      </c>
      <c r="F89" s="31">
        <f>VLOOKUP(Data!E77,alternative_prizes,3,TRUE)</f>
        <v>0</v>
      </c>
      <c r="G89" s="31">
        <f>VLOOKUP(Data!F77,alternative_prizes,3,TRUE)</f>
        <v>0.02</v>
      </c>
      <c r="H89" s="31">
        <f>VLOOKUP(Data!G77,alternative_prizes,3,TRUE)</f>
        <v>0.01</v>
      </c>
      <c r="I89" s="31">
        <f>VLOOKUP(Data!H77,alternative_prizes,3,TRUE)</f>
        <v>0.01</v>
      </c>
      <c r="J89" s="31">
        <f>VLOOKUP(Data!I77,alternative_prizes,3,TRUE)</f>
        <v>0</v>
      </c>
      <c r="K89" s="31">
        <f>VLOOKUP(Data!J77,alternative_prizes,3,TRUE)</f>
        <v>0.1</v>
      </c>
      <c r="L89" s="31">
        <f>VLOOKUP(Data!K77,alternative_prizes,3,TRUE)</f>
        <v>0.08</v>
      </c>
      <c r="M89" s="31">
        <f>VLOOKUP(Data!L77,alternative_prizes,3,TRUE)</f>
        <v>0.08</v>
      </c>
      <c r="N89" s="31">
        <f>VLOOKUP(Data!M77,alternative_prizes,3,TRUE)</f>
        <v>0.1</v>
      </c>
      <c r="O89" s="31">
        <f>VLOOKUP(Data!N77,alternative_prizes,3,TRUE)</f>
        <v>0.02</v>
      </c>
      <c r="P89" s="31">
        <f>VLOOKUP(Data!O77,alternative_prizes,3,TRUE)</f>
        <v>0.01</v>
      </c>
      <c r="Q89" s="31">
        <f>VLOOKUP(Data!P77,alternative_prizes,3,TRUE)</f>
        <v>0.1</v>
      </c>
      <c r="R89" s="31">
        <f>VLOOKUP(Data!Q77,alternative_prizes,3,TRUE)</f>
        <v>0</v>
      </c>
      <c r="S89" s="31">
        <f>VLOOKUP(Data!R77,alternative_prizes,3,TRUE)</f>
        <v>0.02</v>
      </c>
      <c r="T89" s="31">
        <f>VLOOKUP(Data!S77,alternative_prizes,3,TRUE)</f>
        <v>0</v>
      </c>
      <c r="U89" s="31">
        <f>VLOOKUP(Data!T77,alternative_prizes,3,TRUE)</f>
        <v>0.08</v>
      </c>
      <c r="V89" s="31">
        <f>VLOOKUP(Data!U77,alternative_prizes,3,TRUE)</f>
        <v>0.01</v>
      </c>
      <c r="X89">
        <f t="shared" si="78"/>
        <v>75</v>
      </c>
      <c r="Z89" s="32">
        <f t="shared" si="72"/>
        <v>150000</v>
      </c>
      <c r="AA89" s="29">
        <f t="shared" ref="AA89:AT89" si="87">Z89*(1+C89)*(1-$AA$9)</f>
        <v>149092.76758104231</v>
      </c>
      <c r="AB89" s="29">
        <f t="shared" si="87"/>
        <v>156908.14125864493</v>
      </c>
      <c r="AC89" s="29">
        <f t="shared" si="87"/>
        <v>168191.21529328989</v>
      </c>
      <c r="AD89" s="29">
        <f t="shared" si="87"/>
        <v>163896.03771827134</v>
      </c>
      <c r="AE89" s="29">
        <f t="shared" si="87"/>
        <v>162904.75905989314</v>
      </c>
      <c r="AF89" s="29">
        <f t="shared" si="87"/>
        <v>160332.03002722852</v>
      </c>
      <c r="AG89" s="29">
        <f t="shared" si="87"/>
        <v>157799.93169629242</v>
      </c>
      <c r="AH89" s="29">
        <f t="shared" si="87"/>
        <v>153770.12118104362</v>
      </c>
      <c r="AI89" s="29">
        <f t="shared" si="87"/>
        <v>164827.54399980034</v>
      </c>
      <c r="AJ89" s="29">
        <f t="shared" si="87"/>
        <v>173467.7273542324</v>
      </c>
      <c r="AK89" s="29">
        <f t="shared" si="87"/>
        <v>182560.82510990248</v>
      </c>
      <c r="AL89" s="29">
        <f t="shared" si="87"/>
        <v>195688.55251153858</v>
      </c>
      <c r="AM89" s="29">
        <f t="shared" si="87"/>
        <v>194504.98585248942</v>
      </c>
      <c r="AN89" s="29">
        <f t="shared" si="87"/>
        <v>191433.19944803737</v>
      </c>
      <c r="AO89" s="29">
        <f t="shared" si="87"/>
        <v>205198.92852197195</v>
      </c>
      <c r="AP89" s="29">
        <f t="shared" si="87"/>
        <v>199958.66769938087</v>
      </c>
      <c r="AQ89" s="29">
        <f t="shared" si="87"/>
        <v>198749.27446079109</v>
      </c>
      <c r="AR89" s="29">
        <f t="shared" si="87"/>
        <v>193673.72146459811</v>
      </c>
      <c r="AS89" s="29">
        <f t="shared" si="87"/>
        <v>203826.00805324834</v>
      </c>
      <c r="AT89" s="29">
        <f t="shared" si="87"/>
        <v>200607.01622294873</v>
      </c>
      <c r="AU89" s="19"/>
      <c r="AV89" s="28">
        <f t="shared" si="75"/>
        <v>102</v>
      </c>
      <c r="AW89" s="19"/>
      <c r="AX89" s="27">
        <f t="shared" si="76"/>
        <v>1.4641783813029274E-2</v>
      </c>
    </row>
    <row r="90" spans="1:50">
      <c r="A90">
        <f t="shared" si="77"/>
        <v>76</v>
      </c>
      <c r="C90" s="31">
        <f>VLOOKUP(Data!B78,alternative_prizes,3,TRUE)</f>
        <v>0.1</v>
      </c>
      <c r="D90" s="31">
        <f>VLOOKUP(Data!C78,alternative_prizes,3,TRUE)</f>
        <v>0.1</v>
      </c>
      <c r="E90" s="31">
        <f>VLOOKUP(Data!D78,alternative_prizes,3,TRUE)</f>
        <v>0.01</v>
      </c>
      <c r="F90" s="31">
        <f>VLOOKUP(Data!E78,alternative_prizes,3,TRUE)</f>
        <v>0.08</v>
      </c>
      <c r="G90" s="31">
        <f>VLOOKUP(Data!F78,alternative_prizes,3,TRUE)</f>
        <v>0.1</v>
      </c>
      <c r="H90" s="31">
        <f>VLOOKUP(Data!G78,alternative_prizes,3,TRUE)</f>
        <v>0.01</v>
      </c>
      <c r="I90" s="31">
        <f>VLOOKUP(Data!H78,alternative_prizes,3,TRUE)</f>
        <v>0</v>
      </c>
      <c r="J90" s="31">
        <f>VLOOKUP(Data!I78,alternative_prizes,3,TRUE)</f>
        <v>0.01</v>
      </c>
      <c r="K90" s="31">
        <f>VLOOKUP(Data!J78,alternative_prizes,3,TRUE)</f>
        <v>0.08</v>
      </c>
      <c r="L90" s="31">
        <f>VLOOKUP(Data!K78,alternative_prizes,3,TRUE)</f>
        <v>0.08</v>
      </c>
      <c r="M90" s="31">
        <f>VLOOKUP(Data!L78,alternative_prizes,3,TRUE)</f>
        <v>0</v>
      </c>
      <c r="N90" s="31">
        <f>VLOOKUP(Data!M78,alternative_prizes,3,TRUE)</f>
        <v>0.1</v>
      </c>
      <c r="O90" s="31">
        <f>VLOOKUP(Data!N78,alternative_prizes,3,TRUE)</f>
        <v>0.01</v>
      </c>
      <c r="P90" s="31">
        <f>VLOOKUP(Data!O78,alternative_prizes,3,TRUE)</f>
        <v>0.02</v>
      </c>
      <c r="Q90" s="31">
        <f>VLOOKUP(Data!P78,alternative_prizes,3,TRUE)</f>
        <v>0</v>
      </c>
      <c r="R90" s="31">
        <f>VLOOKUP(Data!Q78,alternative_prizes,3,TRUE)</f>
        <v>0.08</v>
      </c>
      <c r="S90" s="31">
        <f>VLOOKUP(Data!R78,alternative_prizes,3,TRUE)</f>
        <v>0.02</v>
      </c>
      <c r="T90" s="31">
        <f>VLOOKUP(Data!S78,alternative_prizes,3,TRUE)</f>
        <v>0.01</v>
      </c>
      <c r="U90" s="31">
        <f>VLOOKUP(Data!T78,alternative_prizes,3,TRUE)</f>
        <v>0.1</v>
      </c>
      <c r="V90" s="31">
        <f>VLOOKUP(Data!U78,alternative_prizes,3,TRUE)</f>
        <v>0</v>
      </c>
      <c r="X90">
        <f t="shared" si="78"/>
        <v>76</v>
      </c>
      <c r="Z90" s="32">
        <f t="shared" si="72"/>
        <v>150000</v>
      </c>
      <c r="AA90" s="29">
        <f t="shared" ref="AA90:AT90" si="88">Z90*(1+C90)*(1-$AA$9)</f>
        <v>160786.31797955543</v>
      </c>
      <c r="AB90" s="29">
        <f t="shared" si="88"/>
        <v>172348.26699615139</v>
      </c>
      <c r="AC90" s="29">
        <f t="shared" si="88"/>
        <v>169626.39813983758</v>
      </c>
      <c r="AD90" s="29">
        <f t="shared" si="88"/>
        <v>178518.13520097989</v>
      </c>
      <c r="AE90" s="29">
        <f t="shared" si="88"/>
        <v>191355.15767694681</v>
      </c>
      <c r="AF90" s="29">
        <f t="shared" si="88"/>
        <v>188333.11600949254</v>
      </c>
      <c r="AG90" s="29">
        <f t="shared" si="88"/>
        <v>183523.56531383496</v>
      </c>
      <c r="AH90" s="29">
        <f t="shared" si="88"/>
        <v>180625.20674293875</v>
      </c>
      <c r="AI90" s="29">
        <f t="shared" si="88"/>
        <v>190093.49624613658</v>
      </c>
      <c r="AJ90" s="29">
        <f t="shared" si="88"/>
        <v>200058.10909053867</v>
      </c>
      <c r="AK90" s="29">
        <f t="shared" si="88"/>
        <v>194949.13177345417</v>
      </c>
      <c r="AL90" s="29">
        <f t="shared" si="88"/>
        <v>208967.68727443236</v>
      </c>
      <c r="AM90" s="29">
        <f t="shared" si="88"/>
        <v>205667.49371936222</v>
      </c>
      <c r="AN90" s="29">
        <f t="shared" si="88"/>
        <v>204423.57226717565</v>
      </c>
      <c r="AO90" s="29">
        <f t="shared" si="88"/>
        <v>199203.1120791923</v>
      </c>
      <c r="AP90" s="29">
        <f t="shared" si="88"/>
        <v>209645.24675748241</v>
      </c>
      <c r="AQ90" s="29">
        <f t="shared" si="88"/>
        <v>208377.26699522391</v>
      </c>
      <c r="AR90" s="29">
        <f t="shared" si="88"/>
        <v>205086.39785401721</v>
      </c>
      <c r="AS90" s="29">
        <f t="shared" si="88"/>
        <v>219833.91185758417</v>
      </c>
      <c r="AT90" s="29">
        <f t="shared" si="88"/>
        <v>214219.91063407931</v>
      </c>
      <c r="AU90" s="19"/>
      <c r="AV90" s="28">
        <f t="shared" si="75"/>
        <v>132</v>
      </c>
      <c r="AW90" s="19"/>
      <c r="AX90" s="27">
        <f t="shared" si="76"/>
        <v>1.7978085266570742E-2</v>
      </c>
    </row>
    <row r="91" spans="1:50">
      <c r="A91">
        <f t="shared" si="77"/>
        <v>77</v>
      </c>
      <c r="C91" s="31">
        <f>VLOOKUP(Data!B79,alternative_prizes,3,TRUE)</f>
        <v>0.02</v>
      </c>
      <c r="D91" s="31">
        <f>VLOOKUP(Data!C79,alternative_prizes,3,TRUE)</f>
        <v>0.01</v>
      </c>
      <c r="E91" s="31">
        <f>VLOOKUP(Data!D79,alternative_prizes,3,TRUE)</f>
        <v>0.01</v>
      </c>
      <c r="F91" s="31">
        <f>VLOOKUP(Data!E79,alternative_prizes,3,TRUE)</f>
        <v>0.1</v>
      </c>
      <c r="G91" s="31">
        <f>VLOOKUP(Data!F79,alternative_prizes,3,TRUE)</f>
        <v>0.01</v>
      </c>
      <c r="H91" s="31">
        <f>VLOOKUP(Data!G79,alternative_prizes,3,TRUE)</f>
        <v>0</v>
      </c>
      <c r="I91" s="31">
        <f>VLOOKUP(Data!H79,alternative_prizes,3,TRUE)</f>
        <v>0.01</v>
      </c>
      <c r="J91" s="31">
        <f>VLOOKUP(Data!I79,alternative_prizes,3,TRUE)</f>
        <v>0</v>
      </c>
      <c r="K91" s="31">
        <f>VLOOKUP(Data!J79,alternative_prizes,3,TRUE)</f>
        <v>0</v>
      </c>
      <c r="L91" s="31">
        <f>VLOOKUP(Data!K79,alternative_prizes,3,TRUE)</f>
        <v>0</v>
      </c>
      <c r="M91" s="31">
        <f>VLOOKUP(Data!L79,alternative_prizes,3,TRUE)</f>
        <v>0.1</v>
      </c>
      <c r="N91" s="31">
        <f>VLOOKUP(Data!M79,alternative_prizes,3,TRUE)</f>
        <v>0.1</v>
      </c>
      <c r="O91" s="31">
        <f>VLOOKUP(Data!N79,alternative_prizes,3,TRUE)</f>
        <v>0</v>
      </c>
      <c r="P91" s="31">
        <f>VLOOKUP(Data!O79,alternative_prizes,3,TRUE)</f>
        <v>0.08</v>
      </c>
      <c r="Q91" s="31">
        <f>VLOOKUP(Data!P79,alternative_prizes,3,TRUE)</f>
        <v>0.02</v>
      </c>
      <c r="R91" s="31">
        <f>VLOOKUP(Data!Q79,alternative_prizes,3,TRUE)</f>
        <v>0.08</v>
      </c>
      <c r="S91" s="31">
        <f>VLOOKUP(Data!R79,alternative_prizes,3,TRUE)</f>
        <v>0.01</v>
      </c>
      <c r="T91" s="31">
        <f>VLOOKUP(Data!S79,alternative_prizes,3,TRUE)</f>
        <v>0.02</v>
      </c>
      <c r="U91" s="31">
        <f>VLOOKUP(Data!T79,alternative_prizes,3,TRUE)</f>
        <v>0</v>
      </c>
      <c r="V91" s="31">
        <f>VLOOKUP(Data!U79,alternative_prizes,3,TRUE)</f>
        <v>0</v>
      </c>
      <c r="X91">
        <f t="shared" si="78"/>
        <v>77</v>
      </c>
      <c r="Z91" s="32">
        <f t="shared" si="72"/>
        <v>150000</v>
      </c>
      <c r="AA91" s="29">
        <f t="shared" ref="AA91:AT91" si="89">Z91*(1+C91)*(1-$AA$9)</f>
        <v>149092.76758104231</v>
      </c>
      <c r="AB91" s="29">
        <f t="shared" si="89"/>
        <v>146738.16914002906</v>
      </c>
      <c r="AC91" s="29">
        <f t="shared" si="89"/>
        <v>144420.75649889311</v>
      </c>
      <c r="AD91" s="29">
        <f t="shared" si="89"/>
        <v>154805.87784852649</v>
      </c>
      <c r="AE91" s="29">
        <f t="shared" si="89"/>
        <v>152361.05316282404</v>
      </c>
      <c r="AF91" s="29">
        <f t="shared" si="89"/>
        <v>148470.13782750166</v>
      </c>
      <c r="AG91" s="29">
        <f t="shared" si="89"/>
        <v>146125.37247947342</v>
      </c>
      <c r="AH91" s="29">
        <f t="shared" si="89"/>
        <v>142393.70063251871</v>
      </c>
      <c r="AI91" s="29">
        <f t="shared" si="89"/>
        <v>138757.32623142895</v>
      </c>
      <c r="AJ91" s="29">
        <f t="shared" si="89"/>
        <v>135213.8156208451</v>
      </c>
      <c r="AK91" s="29">
        <f t="shared" si="89"/>
        <v>144936.87702428119</v>
      </c>
      <c r="AL91" s="29">
        <f t="shared" si="89"/>
        <v>155359.11197459867</v>
      </c>
      <c r="AM91" s="29">
        <f t="shared" si="89"/>
        <v>151391.63381193441</v>
      </c>
      <c r="AN91" s="29">
        <f t="shared" si="89"/>
        <v>159327.51299037886</v>
      </c>
      <c r="AO91" s="29">
        <f t="shared" si="89"/>
        <v>158363.86575693369</v>
      </c>
      <c r="AP91" s="29">
        <f t="shared" si="89"/>
        <v>166665.22609788636</v>
      </c>
      <c r="AQ91" s="29">
        <f t="shared" si="89"/>
        <v>164033.10860548087</v>
      </c>
      <c r="AR91" s="29">
        <f t="shared" si="89"/>
        <v>163041.00091275218</v>
      </c>
      <c r="AS91" s="29">
        <f t="shared" si="89"/>
        <v>158877.34676644095</v>
      </c>
      <c r="AT91" s="29">
        <f t="shared" si="89"/>
        <v>154820.02179961858</v>
      </c>
      <c r="AU91" s="19"/>
      <c r="AV91" s="28">
        <f t="shared" si="75"/>
        <v>13</v>
      </c>
      <c r="AW91" s="19"/>
      <c r="AX91" s="27">
        <f t="shared" si="76"/>
        <v>1.5826509965812807E-3</v>
      </c>
    </row>
    <row r="92" spans="1:50">
      <c r="A92">
        <f t="shared" si="77"/>
        <v>78</v>
      </c>
      <c r="C92" s="31">
        <f>VLOOKUP(Data!B80,alternative_prizes,3,TRUE)</f>
        <v>0.1</v>
      </c>
      <c r="D92" s="31">
        <f>VLOOKUP(Data!C80,alternative_prizes,3,TRUE)</f>
        <v>0.01</v>
      </c>
      <c r="E92" s="31">
        <f>VLOOKUP(Data!D80,alternative_prizes,3,TRUE)</f>
        <v>0.02</v>
      </c>
      <c r="F92" s="31">
        <f>VLOOKUP(Data!E80,alternative_prizes,3,TRUE)</f>
        <v>0</v>
      </c>
      <c r="G92" s="31">
        <f>VLOOKUP(Data!F80,alternative_prizes,3,TRUE)</f>
        <v>0.02</v>
      </c>
      <c r="H92" s="31">
        <f>VLOOKUP(Data!G80,alternative_prizes,3,TRUE)</f>
        <v>0.08</v>
      </c>
      <c r="I92" s="31">
        <f>VLOOKUP(Data!H80,alternative_prizes,3,TRUE)</f>
        <v>0.08</v>
      </c>
      <c r="J92" s="31">
        <f>VLOOKUP(Data!I80,alternative_prizes,3,TRUE)</f>
        <v>0</v>
      </c>
      <c r="K92" s="31">
        <f>VLOOKUP(Data!J80,alternative_prizes,3,TRUE)</f>
        <v>0.02</v>
      </c>
      <c r="L92" s="31">
        <f>VLOOKUP(Data!K80,alternative_prizes,3,TRUE)</f>
        <v>0</v>
      </c>
      <c r="M92" s="31">
        <f>VLOOKUP(Data!L80,alternative_prizes,3,TRUE)</f>
        <v>0.02</v>
      </c>
      <c r="N92" s="31">
        <f>VLOOKUP(Data!M80,alternative_prizes,3,TRUE)</f>
        <v>0.02</v>
      </c>
      <c r="O92" s="31">
        <f>VLOOKUP(Data!N80,alternative_prizes,3,TRUE)</f>
        <v>0</v>
      </c>
      <c r="P92" s="31">
        <f>VLOOKUP(Data!O80,alternative_prizes,3,TRUE)</f>
        <v>0</v>
      </c>
      <c r="Q92" s="31">
        <f>VLOOKUP(Data!P80,alternative_prizes,3,TRUE)</f>
        <v>0.08</v>
      </c>
      <c r="R92" s="31">
        <f>VLOOKUP(Data!Q80,alternative_prizes,3,TRUE)</f>
        <v>0.08</v>
      </c>
      <c r="S92" s="31">
        <f>VLOOKUP(Data!R80,alternative_prizes,3,TRUE)</f>
        <v>0</v>
      </c>
      <c r="T92" s="31">
        <f>VLOOKUP(Data!S80,alternative_prizes,3,TRUE)</f>
        <v>0.08</v>
      </c>
      <c r="U92" s="31">
        <f>VLOOKUP(Data!T80,alternative_prizes,3,TRUE)</f>
        <v>0.1</v>
      </c>
      <c r="V92" s="31">
        <f>VLOOKUP(Data!U80,alternative_prizes,3,TRUE)</f>
        <v>0</v>
      </c>
      <c r="X92">
        <f t="shared" si="78"/>
        <v>78</v>
      </c>
      <c r="Z92" s="32">
        <f t="shared" si="72"/>
        <v>150000</v>
      </c>
      <c r="AA92" s="29">
        <f t="shared" ref="AA92:AT92" si="90">Z92*(1+C92)*(1-$AA$9)</f>
        <v>160786.31797955543</v>
      </c>
      <c r="AB92" s="29">
        <f t="shared" si="90"/>
        <v>158247.04515101173</v>
      </c>
      <c r="AC92" s="29">
        <f t="shared" si="90"/>
        <v>157289.93282057665</v>
      </c>
      <c r="AD92" s="29">
        <f t="shared" si="90"/>
        <v>153273.14638467968</v>
      </c>
      <c r="AE92" s="29">
        <f t="shared" si="90"/>
        <v>152346.11726897414</v>
      </c>
      <c r="AF92" s="29">
        <f t="shared" si="90"/>
        <v>160332.03002722852</v>
      </c>
      <c r="AG92" s="29">
        <f t="shared" si="90"/>
        <v>168736.56062573844</v>
      </c>
      <c r="AH92" s="29">
        <f t="shared" si="90"/>
        <v>164427.45631240308</v>
      </c>
      <c r="AI92" s="29">
        <f t="shared" si="90"/>
        <v>163432.96351951401</v>
      </c>
      <c r="AJ92" s="29">
        <f t="shared" si="90"/>
        <v>159259.29964114947</v>
      </c>
      <c r="AK92" s="29">
        <f t="shared" si="90"/>
        <v>158296.06497678312</v>
      </c>
      <c r="AL92" s="29">
        <f t="shared" si="90"/>
        <v>157338.65616384731</v>
      </c>
      <c r="AM92" s="29">
        <f t="shared" si="90"/>
        <v>153320.62545718963</v>
      </c>
      <c r="AN92" s="29">
        <f t="shared" si="90"/>
        <v>149405.20507626672</v>
      </c>
      <c r="AO92" s="29">
        <f t="shared" si="90"/>
        <v>157236.95658235622</v>
      </c>
      <c r="AP92" s="29">
        <f t="shared" si="90"/>
        <v>165479.24486741418</v>
      </c>
      <c r="AQ92" s="29">
        <f t="shared" si="90"/>
        <v>161253.32414708345</v>
      </c>
      <c r="AR92" s="29">
        <f t="shared" si="90"/>
        <v>169706.14855575238</v>
      </c>
      <c r="AS92" s="29">
        <f t="shared" si="90"/>
        <v>181909.51176513918</v>
      </c>
      <c r="AT92" s="29">
        <f t="shared" si="90"/>
        <v>177264.00364954755</v>
      </c>
      <c r="AU92" s="19"/>
      <c r="AV92" s="28">
        <f t="shared" si="75"/>
        <v>50</v>
      </c>
      <c r="AW92" s="19"/>
      <c r="AX92" s="27">
        <f t="shared" si="76"/>
        <v>8.3852041900207563E-3</v>
      </c>
    </row>
    <row r="93" spans="1:50">
      <c r="A93">
        <f t="shared" si="77"/>
        <v>79</v>
      </c>
      <c r="C93" s="31">
        <f>VLOOKUP(Data!B81,alternative_prizes,3,TRUE)</f>
        <v>0.02</v>
      </c>
      <c r="D93" s="31">
        <f>VLOOKUP(Data!C81,alternative_prizes,3,TRUE)</f>
        <v>0.08</v>
      </c>
      <c r="E93" s="31">
        <f>VLOOKUP(Data!D81,alternative_prizes,3,TRUE)</f>
        <v>0.02</v>
      </c>
      <c r="F93" s="31">
        <f>VLOOKUP(Data!E81,alternative_prizes,3,TRUE)</f>
        <v>0.02</v>
      </c>
      <c r="G93" s="31">
        <f>VLOOKUP(Data!F81,alternative_prizes,3,TRUE)</f>
        <v>0</v>
      </c>
      <c r="H93" s="31">
        <f>VLOOKUP(Data!G81,alternative_prizes,3,TRUE)</f>
        <v>0.01</v>
      </c>
      <c r="I93" s="31">
        <f>VLOOKUP(Data!H81,alternative_prizes,3,TRUE)</f>
        <v>0</v>
      </c>
      <c r="J93" s="31">
        <f>VLOOKUP(Data!I81,alternative_prizes,3,TRUE)</f>
        <v>0.08</v>
      </c>
      <c r="K93" s="31">
        <f>VLOOKUP(Data!J81,alternative_prizes,3,TRUE)</f>
        <v>0</v>
      </c>
      <c r="L93" s="31">
        <f>VLOOKUP(Data!K81,alternative_prizes,3,TRUE)</f>
        <v>0.08</v>
      </c>
      <c r="M93" s="31">
        <f>VLOOKUP(Data!L81,alternative_prizes,3,TRUE)</f>
        <v>0</v>
      </c>
      <c r="N93" s="31">
        <f>VLOOKUP(Data!M81,alternative_prizes,3,TRUE)</f>
        <v>0.08</v>
      </c>
      <c r="O93" s="31">
        <f>VLOOKUP(Data!N81,alternative_prizes,3,TRUE)</f>
        <v>0.1</v>
      </c>
      <c r="P93" s="31">
        <f>VLOOKUP(Data!O81,alternative_prizes,3,TRUE)</f>
        <v>0.02</v>
      </c>
      <c r="Q93" s="31">
        <f>VLOOKUP(Data!P81,alternative_prizes,3,TRUE)</f>
        <v>0</v>
      </c>
      <c r="R93" s="31">
        <f>VLOOKUP(Data!Q81,alternative_prizes,3,TRUE)</f>
        <v>0.01</v>
      </c>
      <c r="S93" s="31">
        <f>VLOOKUP(Data!R81,alternative_prizes,3,TRUE)</f>
        <v>0</v>
      </c>
      <c r="T93" s="31">
        <f>VLOOKUP(Data!S81,alternative_prizes,3,TRUE)</f>
        <v>0.02</v>
      </c>
      <c r="U93" s="31">
        <f>VLOOKUP(Data!T81,alternative_prizes,3,TRUE)</f>
        <v>0.01</v>
      </c>
      <c r="V93" s="31">
        <f>VLOOKUP(Data!U81,alternative_prizes,3,TRUE)</f>
        <v>0.1</v>
      </c>
      <c r="X93">
        <f t="shared" si="78"/>
        <v>79</v>
      </c>
      <c r="Z93" s="32">
        <f t="shared" si="72"/>
        <v>150000</v>
      </c>
      <c r="AA93" s="29">
        <f t="shared" ref="AA93:AT93" si="91">Z93*(1+C93)*(1-$AA$9)</f>
        <v>149092.76758104231</v>
      </c>
      <c r="AB93" s="29">
        <f t="shared" si="91"/>
        <v>156908.14125864493</v>
      </c>
      <c r="AC93" s="29">
        <f t="shared" si="91"/>
        <v>155959.12690832335</v>
      </c>
      <c r="AD93" s="29">
        <f t="shared" si="91"/>
        <v>155015.85240189955</v>
      </c>
      <c r="AE93" s="29">
        <f t="shared" si="91"/>
        <v>151057.14021917363</v>
      </c>
      <c r="AF93" s="29">
        <f t="shared" si="91"/>
        <v>148671.51875252099</v>
      </c>
      <c r="AG93" s="29">
        <f t="shared" si="91"/>
        <v>144874.82477967441</v>
      </c>
      <c r="AH93" s="29">
        <f t="shared" si="91"/>
        <v>152469.09585331925</v>
      </c>
      <c r="AI93" s="29">
        <f t="shared" si="91"/>
        <v>148575.42138137639</v>
      </c>
      <c r="AJ93" s="29">
        <f t="shared" si="91"/>
        <v>156363.6760113104</v>
      </c>
      <c r="AK93" s="29">
        <f t="shared" si="91"/>
        <v>152370.54382791961</v>
      </c>
      <c r="AL93" s="29">
        <f t="shared" si="91"/>
        <v>160357.73701505674</v>
      </c>
      <c r="AM93" s="29">
        <f t="shared" si="91"/>
        <v>171888.8672945656</v>
      </c>
      <c r="AN93" s="29">
        <f t="shared" si="91"/>
        <v>170849.24627544862</v>
      </c>
      <c r="AO93" s="29">
        <f t="shared" si="91"/>
        <v>166486.18932249487</v>
      </c>
      <c r="AP93" s="29">
        <f t="shared" si="91"/>
        <v>163856.89932949838</v>
      </c>
      <c r="AQ93" s="29">
        <f t="shared" si="91"/>
        <v>159672.40920446502</v>
      </c>
      <c r="AR93" s="29">
        <f t="shared" si="91"/>
        <v>158706.67596417587</v>
      </c>
      <c r="AS93" s="29">
        <f t="shared" si="91"/>
        <v>156200.24659227143</v>
      </c>
      <c r="AT93" s="29">
        <f t="shared" si="91"/>
        <v>167432.41678046616</v>
      </c>
      <c r="AU93" s="19"/>
      <c r="AV93" s="28">
        <f t="shared" si="75"/>
        <v>32</v>
      </c>
      <c r="AW93" s="19"/>
      <c r="AX93" s="27">
        <f t="shared" si="76"/>
        <v>5.5123621569848069E-3</v>
      </c>
    </row>
    <row r="94" spans="1:50">
      <c r="A94">
        <f t="shared" si="77"/>
        <v>80</v>
      </c>
      <c r="C94" s="31">
        <f>VLOOKUP(Data!B82,alternative_prizes,3,TRUE)</f>
        <v>0.02</v>
      </c>
      <c r="D94" s="31">
        <f>VLOOKUP(Data!C82,alternative_prizes,3,TRUE)</f>
        <v>0.01</v>
      </c>
      <c r="E94" s="31">
        <f>VLOOKUP(Data!D82,alternative_prizes,3,TRUE)</f>
        <v>0.1</v>
      </c>
      <c r="F94" s="31">
        <f>VLOOKUP(Data!E82,alternative_prizes,3,TRUE)</f>
        <v>0</v>
      </c>
      <c r="G94" s="31">
        <f>VLOOKUP(Data!F82,alternative_prizes,3,TRUE)</f>
        <v>0.02</v>
      </c>
      <c r="H94" s="31">
        <f>VLOOKUP(Data!G82,alternative_prizes,3,TRUE)</f>
        <v>0.01</v>
      </c>
      <c r="I94" s="31">
        <f>VLOOKUP(Data!H82,alternative_prizes,3,TRUE)</f>
        <v>0.01</v>
      </c>
      <c r="J94" s="31">
        <f>VLOOKUP(Data!I82,alternative_prizes,3,TRUE)</f>
        <v>0.1</v>
      </c>
      <c r="K94" s="31">
        <f>VLOOKUP(Data!J82,alternative_prizes,3,TRUE)</f>
        <v>0.02</v>
      </c>
      <c r="L94" s="31">
        <f>VLOOKUP(Data!K82,alternative_prizes,3,TRUE)</f>
        <v>0</v>
      </c>
      <c r="M94" s="31">
        <f>VLOOKUP(Data!L82,alternative_prizes,3,TRUE)</f>
        <v>0.01</v>
      </c>
      <c r="N94" s="31">
        <f>VLOOKUP(Data!M82,alternative_prizes,3,TRUE)</f>
        <v>0.02</v>
      </c>
      <c r="O94" s="31">
        <f>VLOOKUP(Data!N82,alternative_prizes,3,TRUE)</f>
        <v>0.1</v>
      </c>
      <c r="P94" s="31">
        <f>VLOOKUP(Data!O82,alternative_prizes,3,TRUE)</f>
        <v>0.02</v>
      </c>
      <c r="Q94" s="31">
        <f>VLOOKUP(Data!P82,alternative_prizes,3,TRUE)</f>
        <v>0.1</v>
      </c>
      <c r="R94" s="31">
        <f>VLOOKUP(Data!Q82,alternative_prizes,3,TRUE)</f>
        <v>0.01</v>
      </c>
      <c r="S94" s="31">
        <f>VLOOKUP(Data!R82,alternative_prizes,3,TRUE)</f>
        <v>0</v>
      </c>
      <c r="T94" s="31">
        <f>VLOOKUP(Data!S82,alternative_prizes,3,TRUE)</f>
        <v>0</v>
      </c>
      <c r="U94" s="31">
        <f>VLOOKUP(Data!T82,alternative_prizes,3,TRUE)</f>
        <v>0.01</v>
      </c>
      <c r="V94" s="31">
        <f>VLOOKUP(Data!U82,alternative_prizes,3,TRUE)</f>
        <v>0.08</v>
      </c>
      <c r="X94">
        <f t="shared" si="78"/>
        <v>80</v>
      </c>
      <c r="Z94" s="32">
        <f t="shared" si="72"/>
        <v>150000</v>
      </c>
      <c r="AA94" s="29">
        <f t="shared" ref="AA94:AT94" si="92">Z94*(1+C94)*(1-$AA$9)</f>
        <v>149092.76758104231</v>
      </c>
      <c r="AB94" s="29">
        <f t="shared" si="92"/>
        <v>146738.16914002906</v>
      </c>
      <c r="AC94" s="29">
        <f t="shared" si="92"/>
        <v>157289.93282057665</v>
      </c>
      <c r="AD94" s="29">
        <f t="shared" si="92"/>
        <v>153273.14638467968</v>
      </c>
      <c r="AE94" s="29">
        <f t="shared" si="92"/>
        <v>152346.11726897414</v>
      </c>
      <c r="AF94" s="29">
        <f t="shared" si="92"/>
        <v>149940.13919213039</v>
      </c>
      <c r="AG94" s="29">
        <f t="shared" si="92"/>
        <v>147572.15834560682</v>
      </c>
      <c r="AH94" s="29">
        <f t="shared" si="92"/>
        <v>158183.89317790695</v>
      </c>
      <c r="AI94" s="29">
        <f t="shared" si="92"/>
        <v>157227.16280425404</v>
      </c>
      <c r="AJ94" s="29">
        <f t="shared" si="92"/>
        <v>153211.97935556434</v>
      </c>
      <c r="AK94" s="29">
        <f t="shared" si="92"/>
        <v>150792.32685606217</v>
      </c>
      <c r="AL94" s="29">
        <f t="shared" si="92"/>
        <v>149880.30227303627</v>
      </c>
      <c r="AM94" s="29">
        <f t="shared" si="92"/>
        <v>160658.01293429532</v>
      </c>
      <c r="AN94" s="29">
        <f t="shared" si="92"/>
        <v>159686.3185496332</v>
      </c>
      <c r="AO94" s="29">
        <f t="shared" si="92"/>
        <v>171169.16794203938</v>
      </c>
      <c r="AP94" s="29">
        <f t="shared" si="92"/>
        <v>168465.92041015098</v>
      </c>
      <c r="AQ94" s="29">
        <f t="shared" si="92"/>
        <v>164163.7275623334</v>
      </c>
      <c r="AR94" s="29">
        <f t="shared" si="92"/>
        <v>159971.40182149361</v>
      </c>
      <c r="AS94" s="29">
        <f t="shared" si="92"/>
        <v>157444.99883463612</v>
      </c>
      <c r="AT94" s="29">
        <f t="shared" si="92"/>
        <v>165698.19259799915</v>
      </c>
      <c r="AU94" s="19"/>
      <c r="AV94" s="28">
        <f t="shared" si="75"/>
        <v>28</v>
      </c>
      <c r="AW94" s="19"/>
      <c r="AX94" s="27">
        <f t="shared" si="76"/>
        <v>4.9890401518286609E-3</v>
      </c>
    </row>
    <row r="95" spans="1:50">
      <c r="A95">
        <f t="shared" si="77"/>
        <v>81</v>
      </c>
      <c r="C95" s="31">
        <f>VLOOKUP(Data!B83,alternative_prizes,3,TRUE)</f>
        <v>0.02</v>
      </c>
      <c r="D95" s="31">
        <f>VLOOKUP(Data!C83,alternative_prizes,3,TRUE)</f>
        <v>0.1</v>
      </c>
      <c r="E95" s="31">
        <f>VLOOKUP(Data!D83,alternative_prizes,3,TRUE)</f>
        <v>0.02</v>
      </c>
      <c r="F95" s="31">
        <f>VLOOKUP(Data!E83,alternative_prizes,3,TRUE)</f>
        <v>0.1</v>
      </c>
      <c r="G95" s="31">
        <f>VLOOKUP(Data!F83,alternative_prizes,3,TRUE)</f>
        <v>0.01</v>
      </c>
      <c r="H95" s="31">
        <f>VLOOKUP(Data!G83,alternative_prizes,3,TRUE)</f>
        <v>0</v>
      </c>
      <c r="I95" s="31">
        <f>VLOOKUP(Data!H83,alternative_prizes,3,TRUE)</f>
        <v>0.08</v>
      </c>
      <c r="J95" s="31">
        <f>VLOOKUP(Data!I83,alternative_prizes,3,TRUE)</f>
        <v>0</v>
      </c>
      <c r="K95" s="31">
        <f>VLOOKUP(Data!J83,alternative_prizes,3,TRUE)</f>
        <v>0.1</v>
      </c>
      <c r="L95" s="31">
        <f>VLOOKUP(Data!K83,alternative_prizes,3,TRUE)</f>
        <v>0</v>
      </c>
      <c r="M95" s="31">
        <f>VLOOKUP(Data!L83,alternative_prizes,3,TRUE)</f>
        <v>0.02</v>
      </c>
      <c r="N95" s="31">
        <f>VLOOKUP(Data!M83,alternative_prizes,3,TRUE)</f>
        <v>0.01</v>
      </c>
      <c r="O95" s="31">
        <f>VLOOKUP(Data!N83,alternative_prizes,3,TRUE)</f>
        <v>0.02</v>
      </c>
      <c r="P95" s="31">
        <f>VLOOKUP(Data!O83,alternative_prizes,3,TRUE)</f>
        <v>0.08</v>
      </c>
      <c r="Q95" s="31">
        <f>VLOOKUP(Data!P83,alternative_prizes,3,TRUE)</f>
        <v>0.02</v>
      </c>
      <c r="R95" s="31">
        <f>VLOOKUP(Data!Q83,alternative_prizes,3,TRUE)</f>
        <v>0.1</v>
      </c>
      <c r="S95" s="31">
        <f>VLOOKUP(Data!R83,alternative_prizes,3,TRUE)</f>
        <v>0</v>
      </c>
      <c r="T95" s="31">
        <f>VLOOKUP(Data!S83,alternative_prizes,3,TRUE)</f>
        <v>0</v>
      </c>
      <c r="U95" s="31">
        <f>VLOOKUP(Data!T83,alternative_prizes,3,TRUE)</f>
        <v>0</v>
      </c>
      <c r="V95" s="31">
        <f>VLOOKUP(Data!U83,alternative_prizes,3,TRUE)</f>
        <v>0.1</v>
      </c>
      <c r="X95">
        <f t="shared" si="78"/>
        <v>81</v>
      </c>
      <c r="Z95" s="32">
        <f t="shared" si="72"/>
        <v>150000</v>
      </c>
      <c r="AA95" s="29">
        <f t="shared" ref="AA95:AT95" si="93">Z95*(1+C95)*(1-$AA$9)</f>
        <v>149092.76758104231</v>
      </c>
      <c r="AB95" s="29">
        <f t="shared" si="93"/>
        <v>159813.84757824949</v>
      </c>
      <c r="AC95" s="29">
        <f t="shared" si="93"/>
        <v>158847.25888810714</v>
      </c>
      <c r="AD95" s="29">
        <f t="shared" si="93"/>
        <v>170269.77251842638</v>
      </c>
      <c r="AE95" s="29">
        <f t="shared" si="93"/>
        <v>167580.72899587158</v>
      </c>
      <c r="AF95" s="29">
        <f t="shared" si="93"/>
        <v>163301.14169439947</v>
      </c>
      <c r="AG95" s="29">
        <f t="shared" si="93"/>
        <v>171861.31174843732</v>
      </c>
      <c r="AH95" s="29">
        <f t="shared" si="93"/>
        <v>167472.40920707726</v>
      </c>
      <c r="AI95" s="29">
        <f t="shared" si="93"/>
        <v>179515.14693047566</v>
      </c>
      <c r="AJ95" s="29">
        <f t="shared" si="93"/>
        <v>174930.78482733376</v>
      </c>
      <c r="AK95" s="29">
        <f t="shared" si="93"/>
        <v>173872.76563353997</v>
      </c>
      <c r="AL95" s="29">
        <f t="shared" si="93"/>
        <v>171126.82061194221</v>
      </c>
      <c r="AM95" s="29">
        <f t="shared" si="93"/>
        <v>170091.80861586012</v>
      </c>
      <c r="AN95" s="29">
        <f t="shared" si="93"/>
        <v>179007.94227814279</v>
      </c>
      <c r="AO95" s="29">
        <f t="shared" si="93"/>
        <v>177925.26355490519</v>
      </c>
      <c r="AP95" s="29">
        <f t="shared" si="93"/>
        <v>190719.65335023458</v>
      </c>
      <c r="AQ95" s="29">
        <f t="shared" si="93"/>
        <v>185849.15653649333</v>
      </c>
      <c r="AR95" s="29">
        <f t="shared" si="93"/>
        <v>181103.03987338659</v>
      </c>
      <c r="AS95" s="29">
        <f t="shared" si="93"/>
        <v>176478.12700694811</v>
      </c>
      <c r="AT95" s="29">
        <f t="shared" si="93"/>
        <v>189168.45496917018</v>
      </c>
      <c r="AU95" s="19"/>
      <c r="AV95" s="28">
        <f t="shared" si="75"/>
        <v>73</v>
      </c>
      <c r="AW95" s="19"/>
      <c r="AX95" s="27">
        <f t="shared" si="76"/>
        <v>1.1667673440452386E-2</v>
      </c>
    </row>
    <row r="96" spans="1:50">
      <c r="A96">
        <f t="shared" si="77"/>
        <v>82</v>
      </c>
      <c r="C96" s="31">
        <f>VLOOKUP(Data!B84,alternative_prizes,3,TRUE)</f>
        <v>0.1</v>
      </c>
      <c r="D96" s="31">
        <f>VLOOKUP(Data!C84,alternative_prizes,3,TRUE)</f>
        <v>0.01</v>
      </c>
      <c r="E96" s="31">
        <f>VLOOKUP(Data!D84,alternative_prizes,3,TRUE)</f>
        <v>0.08</v>
      </c>
      <c r="F96" s="31">
        <f>VLOOKUP(Data!E84,alternative_prizes,3,TRUE)</f>
        <v>0.01</v>
      </c>
      <c r="G96" s="31">
        <f>VLOOKUP(Data!F84,alternative_prizes,3,TRUE)</f>
        <v>0.01</v>
      </c>
      <c r="H96" s="31">
        <f>VLOOKUP(Data!G84,alternative_prizes,3,TRUE)</f>
        <v>0.01</v>
      </c>
      <c r="I96" s="31">
        <f>VLOOKUP(Data!H84,alternative_prizes,3,TRUE)</f>
        <v>0</v>
      </c>
      <c r="J96" s="31">
        <f>VLOOKUP(Data!I84,alternative_prizes,3,TRUE)</f>
        <v>0.02</v>
      </c>
      <c r="K96" s="31">
        <f>VLOOKUP(Data!J84,alternative_prizes,3,TRUE)</f>
        <v>0</v>
      </c>
      <c r="L96" s="31">
        <f>VLOOKUP(Data!K84,alternative_prizes,3,TRUE)</f>
        <v>0.08</v>
      </c>
      <c r="M96" s="31">
        <f>VLOOKUP(Data!L84,alternative_prizes,3,TRUE)</f>
        <v>0.02</v>
      </c>
      <c r="N96" s="31">
        <f>VLOOKUP(Data!M84,alternative_prizes,3,TRUE)</f>
        <v>0.01</v>
      </c>
      <c r="O96" s="31">
        <f>VLOOKUP(Data!N84,alternative_prizes,3,TRUE)</f>
        <v>0.01</v>
      </c>
      <c r="P96" s="31">
        <f>VLOOKUP(Data!O84,alternative_prizes,3,TRUE)</f>
        <v>0.1</v>
      </c>
      <c r="Q96" s="31">
        <f>VLOOKUP(Data!P84,alternative_prizes,3,TRUE)</f>
        <v>0.02</v>
      </c>
      <c r="R96" s="31">
        <f>VLOOKUP(Data!Q84,alternative_prizes,3,TRUE)</f>
        <v>0.02</v>
      </c>
      <c r="S96" s="31">
        <f>VLOOKUP(Data!R84,alternative_prizes,3,TRUE)</f>
        <v>0.01</v>
      </c>
      <c r="T96" s="31">
        <f>VLOOKUP(Data!S84,alternative_prizes,3,TRUE)</f>
        <v>0.02</v>
      </c>
      <c r="U96" s="31">
        <f>VLOOKUP(Data!T84,alternative_prizes,3,TRUE)</f>
        <v>0</v>
      </c>
      <c r="V96" s="31">
        <f>VLOOKUP(Data!U84,alternative_prizes,3,TRUE)</f>
        <v>0.1</v>
      </c>
      <c r="X96">
        <f t="shared" si="78"/>
        <v>82</v>
      </c>
      <c r="Z96" s="32">
        <f t="shared" si="72"/>
        <v>150000</v>
      </c>
      <c r="AA96" s="29">
        <f t="shared" ref="AA96:AT96" si="94">Z96*(1+C96)*(1-$AA$9)</f>
        <v>160786.31797955543</v>
      </c>
      <c r="AB96" s="29">
        <f t="shared" si="94"/>
        <v>158247.04515101173</v>
      </c>
      <c r="AC96" s="29">
        <f t="shared" si="94"/>
        <v>166542.28181002234</v>
      </c>
      <c r="AD96" s="29">
        <f t="shared" si="94"/>
        <v>163912.10595726332</v>
      </c>
      <c r="AE96" s="29">
        <f t="shared" si="94"/>
        <v>161323.46805475486</v>
      </c>
      <c r="AF96" s="29">
        <f t="shared" si="94"/>
        <v>158775.71210023412</v>
      </c>
      <c r="AG96" s="29">
        <f t="shared" si="94"/>
        <v>154720.98262532477</v>
      </c>
      <c r="AH96" s="29">
        <f t="shared" si="94"/>
        <v>153785.19668312022</v>
      </c>
      <c r="AI96" s="29">
        <f t="shared" si="94"/>
        <v>149857.91232994327</v>
      </c>
      <c r="AJ96" s="29">
        <f t="shared" si="94"/>
        <v>157713.39454015373</v>
      </c>
      <c r="AK96" s="29">
        <f t="shared" si="94"/>
        <v>156759.50984394911</v>
      </c>
      <c r="AL96" s="29">
        <f t="shared" si="94"/>
        <v>154283.83175787475</v>
      </c>
      <c r="AM96" s="29">
        <f t="shared" si="94"/>
        <v>151847.25166331598</v>
      </c>
      <c r="AN96" s="29">
        <f t="shared" si="94"/>
        <v>162766.40326839665</v>
      </c>
      <c r="AO96" s="29">
        <f t="shared" si="94"/>
        <v>161781.95688331511</v>
      </c>
      <c r="AP96" s="29">
        <f t="shared" si="94"/>
        <v>160803.46464273537</v>
      </c>
      <c r="AQ96" s="29">
        <f t="shared" si="94"/>
        <v>158263.9210196585</v>
      </c>
      <c r="AR96" s="29">
        <f t="shared" si="94"/>
        <v>157306.70662032254</v>
      </c>
      <c r="AS96" s="29">
        <f t="shared" si="94"/>
        <v>153289.49182407162</v>
      </c>
      <c r="AT96" s="29">
        <f t="shared" si="94"/>
        <v>164312.35316899762</v>
      </c>
      <c r="AU96" s="19"/>
      <c r="AV96" s="28">
        <f t="shared" si="75"/>
        <v>27</v>
      </c>
      <c r="AW96" s="19"/>
      <c r="AX96" s="27">
        <f t="shared" si="76"/>
        <v>4.5670932640777817E-3</v>
      </c>
    </row>
    <row r="97" spans="1:50">
      <c r="A97">
        <f t="shared" si="77"/>
        <v>83</v>
      </c>
      <c r="C97" s="31">
        <f>VLOOKUP(Data!B85,alternative_prizes,3,TRUE)</f>
        <v>0.1</v>
      </c>
      <c r="D97" s="31">
        <f>VLOOKUP(Data!C85,alternative_prizes,3,TRUE)</f>
        <v>0.01</v>
      </c>
      <c r="E97" s="31">
        <f>VLOOKUP(Data!D85,alternative_prizes,3,TRUE)</f>
        <v>0.1</v>
      </c>
      <c r="F97" s="31">
        <f>VLOOKUP(Data!E85,alternative_prizes,3,TRUE)</f>
        <v>0.08</v>
      </c>
      <c r="G97" s="31">
        <f>VLOOKUP(Data!F85,alternative_prizes,3,TRUE)</f>
        <v>0</v>
      </c>
      <c r="H97" s="31">
        <f>VLOOKUP(Data!G85,alternative_prizes,3,TRUE)</f>
        <v>0.01</v>
      </c>
      <c r="I97" s="31">
        <f>VLOOKUP(Data!H85,alternative_prizes,3,TRUE)</f>
        <v>0.02</v>
      </c>
      <c r="J97" s="31">
        <f>VLOOKUP(Data!I85,alternative_prizes,3,TRUE)</f>
        <v>0.01</v>
      </c>
      <c r="K97" s="31">
        <f>VLOOKUP(Data!J85,alternative_prizes,3,TRUE)</f>
        <v>0.08</v>
      </c>
      <c r="L97" s="31">
        <f>VLOOKUP(Data!K85,alternative_prizes,3,TRUE)</f>
        <v>0.1</v>
      </c>
      <c r="M97" s="31">
        <f>VLOOKUP(Data!L85,alternative_prizes,3,TRUE)</f>
        <v>0.08</v>
      </c>
      <c r="N97" s="31">
        <f>VLOOKUP(Data!M85,alternative_prizes,3,TRUE)</f>
        <v>0.01</v>
      </c>
      <c r="O97" s="31">
        <f>VLOOKUP(Data!N85,alternative_prizes,3,TRUE)</f>
        <v>0.01</v>
      </c>
      <c r="P97" s="31">
        <f>VLOOKUP(Data!O85,alternative_prizes,3,TRUE)</f>
        <v>0.02</v>
      </c>
      <c r="Q97" s="31">
        <f>VLOOKUP(Data!P85,alternative_prizes,3,TRUE)</f>
        <v>0.02</v>
      </c>
      <c r="R97" s="31">
        <f>VLOOKUP(Data!Q85,alternative_prizes,3,TRUE)</f>
        <v>0.08</v>
      </c>
      <c r="S97" s="31">
        <f>VLOOKUP(Data!R85,alternative_prizes,3,TRUE)</f>
        <v>0.08</v>
      </c>
      <c r="T97" s="31">
        <f>VLOOKUP(Data!S85,alternative_prizes,3,TRUE)</f>
        <v>0.1</v>
      </c>
      <c r="U97" s="31">
        <f>VLOOKUP(Data!T85,alternative_prizes,3,TRUE)</f>
        <v>0.08</v>
      </c>
      <c r="V97" s="31">
        <f>VLOOKUP(Data!U85,alternative_prizes,3,TRUE)</f>
        <v>0.02</v>
      </c>
      <c r="X97">
        <f t="shared" si="78"/>
        <v>83</v>
      </c>
      <c r="Z97" s="32">
        <f t="shared" si="72"/>
        <v>150000</v>
      </c>
      <c r="AA97" s="29">
        <f t="shared" ref="AA97:AT97" si="95">Z97*(1+C97)*(1-$AA$9)</f>
        <v>160786.31797955543</v>
      </c>
      <c r="AB97" s="29">
        <f t="shared" si="95"/>
        <v>158247.04515101173</v>
      </c>
      <c r="AC97" s="29">
        <f t="shared" si="95"/>
        <v>169626.39813983758</v>
      </c>
      <c r="AD97" s="29">
        <f t="shared" si="95"/>
        <v>178518.13520097989</v>
      </c>
      <c r="AE97" s="29">
        <f t="shared" si="95"/>
        <v>173959.23425176981</v>
      </c>
      <c r="AF97" s="29">
        <f t="shared" si="95"/>
        <v>171211.92364499319</v>
      </c>
      <c r="AG97" s="29">
        <f t="shared" si="95"/>
        <v>170176.39692737418</v>
      </c>
      <c r="AH97" s="29">
        <f t="shared" si="95"/>
        <v>167488.82807072497</v>
      </c>
      <c r="AI97" s="29">
        <f t="shared" si="95"/>
        <v>176268.51470096296</v>
      </c>
      <c r="AJ97" s="29">
        <f t="shared" si="95"/>
        <v>188943.7696966198</v>
      </c>
      <c r="AK97" s="29">
        <f t="shared" si="95"/>
        <v>198848.1144089232</v>
      </c>
      <c r="AL97" s="29">
        <f t="shared" si="95"/>
        <v>195707.73766374559</v>
      </c>
      <c r="AM97" s="29">
        <f t="shared" si="95"/>
        <v>192616.95639062446</v>
      </c>
      <c r="AN97" s="29">
        <f t="shared" si="95"/>
        <v>191451.96740876755</v>
      </c>
      <c r="AO97" s="29">
        <f t="shared" si="95"/>
        <v>190294.02453205775</v>
      </c>
      <c r="AP97" s="29">
        <f t="shared" si="95"/>
        <v>200269.14897613588</v>
      </c>
      <c r="AQ97" s="29">
        <f t="shared" si="95"/>
        <v>210767.16481377999</v>
      </c>
      <c r="AR97" s="29">
        <f t="shared" si="95"/>
        <v>225923.1758759853</v>
      </c>
      <c r="AS97" s="29">
        <f t="shared" si="95"/>
        <v>237765.96389681802</v>
      </c>
      <c r="AT97" s="29">
        <f t="shared" si="95"/>
        <v>236327.90395967188</v>
      </c>
      <c r="AU97" s="19"/>
      <c r="AV97" s="28">
        <f t="shared" si="75"/>
        <v>162</v>
      </c>
      <c r="AW97" s="19"/>
      <c r="AX97" s="27">
        <f t="shared" si="76"/>
        <v>2.2989526106058866E-2</v>
      </c>
    </row>
    <row r="98" spans="1:50">
      <c r="A98">
        <f t="shared" si="77"/>
        <v>84</v>
      </c>
      <c r="C98" s="31">
        <f>VLOOKUP(Data!B86,alternative_prizes,3,TRUE)</f>
        <v>0</v>
      </c>
      <c r="D98" s="31">
        <f>VLOOKUP(Data!C86,alternative_prizes,3,TRUE)</f>
        <v>0.08</v>
      </c>
      <c r="E98" s="31">
        <f>VLOOKUP(Data!D86,alternative_prizes,3,TRUE)</f>
        <v>0.1</v>
      </c>
      <c r="F98" s="31">
        <f>VLOOKUP(Data!E86,alternative_prizes,3,TRUE)</f>
        <v>0.1</v>
      </c>
      <c r="G98" s="31">
        <f>VLOOKUP(Data!F86,alternative_prizes,3,TRUE)</f>
        <v>0.01</v>
      </c>
      <c r="H98" s="31">
        <f>VLOOKUP(Data!G86,alternative_prizes,3,TRUE)</f>
        <v>0.02</v>
      </c>
      <c r="I98" s="31">
        <f>VLOOKUP(Data!H86,alternative_prizes,3,TRUE)</f>
        <v>0.02</v>
      </c>
      <c r="J98" s="31">
        <f>VLOOKUP(Data!I86,alternative_prizes,3,TRUE)</f>
        <v>0.01</v>
      </c>
      <c r="K98" s="31">
        <f>VLOOKUP(Data!J86,alternative_prizes,3,TRUE)</f>
        <v>0.1</v>
      </c>
      <c r="L98" s="31">
        <f>VLOOKUP(Data!K86,alternative_prizes,3,TRUE)</f>
        <v>0</v>
      </c>
      <c r="M98" s="31">
        <f>VLOOKUP(Data!L86,alternative_prizes,3,TRUE)</f>
        <v>0.1</v>
      </c>
      <c r="N98" s="31">
        <f>VLOOKUP(Data!M86,alternative_prizes,3,TRUE)</f>
        <v>0</v>
      </c>
      <c r="O98" s="31">
        <f>VLOOKUP(Data!N86,alternative_prizes,3,TRUE)</f>
        <v>0.08</v>
      </c>
      <c r="P98" s="31">
        <f>VLOOKUP(Data!O86,alternative_prizes,3,TRUE)</f>
        <v>0.01</v>
      </c>
      <c r="Q98" s="31">
        <f>VLOOKUP(Data!P86,alternative_prizes,3,TRUE)</f>
        <v>0</v>
      </c>
      <c r="R98" s="31">
        <f>VLOOKUP(Data!Q86,alternative_prizes,3,TRUE)</f>
        <v>0.1</v>
      </c>
      <c r="S98" s="31">
        <f>VLOOKUP(Data!R86,alternative_prizes,3,TRUE)</f>
        <v>0.02</v>
      </c>
      <c r="T98" s="31">
        <f>VLOOKUP(Data!S86,alternative_prizes,3,TRUE)</f>
        <v>0.02</v>
      </c>
      <c r="U98" s="31">
        <f>VLOOKUP(Data!T86,alternative_prizes,3,TRUE)</f>
        <v>0.1</v>
      </c>
      <c r="V98" s="31">
        <f>VLOOKUP(Data!U86,alternative_prizes,3,TRUE)</f>
        <v>0.01</v>
      </c>
      <c r="X98">
        <f t="shared" si="78"/>
        <v>84</v>
      </c>
      <c r="Z98" s="32">
        <f t="shared" si="72"/>
        <v>150000</v>
      </c>
      <c r="AA98" s="29">
        <f t="shared" ref="AA98:AT98" si="96">Z98*(1+C98)*(1-$AA$9)</f>
        <v>146169.37998141401</v>
      </c>
      <c r="AB98" s="29">
        <f t="shared" si="96"/>
        <v>153831.51103788716</v>
      </c>
      <c r="AC98" s="29">
        <f t="shared" si="96"/>
        <v>164893.34832675476</v>
      </c>
      <c r="AD98" s="29">
        <f t="shared" si="96"/>
        <v>176750.62891186125</v>
      </c>
      <c r="AE98" s="29">
        <f t="shared" si="96"/>
        <v>173959.23425176978</v>
      </c>
      <c r="AF98" s="29">
        <f t="shared" si="96"/>
        <v>172907.0912058347</v>
      </c>
      <c r="AG98" s="29">
        <f t="shared" si="96"/>
        <v>171861.31174843732</v>
      </c>
      <c r="AH98" s="29">
        <f t="shared" si="96"/>
        <v>169147.13329914803</v>
      </c>
      <c r="AI98" s="29">
        <f t="shared" si="96"/>
        <v>181310.29839978041</v>
      </c>
      <c r="AJ98" s="29">
        <f t="shared" si="96"/>
        <v>176680.0926756071</v>
      </c>
      <c r="AK98" s="29">
        <f t="shared" si="96"/>
        <v>189384.94374398325</v>
      </c>
      <c r="AL98" s="29">
        <f t="shared" si="96"/>
        <v>184548.53203248669</v>
      </c>
      <c r="AM98" s="29">
        <f t="shared" si="96"/>
        <v>194222.48042641467</v>
      </c>
      <c r="AN98" s="29">
        <f t="shared" si="96"/>
        <v>191155.15558536776</v>
      </c>
      <c r="AO98" s="29">
        <f t="shared" si="96"/>
        <v>186273.53714775958</v>
      </c>
      <c r="AP98" s="29">
        <f t="shared" si="96"/>
        <v>199668.24116677468</v>
      </c>
      <c r="AQ98" s="29">
        <f t="shared" si="96"/>
        <v>198460.60449062291</v>
      </c>
      <c r="AR98" s="29">
        <f t="shared" si="96"/>
        <v>197260.27186209068</v>
      </c>
      <c r="AS98" s="29">
        <f t="shared" si="96"/>
        <v>211445.0186423444</v>
      </c>
      <c r="AT98" s="29">
        <f t="shared" si="96"/>
        <v>208105.70098574072</v>
      </c>
      <c r="AU98" s="19"/>
      <c r="AV98" s="28">
        <f t="shared" si="75"/>
        <v>120</v>
      </c>
      <c r="AW98" s="19"/>
      <c r="AX98" s="27">
        <f t="shared" si="76"/>
        <v>1.6505273240448037E-2</v>
      </c>
    </row>
    <row r="99" spans="1:50">
      <c r="A99">
        <f t="shared" si="77"/>
        <v>85</v>
      </c>
      <c r="C99" s="31">
        <f>VLOOKUP(Data!B87,alternative_prizes,3,TRUE)</f>
        <v>0.1</v>
      </c>
      <c r="D99" s="31">
        <f>VLOOKUP(Data!C87,alternative_prizes,3,TRUE)</f>
        <v>0.1</v>
      </c>
      <c r="E99" s="31">
        <f>VLOOKUP(Data!D87,alternative_prizes,3,TRUE)</f>
        <v>0.02</v>
      </c>
      <c r="F99" s="31">
        <f>VLOOKUP(Data!E87,alternative_prizes,3,TRUE)</f>
        <v>0.01</v>
      </c>
      <c r="G99" s="31">
        <f>VLOOKUP(Data!F87,alternative_prizes,3,TRUE)</f>
        <v>0.01</v>
      </c>
      <c r="H99" s="31">
        <f>VLOOKUP(Data!G87,alternative_prizes,3,TRUE)</f>
        <v>0.01</v>
      </c>
      <c r="I99" s="31">
        <f>VLOOKUP(Data!H87,alternative_prizes,3,TRUE)</f>
        <v>0.08</v>
      </c>
      <c r="J99" s="31">
        <f>VLOOKUP(Data!I87,alternative_prizes,3,TRUE)</f>
        <v>0.01</v>
      </c>
      <c r="K99" s="31">
        <f>VLOOKUP(Data!J87,alternative_prizes,3,TRUE)</f>
        <v>0</v>
      </c>
      <c r="L99" s="31">
        <f>VLOOKUP(Data!K87,alternative_prizes,3,TRUE)</f>
        <v>0.08</v>
      </c>
      <c r="M99" s="31">
        <f>VLOOKUP(Data!L87,alternative_prizes,3,TRUE)</f>
        <v>0.08</v>
      </c>
      <c r="N99" s="31">
        <f>VLOOKUP(Data!M87,alternative_prizes,3,TRUE)</f>
        <v>0.01</v>
      </c>
      <c r="O99" s="31">
        <f>VLOOKUP(Data!N87,alternative_prizes,3,TRUE)</f>
        <v>0.1</v>
      </c>
      <c r="P99" s="31">
        <f>VLOOKUP(Data!O87,alternative_prizes,3,TRUE)</f>
        <v>0.1</v>
      </c>
      <c r="Q99" s="31">
        <f>VLOOKUP(Data!P87,alternative_prizes,3,TRUE)</f>
        <v>0.01</v>
      </c>
      <c r="R99" s="31">
        <f>VLOOKUP(Data!Q87,alternative_prizes,3,TRUE)</f>
        <v>0.1</v>
      </c>
      <c r="S99" s="31">
        <f>VLOOKUP(Data!R87,alternative_prizes,3,TRUE)</f>
        <v>0</v>
      </c>
      <c r="T99" s="31">
        <f>VLOOKUP(Data!S87,alternative_prizes,3,TRUE)</f>
        <v>0.01</v>
      </c>
      <c r="U99" s="31">
        <f>VLOOKUP(Data!T87,alternative_prizes,3,TRUE)</f>
        <v>0.08</v>
      </c>
      <c r="V99" s="31">
        <f>VLOOKUP(Data!U87,alternative_prizes,3,TRUE)</f>
        <v>0.08</v>
      </c>
      <c r="X99">
        <f t="shared" si="78"/>
        <v>85</v>
      </c>
      <c r="Z99" s="32">
        <f t="shared" si="72"/>
        <v>150000</v>
      </c>
      <c r="AA99" s="29">
        <f t="shared" ref="AA99:AT99" si="97">Z99*(1+C99)*(1-$AA$9)</f>
        <v>160786.31797955543</v>
      </c>
      <c r="AB99" s="29">
        <f t="shared" si="97"/>
        <v>172348.26699615139</v>
      </c>
      <c r="AC99" s="29">
        <f t="shared" si="97"/>
        <v>171305.86742835082</v>
      </c>
      <c r="AD99" s="29">
        <f t="shared" si="97"/>
        <v>168600.46102314765</v>
      </c>
      <c r="AE99" s="29">
        <f t="shared" si="97"/>
        <v>165937.78067238262</v>
      </c>
      <c r="AF99" s="29">
        <f t="shared" si="97"/>
        <v>163317.15161025181</v>
      </c>
      <c r="AG99" s="29">
        <f t="shared" si="97"/>
        <v>171878.16089664793</v>
      </c>
      <c r="AH99" s="29">
        <f t="shared" si="97"/>
        <v>169163.71635143223</v>
      </c>
      <c r="AI99" s="29">
        <f t="shared" si="97"/>
        <v>164843.70356293759</v>
      </c>
      <c r="AJ99" s="29">
        <f t="shared" si="97"/>
        <v>173484.7339941691</v>
      </c>
      <c r="AK99" s="29">
        <f t="shared" si="97"/>
        <v>182578.72323001132</v>
      </c>
      <c r="AL99" s="29">
        <f t="shared" si="97"/>
        <v>179695.28640034827</v>
      </c>
      <c r="AM99" s="29">
        <f t="shared" si="97"/>
        <v>192616.95639062452</v>
      </c>
      <c r="AN99" s="29">
        <f t="shared" si="97"/>
        <v>206467.80798984744</v>
      </c>
      <c r="AO99" s="29">
        <f t="shared" si="97"/>
        <v>203207.0946319841</v>
      </c>
      <c r="AP99" s="29">
        <f t="shared" si="97"/>
        <v>217819.47022133207</v>
      </c>
      <c r="AQ99" s="29">
        <f t="shared" si="97"/>
        <v>212256.91273421454</v>
      </c>
      <c r="AR99" s="29">
        <f t="shared" si="97"/>
        <v>208904.77296293687</v>
      </c>
      <c r="AS99" s="29">
        <f t="shared" si="97"/>
        <v>219855.46420188394</v>
      </c>
      <c r="AT99" s="29">
        <f t="shared" si="97"/>
        <v>231380.18559299046</v>
      </c>
      <c r="AU99" s="19"/>
      <c r="AV99" s="28">
        <f t="shared" si="75"/>
        <v>153</v>
      </c>
      <c r="AW99" s="19"/>
      <c r="AX99" s="27">
        <f t="shared" si="76"/>
        <v>2.1907873560189417E-2</v>
      </c>
    </row>
    <row r="100" spans="1:50">
      <c r="A100">
        <f t="shared" si="77"/>
        <v>86</v>
      </c>
      <c r="C100" s="31">
        <f>VLOOKUP(Data!B88,alternative_prizes,3,TRUE)</f>
        <v>0.08</v>
      </c>
      <c r="D100" s="31">
        <f>VLOOKUP(Data!C88,alternative_prizes,3,TRUE)</f>
        <v>0.01</v>
      </c>
      <c r="E100" s="31">
        <f>VLOOKUP(Data!D88,alternative_prizes,3,TRUE)</f>
        <v>0.1</v>
      </c>
      <c r="F100" s="31">
        <f>VLOOKUP(Data!E88,alternative_prizes,3,TRUE)</f>
        <v>0.1</v>
      </c>
      <c r="G100" s="31">
        <f>VLOOKUP(Data!F88,alternative_prizes,3,TRUE)</f>
        <v>0.08</v>
      </c>
      <c r="H100" s="31">
        <f>VLOOKUP(Data!G88,alternative_prizes,3,TRUE)</f>
        <v>0.08</v>
      </c>
      <c r="I100" s="31">
        <f>VLOOKUP(Data!H88,alternative_prizes,3,TRUE)</f>
        <v>0.08</v>
      </c>
      <c r="J100" s="31">
        <f>VLOOKUP(Data!I88,alternative_prizes,3,TRUE)</f>
        <v>0.08</v>
      </c>
      <c r="K100" s="31">
        <f>VLOOKUP(Data!J88,alternative_prizes,3,TRUE)</f>
        <v>0.02</v>
      </c>
      <c r="L100" s="31">
        <f>VLOOKUP(Data!K88,alternative_prizes,3,TRUE)</f>
        <v>0.01</v>
      </c>
      <c r="M100" s="31">
        <f>VLOOKUP(Data!L88,alternative_prizes,3,TRUE)</f>
        <v>0.01</v>
      </c>
      <c r="N100" s="31">
        <f>VLOOKUP(Data!M88,alternative_prizes,3,TRUE)</f>
        <v>0.1</v>
      </c>
      <c r="O100" s="31">
        <f>VLOOKUP(Data!N88,alternative_prizes,3,TRUE)</f>
        <v>0.1</v>
      </c>
      <c r="P100" s="31">
        <f>VLOOKUP(Data!O88,alternative_prizes,3,TRUE)</f>
        <v>0.1</v>
      </c>
      <c r="Q100" s="31">
        <f>VLOOKUP(Data!P88,alternative_prizes,3,TRUE)</f>
        <v>0.1</v>
      </c>
      <c r="R100" s="31">
        <f>VLOOKUP(Data!Q88,alternative_prizes,3,TRUE)</f>
        <v>0.08</v>
      </c>
      <c r="S100" s="31">
        <f>VLOOKUP(Data!R88,alternative_prizes,3,TRUE)</f>
        <v>0.1</v>
      </c>
      <c r="T100" s="31">
        <f>VLOOKUP(Data!S88,alternative_prizes,3,TRUE)</f>
        <v>0.02</v>
      </c>
      <c r="U100" s="31">
        <f>VLOOKUP(Data!T88,alternative_prizes,3,TRUE)</f>
        <v>0.1</v>
      </c>
      <c r="V100" s="31">
        <f>VLOOKUP(Data!U88,alternative_prizes,3,TRUE)</f>
        <v>0.01</v>
      </c>
      <c r="X100">
        <f t="shared" si="78"/>
        <v>86</v>
      </c>
      <c r="Z100" s="32">
        <f t="shared" si="72"/>
        <v>150000</v>
      </c>
      <c r="AA100" s="29">
        <f t="shared" ref="AA100:AT100" si="98">Z100*(1+C100)*(1-$AA$9)</f>
        <v>157862.93037992713</v>
      </c>
      <c r="AB100" s="29">
        <f t="shared" si="98"/>
        <v>155369.82614826603</v>
      </c>
      <c r="AC100" s="29">
        <f t="shared" si="98"/>
        <v>166542.28181002231</v>
      </c>
      <c r="AD100" s="29">
        <f t="shared" si="98"/>
        <v>178518.13520097986</v>
      </c>
      <c r="AE100" s="29">
        <f t="shared" si="98"/>
        <v>187875.97299191137</v>
      </c>
      <c r="AF100" s="29">
        <f t="shared" si="98"/>
        <v>197724.34429655451</v>
      </c>
      <c r="AG100" s="29">
        <f t="shared" si="98"/>
        <v>208088.96265402489</v>
      </c>
      <c r="AH100" s="29">
        <f t="shared" si="98"/>
        <v>218996.88949522394</v>
      </c>
      <c r="AI100" s="29">
        <f t="shared" si="98"/>
        <v>217672.34897655083</v>
      </c>
      <c r="AJ100" s="29">
        <f t="shared" si="98"/>
        <v>214234.68407926947</v>
      </c>
      <c r="AK100" s="29">
        <f t="shared" si="98"/>
        <v>210851.30967869822</v>
      </c>
      <c r="AL100" s="29">
        <f t="shared" si="98"/>
        <v>226013.37149603257</v>
      </c>
      <c r="AM100" s="29">
        <f t="shared" si="98"/>
        <v>242265.71877994988</v>
      </c>
      <c r="AN100" s="29">
        <f t="shared" si="98"/>
        <v>259686.75263532379</v>
      </c>
      <c r="AO100" s="29">
        <f t="shared" si="98"/>
        <v>278360.51189534215</v>
      </c>
      <c r="AP100" s="29">
        <f t="shared" si="98"/>
        <v>292952.04073236854</v>
      </c>
      <c r="AQ100" s="29">
        <f t="shared" si="98"/>
        <v>314017.86649302859</v>
      </c>
      <c r="AR100" s="29">
        <f t="shared" si="98"/>
        <v>312118.61856893252</v>
      </c>
      <c r="AS100" s="29">
        <f t="shared" si="98"/>
        <v>334562.6896837597</v>
      </c>
      <c r="AT100" s="29">
        <f t="shared" si="98"/>
        <v>329278.99416766182</v>
      </c>
      <c r="AU100" s="19"/>
      <c r="AV100" s="28">
        <f t="shared" si="75"/>
        <v>200</v>
      </c>
      <c r="AW100" s="19"/>
      <c r="AX100" s="27">
        <f t="shared" si="76"/>
        <v>4.00965082010869E-2</v>
      </c>
    </row>
    <row r="101" spans="1:50">
      <c r="A101">
        <f t="shared" si="77"/>
        <v>87</v>
      </c>
      <c r="C101" s="31">
        <f>VLOOKUP(Data!B89,alternative_prizes,3,TRUE)</f>
        <v>0.02</v>
      </c>
      <c r="D101" s="31">
        <f>VLOOKUP(Data!C89,alternative_prizes,3,TRUE)</f>
        <v>0.01</v>
      </c>
      <c r="E101" s="31">
        <f>VLOOKUP(Data!D89,alternative_prizes,3,TRUE)</f>
        <v>0.01</v>
      </c>
      <c r="F101" s="31">
        <f>VLOOKUP(Data!E89,alternative_prizes,3,TRUE)</f>
        <v>0.01</v>
      </c>
      <c r="G101" s="31">
        <f>VLOOKUP(Data!F89,alternative_prizes,3,TRUE)</f>
        <v>0.02</v>
      </c>
      <c r="H101" s="31">
        <f>VLOOKUP(Data!G89,alternative_prizes,3,TRUE)</f>
        <v>0.08</v>
      </c>
      <c r="I101" s="31">
        <f>VLOOKUP(Data!H89,alternative_prizes,3,TRUE)</f>
        <v>0.02</v>
      </c>
      <c r="J101" s="31">
        <f>VLOOKUP(Data!I89,alternative_prizes,3,TRUE)</f>
        <v>0.02</v>
      </c>
      <c r="K101" s="31">
        <f>VLOOKUP(Data!J89,alternative_prizes,3,TRUE)</f>
        <v>0.08</v>
      </c>
      <c r="L101" s="31">
        <f>VLOOKUP(Data!K89,alternative_prizes,3,TRUE)</f>
        <v>0</v>
      </c>
      <c r="M101" s="31">
        <f>VLOOKUP(Data!L89,alternative_prizes,3,TRUE)</f>
        <v>0</v>
      </c>
      <c r="N101" s="31">
        <f>VLOOKUP(Data!M89,alternative_prizes,3,TRUE)</f>
        <v>0.02</v>
      </c>
      <c r="O101" s="31">
        <f>VLOOKUP(Data!N89,alternative_prizes,3,TRUE)</f>
        <v>0</v>
      </c>
      <c r="P101" s="31">
        <f>VLOOKUP(Data!O89,alternative_prizes,3,TRUE)</f>
        <v>0.1</v>
      </c>
      <c r="Q101" s="31">
        <f>VLOOKUP(Data!P89,alternative_prizes,3,TRUE)</f>
        <v>0.1</v>
      </c>
      <c r="R101" s="31">
        <f>VLOOKUP(Data!Q89,alternative_prizes,3,TRUE)</f>
        <v>0</v>
      </c>
      <c r="S101" s="31">
        <f>VLOOKUP(Data!R89,alternative_prizes,3,TRUE)</f>
        <v>0.01</v>
      </c>
      <c r="T101" s="31">
        <f>VLOOKUP(Data!S89,alternative_prizes,3,TRUE)</f>
        <v>0.08</v>
      </c>
      <c r="U101" s="31">
        <f>VLOOKUP(Data!T89,alternative_prizes,3,TRUE)</f>
        <v>0</v>
      </c>
      <c r="V101" s="31">
        <f>VLOOKUP(Data!U89,alternative_prizes,3,TRUE)</f>
        <v>0</v>
      </c>
      <c r="X101">
        <f t="shared" si="78"/>
        <v>87</v>
      </c>
      <c r="Z101" s="32">
        <f t="shared" si="72"/>
        <v>150000</v>
      </c>
      <c r="AA101" s="29">
        <f t="shared" ref="AA101:AT101" si="99">Z101*(1+C101)*(1-$AA$9)</f>
        <v>149092.76758104231</v>
      </c>
      <c r="AB101" s="29">
        <f t="shared" si="99"/>
        <v>146738.16914002906</v>
      </c>
      <c r="AC101" s="29">
        <f t="shared" si="99"/>
        <v>144420.75649889311</v>
      </c>
      <c r="AD101" s="29">
        <f t="shared" si="99"/>
        <v>142139.94238819249</v>
      </c>
      <c r="AE101" s="29">
        <f t="shared" si="99"/>
        <v>141280.24929643684</v>
      </c>
      <c r="AF101" s="29">
        <f t="shared" si="99"/>
        <v>148686.0943916144</v>
      </c>
      <c r="AG101" s="29">
        <f t="shared" si="99"/>
        <v>147786.80875774589</v>
      </c>
      <c r="AH101" s="29">
        <f t="shared" si="99"/>
        <v>146892.96219775037</v>
      </c>
      <c r="AI101" s="29">
        <f t="shared" si="99"/>
        <v>154593.02309816491</v>
      </c>
      <c r="AJ101" s="29">
        <f t="shared" si="99"/>
        <v>150645.10890474121</v>
      </c>
      <c r="AK101" s="29">
        <f t="shared" si="99"/>
        <v>146798.01443892409</v>
      </c>
      <c r="AL101" s="29">
        <f t="shared" si="99"/>
        <v>145910.14832067332</v>
      </c>
      <c r="AM101" s="29">
        <f t="shared" si="99"/>
        <v>142183.97275352653</v>
      </c>
      <c r="AN101" s="29">
        <f t="shared" si="99"/>
        <v>152408.24969829974</v>
      </c>
      <c r="AO101" s="29">
        <f t="shared" si="99"/>
        <v>163367.74199132205</v>
      </c>
      <c r="AP101" s="29">
        <f t="shared" si="99"/>
        <v>159195.74370556773</v>
      </c>
      <c r="AQ101" s="29">
        <f t="shared" si="99"/>
        <v>156681.59056436105</v>
      </c>
      <c r="AR101" s="29">
        <f t="shared" si="99"/>
        <v>164894.76682051987</v>
      </c>
      <c r="AS101" s="29">
        <f t="shared" si="99"/>
        <v>160683.77218890152</v>
      </c>
      <c r="AT101" s="29">
        <f t="shared" si="99"/>
        <v>156580.3156928434</v>
      </c>
      <c r="AU101" s="19"/>
      <c r="AV101" s="28">
        <f t="shared" si="75"/>
        <v>17</v>
      </c>
      <c r="AW101" s="19"/>
      <c r="AX101" s="27">
        <f t="shared" si="76"/>
        <v>2.1489949647295337E-3</v>
      </c>
    </row>
    <row r="102" spans="1:50">
      <c r="A102">
        <f t="shared" si="77"/>
        <v>88</v>
      </c>
      <c r="C102" s="31">
        <f>VLOOKUP(Data!B90,alternative_prizes,3,TRUE)</f>
        <v>0.02</v>
      </c>
      <c r="D102" s="31">
        <f>VLOOKUP(Data!C90,alternative_prizes,3,TRUE)</f>
        <v>0.02</v>
      </c>
      <c r="E102" s="31">
        <f>VLOOKUP(Data!D90,alternative_prizes,3,TRUE)</f>
        <v>0</v>
      </c>
      <c r="F102" s="31">
        <f>VLOOKUP(Data!E90,alternative_prizes,3,TRUE)</f>
        <v>0.01</v>
      </c>
      <c r="G102" s="31">
        <f>VLOOKUP(Data!F90,alternative_prizes,3,TRUE)</f>
        <v>0.1</v>
      </c>
      <c r="H102" s="31">
        <f>VLOOKUP(Data!G90,alternative_prizes,3,TRUE)</f>
        <v>0.08</v>
      </c>
      <c r="I102" s="31">
        <f>VLOOKUP(Data!H90,alternative_prizes,3,TRUE)</f>
        <v>0.1</v>
      </c>
      <c r="J102" s="31">
        <f>VLOOKUP(Data!I90,alternative_prizes,3,TRUE)</f>
        <v>0.1</v>
      </c>
      <c r="K102" s="31">
        <f>VLOOKUP(Data!J90,alternative_prizes,3,TRUE)</f>
        <v>0.02</v>
      </c>
      <c r="L102" s="31">
        <f>VLOOKUP(Data!K90,alternative_prizes,3,TRUE)</f>
        <v>0.1</v>
      </c>
      <c r="M102" s="31">
        <f>VLOOKUP(Data!L90,alternative_prizes,3,TRUE)</f>
        <v>0.01</v>
      </c>
      <c r="N102" s="31">
        <f>VLOOKUP(Data!M90,alternative_prizes,3,TRUE)</f>
        <v>0.02</v>
      </c>
      <c r="O102" s="31">
        <f>VLOOKUP(Data!N90,alternative_prizes,3,TRUE)</f>
        <v>0.02</v>
      </c>
      <c r="P102" s="31">
        <f>VLOOKUP(Data!O90,alternative_prizes,3,TRUE)</f>
        <v>0</v>
      </c>
      <c r="Q102" s="31">
        <f>VLOOKUP(Data!P90,alternative_prizes,3,TRUE)</f>
        <v>0.08</v>
      </c>
      <c r="R102" s="31">
        <f>VLOOKUP(Data!Q90,alternative_prizes,3,TRUE)</f>
        <v>0</v>
      </c>
      <c r="S102" s="31">
        <f>VLOOKUP(Data!R90,alternative_prizes,3,TRUE)</f>
        <v>0.01</v>
      </c>
      <c r="T102" s="31">
        <f>VLOOKUP(Data!S90,alternative_prizes,3,TRUE)</f>
        <v>0.02</v>
      </c>
      <c r="U102" s="31">
        <f>VLOOKUP(Data!T90,alternative_prizes,3,TRUE)</f>
        <v>0</v>
      </c>
      <c r="V102" s="31">
        <f>VLOOKUP(Data!U90,alternative_prizes,3,TRUE)</f>
        <v>0</v>
      </c>
      <c r="X102">
        <f t="shared" si="78"/>
        <v>88</v>
      </c>
      <c r="Z102" s="32">
        <f t="shared" si="72"/>
        <v>150000</v>
      </c>
      <c r="AA102" s="29">
        <f t="shared" ref="AA102:AT102" si="100">Z102*(1+C102)*(1-$AA$9)</f>
        <v>149092.76758104231</v>
      </c>
      <c r="AB102" s="29">
        <f t="shared" si="100"/>
        <v>148191.02229983133</v>
      </c>
      <c r="AC102" s="29">
        <f t="shared" si="100"/>
        <v>144406.59898918829</v>
      </c>
      <c r="AD102" s="29">
        <f t="shared" si="100"/>
        <v>142126.00846579389</v>
      </c>
      <c r="AE102" s="29">
        <f t="shared" si="100"/>
        <v>152346.11726897417</v>
      </c>
      <c r="AF102" s="29">
        <f t="shared" si="100"/>
        <v>160332.03002722855</v>
      </c>
      <c r="AG102" s="29">
        <f t="shared" si="100"/>
        <v>171861.31174843732</v>
      </c>
      <c r="AH102" s="29">
        <f t="shared" si="100"/>
        <v>184219.65012778499</v>
      </c>
      <c r="AI102" s="29">
        <f t="shared" si="100"/>
        <v>183105.44986908519</v>
      </c>
      <c r="AJ102" s="29">
        <f t="shared" si="100"/>
        <v>196272.3405762685</v>
      </c>
      <c r="AK102" s="29">
        <f t="shared" si="100"/>
        <v>193172.64261886291</v>
      </c>
      <c r="AL102" s="29">
        <f t="shared" si="100"/>
        <v>192004.29272659917</v>
      </c>
      <c r="AM102" s="29">
        <f t="shared" si="100"/>
        <v>190843.00926699507</v>
      </c>
      <c r="AN102" s="29">
        <f t="shared" si="100"/>
        <v>185969.36225562613</v>
      </c>
      <c r="AO102" s="29">
        <f t="shared" si="100"/>
        <v>195717.78991039575</v>
      </c>
      <c r="AP102" s="29">
        <f t="shared" si="100"/>
        <v>190719.65335023461</v>
      </c>
      <c r="AQ102" s="29">
        <f t="shared" si="100"/>
        <v>187707.6481018583</v>
      </c>
      <c r="AR102" s="29">
        <f t="shared" si="100"/>
        <v>186572.3516775629</v>
      </c>
      <c r="AS102" s="29">
        <f t="shared" si="100"/>
        <v>181807.76644255797</v>
      </c>
      <c r="AT102" s="29">
        <f t="shared" si="100"/>
        <v>177164.85664476285</v>
      </c>
      <c r="AU102" s="19"/>
      <c r="AV102" s="28">
        <f t="shared" si="75"/>
        <v>48</v>
      </c>
      <c r="AW102" s="19"/>
      <c r="AX102" s="27">
        <f t="shared" si="76"/>
        <v>8.3569962791811836E-3</v>
      </c>
    </row>
    <row r="103" spans="1:50">
      <c r="A103">
        <f t="shared" si="77"/>
        <v>89</v>
      </c>
      <c r="C103" s="31">
        <f>VLOOKUP(Data!B91,alternative_prizes,3,TRUE)</f>
        <v>0.1</v>
      </c>
      <c r="D103" s="31">
        <f>VLOOKUP(Data!C91,alternative_prizes,3,TRUE)</f>
        <v>0</v>
      </c>
      <c r="E103" s="31">
        <f>VLOOKUP(Data!D91,alternative_prizes,3,TRUE)</f>
        <v>0.01</v>
      </c>
      <c r="F103" s="31">
        <f>VLOOKUP(Data!E91,alternative_prizes,3,TRUE)</f>
        <v>0.1</v>
      </c>
      <c r="G103" s="31">
        <f>VLOOKUP(Data!F91,alternative_prizes,3,TRUE)</f>
        <v>0.02</v>
      </c>
      <c r="H103" s="31">
        <f>VLOOKUP(Data!G91,alternative_prizes,3,TRUE)</f>
        <v>0.08</v>
      </c>
      <c r="I103" s="31">
        <f>VLOOKUP(Data!H91,alternative_prizes,3,TRUE)</f>
        <v>0.1</v>
      </c>
      <c r="J103" s="31">
        <f>VLOOKUP(Data!I91,alternative_prizes,3,TRUE)</f>
        <v>0.01</v>
      </c>
      <c r="K103" s="31">
        <f>VLOOKUP(Data!J91,alternative_prizes,3,TRUE)</f>
        <v>0.1</v>
      </c>
      <c r="L103" s="31">
        <f>VLOOKUP(Data!K91,alternative_prizes,3,TRUE)</f>
        <v>0.02</v>
      </c>
      <c r="M103" s="31">
        <f>VLOOKUP(Data!L91,alternative_prizes,3,TRUE)</f>
        <v>0</v>
      </c>
      <c r="N103" s="31">
        <f>VLOOKUP(Data!M91,alternative_prizes,3,TRUE)</f>
        <v>0.02</v>
      </c>
      <c r="O103" s="31">
        <f>VLOOKUP(Data!N91,alternative_prizes,3,TRUE)</f>
        <v>0.01</v>
      </c>
      <c r="P103" s="31">
        <f>VLOOKUP(Data!O91,alternative_prizes,3,TRUE)</f>
        <v>0</v>
      </c>
      <c r="Q103" s="31">
        <f>VLOOKUP(Data!P91,alternative_prizes,3,TRUE)</f>
        <v>0.02</v>
      </c>
      <c r="R103" s="31">
        <f>VLOOKUP(Data!Q91,alternative_prizes,3,TRUE)</f>
        <v>0.01</v>
      </c>
      <c r="S103" s="31">
        <f>VLOOKUP(Data!R91,alternative_prizes,3,TRUE)</f>
        <v>0.08</v>
      </c>
      <c r="T103" s="31">
        <f>VLOOKUP(Data!S91,alternative_prizes,3,TRUE)</f>
        <v>0</v>
      </c>
      <c r="U103" s="31">
        <f>VLOOKUP(Data!T91,alternative_prizes,3,TRUE)</f>
        <v>0</v>
      </c>
      <c r="V103" s="31">
        <f>VLOOKUP(Data!U91,alternative_prizes,3,TRUE)</f>
        <v>0</v>
      </c>
      <c r="X103">
        <f t="shared" si="78"/>
        <v>89</v>
      </c>
      <c r="Z103" s="32">
        <f t="shared" si="72"/>
        <v>150000</v>
      </c>
      <c r="AA103" s="29">
        <f t="shared" ref="AA103:AT103" si="101">Z103*(1+C103)*(1-$AA$9)</f>
        <v>160786.31797955543</v>
      </c>
      <c r="AB103" s="29">
        <f t="shared" si="101"/>
        <v>156680.24272377399</v>
      </c>
      <c r="AC103" s="29">
        <f t="shared" si="101"/>
        <v>154205.81649076141</v>
      </c>
      <c r="AD103" s="29">
        <f t="shared" si="101"/>
        <v>165294.56963053692</v>
      </c>
      <c r="AE103" s="29">
        <f t="shared" si="101"/>
        <v>164294.83234889369</v>
      </c>
      <c r="AF103" s="29">
        <f t="shared" si="101"/>
        <v>172907.0912058347</v>
      </c>
      <c r="AG103" s="29">
        <f t="shared" si="101"/>
        <v>185340.6303169422</v>
      </c>
      <c r="AH103" s="29">
        <f t="shared" si="101"/>
        <v>182413.57512653217</v>
      </c>
      <c r="AI103" s="29">
        <f t="shared" si="101"/>
        <v>195530.71396054749</v>
      </c>
      <c r="AJ103" s="29">
        <f t="shared" si="101"/>
        <v>194348.1019431678</v>
      </c>
      <c r="AK103" s="29">
        <f t="shared" si="101"/>
        <v>189384.94374398323</v>
      </c>
      <c r="AL103" s="29">
        <f t="shared" si="101"/>
        <v>188239.50267313639</v>
      </c>
      <c r="AM103" s="29">
        <f t="shared" si="101"/>
        <v>185266.66605119663</v>
      </c>
      <c r="AN103" s="29">
        <f t="shared" si="101"/>
        <v>180535.42471951398</v>
      </c>
      <c r="AO103" s="29">
        <f t="shared" si="101"/>
        <v>179443.5074523417</v>
      </c>
      <c r="AP103" s="29">
        <f t="shared" si="101"/>
        <v>176609.58458839348</v>
      </c>
      <c r="AQ103" s="29">
        <f t="shared" si="101"/>
        <v>185867.3770420361</v>
      </c>
      <c r="AR103" s="29">
        <f t="shared" si="101"/>
        <v>181120.79507337415</v>
      </c>
      <c r="AS103" s="29">
        <f t="shared" si="101"/>
        <v>176495.42878410564</v>
      </c>
      <c r="AT103" s="29">
        <f t="shared" si="101"/>
        <v>171988.18263284356</v>
      </c>
      <c r="AU103" s="19"/>
      <c r="AV103" s="28">
        <f t="shared" si="75"/>
        <v>40</v>
      </c>
      <c r="AW103" s="19"/>
      <c r="AX103" s="27">
        <f t="shared" si="76"/>
        <v>6.8629666949120427E-3</v>
      </c>
    </row>
    <row r="104" spans="1:50">
      <c r="A104">
        <f t="shared" si="77"/>
        <v>90</v>
      </c>
      <c r="C104" s="31">
        <f>VLOOKUP(Data!B92,alternative_prizes,3,TRUE)</f>
        <v>0.01</v>
      </c>
      <c r="D104" s="31">
        <f>VLOOKUP(Data!C92,alternative_prizes,3,TRUE)</f>
        <v>0.08</v>
      </c>
      <c r="E104" s="31">
        <f>VLOOKUP(Data!D92,alternative_prizes,3,TRUE)</f>
        <v>0</v>
      </c>
      <c r="F104" s="31">
        <f>VLOOKUP(Data!E92,alternative_prizes,3,TRUE)</f>
        <v>0</v>
      </c>
      <c r="G104" s="31">
        <f>VLOOKUP(Data!F92,alternative_prizes,3,TRUE)</f>
        <v>0.02</v>
      </c>
      <c r="H104" s="31">
        <f>VLOOKUP(Data!G92,alternative_prizes,3,TRUE)</f>
        <v>0</v>
      </c>
      <c r="I104" s="31">
        <f>VLOOKUP(Data!H92,alternative_prizes,3,TRUE)</f>
        <v>0</v>
      </c>
      <c r="J104" s="31">
        <f>VLOOKUP(Data!I92,alternative_prizes,3,TRUE)</f>
        <v>0.08</v>
      </c>
      <c r="K104" s="31">
        <f>VLOOKUP(Data!J92,alternative_prizes,3,TRUE)</f>
        <v>0.1</v>
      </c>
      <c r="L104" s="31">
        <f>VLOOKUP(Data!K92,alternative_prizes,3,TRUE)</f>
        <v>0.01</v>
      </c>
      <c r="M104" s="31">
        <f>VLOOKUP(Data!L92,alternative_prizes,3,TRUE)</f>
        <v>0.02</v>
      </c>
      <c r="N104" s="31">
        <f>VLOOKUP(Data!M92,alternative_prizes,3,TRUE)</f>
        <v>0</v>
      </c>
      <c r="O104" s="31">
        <f>VLOOKUP(Data!N92,alternative_prizes,3,TRUE)</f>
        <v>0.08</v>
      </c>
      <c r="P104" s="31">
        <f>VLOOKUP(Data!O92,alternative_prizes,3,TRUE)</f>
        <v>0.08</v>
      </c>
      <c r="Q104" s="31">
        <f>VLOOKUP(Data!P92,alternative_prizes,3,TRUE)</f>
        <v>0.1</v>
      </c>
      <c r="R104" s="31">
        <f>VLOOKUP(Data!Q92,alternative_prizes,3,TRUE)</f>
        <v>0.08</v>
      </c>
      <c r="S104" s="31">
        <f>VLOOKUP(Data!R92,alternative_prizes,3,TRUE)</f>
        <v>0.01</v>
      </c>
      <c r="T104" s="31">
        <f>VLOOKUP(Data!S92,alternative_prizes,3,TRUE)</f>
        <v>0.1</v>
      </c>
      <c r="U104" s="31">
        <f>VLOOKUP(Data!T92,alternative_prizes,3,TRUE)</f>
        <v>0.01</v>
      </c>
      <c r="V104" s="31">
        <f>VLOOKUP(Data!U92,alternative_prizes,3,TRUE)</f>
        <v>0.01</v>
      </c>
      <c r="X104">
        <f t="shared" si="78"/>
        <v>90</v>
      </c>
      <c r="Z104" s="32">
        <f t="shared" si="72"/>
        <v>150000</v>
      </c>
      <c r="AA104" s="29">
        <f t="shared" ref="AA104:AT104" si="102">Z104*(1+C104)*(1-$AA$9)</f>
        <v>147631.07378122816</v>
      </c>
      <c r="AB104" s="29">
        <f t="shared" si="102"/>
        <v>155369.82614826606</v>
      </c>
      <c r="AC104" s="29">
        <f t="shared" si="102"/>
        <v>151402.07437274759</v>
      </c>
      <c r="AD104" s="29">
        <f t="shared" si="102"/>
        <v>147535.64892642965</v>
      </c>
      <c r="AE104" s="29">
        <f t="shared" si="102"/>
        <v>146643.32143537622</v>
      </c>
      <c r="AF104" s="29">
        <f t="shared" si="102"/>
        <v>142898.42248416095</v>
      </c>
      <c r="AG104" s="29">
        <f t="shared" si="102"/>
        <v>139249.1587655464</v>
      </c>
      <c r="AH104" s="29">
        <f t="shared" si="102"/>
        <v>146548.53503779249</v>
      </c>
      <c r="AI104" s="29">
        <f t="shared" si="102"/>
        <v>157086.66236016349</v>
      </c>
      <c r="AJ104" s="29">
        <f t="shared" si="102"/>
        <v>154605.81760626781</v>
      </c>
      <c r="AK104" s="29">
        <f t="shared" si="102"/>
        <v>153670.72820698869</v>
      </c>
      <c r="AL104" s="29">
        <f t="shared" si="102"/>
        <v>149746.3670887195</v>
      </c>
      <c r="AM104" s="29">
        <f t="shared" si="102"/>
        <v>157596.00214915694</v>
      </c>
      <c r="AN104" s="29">
        <f t="shared" si="102"/>
        <v>165857.11143618141</v>
      </c>
      <c r="AO104" s="29">
        <f t="shared" si="102"/>
        <v>177783.6950569895</v>
      </c>
      <c r="AP104" s="29">
        <f t="shared" si="102"/>
        <v>187103.03383645156</v>
      </c>
      <c r="AQ104" s="29">
        <f t="shared" si="102"/>
        <v>184148.14528667205</v>
      </c>
      <c r="AR104" s="29">
        <f t="shared" si="102"/>
        <v>197390.01495605483</v>
      </c>
      <c r="AS104" s="29">
        <f t="shared" si="102"/>
        <v>194272.66574436708</v>
      </c>
      <c r="AT104" s="29">
        <f t="shared" si="102"/>
        <v>191204.54833455023</v>
      </c>
      <c r="AU104" s="19"/>
      <c r="AV104" s="28">
        <f t="shared" si="75"/>
        <v>79</v>
      </c>
      <c r="AW104" s="19"/>
      <c r="AX104" s="27">
        <f t="shared" si="76"/>
        <v>1.2209357763523165E-2</v>
      </c>
    </row>
    <row r="105" spans="1:50">
      <c r="A105">
        <f t="shared" si="77"/>
        <v>91</v>
      </c>
      <c r="C105" s="31">
        <f>VLOOKUP(Data!B93,alternative_prizes,3,TRUE)</f>
        <v>0.02</v>
      </c>
      <c r="D105" s="31">
        <f>VLOOKUP(Data!C93,alternative_prizes,3,TRUE)</f>
        <v>0</v>
      </c>
      <c r="E105" s="31">
        <f>VLOOKUP(Data!D93,alternative_prizes,3,TRUE)</f>
        <v>0.08</v>
      </c>
      <c r="F105" s="31">
        <f>VLOOKUP(Data!E93,alternative_prizes,3,TRUE)</f>
        <v>0</v>
      </c>
      <c r="G105" s="31">
        <f>VLOOKUP(Data!F93,alternative_prizes,3,TRUE)</f>
        <v>0.08</v>
      </c>
      <c r="H105" s="31">
        <f>VLOOKUP(Data!G93,alternative_prizes,3,TRUE)</f>
        <v>0.01</v>
      </c>
      <c r="I105" s="31">
        <f>VLOOKUP(Data!H93,alternative_prizes,3,TRUE)</f>
        <v>0.01</v>
      </c>
      <c r="J105" s="31">
        <f>VLOOKUP(Data!I93,alternative_prizes,3,TRUE)</f>
        <v>0.1</v>
      </c>
      <c r="K105" s="31">
        <f>VLOOKUP(Data!J93,alternative_prizes,3,TRUE)</f>
        <v>0.01</v>
      </c>
      <c r="L105" s="31">
        <f>VLOOKUP(Data!K93,alternative_prizes,3,TRUE)</f>
        <v>0</v>
      </c>
      <c r="M105" s="31">
        <f>VLOOKUP(Data!L93,alternative_prizes,3,TRUE)</f>
        <v>0</v>
      </c>
      <c r="N105" s="31">
        <f>VLOOKUP(Data!M93,alternative_prizes,3,TRUE)</f>
        <v>0.01</v>
      </c>
      <c r="O105" s="31">
        <f>VLOOKUP(Data!N93,alternative_prizes,3,TRUE)</f>
        <v>0.08</v>
      </c>
      <c r="P105" s="31">
        <f>VLOOKUP(Data!O93,alternative_prizes,3,TRUE)</f>
        <v>0.02</v>
      </c>
      <c r="Q105" s="31">
        <f>VLOOKUP(Data!P93,alternative_prizes,3,TRUE)</f>
        <v>0.02</v>
      </c>
      <c r="R105" s="31">
        <f>VLOOKUP(Data!Q93,alternative_prizes,3,TRUE)</f>
        <v>0.02</v>
      </c>
      <c r="S105" s="31">
        <f>VLOOKUP(Data!R93,alternative_prizes,3,TRUE)</f>
        <v>0.1</v>
      </c>
      <c r="T105" s="31">
        <f>VLOOKUP(Data!S93,alternative_prizes,3,TRUE)</f>
        <v>0.01</v>
      </c>
      <c r="U105" s="31">
        <f>VLOOKUP(Data!T93,alternative_prizes,3,TRUE)</f>
        <v>0.08</v>
      </c>
      <c r="V105" s="31">
        <f>VLOOKUP(Data!U93,alternative_prizes,3,TRUE)</f>
        <v>0.01</v>
      </c>
      <c r="X105">
        <f t="shared" si="78"/>
        <v>91</v>
      </c>
      <c r="Z105" s="32">
        <f t="shared" si="72"/>
        <v>150000</v>
      </c>
      <c r="AA105" s="29">
        <f t="shared" ref="AA105:AT105" si="103">Z105*(1+C105)*(1-$AA$9)</f>
        <v>149092.76758104231</v>
      </c>
      <c r="AB105" s="29">
        <f t="shared" si="103"/>
        <v>145285.31598022679</v>
      </c>
      <c r="AC105" s="29">
        <f t="shared" si="103"/>
        <v>152901.10481208173</v>
      </c>
      <c r="AD105" s="29">
        <f t="shared" si="103"/>
        <v>148996.39792570123</v>
      </c>
      <c r="AE105" s="29">
        <f t="shared" si="103"/>
        <v>156806.71995069928</v>
      </c>
      <c r="AF105" s="29">
        <f t="shared" si="103"/>
        <v>154330.29628289377</v>
      </c>
      <c r="AG105" s="29">
        <f t="shared" si="103"/>
        <v>151892.98238145796</v>
      </c>
      <c r="AH105" s="29">
        <f t="shared" si="103"/>
        <v>162815.42242698738</v>
      </c>
      <c r="AI105" s="29">
        <f t="shared" si="103"/>
        <v>160244.10427360269</v>
      </c>
      <c r="AJ105" s="29">
        <f t="shared" si="103"/>
        <v>156151.8757823304</v>
      </c>
      <c r="AK105" s="29">
        <f t="shared" si="103"/>
        <v>152164.15244025341</v>
      </c>
      <c r="AL105" s="29">
        <f t="shared" si="103"/>
        <v>149761.04810510066</v>
      </c>
      <c r="AM105" s="29">
        <f t="shared" si="103"/>
        <v>157611.45273760284</v>
      </c>
      <c r="AN105" s="29">
        <f t="shared" si="103"/>
        <v>156658.18460745236</v>
      </c>
      <c r="AO105" s="29">
        <f t="shared" si="103"/>
        <v>155710.68204897942</v>
      </c>
      <c r="AP105" s="29">
        <f t="shared" si="103"/>
        <v>154768.91019076042</v>
      </c>
      <c r="AQ105" s="29">
        <f t="shared" si="103"/>
        <v>165898.15471520575</v>
      </c>
      <c r="AR105" s="29">
        <f t="shared" si="103"/>
        <v>163278.1514595343</v>
      </c>
      <c r="AS105" s="29">
        <f t="shared" si="103"/>
        <v>171837.11637613107</v>
      </c>
      <c r="AT105" s="29">
        <f t="shared" si="103"/>
        <v>169123.32004052063</v>
      </c>
      <c r="AU105" s="19"/>
      <c r="AV105" s="28">
        <f t="shared" si="75"/>
        <v>35</v>
      </c>
      <c r="AW105" s="19"/>
      <c r="AX105" s="27">
        <f t="shared" si="76"/>
        <v>6.0176768606103881E-3</v>
      </c>
    </row>
    <row r="106" spans="1:50">
      <c r="A106">
        <f t="shared" si="77"/>
        <v>92</v>
      </c>
      <c r="C106" s="31">
        <f>VLOOKUP(Data!B94,alternative_prizes,3,TRUE)</f>
        <v>0.01</v>
      </c>
      <c r="D106" s="31">
        <f>VLOOKUP(Data!C94,alternative_prizes,3,TRUE)</f>
        <v>0.08</v>
      </c>
      <c r="E106" s="31">
        <f>VLOOKUP(Data!D94,alternative_prizes,3,TRUE)</f>
        <v>0</v>
      </c>
      <c r="F106" s="31">
        <f>VLOOKUP(Data!E94,alternative_prizes,3,TRUE)</f>
        <v>0.1</v>
      </c>
      <c r="G106" s="31">
        <f>VLOOKUP(Data!F94,alternative_prizes,3,TRUE)</f>
        <v>0.08</v>
      </c>
      <c r="H106" s="31">
        <f>VLOOKUP(Data!G94,alternative_prizes,3,TRUE)</f>
        <v>0.01</v>
      </c>
      <c r="I106" s="31">
        <f>VLOOKUP(Data!H94,alternative_prizes,3,TRUE)</f>
        <v>0.1</v>
      </c>
      <c r="J106" s="31">
        <f>VLOOKUP(Data!I94,alternative_prizes,3,TRUE)</f>
        <v>0.01</v>
      </c>
      <c r="K106" s="31">
        <f>VLOOKUP(Data!J94,alternative_prizes,3,TRUE)</f>
        <v>0.01</v>
      </c>
      <c r="L106" s="31">
        <f>VLOOKUP(Data!K94,alternative_prizes,3,TRUE)</f>
        <v>0.1</v>
      </c>
      <c r="M106" s="31">
        <f>VLOOKUP(Data!L94,alternative_prizes,3,TRUE)</f>
        <v>0.02</v>
      </c>
      <c r="N106" s="31">
        <f>VLOOKUP(Data!M94,alternative_prizes,3,TRUE)</f>
        <v>0.02</v>
      </c>
      <c r="O106" s="31">
        <f>VLOOKUP(Data!N94,alternative_prizes,3,TRUE)</f>
        <v>0.02</v>
      </c>
      <c r="P106" s="31">
        <f>VLOOKUP(Data!O94,alternative_prizes,3,TRUE)</f>
        <v>0.1</v>
      </c>
      <c r="Q106" s="31">
        <f>VLOOKUP(Data!P94,alternative_prizes,3,TRUE)</f>
        <v>0</v>
      </c>
      <c r="R106" s="31">
        <f>VLOOKUP(Data!Q94,alternative_prizes,3,TRUE)</f>
        <v>0.01</v>
      </c>
      <c r="S106" s="31">
        <f>VLOOKUP(Data!R94,alternative_prizes,3,TRUE)</f>
        <v>0.02</v>
      </c>
      <c r="T106" s="31">
        <f>VLOOKUP(Data!S94,alternative_prizes,3,TRUE)</f>
        <v>0.1</v>
      </c>
      <c r="U106" s="31">
        <f>VLOOKUP(Data!T94,alternative_prizes,3,TRUE)</f>
        <v>0.1</v>
      </c>
      <c r="V106" s="31">
        <f>VLOOKUP(Data!U94,alternative_prizes,3,TRUE)</f>
        <v>0</v>
      </c>
      <c r="X106">
        <f t="shared" si="78"/>
        <v>92</v>
      </c>
      <c r="Z106" s="32">
        <f t="shared" si="72"/>
        <v>150000</v>
      </c>
      <c r="AA106" s="29">
        <f t="shared" ref="AA106:AT106" si="104">Z106*(1+C106)*(1-$AA$9)</f>
        <v>147631.07378122816</v>
      </c>
      <c r="AB106" s="29">
        <f t="shared" si="104"/>
        <v>155369.82614826606</v>
      </c>
      <c r="AC106" s="29">
        <f t="shared" si="104"/>
        <v>151402.07437274759</v>
      </c>
      <c r="AD106" s="29">
        <f t="shared" si="104"/>
        <v>162289.21381907264</v>
      </c>
      <c r="AE106" s="29">
        <f t="shared" si="104"/>
        <v>170796.33908355582</v>
      </c>
      <c r="AF106" s="29">
        <f t="shared" si="104"/>
        <v>168098.97957872061</v>
      </c>
      <c r="AG106" s="29">
        <f t="shared" si="104"/>
        <v>180186.77321721977</v>
      </c>
      <c r="AH106" s="29">
        <f t="shared" si="104"/>
        <v>177341.11207488531</v>
      </c>
      <c r="AI106" s="29">
        <f t="shared" si="104"/>
        <v>174540.39200781629</v>
      </c>
      <c r="AJ106" s="29">
        <f t="shared" si="104"/>
        <v>187091.37979763336</v>
      </c>
      <c r="AK106" s="29">
        <f t="shared" si="104"/>
        <v>185959.81069723374</v>
      </c>
      <c r="AL106" s="29">
        <f t="shared" si="104"/>
        <v>184835.08557131529</v>
      </c>
      <c r="AM106" s="29">
        <f t="shared" si="104"/>
        <v>183717.16302604118</v>
      </c>
      <c r="AN106" s="29">
        <f t="shared" si="104"/>
        <v>196928.04128404587</v>
      </c>
      <c r="AO106" s="29">
        <f t="shared" si="104"/>
        <v>191898.99796962191</v>
      </c>
      <c r="AP106" s="29">
        <f t="shared" si="104"/>
        <v>188868.3675186467</v>
      </c>
      <c r="AQ106" s="29">
        <f t="shared" si="104"/>
        <v>187726.05081245649</v>
      </c>
      <c r="AR106" s="29">
        <f t="shared" si="104"/>
        <v>201225.20332651873</v>
      </c>
      <c r="AS106" s="29">
        <f t="shared" si="104"/>
        <v>215695.06351705556</v>
      </c>
      <c r="AT106" s="29">
        <f t="shared" si="104"/>
        <v>210186.75799559816</v>
      </c>
      <c r="AU106" s="19"/>
      <c r="AV106" s="28">
        <f t="shared" si="75"/>
        <v>124</v>
      </c>
      <c r="AW106" s="19"/>
      <c r="AX106" s="27">
        <f t="shared" si="76"/>
        <v>1.7011127254520586E-2</v>
      </c>
    </row>
    <row r="107" spans="1:50">
      <c r="A107">
        <f t="shared" si="77"/>
        <v>93</v>
      </c>
      <c r="C107" s="31">
        <f>VLOOKUP(Data!B95,alternative_prizes,3,TRUE)</f>
        <v>0.02</v>
      </c>
      <c r="D107" s="31">
        <f>VLOOKUP(Data!C95,alternative_prizes,3,TRUE)</f>
        <v>0.01</v>
      </c>
      <c r="E107" s="31">
        <f>VLOOKUP(Data!D95,alternative_prizes,3,TRUE)</f>
        <v>0.1</v>
      </c>
      <c r="F107" s="31">
        <f>VLOOKUP(Data!E95,alternative_prizes,3,TRUE)</f>
        <v>0.02</v>
      </c>
      <c r="G107" s="31">
        <f>VLOOKUP(Data!F95,alternative_prizes,3,TRUE)</f>
        <v>0.1</v>
      </c>
      <c r="H107" s="31">
        <f>VLOOKUP(Data!G95,alternative_prizes,3,TRUE)</f>
        <v>0.1</v>
      </c>
      <c r="I107" s="31">
        <f>VLOOKUP(Data!H95,alternative_prizes,3,TRUE)</f>
        <v>0.01</v>
      </c>
      <c r="J107" s="31">
        <f>VLOOKUP(Data!I95,alternative_prizes,3,TRUE)</f>
        <v>0.08</v>
      </c>
      <c r="K107" s="31">
        <f>VLOOKUP(Data!J95,alternative_prizes,3,TRUE)</f>
        <v>0.1</v>
      </c>
      <c r="L107" s="31">
        <f>VLOOKUP(Data!K95,alternative_prizes,3,TRUE)</f>
        <v>0.01</v>
      </c>
      <c r="M107" s="31">
        <f>VLOOKUP(Data!L95,alternative_prizes,3,TRUE)</f>
        <v>0.08</v>
      </c>
      <c r="N107" s="31">
        <f>VLOOKUP(Data!M95,alternative_prizes,3,TRUE)</f>
        <v>0.02</v>
      </c>
      <c r="O107" s="31">
        <f>VLOOKUP(Data!N95,alternative_prizes,3,TRUE)</f>
        <v>0.08</v>
      </c>
      <c r="P107" s="31">
        <f>VLOOKUP(Data!O95,alternative_prizes,3,TRUE)</f>
        <v>0</v>
      </c>
      <c r="Q107" s="31">
        <f>VLOOKUP(Data!P95,alternative_prizes,3,TRUE)</f>
        <v>0.01</v>
      </c>
      <c r="R107" s="31">
        <f>VLOOKUP(Data!Q95,alternative_prizes,3,TRUE)</f>
        <v>0.02</v>
      </c>
      <c r="S107" s="31">
        <f>VLOOKUP(Data!R95,alternative_prizes,3,TRUE)</f>
        <v>0</v>
      </c>
      <c r="T107" s="31">
        <f>VLOOKUP(Data!S95,alternative_prizes,3,TRUE)</f>
        <v>0.1</v>
      </c>
      <c r="U107" s="31">
        <f>VLOOKUP(Data!T95,alternative_prizes,3,TRUE)</f>
        <v>0.01</v>
      </c>
      <c r="V107" s="31">
        <f>VLOOKUP(Data!U95,alternative_prizes,3,TRUE)</f>
        <v>0</v>
      </c>
      <c r="X107">
        <f t="shared" si="78"/>
        <v>93</v>
      </c>
      <c r="Z107" s="32">
        <f t="shared" si="72"/>
        <v>150000</v>
      </c>
      <c r="AA107" s="29">
        <f t="shared" ref="AA107:AT107" si="105">Z107*(1+C107)*(1-$AA$9)</f>
        <v>149092.76758104231</v>
      </c>
      <c r="AB107" s="29">
        <f t="shared" si="105"/>
        <v>146738.16914002906</v>
      </c>
      <c r="AC107" s="29">
        <f t="shared" si="105"/>
        <v>157289.93282057665</v>
      </c>
      <c r="AD107" s="29">
        <f t="shared" si="105"/>
        <v>156338.60931237327</v>
      </c>
      <c r="AE107" s="29">
        <f t="shared" si="105"/>
        <v>167580.72899587156</v>
      </c>
      <c r="AF107" s="29">
        <f t="shared" si="105"/>
        <v>179631.25586383938</v>
      </c>
      <c r="AG107" s="29">
        <f t="shared" si="105"/>
        <v>176794.36791899431</v>
      </c>
      <c r="AH107" s="29">
        <f t="shared" si="105"/>
        <v>186061.84662906284</v>
      </c>
      <c r="AI107" s="29">
        <f t="shared" si="105"/>
        <v>199441.3282397585</v>
      </c>
      <c r="AJ107" s="29">
        <f t="shared" si="105"/>
        <v>196291.58296259952</v>
      </c>
      <c r="AK107" s="29">
        <f t="shared" si="105"/>
        <v>206581.09663593693</v>
      </c>
      <c r="AL107" s="29">
        <f t="shared" si="105"/>
        <v>205331.64951585722</v>
      </c>
      <c r="AM107" s="29">
        <f t="shared" si="105"/>
        <v>216095.03928211582</v>
      </c>
      <c r="AN107" s="29">
        <f t="shared" si="105"/>
        <v>210576.51939284118</v>
      </c>
      <c r="AO107" s="29">
        <f t="shared" si="105"/>
        <v>207250.91780719173</v>
      </c>
      <c r="AP107" s="29">
        <f t="shared" si="105"/>
        <v>205997.41946390225</v>
      </c>
      <c r="AQ107" s="29">
        <f t="shared" si="105"/>
        <v>200736.76720539905</v>
      </c>
      <c r="AR107" s="29">
        <f t="shared" si="105"/>
        <v>215171.50454716859</v>
      </c>
      <c r="AS107" s="29">
        <f t="shared" si="105"/>
        <v>211773.33508947276</v>
      </c>
      <c r="AT107" s="29">
        <f t="shared" si="105"/>
        <v>206365.18057749642</v>
      </c>
      <c r="AU107" s="19"/>
      <c r="AV107" s="28">
        <f t="shared" si="75"/>
        <v>116</v>
      </c>
      <c r="AW107" s="19"/>
      <c r="AX107" s="27">
        <f t="shared" si="76"/>
        <v>1.6078491236575232E-2</v>
      </c>
    </row>
    <row r="108" spans="1:50">
      <c r="A108">
        <f t="shared" si="77"/>
        <v>94</v>
      </c>
      <c r="C108" s="31">
        <f>VLOOKUP(Data!B96,alternative_prizes,3,TRUE)</f>
        <v>0.01</v>
      </c>
      <c r="D108" s="31">
        <f>VLOOKUP(Data!C96,alternative_prizes,3,TRUE)</f>
        <v>0.02</v>
      </c>
      <c r="E108" s="31">
        <f>VLOOKUP(Data!D96,alternative_prizes,3,TRUE)</f>
        <v>0.02</v>
      </c>
      <c r="F108" s="31">
        <f>VLOOKUP(Data!E96,alternative_prizes,3,TRUE)</f>
        <v>0.02</v>
      </c>
      <c r="G108" s="31">
        <f>VLOOKUP(Data!F96,alternative_prizes,3,TRUE)</f>
        <v>0.02</v>
      </c>
      <c r="H108" s="31">
        <f>VLOOKUP(Data!G96,alternative_prizes,3,TRUE)</f>
        <v>0.1</v>
      </c>
      <c r="I108" s="31">
        <f>VLOOKUP(Data!H96,alternative_prizes,3,TRUE)</f>
        <v>0</v>
      </c>
      <c r="J108" s="31">
        <f>VLOOKUP(Data!I96,alternative_prizes,3,TRUE)</f>
        <v>0.01</v>
      </c>
      <c r="K108" s="31">
        <f>VLOOKUP(Data!J96,alternative_prizes,3,TRUE)</f>
        <v>0.01</v>
      </c>
      <c r="L108" s="31">
        <f>VLOOKUP(Data!K96,alternative_prizes,3,TRUE)</f>
        <v>0.1</v>
      </c>
      <c r="M108" s="31">
        <f>VLOOKUP(Data!L96,alternative_prizes,3,TRUE)</f>
        <v>0.08</v>
      </c>
      <c r="N108" s="31">
        <f>VLOOKUP(Data!M96,alternative_prizes,3,TRUE)</f>
        <v>0.02</v>
      </c>
      <c r="O108" s="31">
        <f>VLOOKUP(Data!N96,alternative_prizes,3,TRUE)</f>
        <v>0</v>
      </c>
      <c r="P108" s="31">
        <f>VLOOKUP(Data!O96,alternative_prizes,3,TRUE)</f>
        <v>0.1</v>
      </c>
      <c r="Q108" s="31">
        <f>VLOOKUP(Data!P96,alternative_prizes,3,TRUE)</f>
        <v>0</v>
      </c>
      <c r="R108" s="31">
        <f>VLOOKUP(Data!Q96,alternative_prizes,3,TRUE)</f>
        <v>0.02</v>
      </c>
      <c r="S108" s="31">
        <f>VLOOKUP(Data!R96,alternative_prizes,3,TRUE)</f>
        <v>0.01</v>
      </c>
      <c r="T108" s="31">
        <f>VLOOKUP(Data!S96,alternative_prizes,3,TRUE)</f>
        <v>0.1</v>
      </c>
      <c r="U108" s="31">
        <f>VLOOKUP(Data!T96,alternative_prizes,3,TRUE)</f>
        <v>0.08</v>
      </c>
      <c r="V108" s="31">
        <f>VLOOKUP(Data!U96,alternative_prizes,3,TRUE)</f>
        <v>0.02</v>
      </c>
      <c r="X108">
        <f t="shared" si="78"/>
        <v>94</v>
      </c>
      <c r="Z108" s="32">
        <f t="shared" si="72"/>
        <v>150000</v>
      </c>
      <c r="AA108" s="29">
        <f t="shared" ref="AA108:AT108" si="106">Z108*(1+C108)*(1-$AA$9)</f>
        <v>147631.07378122816</v>
      </c>
      <c r="AB108" s="29">
        <f t="shared" si="106"/>
        <v>146738.16914002906</v>
      </c>
      <c r="AC108" s="29">
        <f t="shared" si="106"/>
        <v>145850.66497908017</v>
      </c>
      <c r="AD108" s="29">
        <f t="shared" si="106"/>
        <v>144968.52863510977</v>
      </c>
      <c r="AE108" s="29">
        <f t="shared" si="106"/>
        <v>144091.72764240066</v>
      </c>
      <c r="AF108" s="29">
        <f t="shared" si="106"/>
        <v>154453.18892623018</v>
      </c>
      <c r="AG108" s="29">
        <f t="shared" si="106"/>
        <v>150508.84574332845</v>
      </c>
      <c r="AH108" s="29">
        <f t="shared" si="106"/>
        <v>148131.88340440538</v>
      </c>
      <c r="AI108" s="29">
        <f t="shared" si="106"/>
        <v>145792.46005485373</v>
      </c>
      <c r="AJ108" s="29">
        <f t="shared" si="106"/>
        <v>156276.21894267562</v>
      </c>
      <c r="AK108" s="29">
        <f t="shared" si="106"/>
        <v>164468.14580657237</v>
      </c>
      <c r="AL108" s="29">
        <f t="shared" si="106"/>
        <v>163473.40691482846</v>
      </c>
      <c r="AM108" s="29">
        <f t="shared" si="106"/>
        <v>159298.71021459915</v>
      </c>
      <c r="AN108" s="29">
        <f t="shared" si="106"/>
        <v>170753.68716198395</v>
      </c>
      <c r="AO108" s="29">
        <f t="shared" si="106"/>
        <v>166393.07054671686</v>
      </c>
      <c r="AP108" s="29">
        <f t="shared" si="106"/>
        <v>165386.68929411753</v>
      </c>
      <c r="AQ108" s="29">
        <f t="shared" si="106"/>
        <v>162774.76353075283</v>
      </c>
      <c r="AR108" s="29">
        <f t="shared" si="106"/>
        <v>174479.69925401712</v>
      </c>
      <c r="AS108" s="29">
        <f t="shared" si="106"/>
        <v>183625.84410698354</v>
      </c>
      <c r="AT108" s="29">
        <f t="shared" si="106"/>
        <v>182515.23531543466</v>
      </c>
      <c r="AU108" s="19"/>
      <c r="AV108" s="28">
        <f t="shared" si="75"/>
        <v>60</v>
      </c>
      <c r="AW108" s="19"/>
      <c r="AX108" s="27">
        <f t="shared" si="76"/>
        <v>9.8581928037526634E-3</v>
      </c>
    </row>
    <row r="109" spans="1:50">
      <c r="A109">
        <f t="shared" si="77"/>
        <v>95</v>
      </c>
      <c r="C109" s="31">
        <f>VLOOKUP(Data!B97,alternative_prizes,3,TRUE)</f>
        <v>0.08</v>
      </c>
      <c r="D109" s="31">
        <f>VLOOKUP(Data!C97,alternative_prizes,3,TRUE)</f>
        <v>0.1</v>
      </c>
      <c r="E109" s="31">
        <f>VLOOKUP(Data!D97,alternative_prizes,3,TRUE)</f>
        <v>0.08</v>
      </c>
      <c r="F109" s="31">
        <f>VLOOKUP(Data!E97,alternative_prizes,3,TRUE)</f>
        <v>0.02</v>
      </c>
      <c r="G109" s="31">
        <f>VLOOKUP(Data!F97,alternative_prizes,3,TRUE)</f>
        <v>0.01</v>
      </c>
      <c r="H109" s="31">
        <f>VLOOKUP(Data!G97,alternative_prizes,3,TRUE)</f>
        <v>0</v>
      </c>
      <c r="I109" s="31">
        <f>VLOOKUP(Data!H97,alternative_prizes,3,TRUE)</f>
        <v>0.02</v>
      </c>
      <c r="J109" s="31">
        <f>VLOOKUP(Data!I97,alternative_prizes,3,TRUE)</f>
        <v>0.01</v>
      </c>
      <c r="K109" s="31">
        <f>VLOOKUP(Data!J97,alternative_prizes,3,TRUE)</f>
        <v>0.01</v>
      </c>
      <c r="L109" s="31">
        <f>VLOOKUP(Data!K97,alternative_prizes,3,TRUE)</f>
        <v>0.02</v>
      </c>
      <c r="M109" s="31">
        <f>VLOOKUP(Data!L97,alternative_prizes,3,TRUE)</f>
        <v>0.02</v>
      </c>
      <c r="N109" s="31">
        <f>VLOOKUP(Data!M97,alternative_prizes,3,TRUE)</f>
        <v>0.01</v>
      </c>
      <c r="O109" s="31">
        <f>VLOOKUP(Data!N97,alternative_prizes,3,TRUE)</f>
        <v>0.1</v>
      </c>
      <c r="P109" s="31">
        <f>VLOOKUP(Data!O97,alternative_prizes,3,TRUE)</f>
        <v>0.1</v>
      </c>
      <c r="Q109" s="31">
        <f>VLOOKUP(Data!P97,alternative_prizes,3,TRUE)</f>
        <v>0</v>
      </c>
      <c r="R109" s="31">
        <f>VLOOKUP(Data!Q97,alternative_prizes,3,TRUE)</f>
        <v>0</v>
      </c>
      <c r="S109" s="31">
        <f>VLOOKUP(Data!R97,alternative_prizes,3,TRUE)</f>
        <v>0.08</v>
      </c>
      <c r="T109" s="31">
        <f>VLOOKUP(Data!S97,alternative_prizes,3,TRUE)</f>
        <v>0.08</v>
      </c>
      <c r="U109" s="31">
        <f>VLOOKUP(Data!T97,alternative_prizes,3,TRUE)</f>
        <v>0.1</v>
      </c>
      <c r="V109" s="31">
        <f>VLOOKUP(Data!U97,alternative_prizes,3,TRUE)</f>
        <v>0.01</v>
      </c>
      <c r="X109">
        <f t="shared" si="78"/>
        <v>95</v>
      </c>
      <c r="Z109" s="32">
        <f t="shared" si="72"/>
        <v>150000</v>
      </c>
      <c r="AA109" s="29">
        <f t="shared" ref="AA109:AT109" si="107">Z109*(1+C109)*(1-$AA$9)</f>
        <v>157862.93037992713</v>
      </c>
      <c r="AB109" s="29">
        <f t="shared" si="107"/>
        <v>169214.66214167589</v>
      </c>
      <c r="AC109" s="29">
        <f t="shared" si="107"/>
        <v>178084.81619289514</v>
      </c>
      <c r="AD109" s="29">
        <f t="shared" si="107"/>
        <v>177007.72073573302</v>
      </c>
      <c r="AE109" s="29">
        <f t="shared" si="107"/>
        <v>174212.26586522686</v>
      </c>
      <c r="AF109" s="29">
        <f t="shared" si="107"/>
        <v>169763.32591118311</v>
      </c>
      <c r="AG109" s="29">
        <f t="shared" si="107"/>
        <v>168736.56062573838</v>
      </c>
      <c r="AH109" s="29">
        <f t="shared" si="107"/>
        <v>166071.73087552705</v>
      </c>
      <c r="AI109" s="29">
        <f t="shared" si="107"/>
        <v>163448.98635907465</v>
      </c>
      <c r="AJ109" s="29">
        <f t="shared" si="107"/>
        <v>162460.41156393648</v>
      </c>
      <c r="AK109" s="29">
        <f t="shared" si="107"/>
        <v>161477.81588281639</v>
      </c>
      <c r="AL109" s="29">
        <f t="shared" si="107"/>
        <v>158927.62233751762</v>
      </c>
      <c r="AM109" s="29">
        <f t="shared" si="107"/>
        <v>170355.91480596535</v>
      </c>
      <c r="AN109" s="29">
        <f t="shared" si="107"/>
        <v>182606.00191793332</v>
      </c>
      <c r="AO109" s="29">
        <f t="shared" si="107"/>
        <v>177942.70720819474</v>
      </c>
      <c r="AP109" s="29">
        <f t="shared" si="107"/>
        <v>173398.50123224079</v>
      </c>
      <c r="AQ109" s="29">
        <f t="shared" si="107"/>
        <v>182487.97018672625</v>
      </c>
      <c r="AR109" s="29">
        <f t="shared" si="107"/>
        <v>192053.9048850759</v>
      </c>
      <c r="AS109" s="29">
        <f t="shared" si="107"/>
        <v>205864.26813378072</v>
      </c>
      <c r="AT109" s="29">
        <f t="shared" si="107"/>
        <v>202613.08638517812</v>
      </c>
      <c r="AU109" s="19"/>
      <c r="AV109" s="28">
        <f t="shared" si="75"/>
        <v>106</v>
      </c>
      <c r="AW109" s="19"/>
      <c r="AX109" s="27">
        <f t="shared" si="76"/>
        <v>1.5146710479618353E-2</v>
      </c>
    </row>
    <row r="110" spans="1:50">
      <c r="A110">
        <f t="shared" si="77"/>
        <v>96</v>
      </c>
      <c r="C110" s="31">
        <f>VLOOKUP(Data!B98,alternative_prizes,3,TRUE)</f>
        <v>0.01</v>
      </c>
      <c r="D110" s="31">
        <f>VLOOKUP(Data!C98,alternative_prizes,3,TRUE)</f>
        <v>0</v>
      </c>
      <c r="E110" s="31">
        <f>VLOOKUP(Data!D98,alternative_prizes,3,TRUE)</f>
        <v>0</v>
      </c>
      <c r="F110" s="31">
        <f>VLOOKUP(Data!E98,alternative_prizes,3,TRUE)</f>
        <v>0.01</v>
      </c>
      <c r="G110" s="31">
        <f>VLOOKUP(Data!F98,alternative_prizes,3,TRUE)</f>
        <v>0.01</v>
      </c>
      <c r="H110" s="31">
        <f>VLOOKUP(Data!G98,alternative_prizes,3,TRUE)</f>
        <v>0</v>
      </c>
      <c r="I110" s="31">
        <f>VLOOKUP(Data!H98,alternative_prizes,3,TRUE)</f>
        <v>0.08</v>
      </c>
      <c r="J110" s="31">
        <f>VLOOKUP(Data!I98,alternative_prizes,3,TRUE)</f>
        <v>0.01</v>
      </c>
      <c r="K110" s="31">
        <f>VLOOKUP(Data!J98,alternative_prizes,3,TRUE)</f>
        <v>0.01</v>
      </c>
      <c r="L110" s="31">
        <f>VLOOKUP(Data!K98,alternative_prizes,3,TRUE)</f>
        <v>0.01</v>
      </c>
      <c r="M110" s="31">
        <f>VLOOKUP(Data!L98,alternative_prizes,3,TRUE)</f>
        <v>0.1</v>
      </c>
      <c r="N110" s="31">
        <f>VLOOKUP(Data!M98,alternative_prizes,3,TRUE)</f>
        <v>0.02</v>
      </c>
      <c r="O110" s="31">
        <f>VLOOKUP(Data!N98,alternative_prizes,3,TRUE)</f>
        <v>0.08</v>
      </c>
      <c r="P110" s="31">
        <f>VLOOKUP(Data!O98,alternative_prizes,3,TRUE)</f>
        <v>0.02</v>
      </c>
      <c r="Q110" s="31">
        <f>VLOOKUP(Data!P98,alternative_prizes,3,TRUE)</f>
        <v>0.08</v>
      </c>
      <c r="R110" s="31">
        <f>VLOOKUP(Data!Q98,alternative_prizes,3,TRUE)</f>
        <v>0.01</v>
      </c>
      <c r="S110" s="31">
        <f>VLOOKUP(Data!R98,alternative_prizes,3,TRUE)</f>
        <v>0.01</v>
      </c>
      <c r="T110" s="31">
        <f>VLOOKUP(Data!S98,alternative_prizes,3,TRUE)</f>
        <v>0.01</v>
      </c>
      <c r="U110" s="31">
        <f>VLOOKUP(Data!T98,alternative_prizes,3,TRUE)</f>
        <v>0.01</v>
      </c>
      <c r="V110" s="31">
        <f>VLOOKUP(Data!U98,alternative_prizes,3,TRUE)</f>
        <v>0.01</v>
      </c>
      <c r="X110">
        <f t="shared" si="78"/>
        <v>96</v>
      </c>
      <c r="Z110" s="32">
        <f t="shared" si="72"/>
        <v>150000</v>
      </c>
      <c r="AA110" s="29">
        <f t="shared" ref="AA110:AT110" si="108">Z110*(1+C110)*(1-$AA$9)</f>
        <v>147631.07378122816</v>
      </c>
      <c r="AB110" s="29">
        <f t="shared" si="108"/>
        <v>143860.95013728339</v>
      </c>
      <c r="AC110" s="29">
        <f t="shared" si="108"/>
        <v>140187.1059006922</v>
      </c>
      <c r="AD110" s="29">
        <f t="shared" si="108"/>
        <v>137973.15316267958</v>
      </c>
      <c r="AE110" s="29">
        <f t="shared" si="108"/>
        <v>135794.16502925495</v>
      </c>
      <c r="AF110" s="29">
        <f t="shared" si="108"/>
        <v>132326.32604946673</v>
      </c>
      <c r="AG110" s="29">
        <f t="shared" si="108"/>
        <v>139262.81064385673</v>
      </c>
      <c r="AH110" s="29">
        <f t="shared" si="108"/>
        <v>137063.45515429613</v>
      </c>
      <c r="AI110" s="29">
        <f t="shared" si="108"/>
        <v>134898.833737293</v>
      </c>
      <c r="AJ110" s="29">
        <f t="shared" si="108"/>
        <v>132768.3978431462</v>
      </c>
      <c r="AK110" s="29">
        <f t="shared" si="108"/>
        <v>142315.61222162817</v>
      </c>
      <c r="AL110" s="29">
        <f t="shared" si="108"/>
        <v>141454.85664075302</v>
      </c>
      <c r="AM110" s="29">
        <f t="shared" si="108"/>
        <v>148869.85457187844</v>
      </c>
      <c r="AN110" s="29">
        <f t="shared" si="108"/>
        <v>147969.45751672427</v>
      </c>
      <c r="AO110" s="29">
        <f t="shared" si="108"/>
        <v>155725.94780212155</v>
      </c>
      <c r="AP110" s="29">
        <f t="shared" si="108"/>
        <v>153266.59259751128</v>
      </c>
      <c r="AQ110" s="29">
        <f t="shared" si="108"/>
        <v>150846.07759973747</v>
      </c>
      <c r="AR110" s="29">
        <f t="shared" si="108"/>
        <v>148463.7894115714</v>
      </c>
      <c r="AS110" s="29">
        <f t="shared" si="108"/>
        <v>146119.12432306944</v>
      </c>
      <c r="AT110" s="29">
        <f t="shared" si="108"/>
        <v>143811.48815858341</v>
      </c>
      <c r="AU110" s="19"/>
      <c r="AV110" s="28">
        <f t="shared" si="75"/>
        <v>7</v>
      </c>
      <c r="AW110" s="19"/>
      <c r="AX110" s="27">
        <f t="shared" si="76"/>
        <v>-2.1043807876384157E-3</v>
      </c>
    </row>
    <row r="111" spans="1:50">
      <c r="A111">
        <f t="shared" si="77"/>
        <v>97</v>
      </c>
      <c r="C111" s="31">
        <f>VLOOKUP(Data!B99,alternative_prizes,3,TRUE)</f>
        <v>0.1</v>
      </c>
      <c r="D111" s="31">
        <f>VLOOKUP(Data!C99,alternative_prizes,3,TRUE)</f>
        <v>0.01</v>
      </c>
      <c r="E111" s="31">
        <f>VLOOKUP(Data!D99,alternative_prizes,3,TRUE)</f>
        <v>0.01</v>
      </c>
      <c r="F111" s="31">
        <f>VLOOKUP(Data!E99,alternative_prizes,3,TRUE)</f>
        <v>0</v>
      </c>
      <c r="G111" s="31">
        <f>VLOOKUP(Data!F99,alternative_prizes,3,TRUE)</f>
        <v>0.1</v>
      </c>
      <c r="H111" s="31">
        <f>VLOOKUP(Data!G99,alternative_prizes,3,TRUE)</f>
        <v>0</v>
      </c>
      <c r="I111" s="31">
        <f>VLOOKUP(Data!H99,alternative_prizes,3,TRUE)</f>
        <v>0.08</v>
      </c>
      <c r="J111" s="31">
        <f>VLOOKUP(Data!I99,alternative_prizes,3,TRUE)</f>
        <v>0</v>
      </c>
      <c r="K111" s="31">
        <f>VLOOKUP(Data!J99,alternative_prizes,3,TRUE)</f>
        <v>0</v>
      </c>
      <c r="L111" s="31">
        <f>VLOOKUP(Data!K99,alternative_prizes,3,TRUE)</f>
        <v>0.01</v>
      </c>
      <c r="M111" s="31">
        <f>VLOOKUP(Data!L99,alternative_prizes,3,TRUE)</f>
        <v>0</v>
      </c>
      <c r="N111" s="31">
        <f>VLOOKUP(Data!M99,alternative_prizes,3,TRUE)</f>
        <v>0</v>
      </c>
      <c r="O111" s="31">
        <f>VLOOKUP(Data!N99,alternative_prizes,3,TRUE)</f>
        <v>0.08</v>
      </c>
      <c r="P111" s="31">
        <f>VLOOKUP(Data!O99,alternative_prizes,3,TRUE)</f>
        <v>0.08</v>
      </c>
      <c r="Q111" s="31">
        <f>VLOOKUP(Data!P99,alternative_prizes,3,TRUE)</f>
        <v>0</v>
      </c>
      <c r="R111" s="31">
        <f>VLOOKUP(Data!Q99,alternative_prizes,3,TRUE)</f>
        <v>0</v>
      </c>
      <c r="S111" s="31">
        <f>VLOOKUP(Data!R99,alternative_prizes,3,TRUE)</f>
        <v>0.01</v>
      </c>
      <c r="T111" s="31">
        <f>VLOOKUP(Data!S99,alternative_prizes,3,TRUE)</f>
        <v>0.01</v>
      </c>
      <c r="U111" s="31">
        <f>VLOOKUP(Data!T99,alternative_prizes,3,TRUE)</f>
        <v>0.01</v>
      </c>
      <c r="V111" s="31">
        <f>VLOOKUP(Data!U99,alternative_prizes,3,TRUE)</f>
        <v>0.08</v>
      </c>
      <c r="X111">
        <f t="shared" si="78"/>
        <v>97</v>
      </c>
      <c r="Z111" s="32">
        <f t="shared" ref="Z111:Z142" si="109">initial_investment</f>
        <v>150000</v>
      </c>
      <c r="AA111" s="29">
        <f t="shared" ref="AA111:AT111" si="110">Z111*(1+C111)*(1-$AA$9)</f>
        <v>160786.31797955543</v>
      </c>
      <c r="AB111" s="29">
        <f t="shared" si="110"/>
        <v>158247.04515101173</v>
      </c>
      <c r="AC111" s="29">
        <f t="shared" si="110"/>
        <v>155747.87465566906</v>
      </c>
      <c r="AD111" s="29">
        <f t="shared" si="110"/>
        <v>151770.46847894756</v>
      </c>
      <c r="AE111" s="29">
        <f t="shared" si="110"/>
        <v>162684.09869841437</v>
      </c>
      <c r="AF111" s="29">
        <f t="shared" si="110"/>
        <v>158529.55893054928</v>
      </c>
      <c r="AG111" s="29">
        <f t="shared" si="110"/>
        <v>166839.60483075905</v>
      </c>
      <c r="AH111" s="29">
        <f t="shared" si="110"/>
        <v>162578.94396304118</v>
      </c>
      <c r="AI111" s="29">
        <f t="shared" si="110"/>
        <v>158427.08958073854</v>
      </c>
      <c r="AJ111" s="29">
        <f t="shared" si="110"/>
        <v>155925.07567226171</v>
      </c>
      <c r="AK111" s="29">
        <f t="shared" si="110"/>
        <v>151943.14423046372</v>
      </c>
      <c r="AL111" s="29">
        <f t="shared" si="110"/>
        <v>148062.90123062299</v>
      </c>
      <c r="AM111" s="29">
        <f t="shared" si="110"/>
        <v>155824.28979213245</v>
      </c>
      <c r="AN111" s="29">
        <f t="shared" si="110"/>
        <v>163992.5267397133</v>
      </c>
      <c r="AO111" s="29">
        <f t="shared" si="110"/>
        <v>159804.57303419567</v>
      </c>
      <c r="AP111" s="29">
        <f t="shared" si="110"/>
        <v>155723.56905735316</v>
      </c>
      <c r="AQ111" s="29">
        <f t="shared" si="110"/>
        <v>153264.25141988188</v>
      </c>
      <c r="AR111" s="29">
        <f t="shared" si="110"/>
        <v>150843.77339595521</v>
      </c>
      <c r="AS111" s="29">
        <f t="shared" si="110"/>
        <v>148461.52159771416</v>
      </c>
      <c r="AT111" s="29">
        <f t="shared" si="110"/>
        <v>156243.80565385334</v>
      </c>
      <c r="AU111" s="19"/>
      <c r="AV111" s="28">
        <f t="shared" si="75"/>
        <v>16</v>
      </c>
      <c r="AW111" s="19"/>
      <c r="AX111" s="27">
        <f t="shared" si="76"/>
        <v>2.0411979098642341E-3</v>
      </c>
    </row>
    <row r="112" spans="1:50">
      <c r="A112">
        <f t="shared" si="77"/>
        <v>98</v>
      </c>
      <c r="C112" s="31">
        <f>VLOOKUP(Data!B100,alternative_prizes,3,TRUE)</f>
        <v>0.1</v>
      </c>
      <c r="D112" s="31">
        <f>VLOOKUP(Data!C100,alternative_prizes,3,TRUE)</f>
        <v>0.1</v>
      </c>
      <c r="E112" s="31">
        <f>VLOOKUP(Data!D100,alternative_prizes,3,TRUE)</f>
        <v>0</v>
      </c>
      <c r="F112" s="31">
        <f>VLOOKUP(Data!E100,alternative_prizes,3,TRUE)</f>
        <v>0.01</v>
      </c>
      <c r="G112" s="31">
        <f>VLOOKUP(Data!F100,alternative_prizes,3,TRUE)</f>
        <v>0.01</v>
      </c>
      <c r="H112" s="31">
        <f>VLOOKUP(Data!G100,alternative_prizes,3,TRUE)</f>
        <v>0.02</v>
      </c>
      <c r="I112" s="31">
        <f>VLOOKUP(Data!H100,alternative_prizes,3,TRUE)</f>
        <v>0.01</v>
      </c>
      <c r="J112" s="31">
        <f>VLOOKUP(Data!I100,alternative_prizes,3,TRUE)</f>
        <v>0</v>
      </c>
      <c r="K112" s="31">
        <f>VLOOKUP(Data!J100,alternative_prizes,3,TRUE)</f>
        <v>0.02</v>
      </c>
      <c r="L112" s="31">
        <f>VLOOKUP(Data!K100,alternative_prizes,3,TRUE)</f>
        <v>0.02</v>
      </c>
      <c r="M112" s="31">
        <f>VLOOKUP(Data!L100,alternative_prizes,3,TRUE)</f>
        <v>0.08</v>
      </c>
      <c r="N112" s="31">
        <f>VLOOKUP(Data!M100,alternative_prizes,3,TRUE)</f>
        <v>0.02</v>
      </c>
      <c r="O112" s="31">
        <f>VLOOKUP(Data!N100,alternative_prizes,3,TRUE)</f>
        <v>0.01</v>
      </c>
      <c r="P112" s="31">
        <f>VLOOKUP(Data!O100,alternative_prizes,3,TRUE)</f>
        <v>0.1</v>
      </c>
      <c r="Q112" s="31">
        <f>VLOOKUP(Data!P100,alternative_prizes,3,TRUE)</f>
        <v>0.02</v>
      </c>
      <c r="R112" s="31">
        <f>VLOOKUP(Data!Q100,alternative_prizes,3,TRUE)</f>
        <v>0.08</v>
      </c>
      <c r="S112" s="31">
        <f>VLOOKUP(Data!R100,alternative_prizes,3,TRUE)</f>
        <v>0.1</v>
      </c>
      <c r="T112" s="31">
        <f>VLOOKUP(Data!S100,alternative_prizes,3,TRUE)</f>
        <v>0.01</v>
      </c>
      <c r="U112" s="31">
        <f>VLOOKUP(Data!T100,alternative_prizes,3,TRUE)</f>
        <v>0.08</v>
      </c>
      <c r="V112" s="31">
        <f>VLOOKUP(Data!U100,alternative_prizes,3,TRUE)</f>
        <v>0.01</v>
      </c>
      <c r="X112">
        <f t="shared" si="78"/>
        <v>98</v>
      </c>
      <c r="Z112" s="32">
        <f t="shared" si="109"/>
        <v>150000</v>
      </c>
      <c r="AA112" s="29">
        <f t="shared" ref="AA112:AT112" si="111">Z112*(1+C112)*(1-$AA$9)</f>
        <v>160786.31797955543</v>
      </c>
      <c r="AB112" s="29">
        <f t="shared" si="111"/>
        <v>172348.26699615139</v>
      </c>
      <c r="AC112" s="29">
        <f t="shared" si="111"/>
        <v>167946.92885132434</v>
      </c>
      <c r="AD112" s="29">
        <f t="shared" si="111"/>
        <v>165294.56963053692</v>
      </c>
      <c r="AE112" s="29">
        <f t="shared" si="111"/>
        <v>162684.09869841434</v>
      </c>
      <c r="AF112" s="29">
        <f t="shared" si="111"/>
        <v>161700.15010916023</v>
      </c>
      <c r="AG112" s="29">
        <f t="shared" si="111"/>
        <v>159146.44527467401</v>
      </c>
      <c r="AH112" s="29">
        <f t="shared" si="111"/>
        <v>155082.24821363424</v>
      </c>
      <c r="AI112" s="29">
        <f t="shared" si="111"/>
        <v>154144.27725907255</v>
      </c>
      <c r="AJ112" s="29">
        <f t="shared" si="111"/>
        <v>153211.97935556431</v>
      </c>
      <c r="AK112" s="29">
        <f t="shared" si="111"/>
        <v>161243.28020252188</v>
      </c>
      <c r="AL112" s="29">
        <f t="shared" si="111"/>
        <v>160268.04599492982</v>
      </c>
      <c r="AM112" s="29">
        <f t="shared" si="111"/>
        <v>157736.9581536717</v>
      </c>
      <c r="AN112" s="29">
        <f t="shared" si="111"/>
        <v>169079.63140549391</v>
      </c>
      <c r="AO112" s="29">
        <f t="shared" si="111"/>
        <v>168057.00125218404</v>
      </c>
      <c r="AP112" s="29">
        <f t="shared" si="111"/>
        <v>176866.47125688574</v>
      </c>
      <c r="AQ112" s="29">
        <f t="shared" si="111"/>
        <v>189584.72458287686</v>
      </c>
      <c r="AR112" s="29">
        <f t="shared" si="111"/>
        <v>186590.64308459009</v>
      </c>
      <c r="AS112" s="29">
        <f t="shared" si="111"/>
        <v>196371.63799205652</v>
      </c>
      <c r="AT112" s="29">
        <f t="shared" si="111"/>
        <v>193270.37184630617</v>
      </c>
      <c r="AU112" s="19"/>
      <c r="AV112" s="28">
        <f t="shared" si="75"/>
        <v>87</v>
      </c>
      <c r="AW112" s="19"/>
      <c r="AX112" s="27">
        <f t="shared" si="76"/>
        <v>1.2753379697174161E-2</v>
      </c>
    </row>
    <row r="113" spans="1:50">
      <c r="A113">
        <f t="shared" si="77"/>
        <v>99</v>
      </c>
      <c r="C113" s="31">
        <f>VLOOKUP(Data!B101,alternative_prizes,3,TRUE)</f>
        <v>0</v>
      </c>
      <c r="D113" s="31">
        <f>VLOOKUP(Data!C101,alternative_prizes,3,TRUE)</f>
        <v>0</v>
      </c>
      <c r="E113" s="31">
        <f>VLOOKUP(Data!D101,alternative_prizes,3,TRUE)</f>
        <v>0.08</v>
      </c>
      <c r="F113" s="31">
        <f>VLOOKUP(Data!E101,alternative_prizes,3,TRUE)</f>
        <v>0.1</v>
      </c>
      <c r="G113" s="31">
        <f>VLOOKUP(Data!F101,alternative_prizes,3,TRUE)</f>
        <v>0.01</v>
      </c>
      <c r="H113" s="31">
        <f>VLOOKUP(Data!G101,alternative_prizes,3,TRUE)</f>
        <v>0.08</v>
      </c>
      <c r="I113" s="31">
        <f>VLOOKUP(Data!H101,alternative_prizes,3,TRUE)</f>
        <v>0.01</v>
      </c>
      <c r="J113" s="31">
        <f>VLOOKUP(Data!I101,alternative_prizes,3,TRUE)</f>
        <v>0.01</v>
      </c>
      <c r="K113" s="31">
        <f>VLOOKUP(Data!J101,alternative_prizes,3,TRUE)</f>
        <v>0</v>
      </c>
      <c r="L113" s="31">
        <f>VLOOKUP(Data!K101,alternative_prizes,3,TRUE)</f>
        <v>0.02</v>
      </c>
      <c r="M113" s="31">
        <f>VLOOKUP(Data!L101,alternative_prizes,3,TRUE)</f>
        <v>0.1</v>
      </c>
      <c r="N113" s="31">
        <f>VLOOKUP(Data!M101,alternative_prizes,3,TRUE)</f>
        <v>0.01</v>
      </c>
      <c r="O113" s="31">
        <f>VLOOKUP(Data!N101,alternative_prizes,3,TRUE)</f>
        <v>0.08</v>
      </c>
      <c r="P113" s="31">
        <f>VLOOKUP(Data!O101,alternative_prizes,3,TRUE)</f>
        <v>0.02</v>
      </c>
      <c r="Q113" s="31">
        <f>VLOOKUP(Data!P101,alternative_prizes,3,TRUE)</f>
        <v>0.1</v>
      </c>
      <c r="R113" s="31">
        <f>VLOOKUP(Data!Q101,alternative_prizes,3,TRUE)</f>
        <v>0.01</v>
      </c>
      <c r="S113" s="31">
        <f>VLOOKUP(Data!R101,alternative_prizes,3,TRUE)</f>
        <v>0</v>
      </c>
      <c r="T113" s="31">
        <f>VLOOKUP(Data!S101,alternative_prizes,3,TRUE)</f>
        <v>0.08</v>
      </c>
      <c r="U113" s="31">
        <f>VLOOKUP(Data!T101,alternative_prizes,3,TRUE)</f>
        <v>0.01</v>
      </c>
      <c r="V113" s="31">
        <f>VLOOKUP(Data!U101,alternative_prizes,3,TRUE)</f>
        <v>0.01</v>
      </c>
      <c r="X113">
        <f t="shared" si="78"/>
        <v>99</v>
      </c>
      <c r="Z113" s="32">
        <f t="shared" si="109"/>
        <v>150000</v>
      </c>
      <c r="AA113" s="29">
        <f t="shared" ref="AA113:AT113" si="112">Z113*(1+C113)*(1-$AA$9)</f>
        <v>146169.37998141401</v>
      </c>
      <c r="AB113" s="29">
        <f t="shared" si="112"/>
        <v>142436.58429433996</v>
      </c>
      <c r="AC113" s="29">
        <f t="shared" si="112"/>
        <v>149903.04393341343</v>
      </c>
      <c r="AD113" s="29">
        <f t="shared" si="112"/>
        <v>160682.38991987385</v>
      </c>
      <c r="AE113" s="29">
        <f t="shared" si="112"/>
        <v>158144.75841069978</v>
      </c>
      <c r="AF113" s="29">
        <f t="shared" si="112"/>
        <v>166434.63324625799</v>
      </c>
      <c r="AG113" s="29">
        <f t="shared" si="112"/>
        <v>163806.15747019975</v>
      </c>
      <c r="AH113" s="29">
        <f t="shared" si="112"/>
        <v>161219.19279535025</v>
      </c>
      <c r="AI113" s="29">
        <f t="shared" si="112"/>
        <v>157102.06301333595</v>
      </c>
      <c r="AJ113" s="29">
        <f t="shared" si="112"/>
        <v>156151.8757823304</v>
      </c>
      <c r="AK113" s="29">
        <f t="shared" si="112"/>
        <v>167380.56768427877</v>
      </c>
      <c r="AL113" s="29">
        <f t="shared" si="112"/>
        <v>164737.15291561073</v>
      </c>
      <c r="AM113" s="29">
        <f t="shared" si="112"/>
        <v>173372.59801136312</v>
      </c>
      <c r="AN113" s="29">
        <f t="shared" si="112"/>
        <v>172324.00306819761</v>
      </c>
      <c r="AO113" s="29">
        <f t="shared" si="112"/>
        <v>184715.61301888735</v>
      </c>
      <c r="AP113" s="29">
        <f t="shared" si="112"/>
        <v>181798.42862757432</v>
      </c>
      <c r="AQ113" s="29">
        <f t="shared" si="112"/>
        <v>177155.75729391925</v>
      </c>
      <c r="AR113" s="29">
        <f t="shared" si="112"/>
        <v>186442.1798672883</v>
      </c>
      <c r="AS113" s="29">
        <f t="shared" si="112"/>
        <v>183497.72807947098</v>
      </c>
      <c r="AT113" s="29">
        <f t="shared" si="112"/>
        <v>180599.77755192079</v>
      </c>
      <c r="AU113" s="19"/>
      <c r="AV113" s="28">
        <f t="shared" si="75"/>
        <v>55</v>
      </c>
      <c r="AW113" s="19"/>
      <c r="AX113" s="27">
        <f t="shared" si="76"/>
        <v>9.3256208967658072E-3</v>
      </c>
    </row>
    <row r="114" spans="1:50">
      <c r="A114">
        <f t="shared" si="77"/>
        <v>100</v>
      </c>
      <c r="C114" s="31">
        <f>VLOOKUP(Data!B102,alternative_prizes,3,TRUE)</f>
        <v>0.01</v>
      </c>
      <c r="D114" s="31">
        <f>VLOOKUP(Data!C102,alternative_prizes,3,TRUE)</f>
        <v>0</v>
      </c>
      <c r="E114" s="31">
        <f>VLOOKUP(Data!D102,alternative_prizes,3,TRUE)</f>
        <v>0.01</v>
      </c>
      <c r="F114" s="31">
        <f>VLOOKUP(Data!E102,alternative_prizes,3,TRUE)</f>
        <v>0.08</v>
      </c>
      <c r="G114" s="31">
        <f>VLOOKUP(Data!F102,alternative_prizes,3,TRUE)</f>
        <v>0.08</v>
      </c>
      <c r="H114" s="31">
        <f>VLOOKUP(Data!G102,alternative_prizes,3,TRUE)</f>
        <v>0.08</v>
      </c>
      <c r="I114" s="31">
        <f>VLOOKUP(Data!H102,alternative_prizes,3,TRUE)</f>
        <v>0.1</v>
      </c>
      <c r="J114" s="31">
        <f>VLOOKUP(Data!I102,alternative_prizes,3,TRUE)</f>
        <v>0.02</v>
      </c>
      <c r="K114" s="31">
        <f>VLOOKUP(Data!J102,alternative_prizes,3,TRUE)</f>
        <v>0</v>
      </c>
      <c r="L114" s="31">
        <f>VLOOKUP(Data!K102,alternative_prizes,3,TRUE)</f>
        <v>0.1</v>
      </c>
      <c r="M114" s="31">
        <f>VLOOKUP(Data!L102,alternative_prizes,3,TRUE)</f>
        <v>0.01</v>
      </c>
      <c r="N114" s="31">
        <f>VLOOKUP(Data!M102,alternative_prizes,3,TRUE)</f>
        <v>0.1</v>
      </c>
      <c r="O114" s="31">
        <f>VLOOKUP(Data!N102,alternative_prizes,3,TRUE)</f>
        <v>0.08</v>
      </c>
      <c r="P114" s="31">
        <f>VLOOKUP(Data!O102,alternative_prizes,3,TRUE)</f>
        <v>0.02</v>
      </c>
      <c r="Q114" s="31">
        <f>VLOOKUP(Data!P102,alternative_prizes,3,TRUE)</f>
        <v>0.02</v>
      </c>
      <c r="R114" s="31">
        <f>VLOOKUP(Data!Q102,alternative_prizes,3,TRUE)</f>
        <v>0.01</v>
      </c>
      <c r="S114" s="31">
        <f>VLOOKUP(Data!R102,alternative_prizes,3,TRUE)</f>
        <v>0.02</v>
      </c>
      <c r="T114" s="31">
        <f>VLOOKUP(Data!S102,alternative_prizes,3,TRUE)</f>
        <v>0.01</v>
      </c>
      <c r="U114" s="31">
        <f>VLOOKUP(Data!T102,alternative_prizes,3,TRUE)</f>
        <v>0.02</v>
      </c>
      <c r="V114" s="31">
        <f>VLOOKUP(Data!U102,alternative_prizes,3,TRUE)</f>
        <v>0.08</v>
      </c>
      <c r="X114">
        <f t="shared" si="78"/>
        <v>100</v>
      </c>
      <c r="Z114" s="32">
        <f t="shared" si="109"/>
        <v>150000</v>
      </c>
      <c r="AA114" s="29">
        <f t="shared" ref="AA114:AT114" si="113">Z114*(1+C114)*(1-$AA$9)</f>
        <v>147631.07378122816</v>
      </c>
      <c r="AB114" s="29">
        <f t="shared" si="113"/>
        <v>143860.95013728339</v>
      </c>
      <c r="AC114" s="29">
        <f t="shared" si="113"/>
        <v>141588.97695969915</v>
      </c>
      <c r="AD114" s="29">
        <f t="shared" si="113"/>
        <v>149011.00541569397</v>
      </c>
      <c r="AE114" s="29">
        <f t="shared" si="113"/>
        <v>156822.09315853761</v>
      </c>
      <c r="AF114" s="29">
        <f t="shared" si="113"/>
        <v>165042.63449547114</v>
      </c>
      <c r="AG114" s="29">
        <f t="shared" si="113"/>
        <v>176910.65006781579</v>
      </c>
      <c r="AH114" s="29">
        <f t="shared" si="113"/>
        <v>175840.65622114643</v>
      </c>
      <c r="AI114" s="29">
        <f t="shared" si="113"/>
        <v>171350.1313024663</v>
      </c>
      <c r="AJ114" s="29">
        <f t="shared" si="113"/>
        <v>183671.71131624613</v>
      </c>
      <c r="AK114" s="29">
        <f t="shared" si="113"/>
        <v>180771.01309902113</v>
      </c>
      <c r="AL114" s="29">
        <f t="shared" si="113"/>
        <v>193770.03729083727</v>
      </c>
      <c r="AM114" s="29">
        <f t="shared" si="113"/>
        <v>203927.37271039552</v>
      </c>
      <c r="AN114" s="29">
        <f t="shared" si="113"/>
        <v>202693.97588615725</v>
      </c>
      <c r="AO114" s="29">
        <f t="shared" si="113"/>
        <v>201468.03891248154</v>
      </c>
      <c r="AP114" s="29">
        <f t="shared" si="113"/>
        <v>198286.28611498605</v>
      </c>
      <c r="AQ114" s="29">
        <f t="shared" si="113"/>
        <v>197087.00780166447</v>
      </c>
      <c r="AR114" s="29">
        <f t="shared" si="113"/>
        <v>193974.44393392678</v>
      </c>
      <c r="AS114" s="29">
        <f t="shared" si="113"/>
        <v>192801.2445740191</v>
      </c>
      <c r="AT114" s="29">
        <f t="shared" si="113"/>
        <v>202907.79632901124</v>
      </c>
      <c r="AU114" s="19"/>
      <c r="AV114" s="28">
        <f t="shared" si="75"/>
        <v>108</v>
      </c>
      <c r="AW114" s="19"/>
      <c r="AX114" s="27">
        <f t="shared" si="76"/>
        <v>1.5220488370439877E-2</v>
      </c>
    </row>
    <row r="115" spans="1:50">
      <c r="A115">
        <f t="shared" si="77"/>
        <v>101</v>
      </c>
      <c r="C115" s="31">
        <f>VLOOKUP(Data!B103,alternative_prizes,3,TRUE)</f>
        <v>0.08</v>
      </c>
      <c r="D115" s="31">
        <f>VLOOKUP(Data!C103,alternative_prizes,3,TRUE)</f>
        <v>0.08</v>
      </c>
      <c r="E115" s="31">
        <f>VLOOKUP(Data!D103,alternative_prizes,3,TRUE)</f>
        <v>0.1</v>
      </c>
      <c r="F115" s="31">
        <f>VLOOKUP(Data!E103,alternative_prizes,3,TRUE)</f>
        <v>0.1</v>
      </c>
      <c r="G115" s="31">
        <f>VLOOKUP(Data!F103,alternative_prizes,3,TRUE)</f>
        <v>0.1</v>
      </c>
      <c r="H115" s="31">
        <f>VLOOKUP(Data!G103,alternative_prizes,3,TRUE)</f>
        <v>0.01</v>
      </c>
      <c r="I115" s="31">
        <f>VLOOKUP(Data!H103,alternative_prizes,3,TRUE)</f>
        <v>0.02</v>
      </c>
      <c r="J115" s="31">
        <f>VLOOKUP(Data!I103,alternative_prizes,3,TRUE)</f>
        <v>0.02</v>
      </c>
      <c r="K115" s="31">
        <f>VLOOKUP(Data!J103,alternative_prizes,3,TRUE)</f>
        <v>0</v>
      </c>
      <c r="L115" s="31">
        <f>VLOOKUP(Data!K103,alternative_prizes,3,TRUE)</f>
        <v>0.1</v>
      </c>
      <c r="M115" s="31">
        <f>VLOOKUP(Data!L103,alternative_prizes,3,TRUE)</f>
        <v>0</v>
      </c>
      <c r="N115" s="31">
        <f>VLOOKUP(Data!M103,alternative_prizes,3,TRUE)</f>
        <v>0.01</v>
      </c>
      <c r="O115" s="31">
        <f>VLOOKUP(Data!N103,alternative_prizes,3,TRUE)</f>
        <v>0.02</v>
      </c>
      <c r="P115" s="31">
        <f>VLOOKUP(Data!O103,alternative_prizes,3,TRUE)</f>
        <v>0.01</v>
      </c>
      <c r="Q115" s="31">
        <f>VLOOKUP(Data!P103,alternative_prizes,3,TRUE)</f>
        <v>0.1</v>
      </c>
      <c r="R115" s="31">
        <f>VLOOKUP(Data!Q103,alternative_prizes,3,TRUE)</f>
        <v>0.1</v>
      </c>
      <c r="S115" s="31">
        <f>VLOOKUP(Data!R103,alternative_prizes,3,TRUE)</f>
        <v>0.08</v>
      </c>
      <c r="T115" s="31">
        <f>VLOOKUP(Data!S103,alternative_prizes,3,TRUE)</f>
        <v>0</v>
      </c>
      <c r="U115" s="31">
        <f>VLOOKUP(Data!T103,alternative_prizes,3,TRUE)</f>
        <v>0</v>
      </c>
      <c r="V115" s="31">
        <f>VLOOKUP(Data!U103,alternative_prizes,3,TRUE)</f>
        <v>0.01</v>
      </c>
      <c r="X115">
        <f t="shared" si="78"/>
        <v>101</v>
      </c>
      <c r="Z115" s="32">
        <f t="shared" si="109"/>
        <v>150000</v>
      </c>
      <c r="AA115" s="29">
        <f t="shared" ref="AA115:AT115" si="114">Z115*(1+C115)*(1-$AA$9)</f>
        <v>157862.93037992713</v>
      </c>
      <c r="AB115" s="29">
        <f t="shared" si="114"/>
        <v>166138.03192091815</v>
      </c>
      <c r="AC115" s="29">
        <f t="shared" si="114"/>
        <v>178084.81619289517</v>
      </c>
      <c r="AD115" s="29">
        <f t="shared" si="114"/>
        <v>190890.67922481016</v>
      </c>
      <c r="AE115" s="29">
        <f t="shared" si="114"/>
        <v>204617.39632782427</v>
      </c>
      <c r="AF115" s="29">
        <f t="shared" si="114"/>
        <v>201385.90622797218</v>
      </c>
      <c r="AG115" s="29">
        <f t="shared" si="114"/>
        <v>200167.88074229757</v>
      </c>
      <c r="AH115" s="29">
        <f t="shared" si="114"/>
        <v>198957.22213800778</v>
      </c>
      <c r="AI115" s="29">
        <f t="shared" si="114"/>
        <v>193876.35868491372</v>
      </c>
      <c r="AJ115" s="29">
        <f t="shared" si="114"/>
        <v>207817.77237487255</v>
      </c>
      <c r="AK115" s="29">
        <f t="shared" si="114"/>
        <v>202510.63291435834</v>
      </c>
      <c r="AL115" s="29">
        <f t="shared" si="114"/>
        <v>199312.41459508563</v>
      </c>
      <c r="AM115" s="29">
        <f t="shared" si="114"/>
        <v>198106.93003494298</v>
      </c>
      <c r="AN115" s="29">
        <f t="shared" si="114"/>
        <v>194978.25869707513</v>
      </c>
      <c r="AO115" s="29">
        <f t="shared" si="114"/>
        <v>208998.90867978628</v>
      </c>
      <c r="AP115" s="29">
        <f t="shared" si="114"/>
        <v>224027.76658912125</v>
      </c>
      <c r="AQ115" s="29">
        <f t="shared" si="114"/>
        <v>235771.19813486011</v>
      </c>
      <c r="AR115" s="29">
        <f t="shared" si="114"/>
        <v>229750.19899231746</v>
      </c>
      <c r="AS115" s="29">
        <f t="shared" si="114"/>
        <v>223882.96091542355</v>
      </c>
      <c r="AT115" s="29">
        <f t="shared" si="114"/>
        <v>220347.21280843142</v>
      </c>
      <c r="AU115" s="19"/>
      <c r="AV115" s="28">
        <f t="shared" si="75"/>
        <v>139</v>
      </c>
      <c r="AW115" s="19"/>
      <c r="AX115" s="27">
        <f t="shared" si="76"/>
        <v>1.9414519912340333E-2</v>
      </c>
    </row>
    <row r="116" spans="1:50">
      <c r="A116">
        <f t="shared" si="77"/>
        <v>102</v>
      </c>
      <c r="C116" s="31">
        <f>VLOOKUP(Data!B104,alternative_prizes,3,TRUE)</f>
        <v>0.08</v>
      </c>
      <c r="D116" s="31">
        <f>VLOOKUP(Data!C104,alternative_prizes,3,TRUE)</f>
        <v>0.01</v>
      </c>
      <c r="E116" s="31">
        <f>VLOOKUP(Data!D104,alternative_prizes,3,TRUE)</f>
        <v>0.01</v>
      </c>
      <c r="F116" s="31">
        <f>VLOOKUP(Data!E104,alternative_prizes,3,TRUE)</f>
        <v>0.08</v>
      </c>
      <c r="G116" s="31">
        <f>VLOOKUP(Data!F104,alternative_prizes,3,TRUE)</f>
        <v>0.08</v>
      </c>
      <c r="H116" s="31">
        <f>VLOOKUP(Data!G104,alternative_prizes,3,TRUE)</f>
        <v>0</v>
      </c>
      <c r="I116" s="31">
        <f>VLOOKUP(Data!H104,alternative_prizes,3,TRUE)</f>
        <v>0</v>
      </c>
      <c r="J116" s="31">
        <f>VLOOKUP(Data!I104,alternative_prizes,3,TRUE)</f>
        <v>0.1</v>
      </c>
      <c r="K116" s="31">
        <f>VLOOKUP(Data!J104,alternative_prizes,3,TRUE)</f>
        <v>0.08</v>
      </c>
      <c r="L116" s="31">
        <f>VLOOKUP(Data!K104,alternative_prizes,3,TRUE)</f>
        <v>0.01</v>
      </c>
      <c r="M116" s="31">
        <f>VLOOKUP(Data!L104,alternative_prizes,3,TRUE)</f>
        <v>0.08</v>
      </c>
      <c r="N116" s="31">
        <f>VLOOKUP(Data!M104,alternative_prizes,3,TRUE)</f>
        <v>0</v>
      </c>
      <c r="O116" s="31">
        <f>VLOOKUP(Data!N104,alternative_prizes,3,TRUE)</f>
        <v>0.01</v>
      </c>
      <c r="P116" s="31">
        <f>VLOOKUP(Data!O104,alternative_prizes,3,TRUE)</f>
        <v>0</v>
      </c>
      <c r="Q116" s="31">
        <f>VLOOKUP(Data!P104,alternative_prizes,3,TRUE)</f>
        <v>0.08</v>
      </c>
      <c r="R116" s="31">
        <f>VLOOKUP(Data!Q104,alternative_prizes,3,TRUE)</f>
        <v>0</v>
      </c>
      <c r="S116" s="31">
        <f>VLOOKUP(Data!R104,alternative_prizes,3,TRUE)</f>
        <v>0.08</v>
      </c>
      <c r="T116" s="31">
        <f>VLOOKUP(Data!S104,alternative_prizes,3,TRUE)</f>
        <v>0.08</v>
      </c>
      <c r="U116" s="31">
        <f>VLOOKUP(Data!T104,alternative_prizes,3,TRUE)</f>
        <v>0.01</v>
      </c>
      <c r="V116" s="31">
        <f>VLOOKUP(Data!U104,alternative_prizes,3,TRUE)</f>
        <v>0.1</v>
      </c>
      <c r="X116">
        <f t="shared" si="78"/>
        <v>102</v>
      </c>
      <c r="Z116" s="32">
        <f t="shared" si="109"/>
        <v>150000</v>
      </c>
      <c r="AA116" s="29">
        <f t="shared" ref="AA116:AT116" si="115">Z116*(1+C116)*(1-$AA$9)</f>
        <v>157862.93037992713</v>
      </c>
      <c r="AB116" s="29">
        <f t="shared" si="115"/>
        <v>155369.82614826603</v>
      </c>
      <c r="AC116" s="29">
        <f t="shared" si="115"/>
        <v>152916.09511647504</v>
      </c>
      <c r="AD116" s="29">
        <f t="shared" si="115"/>
        <v>160931.88584894946</v>
      </c>
      <c r="AE116" s="29">
        <f t="shared" si="115"/>
        <v>169367.86061122062</v>
      </c>
      <c r="AF116" s="29">
        <f t="shared" si="115"/>
        <v>165042.63449547114</v>
      </c>
      <c r="AG116" s="29">
        <f t="shared" si="115"/>
        <v>160827.86369801432</v>
      </c>
      <c r="AH116" s="29">
        <f t="shared" si="115"/>
        <v>172392.8002168102</v>
      </c>
      <c r="AI116" s="29">
        <f t="shared" si="115"/>
        <v>181429.55079084667</v>
      </c>
      <c r="AJ116" s="29">
        <f t="shared" si="115"/>
        <v>178564.26265932378</v>
      </c>
      <c r="AK116" s="29">
        <f t="shared" si="115"/>
        <v>187924.51843021237</v>
      </c>
      <c r="AL116" s="29">
        <f t="shared" si="115"/>
        <v>183125.40228166635</v>
      </c>
      <c r="AM116" s="29">
        <f t="shared" si="115"/>
        <v>180233.33183641182</v>
      </c>
      <c r="AN116" s="29">
        <f t="shared" si="115"/>
        <v>175630.62911008508</v>
      </c>
      <c r="AO116" s="29">
        <f t="shared" si="115"/>
        <v>184837.10517192111</v>
      </c>
      <c r="AP116" s="29">
        <f t="shared" si="115"/>
        <v>180116.83373692748</v>
      </c>
      <c r="AQ116" s="29">
        <f t="shared" si="115"/>
        <v>189558.47456310331</v>
      </c>
      <c r="AR116" s="29">
        <f t="shared" si="115"/>
        <v>199495.04181920248</v>
      </c>
      <c r="AS116" s="29">
        <f t="shared" si="115"/>
        <v>196344.44825199919</v>
      </c>
      <c r="AT116" s="29">
        <f t="shared" si="115"/>
        <v>210463.33926777539</v>
      </c>
      <c r="AU116" s="19"/>
      <c r="AV116" s="28">
        <f t="shared" si="75"/>
        <v>126</v>
      </c>
      <c r="AW116" s="19"/>
      <c r="AX116" s="27">
        <f t="shared" si="76"/>
        <v>1.7077998870949074E-2</v>
      </c>
    </row>
    <row r="117" spans="1:50">
      <c r="A117">
        <f t="shared" si="77"/>
        <v>103</v>
      </c>
      <c r="C117" s="31">
        <f>VLOOKUP(Data!B105,alternative_prizes,3,TRUE)</f>
        <v>0.1</v>
      </c>
      <c r="D117" s="31">
        <f>VLOOKUP(Data!C105,alternative_prizes,3,TRUE)</f>
        <v>0.01</v>
      </c>
      <c r="E117" s="31">
        <f>VLOOKUP(Data!D105,alternative_prizes,3,TRUE)</f>
        <v>0.08</v>
      </c>
      <c r="F117" s="31">
        <f>VLOOKUP(Data!E105,alternative_prizes,3,TRUE)</f>
        <v>0.02</v>
      </c>
      <c r="G117" s="31">
        <f>VLOOKUP(Data!F105,alternative_prizes,3,TRUE)</f>
        <v>0</v>
      </c>
      <c r="H117" s="31">
        <f>VLOOKUP(Data!G105,alternative_prizes,3,TRUE)</f>
        <v>0.01</v>
      </c>
      <c r="I117" s="31">
        <f>VLOOKUP(Data!H105,alternative_prizes,3,TRUE)</f>
        <v>0</v>
      </c>
      <c r="J117" s="31">
        <f>VLOOKUP(Data!I105,alternative_prizes,3,TRUE)</f>
        <v>0.01</v>
      </c>
      <c r="K117" s="31">
        <f>VLOOKUP(Data!J105,alternative_prizes,3,TRUE)</f>
        <v>0.01</v>
      </c>
      <c r="L117" s="31">
        <f>VLOOKUP(Data!K105,alternative_prizes,3,TRUE)</f>
        <v>0.08</v>
      </c>
      <c r="M117" s="31">
        <f>VLOOKUP(Data!L105,alternative_prizes,3,TRUE)</f>
        <v>0.1</v>
      </c>
      <c r="N117" s="31">
        <f>VLOOKUP(Data!M105,alternative_prizes,3,TRUE)</f>
        <v>0.1</v>
      </c>
      <c r="O117" s="31">
        <f>VLOOKUP(Data!N105,alternative_prizes,3,TRUE)</f>
        <v>0.1</v>
      </c>
      <c r="P117" s="31">
        <f>VLOOKUP(Data!O105,alternative_prizes,3,TRUE)</f>
        <v>0.08</v>
      </c>
      <c r="Q117" s="31">
        <f>VLOOKUP(Data!P105,alternative_prizes,3,TRUE)</f>
        <v>0.1</v>
      </c>
      <c r="R117" s="31">
        <f>VLOOKUP(Data!Q105,alternative_prizes,3,TRUE)</f>
        <v>0.01</v>
      </c>
      <c r="S117" s="31">
        <f>VLOOKUP(Data!R105,alternative_prizes,3,TRUE)</f>
        <v>0.1</v>
      </c>
      <c r="T117" s="31">
        <f>VLOOKUP(Data!S105,alternative_prizes,3,TRUE)</f>
        <v>0.1</v>
      </c>
      <c r="U117" s="31">
        <f>VLOOKUP(Data!T105,alternative_prizes,3,TRUE)</f>
        <v>0.02</v>
      </c>
      <c r="V117" s="31">
        <f>VLOOKUP(Data!U105,alternative_prizes,3,TRUE)</f>
        <v>0</v>
      </c>
      <c r="X117">
        <f t="shared" si="78"/>
        <v>103</v>
      </c>
      <c r="Z117" s="32">
        <f t="shared" si="109"/>
        <v>150000</v>
      </c>
      <c r="AA117" s="29">
        <f t="shared" ref="AA117:AT117" si="116">Z117*(1+C117)*(1-$AA$9)</f>
        <v>160786.31797955543</v>
      </c>
      <c r="AB117" s="29">
        <f t="shared" si="116"/>
        <v>158247.04515101173</v>
      </c>
      <c r="AC117" s="29">
        <f t="shared" si="116"/>
        <v>166542.28181002234</v>
      </c>
      <c r="AD117" s="29">
        <f t="shared" si="116"/>
        <v>165534.99809545407</v>
      </c>
      <c r="AE117" s="29">
        <f t="shared" si="116"/>
        <v>161307.6535789138</v>
      </c>
      <c r="AF117" s="29">
        <f t="shared" si="116"/>
        <v>158760.14737990277</v>
      </c>
      <c r="AG117" s="29">
        <f t="shared" si="116"/>
        <v>154705.81538852199</v>
      </c>
      <c r="AH117" s="29">
        <f t="shared" si="116"/>
        <v>152262.57097338635</v>
      </c>
      <c r="AI117" s="29">
        <f t="shared" si="116"/>
        <v>149857.91232994327</v>
      </c>
      <c r="AJ117" s="29">
        <f t="shared" si="116"/>
        <v>157713.39454015373</v>
      </c>
      <c r="AK117" s="29">
        <f t="shared" si="116"/>
        <v>169054.3733611216</v>
      </c>
      <c r="AL117" s="29">
        <f t="shared" si="116"/>
        <v>181210.86820717188</v>
      </c>
      <c r="AM117" s="29">
        <f t="shared" si="116"/>
        <v>194241.52184606434</v>
      </c>
      <c r="AN117" s="29">
        <f t="shared" si="116"/>
        <v>204423.57226717568</v>
      </c>
      <c r="AO117" s="29">
        <f t="shared" si="116"/>
        <v>219123.42328711157</v>
      </c>
      <c r="AP117" s="29">
        <f t="shared" si="116"/>
        <v>215662.84180329906</v>
      </c>
      <c r="AQ117" s="29">
        <f t="shared" si="116"/>
        <v>231170.89505706535</v>
      </c>
      <c r="AR117" s="29">
        <f t="shared" si="116"/>
        <v>247794.11360175832</v>
      </c>
      <c r="AS117" s="29">
        <f t="shared" si="116"/>
        <v>246295.40124784896</v>
      </c>
      <c r="AT117" s="29">
        <f t="shared" si="116"/>
        <v>240005.64061781112</v>
      </c>
      <c r="AU117" s="19"/>
      <c r="AV117" s="28">
        <f t="shared" si="75"/>
        <v>167</v>
      </c>
      <c r="AW117" s="19"/>
      <c r="AX117" s="27">
        <f t="shared" si="76"/>
        <v>2.3779689581860053E-2</v>
      </c>
    </row>
    <row r="118" spans="1:50">
      <c r="A118">
        <f t="shared" si="77"/>
        <v>104</v>
      </c>
      <c r="C118" s="31">
        <f>VLOOKUP(Data!B106,alternative_prizes,3,TRUE)</f>
        <v>0.02</v>
      </c>
      <c r="D118" s="31">
        <f>VLOOKUP(Data!C106,alternative_prizes,3,TRUE)</f>
        <v>0.08</v>
      </c>
      <c r="E118" s="31">
        <f>VLOOKUP(Data!D106,alternative_prizes,3,TRUE)</f>
        <v>0.1</v>
      </c>
      <c r="F118" s="31">
        <f>VLOOKUP(Data!E106,alternative_prizes,3,TRUE)</f>
        <v>0.1</v>
      </c>
      <c r="G118" s="31">
        <f>VLOOKUP(Data!F106,alternative_prizes,3,TRUE)</f>
        <v>0.02</v>
      </c>
      <c r="H118" s="31">
        <f>VLOOKUP(Data!G106,alternative_prizes,3,TRUE)</f>
        <v>0.1</v>
      </c>
      <c r="I118" s="31">
        <f>VLOOKUP(Data!H106,alternative_prizes,3,TRUE)</f>
        <v>0.08</v>
      </c>
      <c r="J118" s="31">
        <f>VLOOKUP(Data!I106,alternative_prizes,3,TRUE)</f>
        <v>0.02</v>
      </c>
      <c r="K118" s="31">
        <f>VLOOKUP(Data!J106,alternative_prizes,3,TRUE)</f>
        <v>0</v>
      </c>
      <c r="L118" s="31">
        <f>VLOOKUP(Data!K106,alternative_prizes,3,TRUE)</f>
        <v>0.02</v>
      </c>
      <c r="M118" s="31">
        <f>VLOOKUP(Data!L106,alternative_prizes,3,TRUE)</f>
        <v>0.01</v>
      </c>
      <c r="N118" s="31">
        <f>VLOOKUP(Data!M106,alternative_prizes,3,TRUE)</f>
        <v>0.08</v>
      </c>
      <c r="O118" s="31">
        <f>VLOOKUP(Data!N106,alternative_prizes,3,TRUE)</f>
        <v>0.1</v>
      </c>
      <c r="P118" s="31">
        <f>VLOOKUP(Data!O106,alternative_prizes,3,TRUE)</f>
        <v>0.08</v>
      </c>
      <c r="Q118" s="31">
        <f>VLOOKUP(Data!P106,alternative_prizes,3,TRUE)</f>
        <v>0.08</v>
      </c>
      <c r="R118" s="31">
        <f>VLOOKUP(Data!Q106,alternative_prizes,3,TRUE)</f>
        <v>0.02</v>
      </c>
      <c r="S118" s="31">
        <f>VLOOKUP(Data!R106,alternative_prizes,3,TRUE)</f>
        <v>0</v>
      </c>
      <c r="T118" s="31">
        <f>VLOOKUP(Data!S106,alternative_prizes,3,TRUE)</f>
        <v>0.02</v>
      </c>
      <c r="U118" s="31">
        <f>VLOOKUP(Data!T106,alternative_prizes,3,TRUE)</f>
        <v>0.01</v>
      </c>
      <c r="V118" s="31">
        <f>VLOOKUP(Data!U106,alternative_prizes,3,TRUE)</f>
        <v>0.08</v>
      </c>
      <c r="X118">
        <f t="shared" si="78"/>
        <v>104</v>
      </c>
      <c r="Z118" s="32">
        <f t="shared" si="109"/>
        <v>150000</v>
      </c>
      <c r="AA118" s="29">
        <f t="shared" ref="AA118:AT118" si="117">Z118*(1+C118)*(1-$AA$9)</f>
        <v>149092.76758104231</v>
      </c>
      <c r="AB118" s="29">
        <f t="shared" si="117"/>
        <v>156908.14125864493</v>
      </c>
      <c r="AC118" s="29">
        <f t="shared" si="117"/>
        <v>168191.21529328989</v>
      </c>
      <c r="AD118" s="29">
        <f t="shared" si="117"/>
        <v>180285.6414900985</v>
      </c>
      <c r="AE118" s="29">
        <f t="shared" si="117"/>
        <v>179195.2349658825</v>
      </c>
      <c r="AF118" s="29">
        <f t="shared" si="117"/>
        <v>192080.94686430355</v>
      </c>
      <c r="AG118" s="29">
        <f t="shared" si="117"/>
        <v>202149.74094766693</v>
      </c>
      <c r="AH118" s="29">
        <f t="shared" si="117"/>
        <v>200927.09562452274</v>
      </c>
      <c r="AI118" s="29">
        <f t="shared" si="117"/>
        <v>195795.92659268517</v>
      </c>
      <c r="AJ118" s="29">
        <f t="shared" si="117"/>
        <v>194611.71051198686</v>
      </c>
      <c r="AK118" s="29">
        <f t="shared" si="117"/>
        <v>191538.23862190766</v>
      </c>
      <c r="AL118" s="29">
        <f t="shared" si="117"/>
        <v>201578.58419109386</v>
      </c>
      <c r="AM118" s="29">
        <f t="shared" si="117"/>
        <v>216073.85557078535</v>
      </c>
      <c r="AN118" s="29">
        <f t="shared" si="117"/>
        <v>227400.34679262215</v>
      </c>
      <c r="AO118" s="29">
        <f t="shared" si="117"/>
        <v>239320.5674273</v>
      </c>
      <c r="AP118" s="29">
        <f t="shared" si="117"/>
        <v>237873.10491201069</v>
      </c>
      <c r="AQ118" s="29">
        <f t="shared" si="117"/>
        <v>231798.42839494967</v>
      </c>
      <c r="AR118" s="29">
        <f t="shared" si="117"/>
        <v>230396.4614022607</v>
      </c>
      <c r="AS118" s="29">
        <f t="shared" si="117"/>
        <v>226757.84661474024</v>
      </c>
      <c r="AT118" s="29">
        <f t="shared" si="117"/>
        <v>238644.38768829955</v>
      </c>
      <c r="AU118" s="19"/>
      <c r="AV118" s="28">
        <f t="shared" si="75"/>
        <v>165</v>
      </c>
      <c r="AW118" s="19"/>
      <c r="AX118" s="27">
        <f t="shared" si="76"/>
        <v>2.3488573186791761E-2</v>
      </c>
    </row>
    <row r="119" spans="1:50">
      <c r="A119">
        <f t="shared" si="77"/>
        <v>105</v>
      </c>
      <c r="C119" s="31">
        <f>VLOOKUP(Data!B107,alternative_prizes,3,TRUE)</f>
        <v>0.01</v>
      </c>
      <c r="D119" s="31">
        <f>VLOOKUP(Data!C107,alternative_prizes,3,TRUE)</f>
        <v>0.08</v>
      </c>
      <c r="E119" s="31">
        <f>VLOOKUP(Data!D107,alternative_prizes,3,TRUE)</f>
        <v>0</v>
      </c>
      <c r="F119" s="31">
        <f>VLOOKUP(Data!E107,alternative_prizes,3,TRUE)</f>
        <v>0</v>
      </c>
      <c r="G119" s="31">
        <f>VLOOKUP(Data!F107,alternative_prizes,3,TRUE)</f>
        <v>0</v>
      </c>
      <c r="H119" s="31">
        <f>VLOOKUP(Data!G107,alternative_prizes,3,TRUE)</f>
        <v>0.1</v>
      </c>
      <c r="I119" s="31">
        <f>VLOOKUP(Data!H107,alternative_prizes,3,TRUE)</f>
        <v>0.1</v>
      </c>
      <c r="J119" s="31">
        <f>VLOOKUP(Data!I107,alternative_prizes,3,TRUE)</f>
        <v>0</v>
      </c>
      <c r="K119" s="31">
        <f>VLOOKUP(Data!J107,alternative_prizes,3,TRUE)</f>
        <v>0.02</v>
      </c>
      <c r="L119" s="31">
        <f>VLOOKUP(Data!K107,alternative_prizes,3,TRUE)</f>
        <v>0.02</v>
      </c>
      <c r="M119" s="31">
        <f>VLOOKUP(Data!L107,alternative_prizes,3,TRUE)</f>
        <v>0</v>
      </c>
      <c r="N119" s="31">
        <f>VLOOKUP(Data!M107,alternative_prizes,3,TRUE)</f>
        <v>0.08</v>
      </c>
      <c r="O119" s="31">
        <f>VLOOKUP(Data!N107,alternative_prizes,3,TRUE)</f>
        <v>0</v>
      </c>
      <c r="P119" s="31">
        <f>VLOOKUP(Data!O107,alternative_prizes,3,TRUE)</f>
        <v>0</v>
      </c>
      <c r="Q119" s="31">
        <f>VLOOKUP(Data!P107,alternative_prizes,3,TRUE)</f>
        <v>0.01</v>
      </c>
      <c r="R119" s="31">
        <f>VLOOKUP(Data!Q107,alternative_prizes,3,TRUE)</f>
        <v>0.01</v>
      </c>
      <c r="S119" s="31">
        <f>VLOOKUP(Data!R107,alternative_prizes,3,TRUE)</f>
        <v>0.1</v>
      </c>
      <c r="T119" s="31">
        <f>VLOOKUP(Data!S107,alternative_prizes,3,TRUE)</f>
        <v>0.02</v>
      </c>
      <c r="U119" s="31">
        <f>VLOOKUP(Data!T107,alternative_prizes,3,TRUE)</f>
        <v>0.01</v>
      </c>
      <c r="V119" s="31">
        <f>VLOOKUP(Data!U107,alternative_prizes,3,TRUE)</f>
        <v>0.01</v>
      </c>
      <c r="X119">
        <f t="shared" si="78"/>
        <v>105</v>
      </c>
      <c r="Z119" s="32">
        <f t="shared" si="109"/>
        <v>150000</v>
      </c>
      <c r="AA119" s="29">
        <f t="shared" ref="AA119:AT119" si="118">Z119*(1+C119)*(1-$AA$9)</f>
        <v>147631.07378122816</v>
      </c>
      <c r="AB119" s="29">
        <f t="shared" si="118"/>
        <v>155369.82614826606</v>
      </c>
      <c r="AC119" s="29">
        <f t="shared" si="118"/>
        <v>151402.07437274759</v>
      </c>
      <c r="AD119" s="29">
        <f t="shared" si="118"/>
        <v>147535.64892642965</v>
      </c>
      <c r="AE119" s="29">
        <f t="shared" si="118"/>
        <v>143767.96219154529</v>
      </c>
      <c r="AF119" s="29">
        <f t="shared" si="118"/>
        <v>154106.14189468336</v>
      </c>
      <c r="AG119" s="29">
        <f t="shared" si="118"/>
        <v>165187.72755520698</v>
      </c>
      <c r="AH119" s="29">
        <f t="shared" si="118"/>
        <v>160969.25144855562</v>
      </c>
      <c r="AI119" s="29">
        <f t="shared" si="118"/>
        <v>159995.6746260924</v>
      </c>
      <c r="AJ119" s="29">
        <f t="shared" si="118"/>
        <v>159027.98620666706</v>
      </c>
      <c r="AK119" s="29">
        <f t="shared" si="118"/>
        <v>154966.81429014256</v>
      </c>
      <c r="AL119" s="29">
        <f t="shared" si="118"/>
        <v>163090.10276989252</v>
      </c>
      <c r="AM119" s="29">
        <f t="shared" si="118"/>
        <v>158925.19468653522</v>
      </c>
      <c r="AN119" s="29">
        <f t="shared" si="118"/>
        <v>154866.64780504245</v>
      </c>
      <c r="AO119" s="29">
        <f t="shared" si="118"/>
        <v>152420.86338905132</v>
      </c>
      <c r="AP119" s="29">
        <f t="shared" si="118"/>
        <v>150013.70485858354</v>
      </c>
      <c r="AQ119" s="29">
        <f t="shared" si="118"/>
        <v>160801.0083378893</v>
      </c>
      <c r="AR119" s="29">
        <f t="shared" si="118"/>
        <v>159828.44908612117</v>
      </c>
      <c r="AS119" s="29">
        <f t="shared" si="118"/>
        <v>157304.30372914948</v>
      </c>
      <c r="AT119" s="29">
        <f t="shared" si="118"/>
        <v>154820.02179961861</v>
      </c>
      <c r="AU119" s="19"/>
      <c r="AV119" s="28">
        <f t="shared" si="75"/>
        <v>14</v>
      </c>
      <c r="AW119" s="19"/>
      <c r="AX119" s="27">
        <f t="shared" si="76"/>
        <v>1.5826509965812807E-3</v>
      </c>
    </row>
    <row r="120" spans="1:50">
      <c r="A120">
        <f t="shared" si="77"/>
        <v>106</v>
      </c>
      <c r="C120" s="31">
        <f>VLOOKUP(Data!B108,alternative_prizes,3,TRUE)</f>
        <v>0.01</v>
      </c>
      <c r="D120" s="31">
        <f>VLOOKUP(Data!C108,alternative_prizes,3,TRUE)</f>
        <v>0.02</v>
      </c>
      <c r="E120" s="31">
        <f>VLOOKUP(Data!D108,alternative_prizes,3,TRUE)</f>
        <v>0.01</v>
      </c>
      <c r="F120" s="31">
        <f>VLOOKUP(Data!E108,alternative_prizes,3,TRUE)</f>
        <v>0.02</v>
      </c>
      <c r="G120" s="31">
        <f>VLOOKUP(Data!F108,alternative_prizes,3,TRUE)</f>
        <v>0.02</v>
      </c>
      <c r="H120" s="31">
        <f>VLOOKUP(Data!G108,alternative_prizes,3,TRUE)</f>
        <v>0</v>
      </c>
      <c r="I120" s="31">
        <f>VLOOKUP(Data!H108,alternative_prizes,3,TRUE)</f>
        <v>0.01</v>
      </c>
      <c r="J120" s="31">
        <f>VLOOKUP(Data!I108,alternative_prizes,3,TRUE)</f>
        <v>0.1</v>
      </c>
      <c r="K120" s="31">
        <f>VLOOKUP(Data!J108,alternative_prizes,3,TRUE)</f>
        <v>0.08</v>
      </c>
      <c r="L120" s="31">
        <f>VLOOKUP(Data!K108,alternative_prizes,3,TRUE)</f>
        <v>0.02</v>
      </c>
      <c r="M120" s="31">
        <f>VLOOKUP(Data!L108,alternative_prizes,3,TRUE)</f>
        <v>0.08</v>
      </c>
      <c r="N120" s="31">
        <f>VLOOKUP(Data!M108,alternative_prizes,3,TRUE)</f>
        <v>0</v>
      </c>
      <c r="O120" s="31">
        <f>VLOOKUP(Data!N108,alternative_prizes,3,TRUE)</f>
        <v>0</v>
      </c>
      <c r="P120" s="31">
        <f>VLOOKUP(Data!O108,alternative_prizes,3,TRUE)</f>
        <v>0.1</v>
      </c>
      <c r="Q120" s="31">
        <f>VLOOKUP(Data!P108,alternative_prizes,3,TRUE)</f>
        <v>0.01</v>
      </c>
      <c r="R120" s="31">
        <f>VLOOKUP(Data!Q108,alternative_prizes,3,TRUE)</f>
        <v>0.1</v>
      </c>
      <c r="S120" s="31">
        <f>VLOOKUP(Data!R108,alternative_prizes,3,TRUE)</f>
        <v>0.08</v>
      </c>
      <c r="T120" s="31">
        <f>VLOOKUP(Data!S108,alternative_prizes,3,TRUE)</f>
        <v>0.01</v>
      </c>
      <c r="U120" s="31">
        <f>VLOOKUP(Data!T108,alternative_prizes,3,TRUE)</f>
        <v>0.08</v>
      </c>
      <c r="V120" s="31">
        <f>VLOOKUP(Data!U108,alternative_prizes,3,TRUE)</f>
        <v>0.01</v>
      </c>
      <c r="X120">
        <f t="shared" si="78"/>
        <v>106</v>
      </c>
      <c r="Z120" s="32">
        <f t="shared" si="109"/>
        <v>150000</v>
      </c>
      <c r="AA120" s="29">
        <f t="shared" ref="AA120:AT120" si="119">Z120*(1+C120)*(1-$AA$9)</f>
        <v>147631.07378122816</v>
      </c>
      <c r="AB120" s="29">
        <f t="shared" si="119"/>
        <v>146738.16914002906</v>
      </c>
      <c r="AC120" s="29">
        <f t="shared" si="119"/>
        <v>144420.75649889311</v>
      </c>
      <c r="AD120" s="29">
        <f t="shared" si="119"/>
        <v>143547.26855045182</v>
      </c>
      <c r="AE120" s="29">
        <f t="shared" si="119"/>
        <v>142679.06364590648</v>
      </c>
      <c r="AF120" s="29">
        <f t="shared" si="119"/>
        <v>139035.40179633905</v>
      </c>
      <c r="AG120" s="29">
        <f t="shared" si="119"/>
        <v>136839.63773865355</v>
      </c>
      <c r="AH120" s="29">
        <f t="shared" si="119"/>
        <v>146679.61003769547</v>
      </c>
      <c r="AI120" s="29">
        <f t="shared" si="119"/>
        <v>154368.48711690388</v>
      </c>
      <c r="AJ120" s="29">
        <f t="shared" si="119"/>
        <v>153434.83314371781</v>
      </c>
      <c r="AK120" s="29">
        <f t="shared" si="119"/>
        <v>161477.81588281645</v>
      </c>
      <c r="AL120" s="29">
        <f t="shared" si="119"/>
        <v>157354.08152229473</v>
      </c>
      <c r="AM120" s="29">
        <f t="shared" si="119"/>
        <v>153335.65689105797</v>
      </c>
      <c r="AN120" s="29">
        <f t="shared" si="119"/>
        <v>164361.83790993103</v>
      </c>
      <c r="AO120" s="29">
        <f t="shared" si="119"/>
        <v>161766.09746199529</v>
      </c>
      <c r="AP120" s="29">
        <f t="shared" si="119"/>
        <v>173398.50123224084</v>
      </c>
      <c r="AQ120" s="29">
        <f t="shared" si="119"/>
        <v>182487.97018672631</v>
      </c>
      <c r="AR120" s="29">
        <f t="shared" si="119"/>
        <v>179605.96660548772</v>
      </c>
      <c r="AS120" s="29">
        <f t="shared" si="119"/>
        <v>189020.82801374421</v>
      </c>
      <c r="AT120" s="29">
        <f t="shared" si="119"/>
        <v>186035.65204457272</v>
      </c>
      <c r="AU120" s="19"/>
      <c r="AV120" s="28">
        <f t="shared" si="75"/>
        <v>65</v>
      </c>
      <c r="AW120" s="19"/>
      <c r="AX120" s="27">
        <f t="shared" si="76"/>
        <v>1.0823304680618318E-2</v>
      </c>
    </row>
    <row r="121" spans="1:50">
      <c r="A121">
        <f t="shared" si="77"/>
        <v>107</v>
      </c>
      <c r="C121" s="31">
        <f>VLOOKUP(Data!B109,alternative_prizes,3,TRUE)</f>
        <v>0.1</v>
      </c>
      <c r="D121" s="31">
        <f>VLOOKUP(Data!C109,alternative_prizes,3,TRUE)</f>
        <v>0</v>
      </c>
      <c r="E121" s="31">
        <f>VLOOKUP(Data!D109,alternative_prizes,3,TRUE)</f>
        <v>0</v>
      </c>
      <c r="F121" s="31">
        <f>VLOOKUP(Data!E109,alternative_prizes,3,TRUE)</f>
        <v>0.02</v>
      </c>
      <c r="G121" s="31">
        <f>VLOOKUP(Data!F109,alternative_prizes,3,TRUE)</f>
        <v>0.02</v>
      </c>
      <c r="H121" s="31">
        <f>VLOOKUP(Data!G109,alternative_prizes,3,TRUE)</f>
        <v>0.1</v>
      </c>
      <c r="I121" s="31">
        <f>VLOOKUP(Data!H109,alternative_prizes,3,TRUE)</f>
        <v>0.08</v>
      </c>
      <c r="J121" s="31">
        <f>VLOOKUP(Data!I109,alternative_prizes,3,TRUE)</f>
        <v>0.01</v>
      </c>
      <c r="K121" s="31">
        <f>VLOOKUP(Data!J109,alternative_prizes,3,TRUE)</f>
        <v>0.1</v>
      </c>
      <c r="L121" s="31">
        <f>VLOOKUP(Data!K109,alternative_prizes,3,TRUE)</f>
        <v>0.01</v>
      </c>
      <c r="M121" s="31">
        <f>VLOOKUP(Data!L109,alternative_prizes,3,TRUE)</f>
        <v>0.08</v>
      </c>
      <c r="N121" s="31">
        <f>VLOOKUP(Data!M109,alternative_prizes,3,TRUE)</f>
        <v>0.01</v>
      </c>
      <c r="O121" s="31">
        <f>VLOOKUP(Data!N109,alternative_prizes,3,TRUE)</f>
        <v>0.01</v>
      </c>
      <c r="P121" s="31">
        <f>VLOOKUP(Data!O109,alternative_prizes,3,TRUE)</f>
        <v>0.08</v>
      </c>
      <c r="Q121" s="31">
        <f>VLOOKUP(Data!P109,alternative_prizes,3,TRUE)</f>
        <v>0.02</v>
      </c>
      <c r="R121" s="31">
        <f>VLOOKUP(Data!Q109,alternative_prizes,3,TRUE)</f>
        <v>0.08</v>
      </c>
      <c r="S121" s="31">
        <f>VLOOKUP(Data!R109,alternative_prizes,3,TRUE)</f>
        <v>0.01</v>
      </c>
      <c r="T121" s="31">
        <f>VLOOKUP(Data!S109,alternative_prizes,3,TRUE)</f>
        <v>0.08</v>
      </c>
      <c r="U121" s="31">
        <f>VLOOKUP(Data!T109,alternative_prizes,3,TRUE)</f>
        <v>0</v>
      </c>
      <c r="V121" s="31">
        <f>VLOOKUP(Data!U109,alternative_prizes,3,TRUE)</f>
        <v>0.1</v>
      </c>
      <c r="X121">
        <f t="shared" si="78"/>
        <v>107</v>
      </c>
      <c r="Z121" s="32">
        <f t="shared" si="109"/>
        <v>150000</v>
      </c>
      <c r="AA121" s="29">
        <f t="shared" ref="AA121:AT121" si="120">Z121*(1+C121)*(1-$AA$9)</f>
        <v>160786.31797955543</v>
      </c>
      <c r="AB121" s="29">
        <f t="shared" si="120"/>
        <v>156680.24272377399</v>
      </c>
      <c r="AC121" s="29">
        <f t="shared" si="120"/>
        <v>152679.02622847666</v>
      </c>
      <c r="AD121" s="29">
        <f t="shared" si="120"/>
        <v>151755.59047988086</v>
      </c>
      <c r="AE121" s="29">
        <f t="shared" si="120"/>
        <v>150837.73987027141</v>
      </c>
      <c r="AF121" s="29">
        <f t="shared" si="120"/>
        <v>161684.29870732618</v>
      </c>
      <c r="AG121" s="29">
        <f t="shared" si="120"/>
        <v>170159.71460241318</v>
      </c>
      <c r="AH121" s="29">
        <f t="shared" si="120"/>
        <v>167472.40920707726</v>
      </c>
      <c r="AI121" s="29">
        <f t="shared" si="120"/>
        <v>179515.14693047566</v>
      </c>
      <c r="AJ121" s="29">
        <f t="shared" si="120"/>
        <v>176680.0926756071</v>
      </c>
      <c r="AK121" s="29">
        <f t="shared" si="120"/>
        <v>185941.58113045627</v>
      </c>
      <c r="AL121" s="29">
        <f t="shared" si="120"/>
        <v>183005.03521912405</v>
      </c>
      <c r="AM121" s="29">
        <f t="shared" si="120"/>
        <v>180114.86571180506</v>
      </c>
      <c r="AN121" s="29">
        <f t="shared" si="120"/>
        <v>189556.4033750174</v>
      </c>
      <c r="AO121" s="29">
        <f t="shared" si="120"/>
        <v>188409.92527926515</v>
      </c>
      <c r="AP121" s="29">
        <f t="shared" si="120"/>
        <v>198286.28611498608</v>
      </c>
      <c r="AQ121" s="29">
        <f t="shared" si="120"/>
        <v>195154.78223498151</v>
      </c>
      <c r="AR121" s="29">
        <f t="shared" si="120"/>
        <v>205384.70534180486</v>
      </c>
      <c r="AS121" s="29">
        <f t="shared" si="120"/>
        <v>200139.70024984685</v>
      </c>
      <c r="AT121" s="29">
        <f t="shared" si="120"/>
        <v>214531.50323136523</v>
      </c>
      <c r="AU121" s="19"/>
      <c r="AV121" s="28">
        <f t="shared" si="75"/>
        <v>133</v>
      </c>
      <c r="AW121" s="19"/>
      <c r="AX121" s="27">
        <f t="shared" si="76"/>
        <v>1.8052068933422261E-2</v>
      </c>
    </row>
    <row r="122" spans="1:50">
      <c r="A122">
        <f t="shared" si="77"/>
        <v>108</v>
      </c>
      <c r="C122" s="31">
        <f>VLOOKUP(Data!B110,alternative_prizes,3,TRUE)</f>
        <v>0.01</v>
      </c>
      <c r="D122" s="31">
        <f>VLOOKUP(Data!C110,alternative_prizes,3,TRUE)</f>
        <v>0.02</v>
      </c>
      <c r="E122" s="31">
        <f>VLOOKUP(Data!D110,alternative_prizes,3,TRUE)</f>
        <v>0</v>
      </c>
      <c r="F122" s="31">
        <f>VLOOKUP(Data!E110,alternative_prizes,3,TRUE)</f>
        <v>0.01</v>
      </c>
      <c r="G122" s="31">
        <f>VLOOKUP(Data!F110,alternative_prizes,3,TRUE)</f>
        <v>0.02</v>
      </c>
      <c r="H122" s="31">
        <f>VLOOKUP(Data!G110,alternative_prizes,3,TRUE)</f>
        <v>0</v>
      </c>
      <c r="I122" s="31">
        <f>VLOOKUP(Data!H110,alternative_prizes,3,TRUE)</f>
        <v>0.08</v>
      </c>
      <c r="J122" s="31">
        <f>VLOOKUP(Data!I110,alternative_prizes,3,TRUE)</f>
        <v>0.1</v>
      </c>
      <c r="K122" s="31">
        <f>VLOOKUP(Data!J110,alternative_prizes,3,TRUE)</f>
        <v>0.02</v>
      </c>
      <c r="L122" s="31">
        <f>VLOOKUP(Data!K110,alternative_prizes,3,TRUE)</f>
        <v>0.1</v>
      </c>
      <c r="M122" s="31">
        <f>VLOOKUP(Data!L110,alternative_prizes,3,TRUE)</f>
        <v>0.02</v>
      </c>
      <c r="N122" s="31">
        <f>VLOOKUP(Data!M110,alternative_prizes,3,TRUE)</f>
        <v>0.02</v>
      </c>
      <c r="O122" s="31">
        <f>VLOOKUP(Data!N110,alternative_prizes,3,TRUE)</f>
        <v>0.01</v>
      </c>
      <c r="P122" s="31">
        <f>VLOOKUP(Data!O110,alternative_prizes,3,TRUE)</f>
        <v>0.02</v>
      </c>
      <c r="Q122" s="31">
        <f>VLOOKUP(Data!P110,alternative_prizes,3,TRUE)</f>
        <v>0.08</v>
      </c>
      <c r="R122" s="31">
        <f>VLOOKUP(Data!Q110,alternative_prizes,3,TRUE)</f>
        <v>0.08</v>
      </c>
      <c r="S122" s="31">
        <f>VLOOKUP(Data!R110,alternative_prizes,3,TRUE)</f>
        <v>0.1</v>
      </c>
      <c r="T122" s="31">
        <f>VLOOKUP(Data!S110,alternative_prizes,3,TRUE)</f>
        <v>0.08</v>
      </c>
      <c r="U122" s="31">
        <f>VLOOKUP(Data!T110,alternative_prizes,3,TRUE)</f>
        <v>0.08</v>
      </c>
      <c r="V122" s="31">
        <f>VLOOKUP(Data!U110,alternative_prizes,3,TRUE)</f>
        <v>0.02</v>
      </c>
      <c r="X122">
        <f t="shared" si="78"/>
        <v>108</v>
      </c>
      <c r="Z122" s="32">
        <f t="shared" si="109"/>
        <v>150000</v>
      </c>
      <c r="AA122" s="29">
        <f t="shared" ref="AA122:AT122" si="121">Z122*(1+C122)*(1-$AA$9)</f>
        <v>147631.07378122816</v>
      </c>
      <c r="AB122" s="29">
        <f t="shared" si="121"/>
        <v>146738.16914002906</v>
      </c>
      <c r="AC122" s="29">
        <f t="shared" si="121"/>
        <v>142990.84801870605</v>
      </c>
      <c r="AD122" s="29">
        <f t="shared" si="121"/>
        <v>140732.61622593316</v>
      </c>
      <c r="AE122" s="29">
        <f t="shared" si="121"/>
        <v>139881.43494696714</v>
      </c>
      <c r="AF122" s="29">
        <f t="shared" si="121"/>
        <v>136309.21744739125</v>
      </c>
      <c r="AG122" s="29">
        <f t="shared" si="121"/>
        <v>143454.48336026582</v>
      </c>
      <c r="AH122" s="29">
        <f t="shared" si="121"/>
        <v>153770.12118104362</v>
      </c>
      <c r="AI122" s="29">
        <f t="shared" si="121"/>
        <v>152840.0862543603</v>
      </c>
      <c r="AJ122" s="29">
        <f t="shared" si="121"/>
        <v>163830.63139010838</v>
      </c>
      <c r="AK122" s="29">
        <f t="shared" si="121"/>
        <v>162839.74832333895</v>
      </c>
      <c r="AL122" s="29">
        <f t="shared" si="121"/>
        <v>161854.8583315133</v>
      </c>
      <c r="AM122" s="29">
        <f t="shared" si="121"/>
        <v>159298.71021459915</v>
      </c>
      <c r="AN122" s="29">
        <f t="shared" si="121"/>
        <v>158335.23718656696</v>
      </c>
      <c r="AO122" s="29">
        <f t="shared" si="121"/>
        <v>166635.09683114849</v>
      </c>
      <c r="AP122" s="29">
        <f t="shared" si="121"/>
        <v>175370.03126605341</v>
      </c>
      <c r="AQ122" s="29">
        <f t="shared" si="121"/>
        <v>187980.67740818829</v>
      </c>
      <c r="AR122" s="29">
        <f t="shared" si="121"/>
        <v>197834.53726973583</v>
      </c>
      <c r="AS122" s="29">
        <f t="shared" si="121"/>
        <v>208204.93189171606</v>
      </c>
      <c r="AT122" s="29">
        <f t="shared" si="121"/>
        <v>206945.66346505578</v>
      </c>
      <c r="AU122" s="19"/>
      <c r="AV122" s="28">
        <f t="shared" si="75"/>
        <v>117</v>
      </c>
      <c r="AW122" s="19"/>
      <c r="AX122" s="27">
        <f t="shared" si="76"/>
        <v>1.6221206578758585E-2</v>
      </c>
    </row>
    <row r="123" spans="1:50">
      <c r="A123">
        <f t="shared" si="77"/>
        <v>109</v>
      </c>
      <c r="C123" s="31">
        <f>VLOOKUP(Data!B111,alternative_prizes,3,TRUE)</f>
        <v>0.02</v>
      </c>
      <c r="D123" s="31">
        <f>VLOOKUP(Data!C111,alternative_prizes,3,TRUE)</f>
        <v>0.08</v>
      </c>
      <c r="E123" s="31">
        <f>VLOOKUP(Data!D111,alternative_prizes,3,TRUE)</f>
        <v>0.01</v>
      </c>
      <c r="F123" s="31">
        <f>VLOOKUP(Data!E111,alternative_prizes,3,TRUE)</f>
        <v>0.1</v>
      </c>
      <c r="G123" s="31">
        <f>VLOOKUP(Data!F111,alternative_prizes,3,TRUE)</f>
        <v>0</v>
      </c>
      <c r="H123" s="31">
        <f>VLOOKUP(Data!G111,alternative_prizes,3,TRUE)</f>
        <v>0.01</v>
      </c>
      <c r="I123" s="31">
        <f>VLOOKUP(Data!H111,alternative_prizes,3,TRUE)</f>
        <v>0</v>
      </c>
      <c r="J123" s="31">
        <f>VLOOKUP(Data!I111,alternative_prizes,3,TRUE)</f>
        <v>0.02</v>
      </c>
      <c r="K123" s="31">
        <f>VLOOKUP(Data!J111,alternative_prizes,3,TRUE)</f>
        <v>0.01</v>
      </c>
      <c r="L123" s="31">
        <f>VLOOKUP(Data!K111,alternative_prizes,3,TRUE)</f>
        <v>0.01</v>
      </c>
      <c r="M123" s="31">
        <f>VLOOKUP(Data!L111,alternative_prizes,3,TRUE)</f>
        <v>0</v>
      </c>
      <c r="N123" s="31">
        <f>VLOOKUP(Data!M111,alternative_prizes,3,TRUE)</f>
        <v>0.1</v>
      </c>
      <c r="O123" s="31">
        <f>VLOOKUP(Data!N111,alternative_prizes,3,TRUE)</f>
        <v>0.01</v>
      </c>
      <c r="P123" s="31">
        <f>VLOOKUP(Data!O111,alternative_prizes,3,TRUE)</f>
        <v>0.02</v>
      </c>
      <c r="Q123" s="31">
        <f>VLOOKUP(Data!P111,alternative_prizes,3,TRUE)</f>
        <v>0</v>
      </c>
      <c r="R123" s="31">
        <f>VLOOKUP(Data!Q111,alternative_prizes,3,TRUE)</f>
        <v>0.01</v>
      </c>
      <c r="S123" s="31">
        <f>VLOOKUP(Data!R111,alternative_prizes,3,TRUE)</f>
        <v>0</v>
      </c>
      <c r="T123" s="31">
        <f>VLOOKUP(Data!S111,alternative_prizes,3,TRUE)</f>
        <v>0.1</v>
      </c>
      <c r="U123" s="31">
        <f>VLOOKUP(Data!T111,alternative_prizes,3,TRUE)</f>
        <v>0.01</v>
      </c>
      <c r="V123" s="31">
        <f>VLOOKUP(Data!U111,alternative_prizes,3,TRUE)</f>
        <v>0.01</v>
      </c>
      <c r="X123">
        <f t="shared" si="78"/>
        <v>109</v>
      </c>
      <c r="Z123" s="32">
        <f t="shared" si="109"/>
        <v>150000</v>
      </c>
      <c r="AA123" s="29">
        <f t="shared" ref="AA123:AT123" si="122">Z123*(1+C123)*(1-$AA$9)</f>
        <v>149092.76758104231</v>
      </c>
      <c r="AB123" s="29">
        <f t="shared" si="122"/>
        <v>156908.14125864493</v>
      </c>
      <c r="AC123" s="29">
        <f t="shared" si="122"/>
        <v>154430.11586020252</v>
      </c>
      <c r="AD123" s="29">
        <f t="shared" si="122"/>
        <v>165534.99809545407</v>
      </c>
      <c r="AE123" s="29">
        <f t="shared" si="122"/>
        <v>161307.6535789138</v>
      </c>
      <c r="AF123" s="29">
        <f t="shared" si="122"/>
        <v>158760.14737990277</v>
      </c>
      <c r="AG123" s="29">
        <f t="shared" si="122"/>
        <v>154705.81538852199</v>
      </c>
      <c r="AH123" s="29">
        <f t="shared" si="122"/>
        <v>153770.12118104365</v>
      </c>
      <c r="AI123" s="29">
        <f t="shared" si="122"/>
        <v>151341.65403618032</v>
      </c>
      <c r="AJ123" s="29">
        <f t="shared" si="122"/>
        <v>148951.53928792293</v>
      </c>
      <c r="AK123" s="29">
        <f t="shared" si="122"/>
        <v>145147.69429995283</v>
      </c>
      <c r="AL123" s="29">
        <f t="shared" si="122"/>
        <v>155585.08886474348</v>
      </c>
      <c r="AM123" s="29">
        <f t="shared" si="122"/>
        <v>153127.95822299921</v>
      </c>
      <c r="AN123" s="29">
        <f t="shared" si="122"/>
        <v>152201.8072366745</v>
      </c>
      <c r="AO123" s="29">
        <f t="shared" si="122"/>
        <v>148314.9586389027</v>
      </c>
      <c r="AP123" s="29">
        <f t="shared" si="122"/>
        <v>145972.64401119764</v>
      </c>
      <c r="AQ123" s="29">
        <f t="shared" si="122"/>
        <v>142244.87246242951</v>
      </c>
      <c r="AR123" s="29">
        <f t="shared" si="122"/>
        <v>152473.52863136999</v>
      </c>
      <c r="AS123" s="29">
        <f t="shared" si="122"/>
        <v>150065.53836707989</v>
      </c>
      <c r="AT123" s="29">
        <f t="shared" si="122"/>
        <v>147695.57711126731</v>
      </c>
      <c r="AU123" s="19"/>
      <c r="AV123" s="28">
        <f t="shared" si="75"/>
        <v>8</v>
      </c>
      <c r="AW123" s="19"/>
      <c r="AX123" s="27">
        <f t="shared" si="76"/>
        <v>-7.7380296445805907E-4</v>
      </c>
    </row>
    <row r="124" spans="1:50">
      <c r="A124">
        <f t="shared" si="77"/>
        <v>110</v>
      </c>
      <c r="C124" s="31">
        <f>VLOOKUP(Data!B112,alternative_prizes,3,TRUE)</f>
        <v>0.1</v>
      </c>
      <c r="D124" s="31">
        <f>VLOOKUP(Data!C112,alternative_prizes,3,TRUE)</f>
        <v>0.02</v>
      </c>
      <c r="E124" s="31">
        <f>VLOOKUP(Data!D112,alternative_prizes,3,TRUE)</f>
        <v>0.08</v>
      </c>
      <c r="F124" s="31">
        <f>VLOOKUP(Data!E112,alternative_prizes,3,TRUE)</f>
        <v>0.01</v>
      </c>
      <c r="G124" s="31">
        <f>VLOOKUP(Data!F112,alternative_prizes,3,TRUE)</f>
        <v>0.1</v>
      </c>
      <c r="H124" s="31">
        <f>VLOOKUP(Data!G112,alternative_prizes,3,TRUE)</f>
        <v>0.01</v>
      </c>
      <c r="I124" s="31">
        <f>VLOOKUP(Data!H112,alternative_prizes,3,TRUE)</f>
        <v>0.02</v>
      </c>
      <c r="J124" s="31">
        <f>VLOOKUP(Data!I112,alternative_prizes,3,TRUE)</f>
        <v>0.08</v>
      </c>
      <c r="K124" s="31">
        <f>VLOOKUP(Data!J112,alternative_prizes,3,TRUE)</f>
        <v>0</v>
      </c>
      <c r="L124" s="31">
        <f>VLOOKUP(Data!K112,alternative_prizes,3,TRUE)</f>
        <v>0.01</v>
      </c>
      <c r="M124" s="31">
        <f>VLOOKUP(Data!L112,alternative_prizes,3,TRUE)</f>
        <v>0</v>
      </c>
      <c r="N124" s="31">
        <f>VLOOKUP(Data!M112,alternative_prizes,3,TRUE)</f>
        <v>0.1</v>
      </c>
      <c r="O124" s="31">
        <f>VLOOKUP(Data!N112,alternative_prizes,3,TRUE)</f>
        <v>0.08</v>
      </c>
      <c r="P124" s="31">
        <f>VLOOKUP(Data!O112,alternative_prizes,3,TRUE)</f>
        <v>0.02</v>
      </c>
      <c r="Q124" s="31">
        <f>VLOOKUP(Data!P112,alternative_prizes,3,TRUE)</f>
        <v>0.08</v>
      </c>
      <c r="R124" s="31">
        <f>VLOOKUP(Data!Q112,alternative_prizes,3,TRUE)</f>
        <v>0</v>
      </c>
      <c r="S124" s="31">
        <f>VLOOKUP(Data!R112,alternative_prizes,3,TRUE)</f>
        <v>0.01</v>
      </c>
      <c r="T124" s="31">
        <f>VLOOKUP(Data!S112,alternative_prizes,3,TRUE)</f>
        <v>0.1</v>
      </c>
      <c r="U124" s="31">
        <f>VLOOKUP(Data!T112,alternative_prizes,3,TRUE)</f>
        <v>0.01</v>
      </c>
      <c r="V124" s="31">
        <f>VLOOKUP(Data!U112,alternative_prizes,3,TRUE)</f>
        <v>0.02</v>
      </c>
      <c r="X124">
        <f t="shared" si="78"/>
        <v>110</v>
      </c>
      <c r="Z124" s="32">
        <f t="shared" si="109"/>
        <v>150000</v>
      </c>
      <c r="AA124" s="29">
        <f t="shared" ref="AA124:AT124" si="123">Z124*(1+C124)*(1-$AA$9)</f>
        <v>160786.31797955543</v>
      </c>
      <c r="AB124" s="29">
        <f t="shared" si="123"/>
        <v>159813.84757824949</v>
      </c>
      <c r="AC124" s="29">
        <f t="shared" si="123"/>
        <v>168191.21529328992</v>
      </c>
      <c r="AD124" s="29">
        <f t="shared" si="123"/>
        <v>165534.9980954541</v>
      </c>
      <c r="AE124" s="29">
        <f t="shared" si="123"/>
        <v>177438.41893680525</v>
      </c>
      <c r="AF124" s="29">
        <f t="shared" si="123"/>
        <v>174636.16211789311</v>
      </c>
      <c r="AG124" s="29">
        <f t="shared" si="123"/>
        <v>173579.92486592176</v>
      </c>
      <c r="AH124" s="29">
        <f t="shared" si="123"/>
        <v>182678.90396307994</v>
      </c>
      <c r="AI124" s="29">
        <f t="shared" si="123"/>
        <v>178013.74751978446</v>
      </c>
      <c r="AJ124" s="29">
        <f t="shared" si="123"/>
        <v>175202.40462777481</v>
      </c>
      <c r="AK124" s="29">
        <f t="shared" si="123"/>
        <v>170728.17903796444</v>
      </c>
      <c r="AL124" s="29">
        <f t="shared" si="123"/>
        <v>183005.03521912414</v>
      </c>
      <c r="AM124" s="29">
        <f t="shared" si="123"/>
        <v>192598.07422648472</v>
      </c>
      <c r="AN124" s="29">
        <f t="shared" si="123"/>
        <v>191433.19944803746</v>
      </c>
      <c r="AO124" s="29">
        <f t="shared" si="123"/>
        <v>201468.03891248163</v>
      </c>
      <c r="AP124" s="29">
        <f t="shared" si="123"/>
        <v>196323.0555593922</v>
      </c>
      <c r="AQ124" s="29">
        <f t="shared" si="123"/>
        <v>193222.55666829855</v>
      </c>
      <c r="AR124" s="29">
        <f t="shared" si="123"/>
        <v>207116.95624861147</v>
      </c>
      <c r="AS124" s="29">
        <f t="shared" si="123"/>
        <v>203845.99099521444</v>
      </c>
      <c r="AT124" s="29">
        <f t="shared" si="123"/>
        <v>202613.08638517832</v>
      </c>
      <c r="AU124" s="19"/>
      <c r="AV124" s="28">
        <f t="shared" si="75"/>
        <v>107</v>
      </c>
      <c r="AW124" s="19"/>
      <c r="AX124" s="27">
        <f t="shared" si="76"/>
        <v>1.5146710479618353E-2</v>
      </c>
    </row>
    <row r="125" spans="1:50">
      <c r="A125">
        <f t="shared" si="77"/>
        <v>111</v>
      </c>
      <c r="C125" s="31">
        <f>VLOOKUP(Data!B113,alternative_prizes,3,TRUE)</f>
        <v>0.01</v>
      </c>
      <c r="D125" s="31">
        <f>VLOOKUP(Data!C113,alternative_prizes,3,TRUE)</f>
        <v>0.02</v>
      </c>
      <c r="E125" s="31">
        <f>VLOOKUP(Data!D113,alternative_prizes,3,TRUE)</f>
        <v>0.01</v>
      </c>
      <c r="F125" s="31">
        <f>VLOOKUP(Data!E113,alternative_prizes,3,TRUE)</f>
        <v>0.01</v>
      </c>
      <c r="G125" s="31">
        <f>VLOOKUP(Data!F113,alternative_prizes,3,TRUE)</f>
        <v>0.1</v>
      </c>
      <c r="H125" s="31">
        <f>VLOOKUP(Data!G113,alternative_prizes,3,TRUE)</f>
        <v>0.01</v>
      </c>
      <c r="I125" s="31">
        <f>VLOOKUP(Data!H113,alternative_prizes,3,TRUE)</f>
        <v>0.01</v>
      </c>
      <c r="J125" s="31">
        <f>VLOOKUP(Data!I113,alternative_prizes,3,TRUE)</f>
        <v>0</v>
      </c>
      <c r="K125" s="31">
        <f>VLOOKUP(Data!J113,alternative_prizes,3,TRUE)</f>
        <v>0.02</v>
      </c>
      <c r="L125" s="31">
        <f>VLOOKUP(Data!K113,alternative_prizes,3,TRUE)</f>
        <v>0.01</v>
      </c>
      <c r="M125" s="31">
        <f>VLOOKUP(Data!L113,alternative_prizes,3,TRUE)</f>
        <v>0</v>
      </c>
      <c r="N125" s="31">
        <f>VLOOKUP(Data!M113,alternative_prizes,3,TRUE)</f>
        <v>0.01</v>
      </c>
      <c r="O125" s="31">
        <f>VLOOKUP(Data!N113,alternative_prizes,3,TRUE)</f>
        <v>0.08</v>
      </c>
      <c r="P125" s="31">
        <f>VLOOKUP(Data!O113,alternative_prizes,3,TRUE)</f>
        <v>0</v>
      </c>
      <c r="Q125" s="31">
        <f>VLOOKUP(Data!P113,alternative_prizes,3,TRUE)</f>
        <v>0.01</v>
      </c>
      <c r="R125" s="31">
        <f>VLOOKUP(Data!Q113,alternative_prizes,3,TRUE)</f>
        <v>0.01</v>
      </c>
      <c r="S125" s="31">
        <f>VLOOKUP(Data!R113,alternative_prizes,3,TRUE)</f>
        <v>0.1</v>
      </c>
      <c r="T125" s="31">
        <f>VLOOKUP(Data!S113,alternative_prizes,3,TRUE)</f>
        <v>0.02</v>
      </c>
      <c r="U125" s="31">
        <f>VLOOKUP(Data!T113,alternative_prizes,3,TRUE)</f>
        <v>0.1</v>
      </c>
      <c r="V125" s="31">
        <f>VLOOKUP(Data!U113,alternative_prizes,3,TRUE)</f>
        <v>0.01</v>
      </c>
      <c r="X125">
        <f t="shared" si="78"/>
        <v>111</v>
      </c>
      <c r="Z125" s="32">
        <f t="shared" si="109"/>
        <v>150000</v>
      </c>
      <c r="AA125" s="29">
        <f t="shared" ref="AA125:AT125" si="124">Z125*(1+C125)*(1-$AA$9)</f>
        <v>147631.07378122816</v>
      </c>
      <c r="AB125" s="29">
        <f t="shared" si="124"/>
        <v>146738.16914002906</v>
      </c>
      <c r="AC125" s="29">
        <f t="shared" si="124"/>
        <v>144420.75649889311</v>
      </c>
      <c r="AD125" s="29">
        <f t="shared" si="124"/>
        <v>142139.94238819249</v>
      </c>
      <c r="AE125" s="29">
        <f t="shared" si="124"/>
        <v>152361.05316282404</v>
      </c>
      <c r="AF125" s="29">
        <f t="shared" si="124"/>
        <v>149954.83920577669</v>
      </c>
      <c r="AG125" s="29">
        <f t="shared" si="124"/>
        <v>147586.62620426816</v>
      </c>
      <c r="AH125" s="29">
        <f t="shared" si="124"/>
        <v>143817.63763884391</v>
      </c>
      <c r="AI125" s="29">
        <f t="shared" si="124"/>
        <v>142947.79748361811</v>
      </c>
      <c r="AJ125" s="29">
        <f t="shared" si="124"/>
        <v>140690.24558112057</v>
      </c>
      <c r="AK125" s="29">
        <f t="shared" si="124"/>
        <v>137097.37310683512</v>
      </c>
      <c r="AL125" s="29">
        <f t="shared" si="124"/>
        <v>134932.21602898493</v>
      </c>
      <c r="AM125" s="29">
        <f t="shared" si="124"/>
        <v>142005.30016661959</v>
      </c>
      <c r="AN125" s="29">
        <f t="shared" si="124"/>
        <v>138378.84452952916</v>
      </c>
      <c r="AO125" s="29">
        <f t="shared" si="124"/>
        <v>136193.4493766668</v>
      </c>
      <c r="AP125" s="29">
        <f t="shared" si="124"/>
        <v>134042.56782297773</v>
      </c>
      <c r="AQ125" s="29">
        <f t="shared" si="124"/>
        <v>143681.4062185428</v>
      </c>
      <c r="AR125" s="29">
        <f t="shared" si="124"/>
        <v>142812.39002039019</v>
      </c>
      <c r="AS125" s="29">
        <f t="shared" si="124"/>
        <v>153081.85568825831</v>
      </c>
      <c r="AT125" s="29">
        <f t="shared" si="124"/>
        <v>150664.25821120388</v>
      </c>
      <c r="AU125" s="19"/>
      <c r="AV125" s="28">
        <f t="shared" si="75"/>
        <v>11</v>
      </c>
      <c r="AW125" s="19"/>
      <c r="AX125" s="27">
        <f t="shared" si="76"/>
        <v>2.2095498776963929E-4</v>
      </c>
    </row>
    <row r="126" spans="1:50">
      <c r="A126">
        <f t="shared" si="77"/>
        <v>112</v>
      </c>
      <c r="C126" s="31">
        <f>VLOOKUP(Data!B114,alternative_prizes,3,TRUE)</f>
        <v>0</v>
      </c>
      <c r="D126" s="31">
        <f>VLOOKUP(Data!C114,alternative_prizes,3,TRUE)</f>
        <v>0</v>
      </c>
      <c r="E126" s="31">
        <f>VLOOKUP(Data!D114,alternative_prizes,3,TRUE)</f>
        <v>0</v>
      </c>
      <c r="F126" s="31">
        <f>VLOOKUP(Data!E114,alternative_prizes,3,TRUE)</f>
        <v>0.1</v>
      </c>
      <c r="G126" s="31">
        <f>VLOOKUP(Data!F114,alternative_prizes,3,TRUE)</f>
        <v>0.01</v>
      </c>
      <c r="H126" s="31">
        <f>VLOOKUP(Data!G114,alternative_prizes,3,TRUE)</f>
        <v>0.1</v>
      </c>
      <c r="I126" s="31">
        <f>VLOOKUP(Data!H114,alternative_prizes,3,TRUE)</f>
        <v>0.1</v>
      </c>
      <c r="J126" s="31">
        <f>VLOOKUP(Data!I114,alternative_prizes,3,TRUE)</f>
        <v>0</v>
      </c>
      <c r="K126" s="31">
        <f>VLOOKUP(Data!J114,alternative_prizes,3,TRUE)</f>
        <v>0.1</v>
      </c>
      <c r="L126" s="31">
        <f>VLOOKUP(Data!K114,alternative_prizes,3,TRUE)</f>
        <v>0</v>
      </c>
      <c r="M126" s="31">
        <f>VLOOKUP(Data!L114,alternative_prizes,3,TRUE)</f>
        <v>0.01</v>
      </c>
      <c r="N126" s="31">
        <f>VLOOKUP(Data!M114,alternative_prizes,3,TRUE)</f>
        <v>0.02</v>
      </c>
      <c r="O126" s="31">
        <f>VLOOKUP(Data!N114,alternative_prizes,3,TRUE)</f>
        <v>0</v>
      </c>
      <c r="P126" s="31">
        <f>VLOOKUP(Data!O114,alternative_prizes,3,TRUE)</f>
        <v>0.1</v>
      </c>
      <c r="Q126" s="31">
        <f>VLOOKUP(Data!P114,alternative_prizes,3,TRUE)</f>
        <v>0.01</v>
      </c>
      <c r="R126" s="31">
        <f>VLOOKUP(Data!Q114,alternative_prizes,3,TRUE)</f>
        <v>0.01</v>
      </c>
      <c r="S126" s="31">
        <f>VLOOKUP(Data!R114,alternative_prizes,3,TRUE)</f>
        <v>0</v>
      </c>
      <c r="T126" s="31">
        <f>VLOOKUP(Data!S114,alternative_prizes,3,TRUE)</f>
        <v>0.1</v>
      </c>
      <c r="U126" s="31">
        <f>VLOOKUP(Data!T114,alternative_prizes,3,TRUE)</f>
        <v>0.01</v>
      </c>
      <c r="V126" s="31">
        <f>VLOOKUP(Data!U114,alternative_prizes,3,TRUE)</f>
        <v>0</v>
      </c>
      <c r="X126">
        <f t="shared" si="78"/>
        <v>112</v>
      </c>
      <c r="Z126" s="32">
        <f t="shared" si="109"/>
        <v>150000</v>
      </c>
      <c r="AA126" s="29">
        <f t="shared" ref="AA126:AT126" si="125">Z126*(1+C126)*(1-$AA$9)</f>
        <v>146169.37998141401</v>
      </c>
      <c r="AB126" s="29">
        <f t="shared" si="125"/>
        <v>142436.58429433996</v>
      </c>
      <c r="AC126" s="29">
        <f t="shared" si="125"/>
        <v>138799.11475316057</v>
      </c>
      <c r="AD126" s="29">
        <f t="shared" si="125"/>
        <v>148779.99066654986</v>
      </c>
      <c r="AE126" s="29">
        <f t="shared" si="125"/>
        <v>146430.33186175904</v>
      </c>
      <c r="AF126" s="29">
        <f t="shared" si="125"/>
        <v>156959.95933717745</v>
      </c>
      <c r="AG126" s="29">
        <f t="shared" si="125"/>
        <v>168246.75954697002</v>
      </c>
      <c r="AH126" s="29">
        <f t="shared" si="125"/>
        <v>163950.1635124177</v>
      </c>
      <c r="AI126" s="29">
        <f t="shared" si="125"/>
        <v>175739.62082205134</v>
      </c>
      <c r="AJ126" s="29">
        <f t="shared" si="125"/>
        <v>171251.67609152026</v>
      </c>
      <c r="AK126" s="29">
        <f t="shared" si="125"/>
        <v>168547.12552150807</v>
      </c>
      <c r="AL126" s="29">
        <f t="shared" si="125"/>
        <v>167527.71607887311</v>
      </c>
      <c r="AM126" s="29">
        <f t="shared" si="125"/>
        <v>163249.48259300832</v>
      </c>
      <c r="AN126" s="29">
        <f t="shared" si="125"/>
        <v>174988.55478798223</v>
      </c>
      <c r="AO126" s="29">
        <f t="shared" si="125"/>
        <v>172224.98828516726</v>
      </c>
      <c r="AP126" s="29">
        <f t="shared" si="125"/>
        <v>169505.06634999122</v>
      </c>
      <c r="AQ126" s="29">
        <f t="shared" si="125"/>
        <v>165176.33634724442</v>
      </c>
      <c r="AR126" s="29">
        <f t="shared" si="125"/>
        <v>177053.96625750692</v>
      </c>
      <c r="AS126" s="29">
        <f t="shared" si="125"/>
        <v>174257.78103880721</v>
      </c>
      <c r="AT126" s="29">
        <f t="shared" si="125"/>
        <v>169807.67874252968</v>
      </c>
      <c r="AU126" s="19"/>
      <c r="AV126" s="28">
        <f t="shared" si="75"/>
        <v>38</v>
      </c>
      <c r="AW126" s="19"/>
      <c r="AX126" s="27">
        <f t="shared" si="76"/>
        <v>6.2208295383132661E-3</v>
      </c>
    </row>
    <row r="127" spans="1:50">
      <c r="A127">
        <f t="shared" si="77"/>
        <v>113</v>
      </c>
      <c r="C127" s="31">
        <f>VLOOKUP(Data!B115,alternative_prizes,3,TRUE)</f>
        <v>0.02</v>
      </c>
      <c r="D127" s="31">
        <f>VLOOKUP(Data!C115,alternative_prizes,3,TRUE)</f>
        <v>0</v>
      </c>
      <c r="E127" s="31">
        <f>VLOOKUP(Data!D115,alternative_prizes,3,TRUE)</f>
        <v>0.02</v>
      </c>
      <c r="F127" s="31">
        <f>VLOOKUP(Data!E115,alternative_prizes,3,TRUE)</f>
        <v>0.1</v>
      </c>
      <c r="G127" s="31">
        <f>VLOOKUP(Data!F115,alternative_prizes,3,TRUE)</f>
        <v>0.01</v>
      </c>
      <c r="H127" s="31">
        <f>VLOOKUP(Data!G115,alternative_prizes,3,TRUE)</f>
        <v>0.1</v>
      </c>
      <c r="I127" s="31">
        <f>VLOOKUP(Data!H115,alternative_prizes,3,TRUE)</f>
        <v>0</v>
      </c>
      <c r="J127" s="31">
        <f>VLOOKUP(Data!I115,alternative_prizes,3,TRUE)</f>
        <v>0</v>
      </c>
      <c r="K127" s="31">
        <f>VLOOKUP(Data!J115,alternative_prizes,3,TRUE)</f>
        <v>0.08</v>
      </c>
      <c r="L127" s="31">
        <f>VLOOKUP(Data!K115,alternative_prizes,3,TRUE)</f>
        <v>0.02</v>
      </c>
      <c r="M127" s="31">
        <f>VLOOKUP(Data!L115,alternative_prizes,3,TRUE)</f>
        <v>0.02</v>
      </c>
      <c r="N127" s="31">
        <f>VLOOKUP(Data!M115,alternative_prizes,3,TRUE)</f>
        <v>0</v>
      </c>
      <c r="O127" s="31">
        <f>VLOOKUP(Data!N115,alternative_prizes,3,TRUE)</f>
        <v>0</v>
      </c>
      <c r="P127" s="31">
        <f>VLOOKUP(Data!O115,alternative_prizes,3,TRUE)</f>
        <v>0</v>
      </c>
      <c r="Q127" s="31">
        <f>VLOOKUP(Data!P115,alternative_prizes,3,TRUE)</f>
        <v>0.1</v>
      </c>
      <c r="R127" s="31">
        <f>VLOOKUP(Data!Q115,alternative_prizes,3,TRUE)</f>
        <v>0.08</v>
      </c>
      <c r="S127" s="31">
        <f>VLOOKUP(Data!R115,alternative_prizes,3,TRUE)</f>
        <v>0.1</v>
      </c>
      <c r="T127" s="31">
        <f>VLOOKUP(Data!S115,alternative_prizes,3,TRUE)</f>
        <v>0.08</v>
      </c>
      <c r="U127" s="31">
        <f>VLOOKUP(Data!T115,alternative_prizes,3,TRUE)</f>
        <v>0.08</v>
      </c>
      <c r="V127" s="31">
        <f>VLOOKUP(Data!U115,alternative_prizes,3,TRUE)</f>
        <v>0.1</v>
      </c>
      <c r="X127">
        <f t="shared" si="78"/>
        <v>113</v>
      </c>
      <c r="Z127" s="32">
        <f t="shared" si="109"/>
        <v>150000</v>
      </c>
      <c r="AA127" s="29">
        <f t="shared" ref="AA127:AT127" si="126">Z127*(1+C127)*(1-$AA$9)</f>
        <v>149092.76758104231</v>
      </c>
      <c r="AB127" s="29">
        <f t="shared" si="126"/>
        <v>145285.31598022679</v>
      </c>
      <c r="AC127" s="29">
        <f t="shared" si="126"/>
        <v>144406.59898918829</v>
      </c>
      <c r="AD127" s="29">
        <f t="shared" si="126"/>
        <v>154790.7022894785</v>
      </c>
      <c r="AE127" s="29">
        <f t="shared" si="126"/>
        <v>152346.11726897417</v>
      </c>
      <c r="AF127" s="29">
        <f t="shared" si="126"/>
        <v>163301.14169439947</v>
      </c>
      <c r="AG127" s="29">
        <f t="shared" si="126"/>
        <v>159130.84421151606</v>
      </c>
      <c r="AH127" s="29">
        <f t="shared" si="126"/>
        <v>155067.04556210857</v>
      </c>
      <c r="AI127" s="29">
        <f t="shared" si="126"/>
        <v>163195.58811861422</v>
      </c>
      <c r="AJ127" s="29">
        <f t="shared" si="126"/>
        <v>162208.54593080041</v>
      </c>
      <c r="AK127" s="29">
        <f t="shared" si="126"/>
        <v>161227.47358746431</v>
      </c>
      <c r="AL127" s="29">
        <f t="shared" si="126"/>
        <v>157110.13233499642</v>
      </c>
      <c r="AM127" s="29">
        <f t="shared" si="126"/>
        <v>153097.93754802889</v>
      </c>
      <c r="AN127" s="29">
        <f t="shared" si="126"/>
        <v>149188.20405219085</v>
      </c>
      <c r="AO127" s="29">
        <f t="shared" si="126"/>
        <v>159916.14677022907</v>
      </c>
      <c r="AP127" s="29">
        <f t="shared" si="126"/>
        <v>168298.87696143254</v>
      </c>
      <c r="AQ127" s="29">
        <f t="shared" si="126"/>
        <v>180401.04497815314</v>
      </c>
      <c r="AR127" s="29">
        <f t="shared" si="126"/>
        <v>189857.58402568198</v>
      </c>
      <c r="AS127" s="29">
        <f t="shared" si="126"/>
        <v>199809.83046098269</v>
      </c>
      <c r="AT127" s="29">
        <f t="shared" si="126"/>
        <v>214177.91290627082</v>
      </c>
      <c r="AU127" s="19"/>
      <c r="AV127" s="28">
        <f t="shared" si="75"/>
        <v>130</v>
      </c>
      <c r="AW127" s="19"/>
      <c r="AX127" s="27">
        <f t="shared" si="76"/>
        <v>1.7968105627374165E-2</v>
      </c>
    </row>
    <row r="128" spans="1:50">
      <c r="A128">
        <f t="shared" si="77"/>
        <v>114</v>
      </c>
      <c r="C128" s="31">
        <f>VLOOKUP(Data!B116,alternative_prizes,3,TRUE)</f>
        <v>0.08</v>
      </c>
      <c r="D128" s="31">
        <f>VLOOKUP(Data!C116,alternative_prizes,3,TRUE)</f>
        <v>0.02</v>
      </c>
      <c r="E128" s="31">
        <f>VLOOKUP(Data!D116,alternative_prizes,3,TRUE)</f>
        <v>0.08</v>
      </c>
      <c r="F128" s="31">
        <f>VLOOKUP(Data!E116,alternative_prizes,3,TRUE)</f>
        <v>0.02</v>
      </c>
      <c r="G128" s="31">
        <f>VLOOKUP(Data!F116,alternative_prizes,3,TRUE)</f>
        <v>0.1</v>
      </c>
      <c r="H128" s="31">
        <f>VLOOKUP(Data!G116,alternative_prizes,3,TRUE)</f>
        <v>0.01</v>
      </c>
      <c r="I128" s="31">
        <f>VLOOKUP(Data!H116,alternative_prizes,3,TRUE)</f>
        <v>0.1</v>
      </c>
      <c r="J128" s="31">
        <f>VLOOKUP(Data!I116,alternative_prizes,3,TRUE)</f>
        <v>0</v>
      </c>
      <c r="K128" s="31">
        <f>VLOOKUP(Data!J116,alternative_prizes,3,TRUE)</f>
        <v>0.1</v>
      </c>
      <c r="L128" s="31">
        <f>VLOOKUP(Data!K116,alternative_prizes,3,TRUE)</f>
        <v>0.02</v>
      </c>
      <c r="M128" s="31">
        <f>VLOOKUP(Data!L116,alternative_prizes,3,TRUE)</f>
        <v>0.1</v>
      </c>
      <c r="N128" s="31">
        <f>VLOOKUP(Data!M116,alternative_prizes,3,TRUE)</f>
        <v>0</v>
      </c>
      <c r="O128" s="31">
        <f>VLOOKUP(Data!N116,alternative_prizes,3,TRUE)</f>
        <v>0.01</v>
      </c>
      <c r="P128" s="31">
        <f>VLOOKUP(Data!O116,alternative_prizes,3,TRUE)</f>
        <v>0.01</v>
      </c>
      <c r="Q128" s="31">
        <f>VLOOKUP(Data!P116,alternative_prizes,3,TRUE)</f>
        <v>0.1</v>
      </c>
      <c r="R128" s="31">
        <f>VLOOKUP(Data!Q116,alternative_prizes,3,TRUE)</f>
        <v>0.02</v>
      </c>
      <c r="S128" s="31">
        <f>VLOOKUP(Data!R116,alternative_prizes,3,TRUE)</f>
        <v>0</v>
      </c>
      <c r="T128" s="31">
        <f>VLOOKUP(Data!S116,alternative_prizes,3,TRUE)</f>
        <v>0.08</v>
      </c>
      <c r="U128" s="31">
        <f>VLOOKUP(Data!T116,alternative_prizes,3,TRUE)</f>
        <v>0.08</v>
      </c>
      <c r="V128" s="31">
        <f>VLOOKUP(Data!U116,alternative_prizes,3,TRUE)</f>
        <v>0.1</v>
      </c>
      <c r="X128">
        <f t="shared" si="78"/>
        <v>114</v>
      </c>
      <c r="Z128" s="32">
        <f t="shared" si="109"/>
        <v>150000</v>
      </c>
      <c r="AA128" s="29">
        <f t="shared" ref="AA128:AT128" si="127">Z128*(1+C128)*(1-$AA$9)</f>
        <v>157862.93037992713</v>
      </c>
      <c r="AB128" s="29">
        <f t="shared" si="127"/>
        <v>156908.1412586449</v>
      </c>
      <c r="AC128" s="29">
        <f t="shared" si="127"/>
        <v>165133.19319704821</v>
      </c>
      <c r="AD128" s="29">
        <f t="shared" si="127"/>
        <v>164134.43195495245</v>
      </c>
      <c r="AE128" s="29">
        <f t="shared" si="127"/>
        <v>175937.13978468458</v>
      </c>
      <c r="AF128" s="29">
        <f t="shared" si="127"/>
        <v>173158.5924294068</v>
      </c>
      <c r="AG128" s="29">
        <f t="shared" si="127"/>
        <v>185610.21668831227</v>
      </c>
      <c r="AH128" s="29">
        <f t="shared" si="127"/>
        <v>180870.20194364339</v>
      </c>
      <c r="AI128" s="29">
        <f t="shared" si="127"/>
        <v>193876.35868491369</v>
      </c>
      <c r="AJ128" s="29">
        <f t="shared" si="127"/>
        <v>192703.75256579084</v>
      </c>
      <c r="AK128" s="29">
        <f t="shared" si="127"/>
        <v>206560.84557264546</v>
      </c>
      <c r="AL128" s="29">
        <f t="shared" si="127"/>
        <v>201285.8048386013</v>
      </c>
      <c r="AM128" s="29">
        <f t="shared" si="127"/>
        <v>198106.93003494295</v>
      </c>
      <c r="AN128" s="29">
        <f t="shared" si="127"/>
        <v>194978.2586970751</v>
      </c>
      <c r="AO128" s="29">
        <f t="shared" si="127"/>
        <v>208998.90867978625</v>
      </c>
      <c r="AP128" s="29">
        <f t="shared" si="127"/>
        <v>207734.83810991238</v>
      </c>
      <c r="AQ128" s="29">
        <f t="shared" si="127"/>
        <v>202429.81658043538</v>
      </c>
      <c r="AR128" s="29">
        <f t="shared" si="127"/>
        <v>213041.09361105796</v>
      </c>
      <c r="AS128" s="29">
        <f t="shared" si="127"/>
        <v>224208.60885857322</v>
      </c>
      <c r="AT128" s="29">
        <f t="shared" si="127"/>
        <v>240331.17785125549</v>
      </c>
      <c r="AU128" s="19"/>
      <c r="AV128" s="28">
        <f t="shared" si="75"/>
        <v>169</v>
      </c>
      <c r="AW128" s="19"/>
      <c r="AX128" s="27">
        <f t="shared" si="76"/>
        <v>2.3849076258013469E-2</v>
      </c>
    </row>
    <row r="129" spans="1:50">
      <c r="A129">
        <f t="shared" si="77"/>
        <v>115</v>
      </c>
      <c r="C129" s="31">
        <f>VLOOKUP(Data!B117,alternative_prizes,3,TRUE)</f>
        <v>0.02</v>
      </c>
      <c r="D129" s="31">
        <f>VLOOKUP(Data!C117,alternative_prizes,3,TRUE)</f>
        <v>0.01</v>
      </c>
      <c r="E129" s="31">
        <f>VLOOKUP(Data!D117,alternative_prizes,3,TRUE)</f>
        <v>0</v>
      </c>
      <c r="F129" s="31">
        <f>VLOOKUP(Data!E117,alternative_prizes,3,TRUE)</f>
        <v>0.01</v>
      </c>
      <c r="G129" s="31">
        <f>VLOOKUP(Data!F117,alternative_prizes,3,TRUE)</f>
        <v>0</v>
      </c>
      <c r="H129" s="31">
        <f>VLOOKUP(Data!G117,alternative_prizes,3,TRUE)</f>
        <v>0.01</v>
      </c>
      <c r="I129" s="31">
        <f>VLOOKUP(Data!H117,alternative_prizes,3,TRUE)</f>
        <v>0.08</v>
      </c>
      <c r="J129" s="31">
        <f>VLOOKUP(Data!I117,alternative_prizes,3,TRUE)</f>
        <v>0.1</v>
      </c>
      <c r="K129" s="31">
        <f>VLOOKUP(Data!J117,alternative_prizes,3,TRUE)</f>
        <v>0.1</v>
      </c>
      <c r="L129" s="31">
        <f>VLOOKUP(Data!K117,alternative_prizes,3,TRUE)</f>
        <v>0</v>
      </c>
      <c r="M129" s="31">
        <f>VLOOKUP(Data!L117,alternative_prizes,3,TRUE)</f>
        <v>0</v>
      </c>
      <c r="N129" s="31">
        <f>VLOOKUP(Data!M117,alternative_prizes,3,TRUE)</f>
        <v>0.1</v>
      </c>
      <c r="O129" s="31">
        <f>VLOOKUP(Data!N117,alternative_prizes,3,TRUE)</f>
        <v>0.02</v>
      </c>
      <c r="P129" s="31">
        <f>VLOOKUP(Data!O117,alternative_prizes,3,TRUE)</f>
        <v>0.02</v>
      </c>
      <c r="Q129" s="31">
        <f>VLOOKUP(Data!P117,alternative_prizes,3,TRUE)</f>
        <v>0.08</v>
      </c>
      <c r="R129" s="31">
        <f>VLOOKUP(Data!Q117,alternative_prizes,3,TRUE)</f>
        <v>0.1</v>
      </c>
      <c r="S129" s="31">
        <f>VLOOKUP(Data!R117,alternative_prizes,3,TRUE)</f>
        <v>0.1</v>
      </c>
      <c r="T129" s="31">
        <f>VLOOKUP(Data!S117,alternative_prizes,3,TRUE)</f>
        <v>0.01</v>
      </c>
      <c r="U129" s="31">
        <f>VLOOKUP(Data!T117,alternative_prizes,3,TRUE)</f>
        <v>0.02</v>
      </c>
      <c r="V129" s="31">
        <f>VLOOKUP(Data!U117,alternative_prizes,3,TRUE)</f>
        <v>0.01</v>
      </c>
      <c r="X129">
        <f t="shared" si="78"/>
        <v>115</v>
      </c>
      <c r="Z129" s="32">
        <f t="shared" si="109"/>
        <v>150000</v>
      </c>
      <c r="AA129" s="29">
        <f t="shared" ref="AA129:AT129" si="128">Z129*(1+C129)*(1-$AA$9)</f>
        <v>149092.76758104231</v>
      </c>
      <c r="AB129" s="29">
        <f t="shared" si="128"/>
        <v>146738.16914002906</v>
      </c>
      <c r="AC129" s="29">
        <f t="shared" si="128"/>
        <v>142990.84801870605</v>
      </c>
      <c r="AD129" s="29">
        <f t="shared" si="128"/>
        <v>140732.61622593316</v>
      </c>
      <c r="AE129" s="29">
        <f t="shared" si="128"/>
        <v>137138.6617127129</v>
      </c>
      <c r="AF129" s="29">
        <f t="shared" si="128"/>
        <v>134972.85257045605</v>
      </c>
      <c r="AG129" s="29">
        <f t="shared" si="128"/>
        <v>142048.06685673384</v>
      </c>
      <c r="AH129" s="29">
        <f t="shared" si="128"/>
        <v>152262.57097338638</v>
      </c>
      <c r="AI129" s="29">
        <f t="shared" si="128"/>
        <v>163211.58768607685</v>
      </c>
      <c r="AJ129" s="29">
        <f t="shared" si="128"/>
        <v>159043.57718570693</v>
      </c>
      <c r="AK129" s="29">
        <f t="shared" si="128"/>
        <v>154982.00711507298</v>
      </c>
      <c r="AL129" s="29">
        <f t="shared" si="128"/>
        <v>166126.57518075898</v>
      </c>
      <c r="AM129" s="29">
        <f t="shared" si="128"/>
        <v>165121.80574972965</v>
      </c>
      <c r="AN129" s="29">
        <f t="shared" si="128"/>
        <v>164123.1133813764</v>
      </c>
      <c r="AO129" s="29">
        <f t="shared" si="128"/>
        <v>172726.37080974077</v>
      </c>
      <c r="AP129" s="29">
        <f t="shared" si="128"/>
        <v>185146.91453646385</v>
      </c>
      <c r="AQ129" s="29">
        <f t="shared" si="128"/>
        <v>198460.60449062299</v>
      </c>
      <c r="AR129" s="29">
        <f t="shared" si="128"/>
        <v>195326.34762814868</v>
      </c>
      <c r="AS129" s="29">
        <f t="shared" si="128"/>
        <v>194144.9716625163</v>
      </c>
      <c r="AT129" s="29">
        <f t="shared" si="128"/>
        <v>191078.87090508928</v>
      </c>
      <c r="AU129" s="19"/>
      <c r="AV129" s="28">
        <f t="shared" si="75"/>
        <v>76</v>
      </c>
      <c r="AW129" s="19"/>
      <c r="AX129" s="27">
        <f t="shared" si="76"/>
        <v>1.2176081461886978E-2</v>
      </c>
    </row>
    <row r="130" spans="1:50">
      <c r="A130">
        <f t="shared" si="77"/>
        <v>116</v>
      </c>
      <c r="C130" s="31">
        <f>VLOOKUP(Data!B118,alternative_prizes,3,TRUE)</f>
        <v>0</v>
      </c>
      <c r="D130" s="31">
        <f>VLOOKUP(Data!C118,alternative_prizes,3,TRUE)</f>
        <v>0.01</v>
      </c>
      <c r="E130" s="31">
        <f>VLOOKUP(Data!D118,alternative_prizes,3,TRUE)</f>
        <v>0.08</v>
      </c>
      <c r="F130" s="31">
        <f>VLOOKUP(Data!E118,alternative_prizes,3,TRUE)</f>
        <v>0.02</v>
      </c>
      <c r="G130" s="31">
        <f>VLOOKUP(Data!F118,alternative_prizes,3,TRUE)</f>
        <v>0.02</v>
      </c>
      <c r="H130" s="31">
        <f>VLOOKUP(Data!G118,alternative_prizes,3,TRUE)</f>
        <v>0.01</v>
      </c>
      <c r="I130" s="31">
        <f>VLOOKUP(Data!H118,alternative_prizes,3,TRUE)</f>
        <v>0.01</v>
      </c>
      <c r="J130" s="31">
        <f>VLOOKUP(Data!I118,alternative_prizes,3,TRUE)</f>
        <v>0.02</v>
      </c>
      <c r="K130" s="31">
        <f>VLOOKUP(Data!J118,alternative_prizes,3,TRUE)</f>
        <v>0.02</v>
      </c>
      <c r="L130" s="31">
        <f>VLOOKUP(Data!K118,alternative_prizes,3,TRUE)</f>
        <v>0.08</v>
      </c>
      <c r="M130" s="31">
        <f>VLOOKUP(Data!L118,alternative_prizes,3,TRUE)</f>
        <v>0</v>
      </c>
      <c r="N130" s="31">
        <f>VLOOKUP(Data!M118,alternative_prizes,3,TRUE)</f>
        <v>0.08</v>
      </c>
      <c r="O130" s="31">
        <f>VLOOKUP(Data!N118,alternative_prizes,3,TRUE)</f>
        <v>0.02</v>
      </c>
      <c r="P130" s="31">
        <f>VLOOKUP(Data!O118,alternative_prizes,3,TRUE)</f>
        <v>0.08</v>
      </c>
      <c r="Q130" s="31">
        <f>VLOOKUP(Data!P118,alternative_prizes,3,TRUE)</f>
        <v>0.01</v>
      </c>
      <c r="R130" s="31">
        <f>VLOOKUP(Data!Q118,alternative_prizes,3,TRUE)</f>
        <v>0.1</v>
      </c>
      <c r="S130" s="31">
        <f>VLOOKUP(Data!R118,alternative_prizes,3,TRUE)</f>
        <v>0</v>
      </c>
      <c r="T130" s="31">
        <f>VLOOKUP(Data!S118,alternative_prizes,3,TRUE)</f>
        <v>0.08</v>
      </c>
      <c r="U130" s="31">
        <f>VLOOKUP(Data!T118,alternative_prizes,3,TRUE)</f>
        <v>0.02</v>
      </c>
      <c r="V130" s="31">
        <f>VLOOKUP(Data!U118,alternative_prizes,3,TRUE)</f>
        <v>0</v>
      </c>
      <c r="X130">
        <f t="shared" si="78"/>
        <v>116</v>
      </c>
      <c r="Z130" s="32">
        <f t="shared" si="109"/>
        <v>150000</v>
      </c>
      <c r="AA130" s="29">
        <f t="shared" ref="AA130:AT130" si="129">Z130*(1+C130)*(1-$AA$9)</f>
        <v>146169.37998141401</v>
      </c>
      <c r="AB130" s="29">
        <f t="shared" si="129"/>
        <v>143860.95013728339</v>
      </c>
      <c r="AC130" s="29">
        <f t="shared" si="129"/>
        <v>151402.07437274759</v>
      </c>
      <c r="AD130" s="29">
        <f t="shared" si="129"/>
        <v>150486.36190495826</v>
      </c>
      <c r="AE130" s="29">
        <f t="shared" si="129"/>
        <v>149576.18786408374</v>
      </c>
      <c r="AF130" s="29">
        <f t="shared" si="129"/>
        <v>147213.95484318258</v>
      </c>
      <c r="AG130" s="29">
        <f t="shared" si="129"/>
        <v>144889.02819386852</v>
      </c>
      <c r="AH130" s="29">
        <f t="shared" si="129"/>
        <v>144012.70803701016</v>
      </c>
      <c r="AI130" s="29">
        <f t="shared" si="129"/>
        <v>143141.6880538564</v>
      </c>
      <c r="AJ130" s="29">
        <f t="shared" si="129"/>
        <v>150645.10890474124</v>
      </c>
      <c r="AK130" s="29">
        <f t="shared" si="129"/>
        <v>146798.01443892412</v>
      </c>
      <c r="AL130" s="29">
        <f t="shared" si="129"/>
        <v>154493.09822188946</v>
      </c>
      <c r="AM130" s="29">
        <f t="shared" si="129"/>
        <v>153558.69057380871</v>
      </c>
      <c r="AN130" s="29">
        <f t="shared" si="129"/>
        <v>161608.16586190625</v>
      </c>
      <c r="AO130" s="29">
        <f t="shared" si="129"/>
        <v>159055.91372005362</v>
      </c>
      <c r="AP130" s="29">
        <f t="shared" si="129"/>
        <v>170493.43146614183</v>
      </c>
      <c r="AQ130" s="29">
        <f t="shared" si="129"/>
        <v>166139.46112206436</v>
      </c>
      <c r="AR130" s="29">
        <f t="shared" si="129"/>
        <v>174848.4145631404</v>
      </c>
      <c r="AS130" s="29">
        <f t="shared" si="129"/>
        <v>173790.8935625068</v>
      </c>
      <c r="AT130" s="29">
        <f t="shared" si="129"/>
        <v>169352.71438965024</v>
      </c>
      <c r="AU130" s="19"/>
      <c r="AV130" s="28">
        <f t="shared" si="75"/>
        <v>36</v>
      </c>
      <c r="AW130" s="19"/>
      <c r="AX130" s="27">
        <f t="shared" si="76"/>
        <v>6.0858597162183337E-3</v>
      </c>
    </row>
    <row r="131" spans="1:50">
      <c r="A131">
        <f t="shared" si="77"/>
        <v>117</v>
      </c>
      <c r="C131" s="31">
        <f>VLOOKUP(Data!B119,alternative_prizes,3,TRUE)</f>
        <v>0.02</v>
      </c>
      <c r="D131" s="31">
        <f>VLOOKUP(Data!C119,alternative_prizes,3,TRUE)</f>
        <v>0.01</v>
      </c>
      <c r="E131" s="31">
        <f>VLOOKUP(Data!D119,alternative_prizes,3,TRUE)</f>
        <v>0.01</v>
      </c>
      <c r="F131" s="31">
        <f>VLOOKUP(Data!E119,alternative_prizes,3,TRUE)</f>
        <v>0.1</v>
      </c>
      <c r="G131" s="31">
        <f>VLOOKUP(Data!F119,alternative_prizes,3,TRUE)</f>
        <v>0.01</v>
      </c>
      <c r="H131" s="31">
        <f>VLOOKUP(Data!G119,alternative_prizes,3,TRUE)</f>
        <v>0.1</v>
      </c>
      <c r="I131" s="31">
        <f>VLOOKUP(Data!H119,alternative_prizes,3,TRUE)</f>
        <v>0</v>
      </c>
      <c r="J131" s="31">
        <f>VLOOKUP(Data!I119,alternative_prizes,3,TRUE)</f>
        <v>0.1</v>
      </c>
      <c r="K131" s="31">
        <f>VLOOKUP(Data!J119,alternative_prizes,3,TRUE)</f>
        <v>0.02</v>
      </c>
      <c r="L131" s="31">
        <f>VLOOKUP(Data!K119,alternative_prizes,3,TRUE)</f>
        <v>0.01</v>
      </c>
      <c r="M131" s="31">
        <f>VLOOKUP(Data!L119,alternative_prizes,3,TRUE)</f>
        <v>0</v>
      </c>
      <c r="N131" s="31">
        <f>VLOOKUP(Data!M119,alternative_prizes,3,TRUE)</f>
        <v>0.02</v>
      </c>
      <c r="O131" s="31">
        <f>VLOOKUP(Data!N119,alternative_prizes,3,TRUE)</f>
        <v>0.08</v>
      </c>
      <c r="P131" s="31">
        <f>VLOOKUP(Data!O119,alternative_prizes,3,TRUE)</f>
        <v>0.02</v>
      </c>
      <c r="Q131" s="31">
        <f>VLOOKUP(Data!P119,alternative_prizes,3,TRUE)</f>
        <v>0.02</v>
      </c>
      <c r="R131" s="31">
        <f>VLOOKUP(Data!Q119,alternative_prizes,3,TRUE)</f>
        <v>0.08</v>
      </c>
      <c r="S131" s="31">
        <f>VLOOKUP(Data!R119,alternative_prizes,3,TRUE)</f>
        <v>0.08</v>
      </c>
      <c r="T131" s="31">
        <f>VLOOKUP(Data!S119,alternative_prizes,3,TRUE)</f>
        <v>0.1</v>
      </c>
      <c r="U131" s="31">
        <f>VLOOKUP(Data!T119,alternative_prizes,3,TRUE)</f>
        <v>0</v>
      </c>
      <c r="V131" s="31">
        <f>VLOOKUP(Data!U119,alternative_prizes,3,TRUE)</f>
        <v>0.02</v>
      </c>
      <c r="X131">
        <f t="shared" si="78"/>
        <v>117</v>
      </c>
      <c r="Z131" s="32">
        <f t="shared" si="109"/>
        <v>150000</v>
      </c>
      <c r="AA131" s="29">
        <f t="shared" ref="AA131:AT131" si="130">Z131*(1+C131)*(1-$AA$9)</f>
        <v>149092.76758104231</v>
      </c>
      <c r="AB131" s="29">
        <f t="shared" si="130"/>
        <v>146738.16914002906</v>
      </c>
      <c r="AC131" s="29">
        <f t="shared" si="130"/>
        <v>144420.75649889311</v>
      </c>
      <c r="AD131" s="29">
        <f t="shared" si="130"/>
        <v>154805.87784852649</v>
      </c>
      <c r="AE131" s="29">
        <f t="shared" si="130"/>
        <v>152361.05316282404</v>
      </c>
      <c r="AF131" s="29">
        <f t="shared" si="130"/>
        <v>163317.15161025184</v>
      </c>
      <c r="AG131" s="29">
        <f t="shared" si="130"/>
        <v>159146.44527467401</v>
      </c>
      <c r="AH131" s="29">
        <f t="shared" si="130"/>
        <v>170590.47303499767</v>
      </c>
      <c r="AI131" s="29">
        <f t="shared" si="130"/>
        <v>169558.70498497982</v>
      </c>
      <c r="AJ131" s="29">
        <f t="shared" si="130"/>
        <v>166880.89123924702</v>
      </c>
      <c r="AK131" s="29">
        <f t="shared" si="130"/>
        <v>162619.1760212435</v>
      </c>
      <c r="AL131" s="29">
        <f t="shared" si="130"/>
        <v>161635.62009837243</v>
      </c>
      <c r="AM131" s="29">
        <f t="shared" si="130"/>
        <v>170108.48428337148</v>
      </c>
      <c r="AN131" s="29">
        <f t="shared" si="130"/>
        <v>169079.63140549394</v>
      </c>
      <c r="AO131" s="29">
        <f t="shared" si="130"/>
        <v>168057.00125218407</v>
      </c>
      <c r="AP131" s="29">
        <f t="shared" si="130"/>
        <v>176866.47125688576</v>
      </c>
      <c r="AQ131" s="29">
        <f t="shared" si="130"/>
        <v>186137.72959046095</v>
      </c>
      <c r="AR131" s="29">
        <f t="shared" si="130"/>
        <v>199522.66785282906</v>
      </c>
      <c r="AS131" s="29">
        <f t="shared" si="130"/>
        <v>194427.36434857087</v>
      </c>
      <c r="AT131" s="29">
        <f t="shared" si="130"/>
        <v>193251.42562810736</v>
      </c>
      <c r="AU131" s="19"/>
      <c r="AV131" s="28">
        <f t="shared" si="75"/>
        <v>86</v>
      </c>
      <c r="AW131" s="19"/>
      <c r="AX131" s="27">
        <f t="shared" si="76"/>
        <v>1.2748415475330122E-2</v>
      </c>
    </row>
    <row r="132" spans="1:50">
      <c r="A132">
        <f t="shared" si="77"/>
        <v>118</v>
      </c>
      <c r="C132" s="31">
        <f>VLOOKUP(Data!B120,alternative_prizes,3,TRUE)</f>
        <v>0</v>
      </c>
      <c r="D132" s="31">
        <f>VLOOKUP(Data!C120,alternative_prizes,3,TRUE)</f>
        <v>0.02</v>
      </c>
      <c r="E132" s="31">
        <f>VLOOKUP(Data!D120,alternative_prizes,3,TRUE)</f>
        <v>0.1</v>
      </c>
      <c r="F132" s="31">
        <f>VLOOKUP(Data!E120,alternative_prizes,3,TRUE)</f>
        <v>0.01</v>
      </c>
      <c r="G132" s="31">
        <f>VLOOKUP(Data!F120,alternative_prizes,3,TRUE)</f>
        <v>0.08</v>
      </c>
      <c r="H132" s="31">
        <f>VLOOKUP(Data!G120,alternative_prizes,3,TRUE)</f>
        <v>0.02</v>
      </c>
      <c r="I132" s="31">
        <f>VLOOKUP(Data!H120,alternative_prizes,3,TRUE)</f>
        <v>0.02</v>
      </c>
      <c r="J132" s="31">
        <f>VLOOKUP(Data!I120,alternative_prizes,3,TRUE)</f>
        <v>0.01</v>
      </c>
      <c r="K132" s="31">
        <f>VLOOKUP(Data!J120,alternative_prizes,3,TRUE)</f>
        <v>0.02</v>
      </c>
      <c r="L132" s="31">
        <f>VLOOKUP(Data!K120,alternative_prizes,3,TRUE)</f>
        <v>0.1</v>
      </c>
      <c r="M132" s="31">
        <f>VLOOKUP(Data!L120,alternative_prizes,3,TRUE)</f>
        <v>0.1</v>
      </c>
      <c r="N132" s="31">
        <f>VLOOKUP(Data!M120,alternative_prizes,3,TRUE)</f>
        <v>0.08</v>
      </c>
      <c r="O132" s="31">
        <f>VLOOKUP(Data!N120,alternative_prizes,3,TRUE)</f>
        <v>0.02</v>
      </c>
      <c r="P132" s="31">
        <f>VLOOKUP(Data!O120,alternative_prizes,3,TRUE)</f>
        <v>0</v>
      </c>
      <c r="Q132" s="31">
        <f>VLOOKUP(Data!P120,alternative_prizes,3,TRUE)</f>
        <v>0.02</v>
      </c>
      <c r="R132" s="31">
        <f>VLOOKUP(Data!Q120,alternative_prizes,3,TRUE)</f>
        <v>0.1</v>
      </c>
      <c r="S132" s="31">
        <f>VLOOKUP(Data!R120,alternative_prizes,3,TRUE)</f>
        <v>0.1</v>
      </c>
      <c r="T132" s="31">
        <f>VLOOKUP(Data!S120,alternative_prizes,3,TRUE)</f>
        <v>0.02</v>
      </c>
      <c r="U132" s="31">
        <f>VLOOKUP(Data!T120,alternative_prizes,3,TRUE)</f>
        <v>0.02</v>
      </c>
      <c r="V132" s="31">
        <f>VLOOKUP(Data!U120,alternative_prizes,3,TRUE)</f>
        <v>0.1</v>
      </c>
      <c r="X132">
        <f t="shared" si="78"/>
        <v>118</v>
      </c>
      <c r="Z132" s="32">
        <f t="shared" si="109"/>
        <v>150000</v>
      </c>
      <c r="AA132" s="29">
        <f t="shared" ref="AA132:AT132" si="131">Z132*(1+C132)*(1-$AA$9)</f>
        <v>146169.37998141401</v>
      </c>
      <c r="AB132" s="29">
        <f t="shared" si="131"/>
        <v>145285.31598022676</v>
      </c>
      <c r="AC132" s="29">
        <f t="shared" si="131"/>
        <v>155732.60675304619</v>
      </c>
      <c r="AD132" s="29">
        <f t="shared" si="131"/>
        <v>153273.14638467968</v>
      </c>
      <c r="AE132" s="29">
        <f t="shared" si="131"/>
        <v>161307.6535789138</v>
      </c>
      <c r="AF132" s="29">
        <f t="shared" si="131"/>
        <v>160332.03002722852</v>
      </c>
      <c r="AG132" s="29">
        <f t="shared" si="131"/>
        <v>159362.30725764186</v>
      </c>
      <c r="AH132" s="29">
        <f t="shared" si="131"/>
        <v>156845.52360466452</v>
      </c>
      <c r="AI132" s="29">
        <f t="shared" si="131"/>
        <v>155896.88797944755</v>
      </c>
      <c r="AJ132" s="29">
        <f t="shared" si="131"/>
        <v>167107.24401791059</v>
      </c>
      <c r="AK132" s="29">
        <f t="shared" si="131"/>
        <v>179123.72315567289</v>
      </c>
      <c r="AL132" s="29">
        <f t="shared" si="131"/>
        <v>188513.30558611554</v>
      </c>
      <c r="AM132" s="29">
        <f t="shared" si="131"/>
        <v>187373.13637123152</v>
      </c>
      <c r="AN132" s="29">
        <f t="shared" si="131"/>
        <v>182588.10112370565</v>
      </c>
      <c r="AO132" s="29">
        <f t="shared" si="131"/>
        <v>181483.7688260033</v>
      </c>
      <c r="AP132" s="29">
        <f t="shared" si="131"/>
        <v>194534.0464172393</v>
      </c>
      <c r="AQ132" s="29">
        <f t="shared" si="131"/>
        <v>208522.75363394557</v>
      </c>
      <c r="AR132" s="29">
        <f t="shared" si="131"/>
        <v>207261.56295269862</v>
      </c>
      <c r="AS132" s="29">
        <f t="shared" si="131"/>
        <v>206008.00022526842</v>
      </c>
      <c r="AT132" s="29">
        <f t="shared" si="131"/>
        <v>220821.78553701556</v>
      </c>
      <c r="AU132" s="19"/>
      <c r="AV132" s="28">
        <f t="shared" si="75"/>
        <v>141</v>
      </c>
      <c r="AW132" s="19"/>
      <c r="AX132" s="27">
        <f t="shared" si="76"/>
        <v>1.9524185945196892E-2</v>
      </c>
    </row>
    <row r="133" spans="1:50">
      <c r="A133">
        <f t="shared" si="77"/>
        <v>119</v>
      </c>
      <c r="C133" s="31">
        <f>VLOOKUP(Data!B121,alternative_prizes,3,TRUE)</f>
        <v>0.08</v>
      </c>
      <c r="D133" s="31">
        <f>VLOOKUP(Data!C121,alternative_prizes,3,TRUE)</f>
        <v>0</v>
      </c>
      <c r="E133" s="31">
        <f>VLOOKUP(Data!D121,alternative_prizes,3,TRUE)</f>
        <v>0.01</v>
      </c>
      <c r="F133" s="31">
        <f>VLOOKUP(Data!E121,alternative_prizes,3,TRUE)</f>
        <v>0</v>
      </c>
      <c r="G133" s="31">
        <f>VLOOKUP(Data!F121,alternative_prizes,3,TRUE)</f>
        <v>0.01</v>
      </c>
      <c r="H133" s="31">
        <f>VLOOKUP(Data!G121,alternative_prizes,3,TRUE)</f>
        <v>0.01</v>
      </c>
      <c r="I133" s="31">
        <f>VLOOKUP(Data!H121,alternative_prizes,3,TRUE)</f>
        <v>0.01</v>
      </c>
      <c r="J133" s="31">
        <f>VLOOKUP(Data!I121,alternative_prizes,3,TRUE)</f>
        <v>0.01</v>
      </c>
      <c r="K133" s="31">
        <f>VLOOKUP(Data!J121,alternative_prizes,3,TRUE)</f>
        <v>0.01</v>
      </c>
      <c r="L133" s="31">
        <f>VLOOKUP(Data!K121,alternative_prizes,3,TRUE)</f>
        <v>0.1</v>
      </c>
      <c r="M133" s="31">
        <f>VLOOKUP(Data!L121,alternative_prizes,3,TRUE)</f>
        <v>0.01</v>
      </c>
      <c r="N133" s="31">
        <f>VLOOKUP(Data!M121,alternative_prizes,3,TRUE)</f>
        <v>0</v>
      </c>
      <c r="O133" s="31">
        <f>VLOOKUP(Data!N121,alternative_prizes,3,TRUE)</f>
        <v>0.1</v>
      </c>
      <c r="P133" s="31">
        <f>VLOOKUP(Data!O121,alternative_prizes,3,TRUE)</f>
        <v>0.1</v>
      </c>
      <c r="Q133" s="31">
        <f>VLOOKUP(Data!P121,alternative_prizes,3,TRUE)</f>
        <v>0.01</v>
      </c>
      <c r="R133" s="31">
        <f>VLOOKUP(Data!Q121,alternative_prizes,3,TRUE)</f>
        <v>0.08</v>
      </c>
      <c r="S133" s="31">
        <f>VLOOKUP(Data!R121,alternative_prizes,3,TRUE)</f>
        <v>0.1</v>
      </c>
      <c r="T133" s="31">
        <f>VLOOKUP(Data!S121,alternative_prizes,3,TRUE)</f>
        <v>0</v>
      </c>
      <c r="U133" s="31">
        <f>VLOOKUP(Data!T121,alternative_prizes,3,TRUE)</f>
        <v>0.02</v>
      </c>
      <c r="V133" s="31">
        <f>VLOOKUP(Data!U121,alternative_prizes,3,TRUE)</f>
        <v>0</v>
      </c>
      <c r="X133">
        <f t="shared" si="78"/>
        <v>119</v>
      </c>
      <c r="Z133" s="32">
        <f t="shared" si="109"/>
        <v>150000</v>
      </c>
      <c r="AA133" s="29">
        <f t="shared" ref="AA133:AT133" si="132">Z133*(1+C133)*(1-$AA$9)</f>
        <v>157862.93037992713</v>
      </c>
      <c r="AB133" s="29">
        <f t="shared" si="132"/>
        <v>153831.51103788716</v>
      </c>
      <c r="AC133" s="29">
        <f t="shared" si="132"/>
        <v>151402.07437274756</v>
      </c>
      <c r="AD133" s="29">
        <f t="shared" si="132"/>
        <v>147535.64892642963</v>
      </c>
      <c r="AE133" s="29">
        <f t="shared" si="132"/>
        <v>145205.64181346071</v>
      </c>
      <c r="AF133" s="29">
        <f t="shared" si="132"/>
        <v>142912.43213342404</v>
      </c>
      <c r="AG133" s="29">
        <f t="shared" si="132"/>
        <v>140655.43875029523</v>
      </c>
      <c r="AH133" s="29">
        <f t="shared" si="132"/>
        <v>138434.08970583903</v>
      </c>
      <c r="AI133" s="29">
        <f t="shared" si="132"/>
        <v>136247.82207466586</v>
      </c>
      <c r="AJ133" s="29">
        <f t="shared" si="132"/>
        <v>146045.2376274608</v>
      </c>
      <c r="AK133" s="29">
        <f t="shared" si="132"/>
        <v>143738.76834384442</v>
      </c>
      <c r="AL133" s="29">
        <f t="shared" si="132"/>
        <v>140068.0443207456</v>
      </c>
      <c r="AM133" s="29">
        <f t="shared" si="132"/>
        <v>150140.16741953243</v>
      </c>
      <c r="AN133" s="29">
        <f t="shared" si="132"/>
        <v>160936.56466813755</v>
      </c>
      <c r="AO133" s="29">
        <f t="shared" si="132"/>
        <v>158394.91901746139</v>
      </c>
      <c r="AP133" s="29">
        <f t="shared" si="132"/>
        <v>166697.90715591804</v>
      </c>
      <c r="AQ133" s="29">
        <f t="shared" si="132"/>
        <v>178684.95137665232</v>
      </c>
      <c r="AR133" s="29">
        <f t="shared" si="132"/>
        <v>174121.79036489586</v>
      </c>
      <c r="AS133" s="29">
        <f t="shared" si="132"/>
        <v>173068.66414445592</v>
      </c>
      <c r="AT133" s="29">
        <f t="shared" si="132"/>
        <v>168648.928881378</v>
      </c>
      <c r="AU133" s="19"/>
      <c r="AV133" s="28">
        <f t="shared" si="75"/>
        <v>33</v>
      </c>
      <c r="AW133" s="19"/>
      <c r="AX133" s="27">
        <f t="shared" si="76"/>
        <v>5.8763944743875918E-3</v>
      </c>
    </row>
    <row r="134" spans="1:50">
      <c r="A134">
        <f t="shared" si="77"/>
        <v>120</v>
      </c>
      <c r="C134" s="31">
        <f>VLOOKUP(Data!B122,alternative_prizes,3,TRUE)</f>
        <v>0.01</v>
      </c>
      <c r="D134" s="31">
        <f>VLOOKUP(Data!C122,alternative_prizes,3,TRUE)</f>
        <v>0.1</v>
      </c>
      <c r="E134" s="31">
        <f>VLOOKUP(Data!D122,alternative_prizes,3,TRUE)</f>
        <v>0.1</v>
      </c>
      <c r="F134" s="31">
        <f>VLOOKUP(Data!E122,alternative_prizes,3,TRUE)</f>
        <v>0.1</v>
      </c>
      <c r="G134" s="31">
        <f>VLOOKUP(Data!F122,alternative_prizes,3,TRUE)</f>
        <v>0</v>
      </c>
      <c r="H134" s="31">
        <f>VLOOKUP(Data!G122,alternative_prizes,3,TRUE)</f>
        <v>0</v>
      </c>
      <c r="I134" s="31">
        <f>VLOOKUP(Data!H122,alternative_prizes,3,TRUE)</f>
        <v>0.08</v>
      </c>
      <c r="J134" s="31">
        <f>VLOOKUP(Data!I122,alternative_prizes,3,TRUE)</f>
        <v>0</v>
      </c>
      <c r="K134" s="31">
        <f>VLOOKUP(Data!J122,alternative_prizes,3,TRUE)</f>
        <v>0</v>
      </c>
      <c r="L134" s="31">
        <f>VLOOKUP(Data!K122,alternative_prizes,3,TRUE)</f>
        <v>0.01</v>
      </c>
      <c r="M134" s="31">
        <f>VLOOKUP(Data!L122,alternative_prizes,3,TRUE)</f>
        <v>0.02</v>
      </c>
      <c r="N134" s="31">
        <f>VLOOKUP(Data!M122,alternative_prizes,3,TRUE)</f>
        <v>0.08</v>
      </c>
      <c r="O134" s="31">
        <f>VLOOKUP(Data!N122,alternative_prizes,3,TRUE)</f>
        <v>0.08</v>
      </c>
      <c r="P134" s="31">
        <f>VLOOKUP(Data!O122,alternative_prizes,3,TRUE)</f>
        <v>0.02</v>
      </c>
      <c r="Q134" s="31">
        <f>VLOOKUP(Data!P122,alternative_prizes,3,TRUE)</f>
        <v>0.02</v>
      </c>
      <c r="R134" s="31">
        <f>VLOOKUP(Data!Q122,alternative_prizes,3,TRUE)</f>
        <v>0.02</v>
      </c>
      <c r="S134" s="31">
        <f>VLOOKUP(Data!R122,alternative_prizes,3,TRUE)</f>
        <v>0.01</v>
      </c>
      <c r="T134" s="31">
        <f>VLOOKUP(Data!S122,alternative_prizes,3,TRUE)</f>
        <v>0.08</v>
      </c>
      <c r="U134" s="31">
        <f>VLOOKUP(Data!T122,alternative_prizes,3,TRUE)</f>
        <v>0.01</v>
      </c>
      <c r="V134" s="31">
        <f>VLOOKUP(Data!U122,alternative_prizes,3,TRUE)</f>
        <v>0.02</v>
      </c>
      <c r="X134">
        <f t="shared" si="78"/>
        <v>120</v>
      </c>
      <c r="Z134" s="32">
        <f t="shared" si="109"/>
        <v>150000</v>
      </c>
      <c r="AA134" s="29">
        <f t="shared" ref="AA134:AT134" si="133">Z134*(1+C134)*(1-$AA$9)</f>
        <v>147631.07378122816</v>
      </c>
      <c r="AB134" s="29">
        <f t="shared" si="133"/>
        <v>158247.04515101173</v>
      </c>
      <c r="AC134" s="29">
        <f t="shared" si="133"/>
        <v>169626.39813983758</v>
      </c>
      <c r="AD134" s="29">
        <f t="shared" si="133"/>
        <v>181824.02659359065</v>
      </c>
      <c r="AE134" s="29">
        <f t="shared" si="133"/>
        <v>177180.70155272851</v>
      </c>
      <c r="AF134" s="29">
        <f t="shared" si="133"/>
        <v>172655.95527089524</v>
      </c>
      <c r="AG134" s="29">
        <f t="shared" si="133"/>
        <v>181706.50031072766</v>
      </c>
      <c r="AH134" s="29">
        <f t="shared" si="133"/>
        <v>177066.17659341116</v>
      </c>
      <c r="AI134" s="29">
        <f t="shared" si="133"/>
        <v>172544.35498892315</v>
      </c>
      <c r="AJ134" s="29">
        <f t="shared" si="133"/>
        <v>169819.38934602757</v>
      </c>
      <c r="AK134" s="29">
        <f t="shared" si="133"/>
        <v>168792.28497681214</v>
      </c>
      <c r="AL134" s="29">
        <f t="shared" si="133"/>
        <v>177640.29821308877</v>
      </c>
      <c r="AM134" s="29">
        <f t="shared" si="133"/>
        <v>186952.12019654887</v>
      </c>
      <c r="AN134" s="29">
        <f t="shared" si="133"/>
        <v>185821.39336831428</v>
      </c>
      <c r="AO134" s="29">
        <f t="shared" si="133"/>
        <v>184697.50542031677</v>
      </c>
      <c r="AP134" s="29">
        <f t="shared" si="133"/>
        <v>183580.41498953057</v>
      </c>
      <c r="AQ134" s="29">
        <f t="shared" si="133"/>
        <v>180681.15860071912</v>
      </c>
      <c r="AR134" s="29">
        <f t="shared" si="133"/>
        <v>190152.38107433266</v>
      </c>
      <c r="AS134" s="29">
        <f t="shared" si="133"/>
        <v>187149.33466707345</v>
      </c>
      <c r="AT134" s="29">
        <f t="shared" si="133"/>
        <v>186017.41504309789</v>
      </c>
      <c r="AU134" s="19"/>
      <c r="AV134" s="28">
        <f t="shared" si="75"/>
        <v>64</v>
      </c>
      <c r="AW134" s="19"/>
      <c r="AX134" s="27">
        <f t="shared" si="76"/>
        <v>1.0818349919439418E-2</v>
      </c>
    </row>
    <row r="135" spans="1:50">
      <c r="A135">
        <f t="shared" si="77"/>
        <v>121</v>
      </c>
      <c r="C135" s="31">
        <f>VLOOKUP(Data!B123,alternative_prizes,3,TRUE)</f>
        <v>0.02</v>
      </c>
      <c r="D135" s="31">
        <f>VLOOKUP(Data!C123,alternative_prizes,3,TRUE)</f>
        <v>0</v>
      </c>
      <c r="E135" s="31">
        <f>VLOOKUP(Data!D123,alternative_prizes,3,TRUE)</f>
        <v>0.1</v>
      </c>
      <c r="F135" s="31">
        <f>VLOOKUP(Data!E123,alternative_prizes,3,TRUE)</f>
        <v>0</v>
      </c>
      <c r="G135" s="31">
        <f>VLOOKUP(Data!F123,alternative_prizes,3,TRUE)</f>
        <v>0</v>
      </c>
      <c r="H135" s="31">
        <f>VLOOKUP(Data!G123,alternative_prizes,3,TRUE)</f>
        <v>0.01</v>
      </c>
      <c r="I135" s="31">
        <f>VLOOKUP(Data!H123,alternative_prizes,3,TRUE)</f>
        <v>0</v>
      </c>
      <c r="J135" s="31">
        <f>VLOOKUP(Data!I123,alternative_prizes,3,TRUE)</f>
        <v>0</v>
      </c>
      <c r="K135" s="31">
        <f>VLOOKUP(Data!J123,alternative_prizes,3,TRUE)</f>
        <v>0.02</v>
      </c>
      <c r="L135" s="31">
        <f>VLOOKUP(Data!K123,alternative_prizes,3,TRUE)</f>
        <v>0.01</v>
      </c>
      <c r="M135" s="31">
        <f>VLOOKUP(Data!L123,alternative_prizes,3,TRUE)</f>
        <v>0.08</v>
      </c>
      <c r="N135" s="31">
        <f>VLOOKUP(Data!M123,alternative_prizes,3,TRUE)</f>
        <v>0.08</v>
      </c>
      <c r="O135" s="31">
        <f>VLOOKUP(Data!N123,alternative_prizes,3,TRUE)</f>
        <v>0.02</v>
      </c>
      <c r="P135" s="31">
        <f>VLOOKUP(Data!O123,alternative_prizes,3,TRUE)</f>
        <v>0.01</v>
      </c>
      <c r="Q135" s="31">
        <f>VLOOKUP(Data!P123,alternative_prizes,3,TRUE)</f>
        <v>0.01</v>
      </c>
      <c r="R135" s="31">
        <f>VLOOKUP(Data!Q123,alternative_prizes,3,TRUE)</f>
        <v>0</v>
      </c>
      <c r="S135" s="31">
        <f>VLOOKUP(Data!R123,alternative_prizes,3,TRUE)</f>
        <v>0.02</v>
      </c>
      <c r="T135" s="31">
        <f>VLOOKUP(Data!S123,alternative_prizes,3,TRUE)</f>
        <v>0.1</v>
      </c>
      <c r="U135" s="31">
        <f>VLOOKUP(Data!T123,alternative_prizes,3,TRUE)</f>
        <v>0.1</v>
      </c>
      <c r="V135" s="31">
        <f>VLOOKUP(Data!U123,alternative_prizes,3,TRUE)</f>
        <v>0.08</v>
      </c>
      <c r="X135">
        <f t="shared" si="78"/>
        <v>121</v>
      </c>
      <c r="Z135" s="32">
        <f t="shared" si="109"/>
        <v>150000</v>
      </c>
      <c r="AA135" s="29">
        <f t="shared" ref="AA135:AT135" si="134">Z135*(1+C135)*(1-$AA$9)</f>
        <v>149092.76758104231</v>
      </c>
      <c r="AB135" s="29">
        <f t="shared" si="134"/>
        <v>145285.31598022679</v>
      </c>
      <c r="AC135" s="29">
        <f t="shared" si="134"/>
        <v>155732.60675304622</v>
      </c>
      <c r="AD135" s="29">
        <f t="shared" si="134"/>
        <v>151755.59047988089</v>
      </c>
      <c r="AE135" s="29">
        <f t="shared" si="134"/>
        <v>147880.13712771711</v>
      </c>
      <c r="AF135" s="29">
        <f t="shared" si="134"/>
        <v>145544.68956720096</v>
      </c>
      <c r="AG135" s="29">
        <f t="shared" si="134"/>
        <v>141827.84689083428</v>
      </c>
      <c r="AH135" s="29">
        <f t="shared" si="134"/>
        <v>138205.92296088109</v>
      </c>
      <c r="AI135" s="29">
        <f t="shared" si="134"/>
        <v>137370.02366886722</v>
      </c>
      <c r="AJ135" s="29">
        <f t="shared" si="134"/>
        <v>135200.56066391728</v>
      </c>
      <c r="AK135" s="29">
        <f t="shared" si="134"/>
        <v>142287.71130276727</v>
      </c>
      <c r="AL135" s="29">
        <f t="shared" si="134"/>
        <v>149746.36708871947</v>
      </c>
      <c r="AM135" s="29">
        <f t="shared" si="134"/>
        <v>148840.66869642597</v>
      </c>
      <c r="AN135" s="29">
        <f t="shared" si="134"/>
        <v>146490.05161312933</v>
      </c>
      <c r="AO135" s="29">
        <f t="shared" si="134"/>
        <v>144176.55745275877</v>
      </c>
      <c r="AP135" s="29">
        <f t="shared" si="134"/>
        <v>140494.65340482976</v>
      </c>
      <c r="AQ135" s="29">
        <f t="shared" si="134"/>
        <v>139644.91137643583</v>
      </c>
      <c r="AR135" s="29">
        <f t="shared" si="134"/>
        <v>149686.60749865635</v>
      </c>
      <c r="AS135" s="29">
        <f t="shared" si="134"/>
        <v>160450.38980373243</v>
      </c>
      <c r="AT135" s="29">
        <f t="shared" si="134"/>
        <v>168861.12476679188</v>
      </c>
      <c r="AU135" s="19"/>
      <c r="AV135" s="28">
        <f t="shared" si="75"/>
        <v>34</v>
      </c>
      <c r="AW135" s="19"/>
      <c r="AX135" s="27">
        <f t="shared" si="76"/>
        <v>5.9396369075479516E-3</v>
      </c>
    </row>
    <row r="136" spans="1:50">
      <c r="A136">
        <f t="shared" si="77"/>
        <v>122</v>
      </c>
      <c r="C136" s="31">
        <f>VLOOKUP(Data!B124,alternative_prizes,3,TRUE)</f>
        <v>0.01</v>
      </c>
      <c r="D136" s="31">
        <f>VLOOKUP(Data!C124,alternative_prizes,3,TRUE)</f>
        <v>0.01</v>
      </c>
      <c r="E136" s="31">
        <f>VLOOKUP(Data!D124,alternative_prizes,3,TRUE)</f>
        <v>0</v>
      </c>
      <c r="F136" s="31">
        <f>VLOOKUP(Data!E124,alternative_prizes,3,TRUE)</f>
        <v>0.01</v>
      </c>
      <c r="G136" s="31">
        <f>VLOOKUP(Data!F124,alternative_prizes,3,TRUE)</f>
        <v>0.1</v>
      </c>
      <c r="H136" s="31">
        <f>VLOOKUP(Data!G124,alternative_prizes,3,TRUE)</f>
        <v>0</v>
      </c>
      <c r="I136" s="31">
        <f>VLOOKUP(Data!H124,alternative_prizes,3,TRUE)</f>
        <v>0.1</v>
      </c>
      <c r="J136" s="31">
        <f>VLOOKUP(Data!I124,alternative_prizes,3,TRUE)</f>
        <v>0.02</v>
      </c>
      <c r="K136" s="31">
        <f>VLOOKUP(Data!J124,alternative_prizes,3,TRUE)</f>
        <v>0.1</v>
      </c>
      <c r="L136" s="31">
        <f>VLOOKUP(Data!K124,alternative_prizes,3,TRUE)</f>
        <v>0.08</v>
      </c>
      <c r="M136" s="31">
        <f>VLOOKUP(Data!L124,alternative_prizes,3,TRUE)</f>
        <v>0.01</v>
      </c>
      <c r="N136" s="31">
        <f>VLOOKUP(Data!M124,alternative_prizes,3,TRUE)</f>
        <v>0</v>
      </c>
      <c r="O136" s="31">
        <f>VLOOKUP(Data!N124,alternative_prizes,3,TRUE)</f>
        <v>0.08</v>
      </c>
      <c r="P136" s="31">
        <f>VLOOKUP(Data!O124,alternative_prizes,3,TRUE)</f>
        <v>0.02</v>
      </c>
      <c r="Q136" s="31">
        <f>VLOOKUP(Data!P124,alternative_prizes,3,TRUE)</f>
        <v>0.08</v>
      </c>
      <c r="R136" s="31">
        <f>VLOOKUP(Data!Q124,alternative_prizes,3,TRUE)</f>
        <v>0.02</v>
      </c>
      <c r="S136" s="31">
        <f>VLOOKUP(Data!R124,alternative_prizes,3,TRUE)</f>
        <v>0.02</v>
      </c>
      <c r="T136" s="31">
        <f>VLOOKUP(Data!S124,alternative_prizes,3,TRUE)</f>
        <v>0.02</v>
      </c>
      <c r="U136" s="31">
        <f>VLOOKUP(Data!T124,alternative_prizes,3,TRUE)</f>
        <v>0.01</v>
      </c>
      <c r="V136" s="31">
        <f>VLOOKUP(Data!U124,alternative_prizes,3,TRUE)</f>
        <v>0.1</v>
      </c>
      <c r="X136">
        <f t="shared" si="78"/>
        <v>122</v>
      </c>
      <c r="Z136" s="32">
        <f t="shared" si="109"/>
        <v>150000</v>
      </c>
      <c r="AA136" s="29">
        <f t="shared" ref="AA136:AT136" si="135">Z136*(1+C136)*(1-$AA$9)</f>
        <v>147631.07378122816</v>
      </c>
      <c r="AB136" s="29">
        <f t="shared" si="135"/>
        <v>145299.55963865621</v>
      </c>
      <c r="AC136" s="29">
        <f t="shared" si="135"/>
        <v>141588.97695969912</v>
      </c>
      <c r="AD136" s="29">
        <f t="shared" si="135"/>
        <v>139352.88469430635</v>
      </c>
      <c r="AE136" s="29">
        <f t="shared" si="135"/>
        <v>149373.58153218043</v>
      </c>
      <c r="AF136" s="29">
        <f t="shared" si="135"/>
        <v>145558.95865441338</v>
      </c>
      <c r="AG136" s="29">
        <f t="shared" si="135"/>
        <v>156025.92673987648</v>
      </c>
      <c r="AH136" s="29">
        <f t="shared" si="135"/>
        <v>155082.24821363424</v>
      </c>
      <c r="AI136" s="29">
        <f t="shared" si="135"/>
        <v>166234.02449507825</v>
      </c>
      <c r="AJ136" s="29">
        <f t="shared" si="135"/>
        <v>174947.93490427762</v>
      </c>
      <c r="AK136" s="29">
        <f t="shared" si="135"/>
        <v>172185.00990484608</v>
      </c>
      <c r="AL136" s="29">
        <f t="shared" si="135"/>
        <v>167787.84093256656</v>
      </c>
      <c r="AM136" s="29">
        <f t="shared" si="135"/>
        <v>176583.20167824029</v>
      </c>
      <c r="AN136" s="29">
        <f t="shared" si="135"/>
        <v>175515.18831020131</v>
      </c>
      <c r="AO136" s="29">
        <f t="shared" si="135"/>
        <v>184715.61301888741</v>
      </c>
      <c r="AP136" s="29">
        <f t="shared" si="135"/>
        <v>183598.41306943152</v>
      </c>
      <c r="AQ136" s="29">
        <f t="shared" si="135"/>
        <v>182487.97018672634</v>
      </c>
      <c r="AR136" s="29">
        <f t="shared" si="135"/>
        <v>181384.24350257177</v>
      </c>
      <c r="AS136" s="29">
        <f t="shared" si="135"/>
        <v>178519.67090186951</v>
      </c>
      <c r="AT136" s="29">
        <f t="shared" si="135"/>
        <v>191356.80380822386</v>
      </c>
      <c r="AU136" s="19"/>
      <c r="AV136" s="28">
        <f t="shared" si="75"/>
        <v>81</v>
      </c>
      <c r="AW136" s="19"/>
      <c r="AX136" s="27">
        <f t="shared" si="76"/>
        <v>1.2249643456088588E-2</v>
      </c>
    </row>
    <row r="137" spans="1:50">
      <c r="A137">
        <f t="shared" si="77"/>
        <v>123</v>
      </c>
      <c r="C137" s="31">
        <f>VLOOKUP(Data!B125,alternative_prizes,3,TRUE)</f>
        <v>0</v>
      </c>
      <c r="D137" s="31">
        <f>VLOOKUP(Data!C125,alternative_prizes,3,TRUE)</f>
        <v>0.02</v>
      </c>
      <c r="E137" s="31">
        <f>VLOOKUP(Data!D125,alternative_prizes,3,TRUE)</f>
        <v>0.1</v>
      </c>
      <c r="F137" s="31">
        <f>VLOOKUP(Data!E125,alternative_prizes,3,TRUE)</f>
        <v>0</v>
      </c>
      <c r="G137" s="31">
        <f>VLOOKUP(Data!F125,alternative_prizes,3,TRUE)</f>
        <v>0.08</v>
      </c>
      <c r="H137" s="31">
        <f>VLOOKUP(Data!G125,alternative_prizes,3,TRUE)</f>
        <v>0.01</v>
      </c>
      <c r="I137" s="31">
        <f>VLOOKUP(Data!H125,alternative_prizes,3,TRUE)</f>
        <v>0.1</v>
      </c>
      <c r="J137" s="31">
        <f>VLOOKUP(Data!I125,alternative_prizes,3,TRUE)</f>
        <v>0.1</v>
      </c>
      <c r="K137" s="31">
        <f>VLOOKUP(Data!J125,alternative_prizes,3,TRUE)</f>
        <v>0.02</v>
      </c>
      <c r="L137" s="31">
        <f>VLOOKUP(Data!K125,alternative_prizes,3,TRUE)</f>
        <v>0.02</v>
      </c>
      <c r="M137" s="31">
        <f>VLOOKUP(Data!L125,alternative_prizes,3,TRUE)</f>
        <v>0.02</v>
      </c>
      <c r="N137" s="31">
        <f>VLOOKUP(Data!M125,alternative_prizes,3,TRUE)</f>
        <v>0</v>
      </c>
      <c r="O137" s="31">
        <f>VLOOKUP(Data!N125,alternative_prizes,3,TRUE)</f>
        <v>0.1</v>
      </c>
      <c r="P137" s="31">
        <f>VLOOKUP(Data!O125,alternative_prizes,3,TRUE)</f>
        <v>0</v>
      </c>
      <c r="Q137" s="31">
        <f>VLOOKUP(Data!P125,alternative_prizes,3,TRUE)</f>
        <v>0.1</v>
      </c>
      <c r="R137" s="31">
        <f>VLOOKUP(Data!Q125,alternative_prizes,3,TRUE)</f>
        <v>0</v>
      </c>
      <c r="S137" s="31">
        <f>VLOOKUP(Data!R125,alternative_prizes,3,TRUE)</f>
        <v>0.02</v>
      </c>
      <c r="T137" s="31">
        <f>VLOOKUP(Data!S125,alternative_prizes,3,TRUE)</f>
        <v>0</v>
      </c>
      <c r="U137" s="31">
        <f>VLOOKUP(Data!T125,alternative_prizes,3,TRUE)</f>
        <v>0</v>
      </c>
      <c r="V137" s="31">
        <f>VLOOKUP(Data!U125,alternative_prizes,3,TRUE)</f>
        <v>0.1</v>
      </c>
      <c r="X137">
        <f t="shared" si="78"/>
        <v>123</v>
      </c>
      <c r="Z137" s="32">
        <f t="shared" si="109"/>
        <v>150000</v>
      </c>
      <c r="AA137" s="29">
        <f t="shared" ref="AA137:AT137" si="136">Z137*(1+C137)*(1-$AA$9)</f>
        <v>146169.37998141401</v>
      </c>
      <c r="AB137" s="29">
        <f t="shared" si="136"/>
        <v>145285.31598022676</v>
      </c>
      <c r="AC137" s="29">
        <f t="shared" si="136"/>
        <v>155732.60675304619</v>
      </c>
      <c r="AD137" s="29">
        <f t="shared" si="136"/>
        <v>151755.59047988086</v>
      </c>
      <c r="AE137" s="29">
        <f t="shared" si="136"/>
        <v>159710.54809793446</v>
      </c>
      <c r="AF137" s="29">
        <f t="shared" si="136"/>
        <v>157188.26473257699</v>
      </c>
      <c r="AG137" s="29">
        <f t="shared" si="136"/>
        <v>168491.48210631107</v>
      </c>
      <c r="AH137" s="29">
        <f t="shared" si="136"/>
        <v>180607.50012527939</v>
      </c>
      <c r="AI137" s="29">
        <f t="shared" si="136"/>
        <v>179515.14693047566</v>
      </c>
      <c r="AJ137" s="29">
        <f t="shared" si="136"/>
        <v>178429.40052388047</v>
      </c>
      <c r="AK137" s="29">
        <f t="shared" si="136"/>
        <v>177350.22094621079</v>
      </c>
      <c r="AL137" s="29">
        <f t="shared" si="136"/>
        <v>172821.14556849611</v>
      </c>
      <c r="AM137" s="29">
        <f t="shared" si="136"/>
        <v>185248.50443311501</v>
      </c>
      <c r="AN137" s="29">
        <f t="shared" si="136"/>
        <v>180517.72690315099</v>
      </c>
      <c r="AO137" s="29">
        <f t="shared" si="136"/>
        <v>193498.53759197722</v>
      </c>
      <c r="AP137" s="29">
        <f t="shared" si="136"/>
        <v>188557.07511419762</v>
      </c>
      <c r="AQ137" s="29">
        <f t="shared" si="136"/>
        <v>187416.64117174799</v>
      </c>
      <c r="AR137" s="29">
        <f t="shared" si="136"/>
        <v>182630.4949218237</v>
      </c>
      <c r="AS137" s="29">
        <f t="shared" si="136"/>
        <v>177966.57472281167</v>
      </c>
      <c r="AT137" s="29">
        <f t="shared" si="136"/>
        <v>190763.93515409541</v>
      </c>
      <c r="AU137" s="19"/>
      <c r="AV137" s="28">
        <f t="shared" si="75"/>
        <v>75</v>
      </c>
      <c r="AW137" s="19"/>
      <c r="AX137" s="27">
        <f t="shared" si="76"/>
        <v>1.2092602774798289E-2</v>
      </c>
    </row>
    <row r="138" spans="1:50">
      <c r="A138">
        <f t="shared" si="77"/>
        <v>124</v>
      </c>
      <c r="C138" s="31">
        <f>VLOOKUP(Data!B126,alternative_prizes,3,TRUE)</f>
        <v>0.1</v>
      </c>
      <c r="D138" s="31">
        <f>VLOOKUP(Data!C126,alternative_prizes,3,TRUE)</f>
        <v>0.08</v>
      </c>
      <c r="E138" s="31">
        <f>VLOOKUP(Data!D126,alternative_prizes,3,TRUE)</f>
        <v>0.1</v>
      </c>
      <c r="F138" s="31">
        <f>VLOOKUP(Data!E126,alternative_prizes,3,TRUE)</f>
        <v>0.1</v>
      </c>
      <c r="G138" s="31">
        <f>VLOOKUP(Data!F126,alternative_prizes,3,TRUE)</f>
        <v>0.1</v>
      </c>
      <c r="H138" s="31">
        <f>VLOOKUP(Data!G126,alternative_prizes,3,TRUE)</f>
        <v>0.08</v>
      </c>
      <c r="I138" s="31">
        <f>VLOOKUP(Data!H126,alternative_prizes,3,TRUE)</f>
        <v>0</v>
      </c>
      <c r="J138" s="31">
        <f>VLOOKUP(Data!I126,alternative_prizes,3,TRUE)</f>
        <v>0.02</v>
      </c>
      <c r="K138" s="31">
        <f>VLOOKUP(Data!J126,alternative_prizes,3,TRUE)</f>
        <v>0.1</v>
      </c>
      <c r="L138" s="31">
        <f>VLOOKUP(Data!K126,alternative_prizes,3,TRUE)</f>
        <v>0.02</v>
      </c>
      <c r="M138" s="31">
        <f>VLOOKUP(Data!L126,alternative_prizes,3,TRUE)</f>
        <v>0.01</v>
      </c>
      <c r="N138" s="31">
        <f>VLOOKUP(Data!M126,alternative_prizes,3,TRUE)</f>
        <v>0</v>
      </c>
      <c r="O138" s="31">
        <f>VLOOKUP(Data!N126,alternative_prizes,3,TRUE)</f>
        <v>0.08</v>
      </c>
      <c r="P138" s="31">
        <f>VLOOKUP(Data!O126,alternative_prizes,3,TRUE)</f>
        <v>0.02</v>
      </c>
      <c r="Q138" s="31">
        <f>VLOOKUP(Data!P126,alternative_prizes,3,TRUE)</f>
        <v>0.1</v>
      </c>
      <c r="R138" s="31">
        <f>VLOOKUP(Data!Q126,alternative_prizes,3,TRUE)</f>
        <v>0.08</v>
      </c>
      <c r="S138" s="31">
        <f>VLOOKUP(Data!R126,alternative_prizes,3,TRUE)</f>
        <v>0.02</v>
      </c>
      <c r="T138" s="31">
        <f>VLOOKUP(Data!S126,alternative_prizes,3,TRUE)</f>
        <v>0</v>
      </c>
      <c r="U138" s="31">
        <f>VLOOKUP(Data!T126,alternative_prizes,3,TRUE)</f>
        <v>0.08</v>
      </c>
      <c r="V138" s="31">
        <f>VLOOKUP(Data!U126,alternative_prizes,3,TRUE)</f>
        <v>0</v>
      </c>
      <c r="X138">
        <f t="shared" si="78"/>
        <v>124</v>
      </c>
      <c r="Z138" s="32">
        <f t="shared" si="109"/>
        <v>150000</v>
      </c>
      <c r="AA138" s="29">
        <f t="shared" ref="AA138:AT138" si="137">Z138*(1+C138)*(1-$AA$9)</f>
        <v>160786.31797955543</v>
      </c>
      <c r="AB138" s="29">
        <f t="shared" si="137"/>
        <v>169214.66214167592</v>
      </c>
      <c r="AC138" s="29">
        <f t="shared" si="137"/>
        <v>181382.68315943028</v>
      </c>
      <c r="AD138" s="29">
        <f t="shared" si="137"/>
        <v>194425.6918030474</v>
      </c>
      <c r="AE138" s="29">
        <f t="shared" si="137"/>
        <v>208406.60737093218</v>
      </c>
      <c r="AF138" s="29">
        <f t="shared" si="137"/>
        <v>219331.18500076185</v>
      </c>
      <c r="AG138" s="29">
        <f t="shared" si="137"/>
        <v>213730.02214766783</v>
      </c>
      <c r="AH138" s="29">
        <f t="shared" si="137"/>
        <v>212437.33678102173</v>
      </c>
      <c r="AI138" s="29">
        <f t="shared" si="137"/>
        <v>227713.44788268846</v>
      </c>
      <c r="AJ138" s="29">
        <f t="shared" si="137"/>
        <v>226336.18773500973</v>
      </c>
      <c r="AK138" s="29">
        <f t="shared" si="137"/>
        <v>222761.6962057942</v>
      </c>
      <c r="AL138" s="29">
        <f t="shared" si="137"/>
        <v>217072.92678672698</v>
      </c>
      <c r="AM138" s="29">
        <f t="shared" si="137"/>
        <v>228451.78885800068</v>
      </c>
      <c r="AN138" s="29">
        <f t="shared" si="137"/>
        <v>227070.06306452831</v>
      </c>
      <c r="AO138" s="29">
        <f t="shared" si="137"/>
        <v>243398.39575687301</v>
      </c>
      <c r="AP138" s="29">
        <f t="shared" si="137"/>
        <v>256157.22669302131</v>
      </c>
      <c r="AQ138" s="29">
        <f t="shared" si="137"/>
        <v>254607.93242364662</v>
      </c>
      <c r="AR138" s="29">
        <f t="shared" si="137"/>
        <v>248105.89080476123</v>
      </c>
      <c r="AS138" s="29">
        <f t="shared" si="137"/>
        <v>261111.48644641222</v>
      </c>
      <c r="AT138" s="29">
        <f t="shared" si="137"/>
        <v>254443.36053264976</v>
      </c>
      <c r="AU138" s="19"/>
      <c r="AV138" s="28">
        <f t="shared" si="75"/>
        <v>180</v>
      </c>
      <c r="AW138" s="19"/>
      <c r="AX138" s="27">
        <f t="shared" si="76"/>
        <v>2.6774307983110646E-2</v>
      </c>
    </row>
    <row r="139" spans="1:50">
      <c r="A139">
        <f t="shared" si="77"/>
        <v>125</v>
      </c>
      <c r="C139" s="31">
        <f>VLOOKUP(Data!B127,alternative_prizes,3,TRUE)</f>
        <v>0.02</v>
      </c>
      <c r="D139" s="31">
        <f>VLOOKUP(Data!C127,alternative_prizes,3,TRUE)</f>
        <v>0.1</v>
      </c>
      <c r="E139" s="31">
        <f>VLOOKUP(Data!D127,alternative_prizes,3,TRUE)</f>
        <v>0.1</v>
      </c>
      <c r="F139" s="31">
        <f>VLOOKUP(Data!E127,alternative_prizes,3,TRUE)</f>
        <v>0.1</v>
      </c>
      <c r="G139" s="31">
        <f>VLOOKUP(Data!F127,alternative_prizes,3,TRUE)</f>
        <v>0.01</v>
      </c>
      <c r="H139" s="31">
        <f>VLOOKUP(Data!G127,alternative_prizes,3,TRUE)</f>
        <v>0.02</v>
      </c>
      <c r="I139" s="31">
        <f>VLOOKUP(Data!H127,alternative_prizes,3,TRUE)</f>
        <v>0.01</v>
      </c>
      <c r="J139" s="31">
        <f>VLOOKUP(Data!I127,alternative_prizes,3,TRUE)</f>
        <v>0.08</v>
      </c>
      <c r="K139" s="31">
        <f>VLOOKUP(Data!J127,alternative_prizes,3,TRUE)</f>
        <v>0</v>
      </c>
      <c r="L139" s="31">
        <f>VLOOKUP(Data!K127,alternative_prizes,3,TRUE)</f>
        <v>0.1</v>
      </c>
      <c r="M139" s="31">
        <f>VLOOKUP(Data!L127,alternative_prizes,3,TRUE)</f>
        <v>0.08</v>
      </c>
      <c r="N139" s="31">
        <f>VLOOKUP(Data!M127,alternative_prizes,3,TRUE)</f>
        <v>0.1</v>
      </c>
      <c r="O139" s="31">
        <f>VLOOKUP(Data!N127,alternative_prizes,3,TRUE)</f>
        <v>0.1</v>
      </c>
      <c r="P139" s="31">
        <f>VLOOKUP(Data!O127,alternative_prizes,3,TRUE)</f>
        <v>0.01</v>
      </c>
      <c r="Q139" s="31">
        <f>VLOOKUP(Data!P127,alternative_prizes,3,TRUE)</f>
        <v>0.1</v>
      </c>
      <c r="R139" s="31">
        <f>VLOOKUP(Data!Q127,alternative_prizes,3,TRUE)</f>
        <v>0</v>
      </c>
      <c r="S139" s="31">
        <f>VLOOKUP(Data!R127,alternative_prizes,3,TRUE)</f>
        <v>0</v>
      </c>
      <c r="T139" s="31">
        <f>VLOOKUP(Data!S127,alternative_prizes,3,TRUE)</f>
        <v>0.1</v>
      </c>
      <c r="U139" s="31">
        <f>VLOOKUP(Data!T127,alternative_prizes,3,TRUE)</f>
        <v>0.08</v>
      </c>
      <c r="V139" s="31">
        <f>VLOOKUP(Data!U127,alternative_prizes,3,TRUE)</f>
        <v>0</v>
      </c>
      <c r="X139">
        <f t="shared" si="78"/>
        <v>125</v>
      </c>
      <c r="Z139" s="32">
        <f t="shared" si="109"/>
        <v>150000</v>
      </c>
      <c r="AA139" s="29">
        <f t="shared" ref="AA139:AT139" si="138">Z139*(1+C139)*(1-$AA$9)</f>
        <v>149092.76758104231</v>
      </c>
      <c r="AB139" s="29">
        <f t="shared" si="138"/>
        <v>159813.84757824949</v>
      </c>
      <c r="AC139" s="29">
        <f t="shared" si="138"/>
        <v>171305.86742835084</v>
      </c>
      <c r="AD139" s="29">
        <f t="shared" si="138"/>
        <v>183624.2644806559</v>
      </c>
      <c r="AE139" s="29">
        <f t="shared" si="138"/>
        <v>180724.31558378309</v>
      </c>
      <c r="AF139" s="29">
        <f t="shared" si="138"/>
        <v>179631.25586383941</v>
      </c>
      <c r="AG139" s="29">
        <f t="shared" si="138"/>
        <v>176794.36791899434</v>
      </c>
      <c r="AH139" s="29">
        <f t="shared" si="138"/>
        <v>186061.84662906287</v>
      </c>
      <c r="AI139" s="29">
        <f t="shared" si="138"/>
        <v>181310.29839978044</v>
      </c>
      <c r="AJ139" s="29">
        <f t="shared" si="138"/>
        <v>194348.10194316786</v>
      </c>
      <c r="AK139" s="29">
        <f t="shared" si="138"/>
        <v>204535.73924350194</v>
      </c>
      <c r="AL139" s="29">
        <f t="shared" si="138"/>
        <v>219243.65605459423</v>
      </c>
      <c r="AM139" s="29">
        <f t="shared" si="138"/>
        <v>235009.20131596181</v>
      </c>
      <c r="AN139" s="29">
        <f t="shared" si="138"/>
        <v>231297.73825829505</v>
      </c>
      <c r="AO139" s="29">
        <f t="shared" si="138"/>
        <v>247930.07794366809</v>
      </c>
      <c r="AP139" s="29">
        <f t="shared" si="138"/>
        <v>241598.57181179745</v>
      </c>
      <c r="AQ139" s="29">
        <f t="shared" si="138"/>
        <v>235428.75630750376</v>
      </c>
      <c r="AR139" s="29">
        <f t="shared" si="138"/>
        <v>252358.15248793046</v>
      </c>
      <c r="AS139" s="29">
        <f t="shared" si="138"/>
        <v>265586.6497133947</v>
      </c>
      <c r="AT139" s="29">
        <f t="shared" si="138"/>
        <v>258804.23946631927</v>
      </c>
      <c r="AU139" s="19"/>
      <c r="AV139" s="28">
        <f t="shared" si="75"/>
        <v>187</v>
      </c>
      <c r="AW139" s="19"/>
      <c r="AX139" s="27">
        <f t="shared" si="76"/>
        <v>2.7647112664363593E-2</v>
      </c>
    </row>
    <row r="140" spans="1:50">
      <c r="A140">
        <f t="shared" si="77"/>
        <v>126</v>
      </c>
      <c r="C140" s="31">
        <f>VLOOKUP(Data!B128,alternative_prizes,3,TRUE)</f>
        <v>0.08</v>
      </c>
      <c r="D140" s="31">
        <f>VLOOKUP(Data!C128,alternative_prizes,3,TRUE)</f>
        <v>0.1</v>
      </c>
      <c r="E140" s="31">
        <f>VLOOKUP(Data!D128,alternative_prizes,3,TRUE)</f>
        <v>0</v>
      </c>
      <c r="F140" s="31">
        <f>VLOOKUP(Data!E128,alternative_prizes,3,TRUE)</f>
        <v>0</v>
      </c>
      <c r="G140" s="31">
        <f>VLOOKUP(Data!F128,alternative_prizes,3,TRUE)</f>
        <v>0.02</v>
      </c>
      <c r="H140" s="31">
        <f>VLOOKUP(Data!G128,alternative_prizes,3,TRUE)</f>
        <v>0.08</v>
      </c>
      <c r="I140" s="31">
        <f>VLOOKUP(Data!H128,alternative_prizes,3,TRUE)</f>
        <v>0</v>
      </c>
      <c r="J140" s="31">
        <f>VLOOKUP(Data!I128,alternative_prizes,3,TRUE)</f>
        <v>0.08</v>
      </c>
      <c r="K140" s="31">
        <f>VLOOKUP(Data!J128,alternative_prizes,3,TRUE)</f>
        <v>0.02</v>
      </c>
      <c r="L140" s="31">
        <f>VLOOKUP(Data!K128,alternative_prizes,3,TRUE)</f>
        <v>0.01</v>
      </c>
      <c r="M140" s="31">
        <f>VLOOKUP(Data!L128,alternative_prizes,3,TRUE)</f>
        <v>0</v>
      </c>
      <c r="N140" s="31">
        <f>VLOOKUP(Data!M128,alternative_prizes,3,TRUE)</f>
        <v>0.02</v>
      </c>
      <c r="O140" s="31">
        <f>VLOOKUP(Data!N128,alternative_prizes,3,TRUE)</f>
        <v>0.1</v>
      </c>
      <c r="P140" s="31">
        <f>VLOOKUP(Data!O128,alternative_prizes,3,TRUE)</f>
        <v>0.02</v>
      </c>
      <c r="Q140" s="31">
        <f>VLOOKUP(Data!P128,alternative_prizes,3,TRUE)</f>
        <v>0.01</v>
      </c>
      <c r="R140" s="31">
        <f>VLOOKUP(Data!Q128,alternative_prizes,3,TRUE)</f>
        <v>0</v>
      </c>
      <c r="S140" s="31">
        <f>VLOOKUP(Data!R128,alternative_prizes,3,TRUE)</f>
        <v>0.08</v>
      </c>
      <c r="T140" s="31">
        <f>VLOOKUP(Data!S128,alternative_prizes,3,TRUE)</f>
        <v>0.1</v>
      </c>
      <c r="U140" s="31">
        <f>VLOOKUP(Data!T128,alternative_prizes,3,TRUE)</f>
        <v>0.1</v>
      </c>
      <c r="V140" s="31">
        <f>VLOOKUP(Data!U128,alternative_prizes,3,TRUE)</f>
        <v>0</v>
      </c>
      <c r="X140">
        <f t="shared" si="78"/>
        <v>126</v>
      </c>
      <c r="Z140" s="32">
        <f t="shared" si="109"/>
        <v>150000</v>
      </c>
      <c r="AA140" s="29">
        <f t="shared" ref="AA140:AT140" si="139">Z140*(1+C140)*(1-$AA$9)</f>
        <v>157862.93037992713</v>
      </c>
      <c r="AB140" s="29">
        <f t="shared" si="139"/>
        <v>169214.66214167589</v>
      </c>
      <c r="AC140" s="29">
        <f t="shared" si="139"/>
        <v>164893.34832675476</v>
      </c>
      <c r="AD140" s="29">
        <f t="shared" si="139"/>
        <v>160682.38991987382</v>
      </c>
      <c r="AE140" s="29">
        <f t="shared" si="139"/>
        <v>159710.54809793443</v>
      </c>
      <c r="AF140" s="29">
        <f t="shared" si="139"/>
        <v>168082.50090216153</v>
      </c>
      <c r="AG140" s="29">
        <f t="shared" si="139"/>
        <v>163790.09961729607</v>
      </c>
      <c r="AH140" s="29">
        <f t="shared" si="139"/>
        <v>172375.90061871026</v>
      </c>
      <c r="AI140" s="29">
        <f t="shared" si="139"/>
        <v>171333.33391678811</v>
      </c>
      <c r="AJ140" s="29">
        <f t="shared" si="139"/>
        <v>168627.49373768762</v>
      </c>
      <c r="AK140" s="29">
        <f t="shared" si="139"/>
        <v>164321.17471638383</v>
      </c>
      <c r="AL140" s="29">
        <f t="shared" si="139"/>
        <v>163327.3247375577</v>
      </c>
      <c r="AM140" s="29">
        <f t="shared" si="139"/>
        <v>175071.99446668709</v>
      </c>
      <c r="AN140" s="29">
        <f t="shared" si="139"/>
        <v>174013.12120647533</v>
      </c>
      <c r="AO140" s="29">
        <f t="shared" si="139"/>
        <v>171264.9595715664</v>
      </c>
      <c r="AP140" s="29">
        <f t="shared" si="139"/>
        <v>166891.28635411867</v>
      </c>
      <c r="AQ140" s="29">
        <f t="shared" si="139"/>
        <v>175639.65012491145</v>
      </c>
      <c r="AR140" s="29">
        <f t="shared" si="139"/>
        <v>188269.68423201249</v>
      </c>
      <c r="AS140" s="29">
        <f t="shared" si="139"/>
        <v>201807.92876559234</v>
      </c>
      <c r="AT140" s="29">
        <f t="shared" si="139"/>
        <v>196654.26548666667</v>
      </c>
      <c r="AU140" s="19"/>
      <c r="AV140" s="28">
        <f t="shared" si="75"/>
        <v>93</v>
      </c>
      <c r="AW140" s="19"/>
      <c r="AX140" s="27">
        <f t="shared" si="76"/>
        <v>1.3632683795600675E-2</v>
      </c>
    </row>
    <row r="141" spans="1:50">
      <c r="A141">
        <f t="shared" si="77"/>
        <v>127</v>
      </c>
      <c r="C141" s="31">
        <f>VLOOKUP(Data!B129,alternative_prizes,3,TRUE)</f>
        <v>0.08</v>
      </c>
      <c r="D141" s="31">
        <f>VLOOKUP(Data!C129,alternative_prizes,3,TRUE)</f>
        <v>0.08</v>
      </c>
      <c r="E141" s="31">
        <f>VLOOKUP(Data!D129,alternative_prizes,3,TRUE)</f>
        <v>0.1</v>
      </c>
      <c r="F141" s="31">
        <f>VLOOKUP(Data!E129,alternative_prizes,3,TRUE)</f>
        <v>0.08</v>
      </c>
      <c r="G141" s="31">
        <f>VLOOKUP(Data!F129,alternative_prizes,3,TRUE)</f>
        <v>0</v>
      </c>
      <c r="H141" s="31">
        <f>VLOOKUP(Data!G129,alternative_prizes,3,TRUE)</f>
        <v>0.01</v>
      </c>
      <c r="I141" s="31">
        <f>VLOOKUP(Data!H129,alternative_prizes,3,TRUE)</f>
        <v>0.1</v>
      </c>
      <c r="J141" s="31">
        <f>VLOOKUP(Data!I129,alternative_prizes,3,TRUE)</f>
        <v>0.01</v>
      </c>
      <c r="K141" s="31">
        <f>VLOOKUP(Data!J129,alternative_prizes,3,TRUE)</f>
        <v>0</v>
      </c>
      <c r="L141" s="31">
        <f>VLOOKUP(Data!K129,alternative_prizes,3,TRUE)</f>
        <v>0.1</v>
      </c>
      <c r="M141" s="31">
        <f>VLOOKUP(Data!L129,alternative_prizes,3,TRUE)</f>
        <v>0.01</v>
      </c>
      <c r="N141" s="31">
        <f>VLOOKUP(Data!M129,alternative_prizes,3,TRUE)</f>
        <v>0.08</v>
      </c>
      <c r="O141" s="31">
        <f>VLOOKUP(Data!N129,alternative_prizes,3,TRUE)</f>
        <v>0.08</v>
      </c>
      <c r="P141" s="31">
        <f>VLOOKUP(Data!O129,alternative_prizes,3,TRUE)</f>
        <v>0</v>
      </c>
      <c r="Q141" s="31">
        <f>VLOOKUP(Data!P129,alternative_prizes,3,TRUE)</f>
        <v>0.1</v>
      </c>
      <c r="R141" s="31">
        <f>VLOOKUP(Data!Q129,alternative_prizes,3,TRUE)</f>
        <v>0</v>
      </c>
      <c r="S141" s="31">
        <f>VLOOKUP(Data!R129,alternative_prizes,3,TRUE)</f>
        <v>0</v>
      </c>
      <c r="T141" s="31">
        <f>VLOOKUP(Data!S129,alternative_prizes,3,TRUE)</f>
        <v>0.02</v>
      </c>
      <c r="U141" s="31">
        <f>VLOOKUP(Data!T129,alternative_prizes,3,TRUE)</f>
        <v>0.02</v>
      </c>
      <c r="V141" s="31">
        <f>VLOOKUP(Data!U129,alternative_prizes,3,TRUE)</f>
        <v>0.01</v>
      </c>
      <c r="X141">
        <f t="shared" si="78"/>
        <v>127</v>
      </c>
      <c r="Z141" s="32">
        <f t="shared" si="109"/>
        <v>150000</v>
      </c>
      <c r="AA141" s="29">
        <f t="shared" ref="AA141:AT141" si="140">Z141*(1+C141)*(1-$AA$9)</f>
        <v>157862.93037992713</v>
      </c>
      <c r="AB141" s="29">
        <f t="shared" si="140"/>
        <v>166138.03192091815</v>
      </c>
      <c r="AC141" s="29">
        <f t="shared" si="140"/>
        <v>178084.81619289517</v>
      </c>
      <c r="AD141" s="29">
        <f t="shared" si="140"/>
        <v>187419.93960254089</v>
      </c>
      <c r="AE141" s="29">
        <f t="shared" si="140"/>
        <v>182633.70911904977</v>
      </c>
      <c r="AF141" s="29">
        <f t="shared" si="140"/>
        <v>179749.40390595866</v>
      </c>
      <c r="AG141" s="29">
        <f t="shared" si="140"/>
        <v>192674.96542039342</v>
      </c>
      <c r="AH141" s="29">
        <f t="shared" si="140"/>
        <v>189632.08023849124</v>
      </c>
      <c r="AI141" s="29">
        <f t="shared" si="140"/>
        <v>184789.35728697345</v>
      </c>
      <c r="AJ141" s="29">
        <f t="shared" si="140"/>
        <v>198077.33573320662</v>
      </c>
      <c r="AK141" s="29">
        <f t="shared" si="140"/>
        <v>194949.1317734542</v>
      </c>
      <c r="AL141" s="29">
        <f t="shared" si="140"/>
        <v>205168.27477853364</v>
      </c>
      <c r="AM141" s="29">
        <f t="shared" si="140"/>
        <v>215923.10051688945</v>
      </c>
      <c r="AN141" s="29">
        <f t="shared" si="140"/>
        <v>210408.97150812179</v>
      </c>
      <c r="AO141" s="29">
        <f t="shared" si="140"/>
        <v>225539.22532437393</v>
      </c>
      <c r="AP141" s="29">
        <f t="shared" si="140"/>
        <v>219779.52484768111</v>
      </c>
      <c r="AQ141" s="29">
        <f t="shared" si="140"/>
        <v>214166.91253063548</v>
      </c>
      <c r="AR141" s="29">
        <f t="shared" si="140"/>
        <v>212871.58475652969</v>
      </c>
      <c r="AS141" s="29">
        <f t="shared" si="140"/>
        <v>211584.09140475618</v>
      </c>
      <c r="AT141" s="29">
        <f t="shared" si="140"/>
        <v>208242.57739406454</v>
      </c>
      <c r="AU141" s="19"/>
      <c r="AV141" s="28">
        <f t="shared" si="75"/>
        <v>121</v>
      </c>
      <c r="AW141" s="19"/>
      <c r="AX141" s="27">
        <f t="shared" si="76"/>
        <v>1.6538691868596578E-2</v>
      </c>
    </row>
    <row r="142" spans="1:50">
      <c r="A142">
        <f t="shared" si="77"/>
        <v>128</v>
      </c>
      <c r="C142" s="31">
        <f>VLOOKUP(Data!B130,alternative_prizes,3,TRUE)</f>
        <v>0.08</v>
      </c>
      <c r="D142" s="31">
        <f>VLOOKUP(Data!C130,alternative_prizes,3,TRUE)</f>
        <v>0.1</v>
      </c>
      <c r="E142" s="31">
        <f>VLOOKUP(Data!D130,alternative_prizes,3,TRUE)</f>
        <v>0.1</v>
      </c>
      <c r="F142" s="31">
        <f>VLOOKUP(Data!E130,alternative_prizes,3,TRUE)</f>
        <v>0</v>
      </c>
      <c r="G142" s="31">
        <f>VLOOKUP(Data!F130,alternative_prizes,3,TRUE)</f>
        <v>0.01</v>
      </c>
      <c r="H142" s="31">
        <f>VLOOKUP(Data!G130,alternative_prizes,3,TRUE)</f>
        <v>0</v>
      </c>
      <c r="I142" s="31">
        <f>VLOOKUP(Data!H130,alternative_prizes,3,TRUE)</f>
        <v>0.1</v>
      </c>
      <c r="J142" s="31">
        <f>VLOOKUP(Data!I130,alternative_prizes,3,TRUE)</f>
        <v>0.1</v>
      </c>
      <c r="K142" s="31">
        <f>VLOOKUP(Data!J130,alternative_prizes,3,TRUE)</f>
        <v>0</v>
      </c>
      <c r="L142" s="31">
        <f>VLOOKUP(Data!K130,alternative_prizes,3,TRUE)</f>
        <v>0.08</v>
      </c>
      <c r="M142" s="31">
        <f>VLOOKUP(Data!L130,alternative_prizes,3,TRUE)</f>
        <v>0</v>
      </c>
      <c r="N142" s="31">
        <f>VLOOKUP(Data!M130,alternative_prizes,3,TRUE)</f>
        <v>0.08</v>
      </c>
      <c r="O142" s="31">
        <f>VLOOKUP(Data!N130,alternative_prizes,3,TRUE)</f>
        <v>0.08</v>
      </c>
      <c r="P142" s="31">
        <f>VLOOKUP(Data!O130,alternative_prizes,3,TRUE)</f>
        <v>0.01</v>
      </c>
      <c r="Q142" s="31">
        <f>VLOOKUP(Data!P130,alternative_prizes,3,TRUE)</f>
        <v>0.01</v>
      </c>
      <c r="R142" s="31">
        <f>VLOOKUP(Data!Q130,alternative_prizes,3,TRUE)</f>
        <v>0.1</v>
      </c>
      <c r="S142" s="31">
        <f>VLOOKUP(Data!R130,alternative_prizes,3,TRUE)</f>
        <v>0</v>
      </c>
      <c r="T142" s="31">
        <f>VLOOKUP(Data!S130,alternative_prizes,3,TRUE)</f>
        <v>0.02</v>
      </c>
      <c r="U142" s="31">
        <f>VLOOKUP(Data!T130,alternative_prizes,3,TRUE)</f>
        <v>0.08</v>
      </c>
      <c r="V142" s="31">
        <f>VLOOKUP(Data!U130,alternative_prizes,3,TRUE)</f>
        <v>0.08</v>
      </c>
      <c r="X142">
        <f t="shared" si="78"/>
        <v>128</v>
      </c>
      <c r="Z142" s="32">
        <f t="shared" si="109"/>
        <v>150000</v>
      </c>
      <c r="AA142" s="29">
        <f t="shared" ref="AA142:AT142" si="141">Z142*(1+C142)*(1-$AA$9)</f>
        <v>157862.93037992713</v>
      </c>
      <c r="AB142" s="29">
        <f t="shared" si="141"/>
        <v>169214.66214167589</v>
      </c>
      <c r="AC142" s="29">
        <f t="shared" si="141"/>
        <v>181382.68315943025</v>
      </c>
      <c r="AD142" s="29">
        <f t="shared" si="141"/>
        <v>176750.62891186125</v>
      </c>
      <c r="AE142" s="29">
        <f t="shared" si="141"/>
        <v>173959.23425176978</v>
      </c>
      <c r="AF142" s="29">
        <f t="shared" si="141"/>
        <v>169516.75608415165</v>
      </c>
      <c r="AG142" s="29">
        <f t="shared" si="141"/>
        <v>181706.50031072763</v>
      </c>
      <c r="AH142" s="29">
        <f t="shared" si="141"/>
        <v>194772.79425275227</v>
      </c>
      <c r="AI142" s="29">
        <f t="shared" si="141"/>
        <v>189798.79048781545</v>
      </c>
      <c r="AJ142" s="29">
        <f t="shared" si="141"/>
        <v>199747.95499314927</v>
      </c>
      <c r="AK142" s="29">
        <f t="shared" si="141"/>
        <v>194646.89822602679</v>
      </c>
      <c r="AL142" s="29">
        <f t="shared" si="141"/>
        <v>204850.19828882688</v>
      </c>
      <c r="AM142" s="29">
        <f t="shared" si="141"/>
        <v>215588.35060522234</v>
      </c>
      <c r="AN142" s="29">
        <f t="shared" si="141"/>
        <v>212183.59796381908</v>
      </c>
      <c r="AO142" s="29">
        <f t="shared" si="141"/>
        <v>208832.61604108685</v>
      </c>
      <c r="AP142" s="29">
        <f t="shared" si="141"/>
        <v>223849.51604856399</v>
      </c>
      <c r="AQ142" s="29">
        <f t="shared" si="141"/>
        <v>218132.96646638791</v>
      </c>
      <c r="AR142" s="29">
        <f t="shared" si="141"/>
        <v>216813.65114090976</v>
      </c>
      <c r="AS142" s="29">
        <f t="shared" si="141"/>
        <v>228178.92210316833</v>
      </c>
      <c r="AT142" s="29">
        <f t="shared" si="141"/>
        <v>240139.95529426189</v>
      </c>
      <c r="AU142" s="19"/>
      <c r="AV142" s="28">
        <f t="shared" si="75"/>
        <v>168</v>
      </c>
      <c r="AW142" s="19"/>
      <c r="AX142" s="27">
        <f t="shared" si="76"/>
        <v>2.3808328929144196E-2</v>
      </c>
    </row>
    <row r="143" spans="1:50">
      <c r="A143">
        <f t="shared" si="77"/>
        <v>129</v>
      </c>
      <c r="C143" s="31">
        <f>VLOOKUP(Data!B131,alternative_prizes,3,TRUE)</f>
        <v>0</v>
      </c>
      <c r="D143" s="31">
        <f>VLOOKUP(Data!C131,alternative_prizes,3,TRUE)</f>
        <v>0.08</v>
      </c>
      <c r="E143" s="31">
        <f>VLOOKUP(Data!D131,alternative_prizes,3,TRUE)</f>
        <v>0.01</v>
      </c>
      <c r="F143" s="31">
        <f>VLOOKUP(Data!E131,alternative_prizes,3,TRUE)</f>
        <v>0.02</v>
      </c>
      <c r="G143" s="31">
        <f>VLOOKUP(Data!F131,alternative_prizes,3,TRUE)</f>
        <v>0.08</v>
      </c>
      <c r="H143" s="31">
        <f>VLOOKUP(Data!G131,alternative_prizes,3,TRUE)</f>
        <v>0.01</v>
      </c>
      <c r="I143" s="31">
        <f>VLOOKUP(Data!H131,alternative_prizes,3,TRUE)</f>
        <v>0</v>
      </c>
      <c r="J143" s="31">
        <f>VLOOKUP(Data!I131,alternative_prizes,3,TRUE)</f>
        <v>0.08</v>
      </c>
      <c r="K143" s="31">
        <f>VLOOKUP(Data!J131,alternative_prizes,3,TRUE)</f>
        <v>0</v>
      </c>
      <c r="L143" s="31">
        <f>VLOOKUP(Data!K131,alternative_prizes,3,TRUE)</f>
        <v>0.02</v>
      </c>
      <c r="M143" s="31">
        <f>VLOOKUP(Data!L131,alternative_prizes,3,TRUE)</f>
        <v>0.1</v>
      </c>
      <c r="N143" s="31">
        <f>VLOOKUP(Data!M131,alternative_prizes,3,TRUE)</f>
        <v>0</v>
      </c>
      <c r="O143" s="31">
        <f>VLOOKUP(Data!N131,alternative_prizes,3,TRUE)</f>
        <v>0.01</v>
      </c>
      <c r="P143" s="31">
        <f>VLOOKUP(Data!O131,alternative_prizes,3,TRUE)</f>
        <v>0.1</v>
      </c>
      <c r="Q143" s="31">
        <f>VLOOKUP(Data!P131,alternative_prizes,3,TRUE)</f>
        <v>0.02</v>
      </c>
      <c r="R143" s="31">
        <f>VLOOKUP(Data!Q131,alternative_prizes,3,TRUE)</f>
        <v>0.1</v>
      </c>
      <c r="S143" s="31">
        <f>VLOOKUP(Data!R131,alternative_prizes,3,TRUE)</f>
        <v>0</v>
      </c>
      <c r="T143" s="31">
        <f>VLOOKUP(Data!S131,alternative_prizes,3,TRUE)</f>
        <v>0.02</v>
      </c>
      <c r="U143" s="31">
        <f>VLOOKUP(Data!T131,alternative_prizes,3,TRUE)</f>
        <v>0.08</v>
      </c>
      <c r="V143" s="31">
        <f>VLOOKUP(Data!U131,alternative_prizes,3,TRUE)</f>
        <v>0.08</v>
      </c>
      <c r="X143">
        <f t="shared" si="78"/>
        <v>129</v>
      </c>
      <c r="Z143" s="32">
        <f t="shared" ref="Z143:Z174" si="142">initial_investment</f>
        <v>150000</v>
      </c>
      <c r="AA143" s="29">
        <f t="shared" ref="AA143:AT143" si="143">Z143*(1+C143)*(1-$AA$9)</f>
        <v>146169.37998141401</v>
      </c>
      <c r="AB143" s="29">
        <f t="shared" si="143"/>
        <v>153831.51103788716</v>
      </c>
      <c r="AC143" s="29">
        <f t="shared" si="143"/>
        <v>151402.07437274756</v>
      </c>
      <c r="AD143" s="29">
        <f t="shared" si="143"/>
        <v>150486.36190495823</v>
      </c>
      <c r="AE143" s="29">
        <f t="shared" si="143"/>
        <v>158374.78715020631</v>
      </c>
      <c r="AF143" s="29">
        <f t="shared" si="143"/>
        <v>155873.59924572275</v>
      </c>
      <c r="AG143" s="29">
        <f t="shared" si="143"/>
        <v>151892.98238145799</v>
      </c>
      <c r="AH143" s="29">
        <f t="shared" si="143"/>
        <v>159855.14201922403</v>
      </c>
      <c r="AI143" s="29">
        <f t="shared" si="143"/>
        <v>155772.84663860573</v>
      </c>
      <c r="AJ143" s="29">
        <f t="shared" si="143"/>
        <v>154830.69879551328</v>
      </c>
      <c r="AK143" s="29">
        <f t="shared" si="143"/>
        <v>165964.38646354777</v>
      </c>
      <c r="AL143" s="29">
        <f t="shared" si="143"/>
        <v>161726.07645581706</v>
      </c>
      <c r="AM143" s="29">
        <f t="shared" si="143"/>
        <v>159171.96217064848</v>
      </c>
      <c r="AN143" s="29">
        <f t="shared" si="143"/>
        <v>170617.82481999768</v>
      </c>
      <c r="AO143" s="29">
        <f t="shared" si="143"/>
        <v>169585.89134047271</v>
      </c>
      <c r="AP143" s="29">
        <f t="shared" si="143"/>
        <v>181780.60699943718</v>
      </c>
      <c r="AQ143" s="29">
        <f t="shared" si="143"/>
        <v>177138.3907850188</v>
      </c>
      <c r="AR143" s="29">
        <f t="shared" si="143"/>
        <v>176067.01951327102</v>
      </c>
      <c r="AS143" s="29">
        <f t="shared" si="143"/>
        <v>185296.37095749853</v>
      </c>
      <c r="AT143" s="29">
        <f t="shared" si="143"/>
        <v>195009.5207207783</v>
      </c>
      <c r="AU143" s="19"/>
      <c r="AV143" s="28">
        <f t="shared" si="75"/>
        <v>90</v>
      </c>
      <c r="AW143" s="19"/>
      <c r="AX143" s="27">
        <f t="shared" si="76"/>
        <v>1.3207107854806832E-2</v>
      </c>
    </row>
    <row r="144" spans="1:50">
      <c r="A144">
        <f t="shared" si="77"/>
        <v>130</v>
      </c>
      <c r="C144" s="31">
        <f>VLOOKUP(Data!B132,alternative_prizes,3,TRUE)</f>
        <v>0.1</v>
      </c>
      <c r="D144" s="31">
        <f>VLOOKUP(Data!C132,alternative_prizes,3,TRUE)</f>
        <v>0</v>
      </c>
      <c r="E144" s="31">
        <f>VLOOKUP(Data!D132,alternative_prizes,3,TRUE)</f>
        <v>0</v>
      </c>
      <c r="F144" s="31">
        <f>VLOOKUP(Data!E132,alternative_prizes,3,TRUE)</f>
        <v>0.1</v>
      </c>
      <c r="G144" s="31">
        <f>VLOOKUP(Data!F132,alternative_prizes,3,TRUE)</f>
        <v>0.08</v>
      </c>
      <c r="H144" s="31">
        <f>VLOOKUP(Data!G132,alternative_prizes,3,TRUE)</f>
        <v>0.01</v>
      </c>
      <c r="I144" s="31">
        <f>VLOOKUP(Data!H132,alternative_prizes,3,TRUE)</f>
        <v>0.08</v>
      </c>
      <c r="J144" s="31">
        <f>VLOOKUP(Data!I132,alternative_prizes,3,TRUE)</f>
        <v>0.1</v>
      </c>
      <c r="K144" s="31">
        <f>VLOOKUP(Data!J132,alternative_prizes,3,TRUE)</f>
        <v>0.02</v>
      </c>
      <c r="L144" s="31">
        <f>VLOOKUP(Data!K132,alternative_prizes,3,TRUE)</f>
        <v>0.01</v>
      </c>
      <c r="M144" s="31">
        <f>VLOOKUP(Data!L132,alternative_prizes,3,TRUE)</f>
        <v>0</v>
      </c>
      <c r="N144" s="31">
        <f>VLOOKUP(Data!M132,alternative_prizes,3,TRUE)</f>
        <v>0.08</v>
      </c>
      <c r="O144" s="31">
        <f>VLOOKUP(Data!N132,alternative_prizes,3,TRUE)</f>
        <v>0.1</v>
      </c>
      <c r="P144" s="31">
        <f>VLOOKUP(Data!O132,alternative_prizes,3,TRUE)</f>
        <v>0.02</v>
      </c>
      <c r="Q144" s="31">
        <f>VLOOKUP(Data!P132,alternative_prizes,3,TRUE)</f>
        <v>0</v>
      </c>
      <c r="R144" s="31">
        <f>VLOOKUP(Data!Q132,alternative_prizes,3,TRUE)</f>
        <v>0.1</v>
      </c>
      <c r="S144" s="31">
        <f>VLOOKUP(Data!R132,alternative_prizes,3,TRUE)</f>
        <v>0.01</v>
      </c>
      <c r="T144" s="31">
        <f>VLOOKUP(Data!S132,alternative_prizes,3,TRUE)</f>
        <v>0.01</v>
      </c>
      <c r="U144" s="31">
        <f>VLOOKUP(Data!T132,alternative_prizes,3,TRUE)</f>
        <v>0.02</v>
      </c>
      <c r="V144" s="31">
        <f>VLOOKUP(Data!U132,alternative_prizes,3,TRUE)</f>
        <v>0</v>
      </c>
      <c r="X144">
        <f t="shared" si="78"/>
        <v>130</v>
      </c>
      <c r="Z144" s="32">
        <f t="shared" si="142"/>
        <v>150000</v>
      </c>
      <c r="AA144" s="29">
        <f t="shared" ref="AA144:AT144" si="144">Z144*(1+C144)*(1-$AA$9)</f>
        <v>160786.31797955543</v>
      </c>
      <c r="AB144" s="29">
        <f t="shared" si="144"/>
        <v>156680.24272377399</v>
      </c>
      <c r="AC144" s="29">
        <f t="shared" si="144"/>
        <v>152679.02622847666</v>
      </c>
      <c r="AD144" s="29">
        <f t="shared" si="144"/>
        <v>163657.98973320489</v>
      </c>
      <c r="AE144" s="29">
        <f t="shared" si="144"/>
        <v>172236.86559581169</v>
      </c>
      <c r="AF144" s="29">
        <f t="shared" si="144"/>
        <v>169516.75608415168</v>
      </c>
      <c r="AG144" s="29">
        <f t="shared" si="144"/>
        <v>178402.7457596235</v>
      </c>
      <c r="AH144" s="29">
        <f t="shared" si="144"/>
        <v>191231.47072088407</v>
      </c>
      <c r="AI144" s="29">
        <f t="shared" si="144"/>
        <v>190074.86145579777</v>
      </c>
      <c r="AJ144" s="29">
        <f t="shared" si="144"/>
        <v>187073.03930358402</v>
      </c>
      <c r="AK144" s="29">
        <f t="shared" si="144"/>
        <v>182295.66777495714</v>
      </c>
      <c r="AL144" s="29">
        <f t="shared" si="144"/>
        <v>191851.52207013592</v>
      </c>
      <c r="AM144" s="29">
        <f t="shared" si="144"/>
        <v>205647.33221620379</v>
      </c>
      <c r="AN144" s="29">
        <f t="shared" si="144"/>
        <v>204403.53270514577</v>
      </c>
      <c r="AO144" s="29">
        <f t="shared" si="144"/>
        <v>199183.58427681227</v>
      </c>
      <c r="AP144" s="29">
        <f t="shared" si="144"/>
        <v>213506.63411892741</v>
      </c>
      <c r="AQ144" s="29">
        <f t="shared" si="144"/>
        <v>210134.75769595374</v>
      </c>
      <c r="AR144" s="29">
        <f t="shared" si="144"/>
        <v>206816.13278274567</v>
      </c>
      <c r="AS144" s="29">
        <f t="shared" si="144"/>
        <v>205565.26411325255</v>
      </c>
      <c r="AT144" s="29">
        <f t="shared" si="144"/>
        <v>200315.64800766495</v>
      </c>
      <c r="AU144" s="19"/>
      <c r="AV144" s="28">
        <f t="shared" ref="AV144:AV207" si="145">RANK(AT144,$AT$15:$AT$214,1)</f>
        <v>99</v>
      </c>
      <c r="AW144" s="19"/>
      <c r="AX144" s="27">
        <f t="shared" ref="AX144:AX207" si="146">(AT144/Z144)^(1/$AT$13)-1</f>
        <v>1.4568047977704168E-2</v>
      </c>
    </row>
    <row r="145" spans="1:50">
      <c r="A145">
        <f t="shared" ref="A145:A208" si="147">A144+1</f>
        <v>131</v>
      </c>
      <c r="C145" s="31">
        <f>VLOOKUP(Data!B133,alternative_prizes,3,TRUE)</f>
        <v>0.08</v>
      </c>
      <c r="D145" s="31">
        <f>VLOOKUP(Data!C133,alternative_prizes,3,TRUE)</f>
        <v>0.08</v>
      </c>
      <c r="E145" s="31">
        <f>VLOOKUP(Data!D133,alternative_prizes,3,TRUE)</f>
        <v>0.1</v>
      </c>
      <c r="F145" s="31">
        <f>VLOOKUP(Data!E133,alternative_prizes,3,TRUE)</f>
        <v>0.01</v>
      </c>
      <c r="G145" s="31">
        <f>VLOOKUP(Data!F133,alternative_prizes,3,TRUE)</f>
        <v>0.08</v>
      </c>
      <c r="H145" s="31">
        <f>VLOOKUP(Data!G133,alternative_prizes,3,TRUE)</f>
        <v>0</v>
      </c>
      <c r="I145" s="31">
        <f>VLOOKUP(Data!H133,alternative_prizes,3,TRUE)</f>
        <v>0.01</v>
      </c>
      <c r="J145" s="31">
        <f>VLOOKUP(Data!I133,alternative_prizes,3,TRUE)</f>
        <v>0.08</v>
      </c>
      <c r="K145" s="31">
        <f>VLOOKUP(Data!J133,alternative_prizes,3,TRUE)</f>
        <v>0.08</v>
      </c>
      <c r="L145" s="31">
        <f>VLOOKUP(Data!K133,alternative_prizes,3,TRUE)</f>
        <v>0.08</v>
      </c>
      <c r="M145" s="31">
        <f>VLOOKUP(Data!L133,alternative_prizes,3,TRUE)</f>
        <v>0.01</v>
      </c>
      <c r="N145" s="31">
        <f>VLOOKUP(Data!M133,alternative_prizes,3,TRUE)</f>
        <v>0.1</v>
      </c>
      <c r="O145" s="31">
        <f>VLOOKUP(Data!N133,alternative_prizes,3,TRUE)</f>
        <v>0.02</v>
      </c>
      <c r="P145" s="31">
        <f>VLOOKUP(Data!O133,alternative_prizes,3,TRUE)</f>
        <v>0</v>
      </c>
      <c r="Q145" s="31">
        <f>VLOOKUP(Data!P133,alternative_prizes,3,TRUE)</f>
        <v>0</v>
      </c>
      <c r="R145" s="31">
        <f>VLOOKUP(Data!Q133,alternative_prizes,3,TRUE)</f>
        <v>0.1</v>
      </c>
      <c r="S145" s="31">
        <f>VLOOKUP(Data!R133,alternative_prizes,3,TRUE)</f>
        <v>0.01</v>
      </c>
      <c r="T145" s="31">
        <f>VLOOKUP(Data!S133,alternative_prizes,3,TRUE)</f>
        <v>0.01</v>
      </c>
      <c r="U145" s="31">
        <f>VLOOKUP(Data!T133,alternative_prizes,3,TRUE)</f>
        <v>0.08</v>
      </c>
      <c r="V145" s="31">
        <f>VLOOKUP(Data!U133,alternative_prizes,3,TRUE)</f>
        <v>0.1</v>
      </c>
      <c r="X145">
        <f t="shared" ref="X145:X208" si="148">X144+1</f>
        <v>131</v>
      </c>
      <c r="Z145" s="32">
        <f t="shared" si="142"/>
        <v>150000</v>
      </c>
      <c r="AA145" s="29">
        <f t="shared" ref="AA145:AT145" si="149">Z145*(1+C145)*(1-$AA$9)</f>
        <v>157862.93037992713</v>
      </c>
      <c r="AB145" s="29">
        <f t="shared" si="149"/>
        <v>166138.03192091815</v>
      </c>
      <c r="AC145" s="29">
        <f t="shared" si="149"/>
        <v>178084.81619289517</v>
      </c>
      <c r="AD145" s="29">
        <f t="shared" si="149"/>
        <v>175272.35092459843</v>
      </c>
      <c r="AE145" s="29">
        <f t="shared" si="149"/>
        <v>184460.04621024028</v>
      </c>
      <c r="AF145" s="29">
        <f t="shared" si="149"/>
        <v>179749.40390595866</v>
      </c>
      <c r="AG145" s="29">
        <f t="shared" si="149"/>
        <v>176910.65006781576</v>
      </c>
      <c r="AH145" s="29">
        <f t="shared" si="149"/>
        <v>186184.22423415503</v>
      </c>
      <c r="AI145" s="29">
        <f t="shared" si="149"/>
        <v>195943.91485411438</v>
      </c>
      <c r="AJ145" s="29">
        <f t="shared" si="149"/>
        <v>206215.20392656955</v>
      </c>
      <c r="AK145" s="29">
        <f t="shared" si="149"/>
        <v>202958.47990462932</v>
      </c>
      <c r="AL145" s="29">
        <f t="shared" si="149"/>
        <v>217552.97791061961</v>
      </c>
      <c r="AM145" s="29">
        <f t="shared" si="149"/>
        <v>216237.1704812776</v>
      </c>
      <c r="AN145" s="29">
        <f t="shared" si="149"/>
        <v>210715.02092122447</v>
      </c>
      <c r="AO145" s="29">
        <f t="shared" si="149"/>
        <v>205333.89307217376</v>
      </c>
      <c r="AP145" s="29">
        <f t="shared" si="149"/>
        <v>220099.2041565504</v>
      </c>
      <c r="AQ145" s="29">
        <f t="shared" si="149"/>
        <v>216623.21232016862</v>
      </c>
      <c r="AR145" s="29">
        <f t="shared" si="149"/>
        <v>213202.11627176977</v>
      </c>
      <c r="AS145" s="29">
        <f t="shared" si="149"/>
        <v>224378.0722524235</v>
      </c>
      <c r="AT145" s="29">
        <f t="shared" si="149"/>
        <v>240512.82715211887</v>
      </c>
      <c r="AU145" s="19"/>
      <c r="AV145" s="28">
        <f t="shared" si="145"/>
        <v>170</v>
      </c>
      <c r="AW145" s="19"/>
      <c r="AX145" s="27">
        <f t="shared" si="146"/>
        <v>2.3887755120342247E-2</v>
      </c>
    </row>
    <row r="146" spans="1:50">
      <c r="A146">
        <f t="shared" si="147"/>
        <v>132</v>
      </c>
      <c r="C146" s="31">
        <f>VLOOKUP(Data!B134,alternative_prizes,3,TRUE)</f>
        <v>0.01</v>
      </c>
      <c r="D146" s="31">
        <f>VLOOKUP(Data!C134,alternative_prizes,3,TRUE)</f>
        <v>0.1</v>
      </c>
      <c r="E146" s="31">
        <f>VLOOKUP(Data!D134,alternative_prizes,3,TRUE)</f>
        <v>0.1</v>
      </c>
      <c r="F146" s="31">
        <f>VLOOKUP(Data!E134,alternative_prizes,3,TRUE)</f>
        <v>0.01</v>
      </c>
      <c r="G146" s="31">
        <f>VLOOKUP(Data!F134,alternative_prizes,3,TRUE)</f>
        <v>0.01</v>
      </c>
      <c r="H146" s="31">
        <f>VLOOKUP(Data!G134,alternative_prizes,3,TRUE)</f>
        <v>0.01</v>
      </c>
      <c r="I146" s="31">
        <f>VLOOKUP(Data!H134,alternative_prizes,3,TRUE)</f>
        <v>0</v>
      </c>
      <c r="J146" s="31">
        <f>VLOOKUP(Data!I134,alternative_prizes,3,TRUE)</f>
        <v>0.1</v>
      </c>
      <c r="K146" s="31">
        <f>VLOOKUP(Data!J134,alternative_prizes,3,TRUE)</f>
        <v>0.1</v>
      </c>
      <c r="L146" s="31">
        <f>VLOOKUP(Data!K134,alternative_prizes,3,TRUE)</f>
        <v>0</v>
      </c>
      <c r="M146" s="31">
        <f>VLOOKUP(Data!L134,alternative_prizes,3,TRUE)</f>
        <v>0.08</v>
      </c>
      <c r="N146" s="31">
        <f>VLOOKUP(Data!M134,alternative_prizes,3,TRUE)</f>
        <v>0.01</v>
      </c>
      <c r="O146" s="31">
        <f>VLOOKUP(Data!N134,alternative_prizes,3,TRUE)</f>
        <v>0.1</v>
      </c>
      <c r="P146" s="31">
        <f>VLOOKUP(Data!O134,alternative_prizes,3,TRUE)</f>
        <v>0.1</v>
      </c>
      <c r="Q146" s="31">
        <f>VLOOKUP(Data!P134,alternative_prizes,3,TRUE)</f>
        <v>0</v>
      </c>
      <c r="R146" s="31">
        <f>VLOOKUP(Data!Q134,alternative_prizes,3,TRUE)</f>
        <v>0.01</v>
      </c>
      <c r="S146" s="31">
        <f>VLOOKUP(Data!R134,alternative_prizes,3,TRUE)</f>
        <v>0.1</v>
      </c>
      <c r="T146" s="31">
        <f>VLOOKUP(Data!S134,alternative_prizes,3,TRUE)</f>
        <v>0.02</v>
      </c>
      <c r="U146" s="31">
        <f>VLOOKUP(Data!T134,alternative_prizes,3,TRUE)</f>
        <v>0.1</v>
      </c>
      <c r="V146" s="31">
        <f>VLOOKUP(Data!U134,alternative_prizes,3,TRUE)</f>
        <v>0</v>
      </c>
      <c r="X146">
        <f t="shared" si="148"/>
        <v>132</v>
      </c>
      <c r="Z146" s="32">
        <f t="shared" si="142"/>
        <v>150000</v>
      </c>
      <c r="AA146" s="29">
        <f t="shared" ref="AA146:AT146" si="150">Z146*(1+C146)*(1-$AA$9)</f>
        <v>147631.07378122816</v>
      </c>
      <c r="AB146" s="29">
        <f t="shared" si="150"/>
        <v>158247.04515101173</v>
      </c>
      <c r="AC146" s="29">
        <f t="shared" si="150"/>
        <v>169626.39813983758</v>
      </c>
      <c r="AD146" s="29">
        <f t="shared" si="150"/>
        <v>166947.51532684229</v>
      </c>
      <c r="AE146" s="29">
        <f t="shared" si="150"/>
        <v>164310.93968539848</v>
      </c>
      <c r="AF146" s="29">
        <f t="shared" si="150"/>
        <v>161716.00306505329</v>
      </c>
      <c r="AG146" s="29">
        <f t="shared" si="150"/>
        <v>157586.18600727525</v>
      </c>
      <c r="AH146" s="29">
        <f t="shared" si="150"/>
        <v>168918.0174170075</v>
      </c>
      <c r="AI146" s="29">
        <f t="shared" si="150"/>
        <v>181064.70707258035</v>
      </c>
      <c r="AJ146" s="29">
        <f t="shared" si="150"/>
        <v>176440.77312876945</v>
      </c>
      <c r="AK146" s="29">
        <f t="shared" si="150"/>
        <v>185689.71656404965</v>
      </c>
      <c r="AL146" s="29">
        <f t="shared" si="150"/>
        <v>182757.14830988372</v>
      </c>
      <c r="AM146" s="29">
        <f t="shared" si="150"/>
        <v>195898.99307459823</v>
      </c>
      <c r="AN146" s="29">
        <f t="shared" si="150"/>
        <v>209985.85194911383</v>
      </c>
      <c r="AO146" s="29">
        <f t="shared" si="150"/>
        <v>204623.3452284731</v>
      </c>
      <c r="AP146" s="29">
        <f t="shared" si="150"/>
        <v>201391.76117857621</v>
      </c>
      <c r="AQ146" s="29">
        <f t="shared" si="150"/>
        <v>215873.5983421416</v>
      </c>
      <c r="AR146" s="29">
        <f t="shared" si="150"/>
        <v>214567.94816338798</v>
      </c>
      <c r="AS146" s="29">
        <f t="shared" si="150"/>
        <v>229997.26894412842</v>
      </c>
      <c r="AT146" s="29">
        <f t="shared" si="150"/>
        <v>224123.7213265452</v>
      </c>
      <c r="AU146" s="19"/>
      <c r="AV146" s="28">
        <f t="shared" si="145"/>
        <v>144</v>
      </c>
      <c r="AW146" s="19"/>
      <c r="AX146" s="27">
        <f t="shared" si="146"/>
        <v>2.0281068440287653E-2</v>
      </c>
    </row>
    <row r="147" spans="1:50">
      <c r="A147">
        <f t="shared" si="147"/>
        <v>133</v>
      </c>
      <c r="C147" s="31">
        <f>VLOOKUP(Data!B135,alternative_prizes,3,TRUE)</f>
        <v>0.01</v>
      </c>
      <c r="D147" s="31">
        <f>VLOOKUP(Data!C135,alternative_prizes,3,TRUE)</f>
        <v>0</v>
      </c>
      <c r="E147" s="31">
        <f>VLOOKUP(Data!D135,alternative_prizes,3,TRUE)</f>
        <v>0.1</v>
      </c>
      <c r="F147" s="31">
        <f>VLOOKUP(Data!E135,alternative_prizes,3,TRUE)</f>
        <v>0.1</v>
      </c>
      <c r="G147" s="31">
        <f>VLOOKUP(Data!F135,alternative_prizes,3,TRUE)</f>
        <v>0.1</v>
      </c>
      <c r="H147" s="31">
        <f>VLOOKUP(Data!G135,alternative_prizes,3,TRUE)</f>
        <v>0.02</v>
      </c>
      <c r="I147" s="31">
        <f>VLOOKUP(Data!H135,alternative_prizes,3,TRUE)</f>
        <v>0</v>
      </c>
      <c r="J147" s="31">
        <f>VLOOKUP(Data!I135,alternative_prizes,3,TRUE)</f>
        <v>0.1</v>
      </c>
      <c r="K147" s="31">
        <f>VLOOKUP(Data!J135,alternative_prizes,3,TRUE)</f>
        <v>0.1</v>
      </c>
      <c r="L147" s="31">
        <f>VLOOKUP(Data!K135,alternative_prizes,3,TRUE)</f>
        <v>0.02</v>
      </c>
      <c r="M147" s="31">
        <f>VLOOKUP(Data!L135,alternative_prizes,3,TRUE)</f>
        <v>0.1</v>
      </c>
      <c r="N147" s="31">
        <f>VLOOKUP(Data!M135,alternative_prizes,3,TRUE)</f>
        <v>0</v>
      </c>
      <c r="O147" s="31">
        <f>VLOOKUP(Data!N135,alternative_prizes,3,TRUE)</f>
        <v>0.08</v>
      </c>
      <c r="P147" s="31">
        <f>VLOOKUP(Data!O135,alternative_prizes,3,TRUE)</f>
        <v>0.1</v>
      </c>
      <c r="Q147" s="31">
        <f>VLOOKUP(Data!P135,alternative_prizes,3,TRUE)</f>
        <v>0.02</v>
      </c>
      <c r="R147" s="31">
        <f>VLOOKUP(Data!Q135,alternative_prizes,3,TRUE)</f>
        <v>0.08</v>
      </c>
      <c r="S147" s="31">
        <f>VLOOKUP(Data!R135,alternative_prizes,3,TRUE)</f>
        <v>0.08</v>
      </c>
      <c r="T147" s="31">
        <f>VLOOKUP(Data!S135,alternative_prizes,3,TRUE)</f>
        <v>0.01</v>
      </c>
      <c r="U147" s="31">
        <f>VLOOKUP(Data!T135,alternative_prizes,3,TRUE)</f>
        <v>0.1</v>
      </c>
      <c r="V147" s="31">
        <f>VLOOKUP(Data!U135,alternative_prizes,3,TRUE)</f>
        <v>0.08</v>
      </c>
      <c r="X147">
        <f t="shared" si="148"/>
        <v>133</v>
      </c>
      <c r="Z147" s="32">
        <f t="shared" si="142"/>
        <v>150000</v>
      </c>
      <c r="AA147" s="29">
        <f t="shared" ref="AA147:AT147" si="151">Z147*(1+C147)*(1-$AA$9)</f>
        <v>147631.07378122816</v>
      </c>
      <c r="AB147" s="29">
        <f t="shared" si="151"/>
        <v>143860.95013728339</v>
      </c>
      <c r="AC147" s="29">
        <f t="shared" si="151"/>
        <v>154205.81649076144</v>
      </c>
      <c r="AD147" s="29">
        <f t="shared" si="151"/>
        <v>165294.56963053695</v>
      </c>
      <c r="AE147" s="29">
        <f t="shared" si="151"/>
        <v>177180.70155272851</v>
      </c>
      <c r="AF147" s="29">
        <f t="shared" si="151"/>
        <v>176109.07437631316</v>
      </c>
      <c r="AG147" s="29">
        <f t="shared" si="151"/>
        <v>171611.69473790948</v>
      </c>
      <c r="AH147" s="29">
        <f t="shared" si="151"/>
        <v>183952.08346093277</v>
      </c>
      <c r="AI147" s="29">
        <f t="shared" si="151"/>
        <v>197179.85456234173</v>
      </c>
      <c r="AJ147" s="29">
        <f t="shared" si="151"/>
        <v>195987.26818617957</v>
      </c>
      <c r="AK147" s="29">
        <f t="shared" si="151"/>
        <v>210080.47481684986</v>
      </c>
      <c r="AL147" s="29">
        <f t="shared" si="151"/>
        <v>204715.5516678667</v>
      </c>
      <c r="AM147" s="29">
        <f t="shared" si="151"/>
        <v>215446.64587088546</v>
      </c>
      <c r="AN147" s="29">
        <f t="shared" si="151"/>
        <v>230939.1527374991</v>
      </c>
      <c r="AO147" s="29">
        <f t="shared" si="151"/>
        <v>229542.38282969853</v>
      </c>
      <c r="AP147" s="29">
        <f t="shared" si="151"/>
        <v>241574.88799924857</v>
      </c>
      <c r="AQ147" s="29">
        <f t="shared" si="151"/>
        <v>254238.13150509383</v>
      </c>
      <c r="AR147" s="29">
        <f t="shared" si="151"/>
        <v>250222.98900153395</v>
      </c>
      <c r="AS147" s="29">
        <f t="shared" si="151"/>
        <v>268216.22050263628</v>
      </c>
      <c r="AT147" s="29">
        <f t="shared" si="151"/>
        <v>282275.99029316573</v>
      </c>
      <c r="AU147" s="19"/>
      <c r="AV147" s="28">
        <f t="shared" si="145"/>
        <v>197</v>
      </c>
      <c r="AW147" s="19"/>
      <c r="AX147" s="27">
        <f t="shared" si="146"/>
        <v>3.2117481621802169E-2</v>
      </c>
    </row>
    <row r="148" spans="1:50">
      <c r="A148">
        <f t="shared" si="147"/>
        <v>134</v>
      </c>
      <c r="C148" s="31">
        <f>VLOOKUP(Data!B136,alternative_prizes,3,TRUE)</f>
        <v>0.01</v>
      </c>
      <c r="D148" s="31">
        <f>VLOOKUP(Data!C136,alternative_prizes,3,TRUE)</f>
        <v>0.08</v>
      </c>
      <c r="E148" s="31">
        <f>VLOOKUP(Data!D136,alternative_prizes,3,TRUE)</f>
        <v>0.1</v>
      </c>
      <c r="F148" s="31">
        <f>VLOOKUP(Data!E136,alternative_prizes,3,TRUE)</f>
        <v>0.1</v>
      </c>
      <c r="G148" s="31">
        <f>VLOOKUP(Data!F136,alternative_prizes,3,TRUE)</f>
        <v>0.02</v>
      </c>
      <c r="H148" s="31">
        <f>VLOOKUP(Data!G136,alternative_prizes,3,TRUE)</f>
        <v>0.08</v>
      </c>
      <c r="I148" s="31">
        <f>VLOOKUP(Data!H136,alternative_prizes,3,TRUE)</f>
        <v>0</v>
      </c>
      <c r="J148" s="31">
        <f>VLOOKUP(Data!I136,alternative_prizes,3,TRUE)</f>
        <v>0.08</v>
      </c>
      <c r="K148" s="31">
        <f>VLOOKUP(Data!J136,alternative_prizes,3,TRUE)</f>
        <v>0.02</v>
      </c>
      <c r="L148" s="31">
        <f>VLOOKUP(Data!K136,alternative_prizes,3,TRUE)</f>
        <v>0.1</v>
      </c>
      <c r="M148" s="31">
        <f>VLOOKUP(Data!L136,alternative_prizes,3,TRUE)</f>
        <v>0</v>
      </c>
      <c r="N148" s="31">
        <f>VLOOKUP(Data!M136,alternative_prizes,3,TRUE)</f>
        <v>0.02</v>
      </c>
      <c r="O148" s="31">
        <f>VLOOKUP(Data!N136,alternative_prizes,3,TRUE)</f>
        <v>0.1</v>
      </c>
      <c r="P148" s="31">
        <f>VLOOKUP(Data!O136,alternative_prizes,3,TRUE)</f>
        <v>0.1</v>
      </c>
      <c r="Q148" s="31">
        <f>VLOOKUP(Data!P136,alternative_prizes,3,TRUE)</f>
        <v>0.01</v>
      </c>
      <c r="R148" s="31">
        <f>VLOOKUP(Data!Q136,alternative_prizes,3,TRUE)</f>
        <v>0.1</v>
      </c>
      <c r="S148" s="31">
        <f>VLOOKUP(Data!R136,alternative_prizes,3,TRUE)</f>
        <v>0.01</v>
      </c>
      <c r="T148" s="31">
        <f>VLOOKUP(Data!S136,alternative_prizes,3,TRUE)</f>
        <v>0</v>
      </c>
      <c r="U148" s="31">
        <f>VLOOKUP(Data!T136,alternative_prizes,3,TRUE)</f>
        <v>0.01</v>
      </c>
      <c r="V148" s="31">
        <f>VLOOKUP(Data!U136,alternative_prizes,3,TRUE)</f>
        <v>0</v>
      </c>
      <c r="X148">
        <f t="shared" si="148"/>
        <v>134</v>
      </c>
      <c r="Z148" s="32">
        <f t="shared" si="142"/>
        <v>150000</v>
      </c>
      <c r="AA148" s="29">
        <f t="shared" ref="AA148:AT148" si="152">Z148*(1+C148)*(1-$AA$9)</f>
        <v>147631.07378122816</v>
      </c>
      <c r="AB148" s="29">
        <f t="shared" si="152"/>
        <v>155369.82614826606</v>
      </c>
      <c r="AC148" s="29">
        <f t="shared" si="152"/>
        <v>166542.28181002234</v>
      </c>
      <c r="AD148" s="29">
        <f t="shared" si="152"/>
        <v>178518.13520097989</v>
      </c>
      <c r="AE148" s="29">
        <f t="shared" si="152"/>
        <v>177438.41893680522</v>
      </c>
      <c r="AF148" s="29">
        <f t="shared" si="152"/>
        <v>186739.65850230152</v>
      </c>
      <c r="AG148" s="29">
        <f t="shared" si="152"/>
        <v>181970.80067481601</v>
      </c>
      <c r="AH148" s="29">
        <f t="shared" si="152"/>
        <v>191509.62558738721</v>
      </c>
      <c r="AI148" s="29">
        <f t="shared" si="152"/>
        <v>190351.33398155167</v>
      </c>
      <c r="AJ148" s="29">
        <f t="shared" si="152"/>
        <v>204039.26742260213</v>
      </c>
      <c r="AK148" s="29">
        <f t="shared" si="152"/>
        <v>198828.62140682453</v>
      </c>
      <c r="AL148" s="29">
        <f t="shared" si="152"/>
        <v>197626.06293244494</v>
      </c>
      <c r="AM148" s="29">
        <f t="shared" si="152"/>
        <v>211837.11330469151</v>
      </c>
      <c r="AN148" s="29">
        <f t="shared" si="152"/>
        <v>227070.06306452828</v>
      </c>
      <c r="AO148" s="29">
        <f t="shared" si="152"/>
        <v>223483.98155858339</v>
      </c>
      <c r="AP148" s="29">
        <f t="shared" si="152"/>
        <v>239554.44348143661</v>
      </c>
      <c r="AQ148" s="29">
        <f t="shared" si="152"/>
        <v>235771.19813486011</v>
      </c>
      <c r="AR148" s="29">
        <f t="shared" si="152"/>
        <v>229750.19899231746</v>
      </c>
      <c r="AS148" s="29">
        <f t="shared" si="152"/>
        <v>226121.79052457781</v>
      </c>
      <c r="AT148" s="29">
        <f t="shared" si="152"/>
        <v>220347.21280843145</v>
      </c>
      <c r="AU148" s="19"/>
      <c r="AV148" s="28">
        <f t="shared" si="145"/>
        <v>140</v>
      </c>
      <c r="AW148" s="19"/>
      <c r="AX148" s="27">
        <f t="shared" si="146"/>
        <v>1.9414519912340333E-2</v>
      </c>
    </row>
    <row r="149" spans="1:50">
      <c r="A149">
        <f t="shared" si="147"/>
        <v>135</v>
      </c>
      <c r="C149" s="31">
        <f>VLOOKUP(Data!B137,alternative_prizes,3,TRUE)</f>
        <v>0.08</v>
      </c>
      <c r="D149" s="31">
        <f>VLOOKUP(Data!C137,alternative_prizes,3,TRUE)</f>
        <v>0.1</v>
      </c>
      <c r="E149" s="31">
        <f>VLOOKUP(Data!D137,alternative_prizes,3,TRUE)</f>
        <v>0.1</v>
      </c>
      <c r="F149" s="31">
        <f>VLOOKUP(Data!E137,alternative_prizes,3,TRUE)</f>
        <v>0.08</v>
      </c>
      <c r="G149" s="31">
        <f>VLOOKUP(Data!F137,alternative_prizes,3,TRUE)</f>
        <v>0.01</v>
      </c>
      <c r="H149" s="31">
        <f>VLOOKUP(Data!G137,alternative_prizes,3,TRUE)</f>
        <v>0.02</v>
      </c>
      <c r="I149" s="31">
        <f>VLOOKUP(Data!H137,alternative_prizes,3,TRUE)</f>
        <v>0</v>
      </c>
      <c r="J149" s="31">
        <f>VLOOKUP(Data!I137,alternative_prizes,3,TRUE)</f>
        <v>0.08</v>
      </c>
      <c r="K149" s="31">
        <f>VLOOKUP(Data!J137,alternative_prizes,3,TRUE)</f>
        <v>0.02</v>
      </c>
      <c r="L149" s="31">
        <f>VLOOKUP(Data!K137,alternative_prizes,3,TRUE)</f>
        <v>0.02</v>
      </c>
      <c r="M149" s="31">
        <f>VLOOKUP(Data!L137,alternative_prizes,3,TRUE)</f>
        <v>0.1</v>
      </c>
      <c r="N149" s="31">
        <f>VLOOKUP(Data!M137,alternative_prizes,3,TRUE)</f>
        <v>0.08</v>
      </c>
      <c r="O149" s="31">
        <f>VLOOKUP(Data!N137,alternative_prizes,3,TRUE)</f>
        <v>0.1</v>
      </c>
      <c r="P149" s="31">
        <f>VLOOKUP(Data!O137,alternative_prizes,3,TRUE)</f>
        <v>0.01</v>
      </c>
      <c r="Q149" s="31">
        <f>VLOOKUP(Data!P137,alternative_prizes,3,TRUE)</f>
        <v>0.08</v>
      </c>
      <c r="R149" s="31">
        <f>VLOOKUP(Data!Q137,alternative_prizes,3,TRUE)</f>
        <v>0</v>
      </c>
      <c r="S149" s="31">
        <f>VLOOKUP(Data!R137,alternative_prizes,3,TRUE)</f>
        <v>0.02</v>
      </c>
      <c r="T149" s="31">
        <f>VLOOKUP(Data!S137,alternative_prizes,3,TRUE)</f>
        <v>0</v>
      </c>
      <c r="U149" s="31">
        <f>VLOOKUP(Data!T137,alternative_prizes,3,TRUE)</f>
        <v>0.1</v>
      </c>
      <c r="V149" s="31">
        <f>VLOOKUP(Data!U137,alternative_prizes,3,TRUE)</f>
        <v>0.1</v>
      </c>
      <c r="X149">
        <f t="shared" si="148"/>
        <v>135</v>
      </c>
      <c r="Z149" s="32">
        <f t="shared" si="142"/>
        <v>150000</v>
      </c>
      <c r="AA149" s="29">
        <f t="shared" ref="AA149:AT149" si="153">Z149*(1+C149)*(1-$AA$9)</f>
        <v>157862.93037992713</v>
      </c>
      <c r="AB149" s="29">
        <f t="shared" si="153"/>
        <v>169214.66214167589</v>
      </c>
      <c r="AC149" s="29">
        <f t="shared" si="153"/>
        <v>181382.68315943025</v>
      </c>
      <c r="AD149" s="29">
        <f t="shared" si="153"/>
        <v>190890.67922481013</v>
      </c>
      <c r="AE149" s="29">
        <f t="shared" si="153"/>
        <v>187875.97299191135</v>
      </c>
      <c r="AF149" s="29">
        <f t="shared" si="153"/>
        <v>186739.65850230143</v>
      </c>
      <c r="AG149" s="29">
        <f t="shared" si="153"/>
        <v>181970.80067481592</v>
      </c>
      <c r="AH149" s="29">
        <f t="shared" si="153"/>
        <v>191509.62558738713</v>
      </c>
      <c r="AI149" s="29">
        <f t="shared" si="153"/>
        <v>190351.33398155158</v>
      </c>
      <c r="AJ149" s="29">
        <f t="shared" si="153"/>
        <v>189200.04797368552</v>
      </c>
      <c r="AK149" s="29">
        <f t="shared" si="153"/>
        <v>202805.19383496096</v>
      </c>
      <c r="AL149" s="29">
        <f t="shared" si="153"/>
        <v>213436.14796704048</v>
      </c>
      <c r="AM149" s="29">
        <f t="shared" si="153"/>
        <v>228784.08236906675</v>
      </c>
      <c r="AN149" s="29">
        <f t="shared" si="153"/>
        <v>225170.9316279885</v>
      </c>
      <c r="AO149" s="29">
        <f t="shared" si="153"/>
        <v>236974.28735448324</v>
      </c>
      <c r="AP149" s="29">
        <f t="shared" si="153"/>
        <v>230922.56436094837</v>
      </c>
      <c r="AQ149" s="29">
        <f t="shared" si="153"/>
        <v>229525.8947832344</v>
      </c>
      <c r="AR149" s="29">
        <f t="shared" si="153"/>
        <v>223664.38486763096</v>
      </c>
      <c r="AS149" s="29">
        <f t="shared" si="153"/>
        <v>239747.81937352385</v>
      </c>
      <c r="AT149" s="29">
        <f t="shared" si="153"/>
        <v>256987.79413797616</v>
      </c>
      <c r="AU149" s="19"/>
      <c r="AV149" s="28">
        <f t="shared" si="145"/>
        <v>182</v>
      </c>
      <c r="AW149" s="19"/>
      <c r="AX149" s="27">
        <f t="shared" si="146"/>
        <v>2.7285272282965067E-2</v>
      </c>
    </row>
    <row r="150" spans="1:50">
      <c r="A150">
        <f t="shared" si="147"/>
        <v>136</v>
      </c>
      <c r="C150" s="31">
        <f>VLOOKUP(Data!B138,alternative_prizes,3,TRUE)</f>
        <v>0.08</v>
      </c>
      <c r="D150" s="31">
        <f>VLOOKUP(Data!C138,alternative_prizes,3,TRUE)</f>
        <v>0</v>
      </c>
      <c r="E150" s="31">
        <f>VLOOKUP(Data!D138,alternative_prizes,3,TRUE)</f>
        <v>0.02</v>
      </c>
      <c r="F150" s="31">
        <f>VLOOKUP(Data!E138,alternative_prizes,3,TRUE)</f>
        <v>0.02</v>
      </c>
      <c r="G150" s="31">
        <f>VLOOKUP(Data!F138,alternative_prizes,3,TRUE)</f>
        <v>0.08</v>
      </c>
      <c r="H150" s="31">
        <f>VLOOKUP(Data!G138,alternative_prizes,3,TRUE)</f>
        <v>0.1</v>
      </c>
      <c r="I150" s="31">
        <f>VLOOKUP(Data!H138,alternative_prizes,3,TRUE)</f>
        <v>0.01</v>
      </c>
      <c r="J150" s="31">
        <f>VLOOKUP(Data!I138,alternative_prizes,3,TRUE)</f>
        <v>0</v>
      </c>
      <c r="K150" s="31">
        <f>VLOOKUP(Data!J138,alternative_prizes,3,TRUE)</f>
        <v>0.02</v>
      </c>
      <c r="L150" s="31">
        <f>VLOOKUP(Data!K138,alternative_prizes,3,TRUE)</f>
        <v>0.02</v>
      </c>
      <c r="M150" s="31">
        <f>VLOOKUP(Data!L138,alternative_prizes,3,TRUE)</f>
        <v>0.02</v>
      </c>
      <c r="N150" s="31">
        <f>VLOOKUP(Data!M138,alternative_prizes,3,TRUE)</f>
        <v>0.08</v>
      </c>
      <c r="O150" s="31">
        <f>VLOOKUP(Data!N138,alternative_prizes,3,TRUE)</f>
        <v>0.1</v>
      </c>
      <c r="P150" s="31">
        <f>VLOOKUP(Data!O138,alternative_prizes,3,TRUE)</f>
        <v>0</v>
      </c>
      <c r="Q150" s="31">
        <f>VLOOKUP(Data!P138,alternative_prizes,3,TRUE)</f>
        <v>0.1</v>
      </c>
      <c r="R150" s="31">
        <f>VLOOKUP(Data!Q138,alternative_prizes,3,TRUE)</f>
        <v>0.02</v>
      </c>
      <c r="S150" s="31">
        <f>VLOOKUP(Data!R138,alternative_prizes,3,TRUE)</f>
        <v>0.02</v>
      </c>
      <c r="T150" s="31">
        <f>VLOOKUP(Data!S138,alternative_prizes,3,TRUE)</f>
        <v>0.02</v>
      </c>
      <c r="U150" s="31">
        <f>VLOOKUP(Data!T138,alternative_prizes,3,TRUE)</f>
        <v>0</v>
      </c>
      <c r="V150" s="31">
        <f>VLOOKUP(Data!U138,alternative_prizes,3,TRUE)</f>
        <v>0.01</v>
      </c>
      <c r="X150">
        <f t="shared" si="148"/>
        <v>136</v>
      </c>
      <c r="Z150" s="32">
        <f t="shared" si="142"/>
        <v>150000</v>
      </c>
      <c r="AA150" s="29">
        <f t="shared" ref="AA150:AT150" si="154">Z150*(1+C150)*(1-$AA$9)</f>
        <v>157862.93037992713</v>
      </c>
      <c r="AB150" s="29">
        <f t="shared" si="154"/>
        <v>153831.51103788716</v>
      </c>
      <c r="AC150" s="29">
        <f t="shared" si="154"/>
        <v>152901.10481208167</v>
      </c>
      <c r="AD150" s="29">
        <f t="shared" si="154"/>
        <v>151976.32588421521</v>
      </c>
      <c r="AE150" s="29">
        <f t="shared" si="154"/>
        <v>159942.85434971325</v>
      </c>
      <c r="AF150" s="29">
        <f t="shared" si="154"/>
        <v>171444.15092020476</v>
      </c>
      <c r="AG150" s="29">
        <f t="shared" si="154"/>
        <v>168736.56062573841</v>
      </c>
      <c r="AH150" s="29">
        <f t="shared" si="154"/>
        <v>164427.45631240305</v>
      </c>
      <c r="AI150" s="29">
        <f t="shared" si="154"/>
        <v>163432.96351951396</v>
      </c>
      <c r="AJ150" s="29">
        <f t="shared" si="154"/>
        <v>162444.48563397239</v>
      </c>
      <c r="AK150" s="29">
        <f t="shared" si="154"/>
        <v>161461.98627631876</v>
      </c>
      <c r="AL150" s="29">
        <f t="shared" si="154"/>
        <v>169925.74865695508</v>
      </c>
      <c r="AM150" s="29">
        <f t="shared" si="154"/>
        <v>182144.9030431413</v>
      </c>
      <c r="AN150" s="29">
        <f t="shared" si="154"/>
        <v>177493.38363060489</v>
      </c>
      <c r="AO150" s="29">
        <f t="shared" si="154"/>
        <v>190256.71746465104</v>
      </c>
      <c r="AP150" s="29">
        <f t="shared" si="154"/>
        <v>189106.00371792831</v>
      </c>
      <c r="AQ150" s="29">
        <f t="shared" si="154"/>
        <v>187962.24973664538</v>
      </c>
      <c r="AR150" s="29">
        <f t="shared" si="154"/>
        <v>186825.41342663663</v>
      </c>
      <c r="AS150" s="29">
        <f t="shared" si="154"/>
        <v>182054.36563561877</v>
      </c>
      <c r="AT150" s="29">
        <f t="shared" si="154"/>
        <v>179179.2099023115</v>
      </c>
      <c r="AU150" s="19"/>
      <c r="AV150" s="28">
        <f t="shared" si="145"/>
        <v>53</v>
      </c>
      <c r="AW150" s="19"/>
      <c r="AX150" s="27">
        <f t="shared" si="146"/>
        <v>8.9271707944993395E-3</v>
      </c>
    </row>
    <row r="151" spans="1:50">
      <c r="A151">
        <f t="shared" si="147"/>
        <v>137</v>
      </c>
      <c r="C151" s="31">
        <f>VLOOKUP(Data!B139,alternative_prizes,3,TRUE)</f>
        <v>0.01</v>
      </c>
      <c r="D151" s="31">
        <f>VLOOKUP(Data!C139,alternative_prizes,3,TRUE)</f>
        <v>0.01</v>
      </c>
      <c r="E151" s="31">
        <f>VLOOKUP(Data!D139,alternative_prizes,3,TRUE)</f>
        <v>0.08</v>
      </c>
      <c r="F151" s="31">
        <f>VLOOKUP(Data!E139,alternative_prizes,3,TRUE)</f>
        <v>0.08</v>
      </c>
      <c r="G151" s="31">
        <f>VLOOKUP(Data!F139,alternative_prizes,3,TRUE)</f>
        <v>0.02</v>
      </c>
      <c r="H151" s="31">
        <f>VLOOKUP(Data!G139,alternative_prizes,3,TRUE)</f>
        <v>0.08</v>
      </c>
      <c r="I151" s="31">
        <f>VLOOKUP(Data!H139,alternative_prizes,3,TRUE)</f>
        <v>0.1</v>
      </c>
      <c r="J151" s="31">
        <f>VLOOKUP(Data!I139,alternative_prizes,3,TRUE)</f>
        <v>0</v>
      </c>
      <c r="K151" s="31">
        <f>VLOOKUP(Data!J139,alternative_prizes,3,TRUE)</f>
        <v>0.1</v>
      </c>
      <c r="L151" s="31">
        <f>VLOOKUP(Data!K139,alternative_prizes,3,TRUE)</f>
        <v>0.08</v>
      </c>
      <c r="M151" s="31">
        <f>VLOOKUP(Data!L139,alternative_prizes,3,TRUE)</f>
        <v>0.02</v>
      </c>
      <c r="N151" s="31">
        <f>VLOOKUP(Data!M139,alternative_prizes,3,TRUE)</f>
        <v>0</v>
      </c>
      <c r="O151" s="31">
        <f>VLOOKUP(Data!N139,alternative_prizes,3,TRUE)</f>
        <v>0</v>
      </c>
      <c r="P151" s="31">
        <f>VLOOKUP(Data!O139,alternative_prizes,3,TRUE)</f>
        <v>0.01</v>
      </c>
      <c r="Q151" s="31">
        <f>VLOOKUP(Data!P139,alternative_prizes,3,TRUE)</f>
        <v>0.01</v>
      </c>
      <c r="R151" s="31">
        <f>VLOOKUP(Data!Q139,alternative_prizes,3,TRUE)</f>
        <v>0</v>
      </c>
      <c r="S151" s="31">
        <f>VLOOKUP(Data!R139,alternative_prizes,3,TRUE)</f>
        <v>0.08</v>
      </c>
      <c r="T151" s="31">
        <f>VLOOKUP(Data!S139,alternative_prizes,3,TRUE)</f>
        <v>0.02</v>
      </c>
      <c r="U151" s="31">
        <f>VLOOKUP(Data!T139,alternative_prizes,3,TRUE)</f>
        <v>0.01</v>
      </c>
      <c r="V151" s="31">
        <f>VLOOKUP(Data!U139,alternative_prizes,3,TRUE)</f>
        <v>0.08</v>
      </c>
      <c r="X151">
        <f t="shared" si="148"/>
        <v>137</v>
      </c>
      <c r="Z151" s="32">
        <f t="shared" si="142"/>
        <v>150000</v>
      </c>
      <c r="AA151" s="29">
        <f t="shared" ref="AA151:AT151" si="155">Z151*(1+C151)*(1-$AA$9)</f>
        <v>147631.07378122816</v>
      </c>
      <c r="AB151" s="29">
        <f t="shared" si="155"/>
        <v>145299.55963865621</v>
      </c>
      <c r="AC151" s="29">
        <f t="shared" si="155"/>
        <v>152916.09511647507</v>
      </c>
      <c r="AD151" s="29">
        <f t="shared" si="155"/>
        <v>160931.88584894946</v>
      </c>
      <c r="AE151" s="29">
        <f t="shared" si="155"/>
        <v>159958.53502170835</v>
      </c>
      <c r="AF151" s="29">
        <f t="shared" si="155"/>
        <v>168343.48718538057</v>
      </c>
      <c r="AG151" s="29">
        <f t="shared" si="155"/>
        <v>180448.8630691721</v>
      </c>
      <c r="AH151" s="29">
        <f t="shared" si="155"/>
        <v>175840.65622114643</v>
      </c>
      <c r="AI151" s="29">
        <f t="shared" si="155"/>
        <v>188485.14443271296</v>
      </c>
      <c r="AJ151" s="29">
        <f t="shared" si="155"/>
        <v>198365.44822154584</v>
      </c>
      <c r="AK151" s="29">
        <f t="shared" si="155"/>
        <v>197165.69111869475</v>
      </c>
      <c r="AL151" s="29">
        <f t="shared" si="155"/>
        <v>192130.57882951066</v>
      </c>
      <c r="AM151" s="29">
        <f t="shared" si="155"/>
        <v>187224.05055319841</v>
      </c>
      <c r="AN151" s="29">
        <f t="shared" si="155"/>
        <v>184267.25080559749</v>
      </c>
      <c r="AO151" s="29">
        <f t="shared" si="155"/>
        <v>181357.14732763491</v>
      </c>
      <c r="AP151" s="29">
        <f t="shared" si="155"/>
        <v>176725.74520052233</v>
      </c>
      <c r="AQ151" s="29">
        <f t="shared" si="155"/>
        <v>185989.62673953868</v>
      </c>
      <c r="AR151" s="29">
        <f t="shared" si="155"/>
        <v>184864.72127975235</v>
      </c>
      <c r="AS151" s="29">
        <f t="shared" si="155"/>
        <v>181945.18204531531</v>
      </c>
      <c r="AT151" s="29">
        <f t="shared" si="155"/>
        <v>191482.66404121855</v>
      </c>
      <c r="AU151" s="19"/>
      <c r="AV151" s="28">
        <f t="shared" si="145"/>
        <v>82</v>
      </c>
      <c r="AW151" s="19"/>
      <c r="AX151" s="27">
        <f t="shared" si="146"/>
        <v>1.2282922176149125E-2</v>
      </c>
    </row>
    <row r="152" spans="1:50">
      <c r="A152">
        <f t="shared" si="147"/>
        <v>138</v>
      </c>
      <c r="C152" s="31">
        <f>VLOOKUP(Data!B140,alternative_prizes,3,TRUE)</f>
        <v>0.02</v>
      </c>
      <c r="D152" s="31">
        <f>VLOOKUP(Data!C140,alternative_prizes,3,TRUE)</f>
        <v>0.02</v>
      </c>
      <c r="E152" s="31">
        <f>VLOOKUP(Data!D140,alternative_prizes,3,TRUE)</f>
        <v>0</v>
      </c>
      <c r="F152" s="31">
        <f>VLOOKUP(Data!E140,alternative_prizes,3,TRUE)</f>
        <v>0.02</v>
      </c>
      <c r="G152" s="31">
        <f>VLOOKUP(Data!F140,alternative_prizes,3,TRUE)</f>
        <v>0.02</v>
      </c>
      <c r="H152" s="31">
        <f>VLOOKUP(Data!G140,alternative_prizes,3,TRUE)</f>
        <v>0</v>
      </c>
      <c r="I152" s="31">
        <f>VLOOKUP(Data!H140,alternative_prizes,3,TRUE)</f>
        <v>0.02</v>
      </c>
      <c r="J152" s="31">
        <f>VLOOKUP(Data!I140,alternative_prizes,3,TRUE)</f>
        <v>0.1</v>
      </c>
      <c r="K152" s="31">
        <f>VLOOKUP(Data!J140,alternative_prizes,3,TRUE)</f>
        <v>0.1</v>
      </c>
      <c r="L152" s="31">
        <f>VLOOKUP(Data!K140,alternative_prizes,3,TRUE)</f>
        <v>0.08</v>
      </c>
      <c r="M152" s="31">
        <f>VLOOKUP(Data!L140,alternative_prizes,3,TRUE)</f>
        <v>0.01</v>
      </c>
      <c r="N152" s="31">
        <f>VLOOKUP(Data!M140,alternative_prizes,3,TRUE)</f>
        <v>0.08</v>
      </c>
      <c r="O152" s="31">
        <f>VLOOKUP(Data!N140,alternative_prizes,3,TRUE)</f>
        <v>0</v>
      </c>
      <c r="P152" s="31">
        <f>VLOOKUP(Data!O140,alternative_prizes,3,TRUE)</f>
        <v>0.1</v>
      </c>
      <c r="Q152" s="31">
        <f>VLOOKUP(Data!P140,alternative_prizes,3,TRUE)</f>
        <v>0.01</v>
      </c>
      <c r="R152" s="31">
        <f>VLOOKUP(Data!Q140,alternative_prizes,3,TRUE)</f>
        <v>0.02</v>
      </c>
      <c r="S152" s="31">
        <f>VLOOKUP(Data!R140,alternative_prizes,3,TRUE)</f>
        <v>0.08</v>
      </c>
      <c r="T152" s="31">
        <f>VLOOKUP(Data!S140,alternative_prizes,3,TRUE)</f>
        <v>0.02</v>
      </c>
      <c r="U152" s="31">
        <f>VLOOKUP(Data!T140,alternative_prizes,3,TRUE)</f>
        <v>0</v>
      </c>
      <c r="V152" s="31">
        <f>VLOOKUP(Data!U140,alternative_prizes,3,TRUE)</f>
        <v>0.1</v>
      </c>
      <c r="X152">
        <f t="shared" si="148"/>
        <v>138</v>
      </c>
      <c r="Z152" s="32">
        <f t="shared" si="142"/>
        <v>150000</v>
      </c>
      <c r="AA152" s="29">
        <f t="shared" ref="AA152:AT152" si="156">Z152*(1+C152)*(1-$AA$9)</f>
        <v>149092.76758104231</v>
      </c>
      <c r="AB152" s="29">
        <f t="shared" si="156"/>
        <v>148191.02229983133</v>
      </c>
      <c r="AC152" s="29">
        <f t="shared" si="156"/>
        <v>144406.59898918829</v>
      </c>
      <c r="AD152" s="29">
        <f t="shared" si="156"/>
        <v>143533.19666842552</v>
      </c>
      <c r="AE152" s="29">
        <f t="shared" si="156"/>
        <v>142665.07687366402</v>
      </c>
      <c r="AF152" s="29">
        <f t="shared" si="156"/>
        <v>139021.77221082823</v>
      </c>
      <c r="AG152" s="29">
        <f t="shared" si="156"/>
        <v>138180.93848622413</v>
      </c>
      <c r="AH152" s="29">
        <f t="shared" si="156"/>
        <v>148117.36209439614</v>
      </c>
      <c r="AI152" s="29">
        <f t="shared" si="156"/>
        <v>158768.30186668353</v>
      </c>
      <c r="AJ152" s="29">
        <f t="shared" si="156"/>
        <v>167090.86256079681</v>
      </c>
      <c r="AK152" s="29">
        <f t="shared" si="156"/>
        <v>164452.02305921365</v>
      </c>
      <c r="AL152" s="29">
        <f t="shared" si="156"/>
        <v>173072.52178023211</v>
      </c>
      <c r="AM152" s="29">
        <f t="shared" si="156"/>
        <v>168652.68800290866</v>
      </c>
      <c r="AN152" s="29">
        <f t="shared" si="156"/>
        <v>180780.29814228285</v>
      </c>
      <c r="AO152" s="29">
        <f t="shared" si="156"/>
        <v>177925.26355490522</v>
      </c>
      <c r="AP152" s="29">
        <f t="shared" si="156"/>
        <v>176849.1331065812</v>
      </c>
      <c r="AQ152" s="29">
        <f t="shared" si="156"/>
        <v>186119.48258236464</v>
      </c>
      <c r="AR152" s="29">
        <f t="shared" si="156"/>
        <v>184993.79172637561</v>
      </c>
      <c r="AS152" s="29">
        <f t="shared" si="156"/>
        <v>180269.51891370106</v>
      </c>
      <c r="AT152" s="29">
        <f t="shared" si="156"/>
        <v>193232.4812671988</v>
      </c>
      <c r="AU152" s="19"/>
      <c r="AV152" s="28">
        <f t="shared" si="145"/>
        <v>85</v>
      </c>
      <c r="AW152" s="19"/>
      <c r="AX152" s="27">
        <f t="shared" si="146"/>
        <v>1.2743451277819284E-2</v>
      </c>
    </row>
    <row r="153" spans="1:50">
      <c r="A153">
        <f t="shared" si="147"/>
        <v>139</v>
      </c>
      <c r="C153" s="31">
        <f>VLOOKUP(Data!B141,alternative_prizes,3,TRUE)</f>
        <v>0</v>
      </c>
      <c r="D153" s="31">
        <f>VLOOKUP(Data!C141,alternative_prizes,3,TRUE)</f>
        <v>0.02</v>
      </c>
      <c r="E153" s="31">
        <f>VLOOKUP(Data!D141,alternative_prizes,3,TRUE)</f>
        <v>0.08</v>
      </c>
      <c r="F153" s="31">
        <f>VLOOKUP(Data!E141,alternative_prizes,3,TRUE)</f>
        <v>0</v>
      </c>
      <c r="G153" s="31">
        <f>VLOOKUP(Data!F141,alternative_prizes,3,TRUE)</f>
        <v>0.01</v>
      </c>
      <c r="H153" s="31">
        <f>VLOOKUP(Data!G141,alternative_prizes,3,TRUE)</f>
        <v>0.02</v>
      </c>
      <c r="I153" s="31">
        <f>VLOOKUP(Data!H141,alternative_prizes,3,TRUE)</f>
        <v>0</v>
      </c>
      <c r="J153" s="31">
        <f>VLOOKUP(Data!I141,alternative_prizes,3,TRUE)</f>
        <v>0.08</v>
      </c>
      <c r="K153" s="31">
        <f>VLOOKUP(Data!J141,alternative_prizes,3,TRUE)</f>
        <v>0.02</v>
      </c>
      <c r="L153" s="31">
        <f>VLOOKUP(Data!K141,alternative_prizes,3,TRUE)</f>
        <v>0.08</v>
      </c>
      <c r="M153" s="31">
        <f>VLOOKUP(Data!L141,alternative_prizes,3,TRUE)</f>
        <v>0</v>
      </c>
      <c r="N153" s="31">
        <f>VLOOKUP(Data!M141,alternative_prizes,3,TRUE)</f>
        <v>0.1</v>
      </c>
      <c r="O153" s="31">
        <f>VLOOKUP(Data!N141,alternative_prizes,3,TRUE)</f>
        <v>0.08</v>
      </c>
      <c r="P153" s="31">
        <f>VLOOKUP(Data!O141,alternative_prizes,3,TRUE)</f>
        <v>0.08</v>
      </c>
      <c r="Q153" s="31">
        <f>VLOOKUP(Data!P141,alternative_prizes,3,TRUE)</f>
        <v>0.08</v>
      </c>
      <c r="R153" s="31">
        <f>VLOOKUP(Data!Q141,alternative_prizes,3,TRUE)</f>
        <v>0.01</v>
      </c>
      <c r="S153" s="31">
        <f>VLOOKUP(Data!R141,alternative_prizes,3,TRUE)</f>
        <v>0.1</v>
      </c>
      <c r="T153" s="31">
        <f>VLOOKUP(Data!S141,alternative_prizes,3,TRUE)</f>
        <v>0.08</v>
      </c>
      <c r="U153" s="31">
        <f>VLOOKUP(Data!T141,alternative_prizes,3,TRUE)</f>
        <v>0</v>
      </c>
      <c r="V153" s="31">
        <f>VLOOKUP(Data!U141,alternative_prizes,3,TRUE)</f>
        <v>0.02</v>
      </c>
      <c r="X153">
        <f t="shared" si="148"/>
        <v>139</v>
      </c>
      <c r="Z153" s="32">
        <f t="shared" si="142"/>
        <v>150000</v>
      </c>
      <c r="AA153" s="29">
        <f t="shared" ref="AA153:AT153" si="157">Z153*(1+C153)*(1-$AA$9)</f>
        <v>146169.37998141401</v>
      </c>
      <c r="AB153" s="29">
        <f t="shared" si="157"/>
        <v>145285.31598022676</v>
      </c>
      <c r="AC153" s="29">
        <f t="shared" si="157"/>
        <v>152901.10481208167</v>
      </c>
      <c r="AD153" s="29">
        <f t="shared" si="157"/>
        <v>148996.39792570117</v>
      </c>
      <c r="AE153" s="29">
        <f t="shared" si="157"/>
        <v>146643.32143537613</v>
      </c>
      <c r="AF153" s="29">
        <f t="shared" si="157"/>
        <v>145756.39093384409</v>
      </c>
      <c r="AG153" s="29">
        <f t="shared" si="157"/>
        <v>142034.14194085723</v>
      </c>
      <c r="AH153" s="29">
        <f t="shared" si="157"/>
        <v>149479.50573854824</v>
      </c>
      <c r="AI153" s="29">
        <f t="shared" si="157"/>
        <v>148575.42138137636</v>
      </c>
      <c r="AJ153" s="29">
        <f t="shared" si="157"/>
        <v>156363.67601131037</v>
      </c>
      <c r="AK153" s="29">
        <f t="shared" si="157"/>
        <v>152370.54382791958</v>
      </c>
      <c r="AL153" s="29">
        <f t="shared" si="157"/>
        <v>163327.32473755776</v>
      </c>
      <c r="AM153" s="29">
        <f t="shared" si="157"/>
        <v>171888.86729456557</v>
      </c>
      <c r="AN153" s="29">
        <f t="shared" si="157"/>
        <v>180899.20193871026</v>
      </c>
      <c r="AO153" s="29">
        <f t="shared" si="157"/>
        <v>190381.8541429</v>
      </c>
      <c r="AP153" s="29">
        <f t="shared" si="157"/>
        <v>187375.18370384994</v>
      </c>
      <c r="AQ153" s="29">
        <f t="shared" si="157"/>
        <v>200849.10578989887</v>
      </c>
      <c r="AR153" s="29">
        <f t="shared" si="157"/>
        <v>211377.52269454286</v>
      </c>
      <c r="AS153" s="29">
        <f t="shared" si="157"/>
        <v>205979.47622845732</v>
      </c>
      <c r="AT153" s="29">
        <f t="shared" si="157"/>
        <v>204733.66783862811</v>
      </c>
      <c r="AU153" s="19"/>
      <c r="AV153" s="28">
        <f t="shared" si="145"/>
        <v>112</v>
      </c>
      <c r="AW153" s="19"/>
      <c r="AX153" s="27">
        <f t="shared" si="146"/>
        <v>1.5675321828430233E-2</v>
      </c>
    </row>
    <row r="154" spans="1:50">
      <c r="A154">
        <f t="shared" si="147"/>
        <v>140</v>
      </c>
      <c r="C154" s="31">
        <f>VLOOKUP(Data!B142,alternative_prizes,3,TRUE)</f>
        <v>0.1</v>
      </c>
      <c r="D154" s="31">
        <f>VLOOKUP(Data!C142,alternative_prizes,3,TRUE)</f>
        <v>0.1</v>
      </c>
      <c r="E154" s="31">
        <f>VLOOKUP(Data!D142,alternative_prizes,3,TRUE)</f>
        <v>0.01</v>
      </c>
      <c r="F154" s="31">
        <f>VLOOKUP(Data!E142,alternative_prizes,3,TRUE)</f>
        <v>0.08</v>
      </c>
      <c r="G154" s="31">
        <f>VLOOKUP(Data!F142,alternative_prizes,3,TRUE)</f>
        <v>0.02</v>
      </c>
      <c r="H154" s="31">
        <f>VLOOKUP(Data!G142,alternative_prizes,3,TRUE)</f>
        <v>0.02</v>
      </c>
      <c r="I154" s="31">
        <f>VLOOKUP(Data!H142,alternative_prizes,3,TRUE)</f>
        <v>0.02</v>
      </c>
      <c r="J154" s="31">
        <f>VLOOKUP(Data!I142,alternative_prizes,3,TRUE)</f>
        <v>0</v>
      </c>
      <c r="K154" s="31">
        <f>VLOOKUP(Data!J142,alternative_prizes,3,TRUE)</f>
        <v>0.01</v>
      </c>
      <c r="L154" s="31">
        <f>VLOOKUP(Data!K142,alternative_prizes,3,TRUE)</f>
        <v>0.01</v>
      </c>
      <c r="M154" s="31">
        <f>VLOOKUP(Data!L142,alternative_prizes,3,TRUE)</f>
        <v>0.08</v>
      </c>
      <c r="N154" s="31">
        <f>VLOOKUP(Data!M142,alternative_prizes,3,TRUE)</f>
        <v>0</v>
      </c>
      <c r="O154" s="31">
        <f>VLOOKUP(Data!N142,alternative_prizes,3,TRUE)</f>
        <v>0.08</v>
      </c>
      <c r="P154" s="31">
        <f>VLOOKUP(Data!O142,alternative_prizes,3,TRUE)</f>
        <v>0.08</v>
      </c>
      <c r="Q154" s="31">
        <f>VLOOKUP(Data!P142,alternative_prizes,3,TRUE)</f>
        <v>0.08</v>
      </c>
      <c r="R154" s="31">
        <f>VLOOKUP(Data!Q142,alternative_prizes,3,TRUE)</f>
        <v>0.08</v>
      </c>
      <c r="S154" s="31">
        <f>VLOOKUP(Data!R142,alternative_prizes,3,TRUE)</f>
        <v>0.1</v>
      </c>
      <c r="T154" s="31">
        <f>VLOOKUP(Data!S142,alternative_prizes,3,TRUE)</f>
        <v>0</v>
      </c>
      <c r="U154" s="31">
        <f>VLOOKUP(Data!T142,alternative_prizes,3,TRUE)</f>
        <v>0.08</v>
      </c>
      <c r="V154" s="31">
        <f>VLOOKUP(Data!U142,alternative_prizes,3,TRUE)</f>
        <v>0.08</v>
      </c>
      <c r="X154">
        <f t="shared" si="148"/>
        <v>140</v>
      </c>
      <c r="Z154" s="32">
        <f t="shared" si="142"/>
        <v>150000</v>
      </c>
      <c r="AA154" s="29">
        <f t="shared" ref="AA154:AT154" si="158">Z154*(1+C154)*(1-$AA$9)</f>
        <v>160786.31797955543</v>
      </c>
      <c r="AB154" s="29">
        <f t="shared" si="158"/>
        <v>172348.26699615139</v>
      </c>
      <c r="AC154" s="29">
        <f t="shared" si="158"/>
        <v>169626.39813983758</v>
      </c>
      <c r="AD154" s="29">
        <f t="shared" si="158"/>
        <v>178518.13520097989</v>
      </c>
      <c r="AE154" s="29">
        <f t="shared" si="158"/>
        <v>177438.41893680522</v>
      </c>
      <c r="AF154" s="29">
        <f t="shared" si="158"/>
        <v>176365.23302995143</v>
      </c>
      <c r="AG154" s="29">
        <f t="shared" si="158"/>
        <v>175298.5379834061</v>
      </c>
      <c r="AH154" s="29">
        <f t="shared" si="158"/>
        <v>170821.85739121883</v>
      </c>
      <c r="AI154" s="29">
        <f t="shared" si="158"/>
        <v>168124.09487979641</v>
      </c>
      <c r="AJ154" s="29">
        <f t="shared" si="158"/>
        <v>165468.9377040095</v>
      </c>
      <c r="AK154" s="29">
        <f t="shared" si="158"/>
        <v>174142.74261872369</v>
      </c>
      <c r="AL154" s="29">
        <f t="shared" si="158"/>
        <v>169695.57811227869</v>
      </c>
      <c r="AM154" s="29">
        <f t="shared" si="158"/>
        <v>178590.94155546761</v>
      </c>
      <c r="AN154" s="29">
        <f t="shared" si="158"/>
        <v>187952.59582170946</v>
      </c>
      <c r="AO154" s="29">
        <f t="shared" si="158"/>
        <v>197804.98365952735</v>
      </c>
      <c r="AP154" s="29">
        <f t="shared" si="158"/>
        <v>208173.82909497726</v>
      </c>
      <c r="AQ154" s="29">
        <f t="shared" si="158"/>
        <v>223143.3565325776</v>
      </c>
      <c r="AR154" s="29">
        <f t="shared" si="158"/>
        <v>217444.84047558985</v>
      </c>
      <c r="AS154" s="29">
        <f t="shared" si="158"/>
        <v>228843.19808981605</v>
      </c>
      <c r="AT154" s="29">
        <f t="shared" si="158"/>
        <v>240839.05231981672</v>
      </c>
      <c r="AU154" s="19"/>
      <c r="AV154" s="28">
        <f t="shared" si="145"/>
        <v>171</v>
      </c>
      <c r="AW154" s="19"/>
      <c r="AX154" s="27">
        <f t="shared" si="146"/>
        <v>2.3957149120638288E-2</v>
      </c>
    </row>
    <row r="155" spans="1:50">
      <c r="A155">
        <f t="shared" si="147"/>
        <v>141</v>
      </c>
      <c r="C155" s="31">
        <f>VLOOKUP(Data!B143,alternative_prizes,3,TRUE)</f>
        <v>0</v>
      </c>
      <c r="D155" s="31">
        <f>VLOOKUP(Data!C143,alternative_prizes,3,TRUE)</f>
        <v>0.1</v>
      </c>
      <c r="E155" s="31">
        <f>VLOOKUP(Data!D143,alternative_prizes,3,TRUE)</f>
        <v>0.1</v>
      </c>
      <c r="F155" s="31">
        <f>VLOOKUP(Data!E143,alternative_prizes,3,TRUE)</f>
        <v>0.1</v>
      </c>
      <c r="G155" s="31">
        <f>VLOOKUP(Data!F143,alternative_prizes,3,TRUE)</f>
        <v>0.01</v>
      </c>
      <c r="H155" s="31">
        <f>VLOOKUP(Data!G143,alternative_prizes,3,TRUE)</f>
        <v>0.01</v>
      </c>
      <c r="I155" s="31">
        <f>VLOOKUP(Data!H143,alternative_prizes,3,TRUE)</f>
        <v>0.02</v>
      </c>
      <c r="J155" s="31">
        <f>VLOOKUP(Data!I143,alternative_prizes,3,TRUE)</f>
        <v>0.08</v>
      </c>
      <c r="K155" s="31">
        <f>VLOOKUP(Data!J143,alternative_prizes,3,TRUE)</f>
        <v>0</v>
      </c>
      <c r="L155" s="31">
        <f>VLOOKUP(Data!K143,alternative_prizes,3,TRUE)</f>
        <v>0.1</v>
      </c>
      <c r="M155" s="31">
        <f>VLOOKUP(Data!L143,alternative_prizes,3,TRUE)</f>
        <v>0.08</v>
      </c>
      <c r="N155" s="31">
        <f>VLOOKUP(Data!M143,alternative_prizes,3,TRUE)</f>
        <v>0.1</v>
      </c>
      <c r="O155" s="31">
        <f>VLOOKUP(Data!N143,alternative_prizes,3,TRUE)</f>
        <v>0.1</v>
      </c>
      <c r="P155" s="31">
        <f>VLOOKUP(Data!O143,alternative_prizes,3,TRUE)</f>
        <v>0</v>
      </c>
      <c r="Q155" s="31">
        <f>VLOOKUP(Data!P143,alternative_prizes,3,TRUE)</f>
        <v>0.08</v>
      </c>
      <c r="R155" s="31">
        <f>VLOOKUP(Data!Q143,alternative_prizes,3,TRUE)</f>
        <v>0</v>
      </c>
      <c r="S155" s="31">
        <f>VLOOKUP(Data!R143,alternative_prizes,3,TRUE)</f>
        <v>0.02</v>
      </c>
      <c r="T155" s="31">
        <f>VLOOKUP(Data!S143,alternative_prizes,3,TRUE)</f>
        <v>0</v>
      </c>
      <c r="U155" s="31">
        <f>VLOOKUP(Data!T143,alternative_prizes,3,TRUE)</f>
        <v>0.1</v>
      </c>
      <c r="V155" s="31">
        <f>VLOOKUP(Data!U143,alternative_prizes,3,TRUE)</f>
        <v>0.01</v>
      </c>
      <c r="X155">
        <f t="shared" si="148"/>
        <v>141</v>
      </c>
      <c r="Z155" s="32">
        <f t="shared" si="142"/>
        <v>150000</v>
      </c>
      <c r="AA155" s="29">
        <f t="shared" ref="AA155:AT155" si="159">Z155*(1+C155)*(1-$AA$9)</f>
        <v>146169.37998141401</v>
      </c>
      <c r="AB155" s="29">
        <f t="shared" si="159"/>
        <v>156680.24272377399</v>
      </c>
      <c r="AC155" s="29">
        <f t="shared" si="159"/>
        <v>167946.92885132434</v>
      </c>
      <c r="AD155" s="29">
        <f t="shared" si="159"/>
        <v>180023.78870652537</v>
      </c>
      <c r="AE155" s="29">
        <f t="shared" si="159"/>
        <v>177180.70155272851</v>
      </c>
      <c r="AF155" s="29">
        <f t="shared" si="159"/>
        <v>174382.51482360417</v>
      </c>
      <c r="AG155" s="29">
        <f t="shared" si="159"/>
        <v>173327.81168528856</v>
      </c>
      <c r="AH155" s="29">
        <f t="shared" si="159"/>
        <v>182413.5751265322</v>
      </c>
      <c r="AI155" s="29">
        <f t="shared" si="159"/>
        <v>177755.19450958865</v>
      </c>
      <c r="AJ155" s="29">
        <f t="shared" si="159"/>
        <v>190537.35484624296</v>
      </c>
      <c r="AK155" s="29">
        <f t="shared" si="159"/>
        <v>200525.23455245284</v>
      </c>
      <c r="AL155" s="29">
        <f t="shared" si="159"/>
        <v>214944.76083783744</v>
      </c>
      <c r="AM155" s="29">
        <f t="shared" si="159"/>
        <v>230401.17776074682</v>
      </c>
      <c r="AN155" s="29">
        <f t="shared" si="159"/>
        <v>224517.31533517278</v>
      </c>
      <c r="AO155" s="29">
        <f t="shared" si="159"/>
        <v>236286.40879896353</v>
      </c>
      <c r="AP155" s="29">
        <f t="shared" si="159"/>
        <v>230252.25248119619</v>
      </c>
      <c r="AQ155" s="29">
        <f t="shared" si="159"/>
        <v>228859.63709460304</v>
      </c>
      <c r="AR155" s="29">
        <f t="shared" si="159"/>
        <v>223015.14171259696</v>
      </c>
      <c r="AS155" s="29">
        <f t="shared" si="159"/>
        <v>239051.88993104821</v>
      </c>
      <c r="AT155" s="29">
        <f t="shared" si="159"/>
        <v>235276.58133301741</v>
      </c>
      <c r="AU155" s="19"/>
      <c r="AV155" s="28">
        <f t="shared" si="145"/>
        <v>160</v>
      </c>
      <c r="AW155" s="19"/>
      <c r="AX155" s="27">
        <f t="shared" si="146"/>
        <v>2.2761501568039355E-2</v>
      </c>
    </row>
    <row r="156" spans="1:50">
      <c r="A156">
        <f t="shared" si="147"/>
        <v>142</v>
      </c>
      <c r="C156" s="31">
        <f>VLOOKUP(Data!B144,alternative_prizes,3,TRUE)</f>
        <v>0.08</v>
      </c>
      <c r="D156" s="31">
        <f>VLOOKUP(Data!C144,alternative_prizes,3,TRUE)</f>
        <v>0.1</v>
      </c>
      <c r="E156" s="31">
        <f>VLOOKUP(Data!D144,alternative_prizes,3,TRUE)</f>
        <v>0.01</v>
      </c>
      <c r="F156" s="31">
        <f>VLOOKUP(Data!E144,alternative_prizes,3,TRUE)</f>
        <v>0.08</v>
      </c>
      <c r="G156" s="31">
        <f>VLOOKUP(Data!F144,alternative_prizes,3,TRUE)</f>
        <v>0</v>
      </c>
      <c r="H156" s="31">
        <f>VLOOKUP(Data!G144,alternative_prizes,3,TRUE)</f>
        <v>0.02</v>
      </c>
      <c r="I156" s="31">
        <f>VLOOKUP(Data!H144,alternative_prizes,3,TRUE)</f>
        <v>0.02</v>
      </c>
      <c r="J156" s="31">
        <f>VLOOKUP(Data!I144,alternative_prizes,3,TRUE)</f>
        <v>0.02</v>
      </c>
      <c r="K156" s="31">
        <f>VLOOKUP(Data!J144,alternative_prizes,3,TRUE)</f>
        <v>0.01</v>
      </c>
      <c r="L156" s="31">
        <f>VLOOKUP(Data!K144,alternative_prizes,3,TRUE)</f>
        <v>0.1</v>
      </c>
      <c r="M156" s="31">
        <f>VLOOKUP(Data!L144,alternative_prizes,3,TRUE)</f>
        <v>0.08</v>
      </c>
      <c r="N156" s="31">
        <f>VLOOKUP(Data!M144,alternative_prizes,3,TRUE)</f>
        <v>0.01</v>
      </c>
      <c r="O156" s="31">
        <f>VLOOKUP(Data!N144,alternative_prizes,3,TRUE)</f>
        <v>0.1</v>
      </c>
      <c r="P156" s="31">
        <f>VLOOKUP(Data!O144,alternative_prizes,3,TRUE)</f>
        <v>0.08</v>
      </c>
      <c r="Q156" s="31">
        <f>VLOOKUP(Data!P144,alternative_prizes,3,TRUE)</f>
        <v>0</v>
      </c>
      <c r="R156" s="31">
        <f>VLOOKUP(Data!Q144,alternative_prizes,3,TRUE)</f>
        <v>0.01</v>
      </c>
      <c r="S156" s="31">
        <f>VLOOKUP(Data!R144,alternative_prizes,3,TRUE)</f>
        <v>0.08</v>
      </c>
      <c r="T156" s="31">
        <f>VLOOKUP(Data!S144,alternative_prizes,3,TRUE)</f>
        <v>0.1</v>
      </c>
      <c r="U156" s="31">
        <f>VLOOKUP(Data!T144,alternative_prizes,3,TRUE)</f>
        <v>0.1</v>
      </c>
      <c r="V156" s="31">
        <f>VLOOKUP(Data!U144,alternative_prizes,3,TRUE)</f>
        <v>0.08</v>
      </c>
      <c r="X156">
        <f t="shared" si="148"/>
        <v>142</v>
      </c>
      <c r="Z156" s="32">
        <f t="shared" si="142"/>
        <v>150000</v>
      </c>
      <c r="AA156" s="29">
        <f t="shared" ref="AA156:AT156" si="160">Z156*(1+C156)*(1-$AA$9)</f>
        <v>157862.93037992713</v>
      </c>
      <c r="AB156" s="29">
        <f t="shared" si="160"/>
        <v>169214.66214167589</v>
      </c>
      <c r="AC156" s="29">
        <f t="shared" si="160"/>
        <v>166542.28181002231</v>
      </c>
      <c r="AD156" s="29">
        <f t="shared" si="160"/>
        <v>175272.3509245984</v>
      </c>
      <c r="AE156" s="29">
        <f t="shared" si="160"/>
        <v>170796.33908355577</v>
      </c>
      <c r="AF156" s="29">
        <f t="shared" si="160"/>
        <v>169763.32591118314</v>
      </c>
      <c r="AG156" s="29">
        <f t="shared" si="160"/>
        <v>168736.56062573841</v>
      </c>
      <c r="AH156" s="29">
        <f t="shared" si="160"/>
        <v>167716.00543865113</v>
      </c>
      <c r="AI156" s="29">
        <f t="shared" si="160"/>
        <v>165067.29315470913</v>
      </c>
      <c r="AJ156" s="29">
        <f t="shared" si="160"/>
        <v>176937.08190131705</v>
      </c>
      <c r="AK156" s="29">
        <f t="shared" si="160"/>
        <v>186212.04161210055</v>
      </c>
      <c r="AL156" s="29">
        <f t="shared" si="160"/>
        <v>183271.22436126097</v>
      </c>
      <c r="AM156" s="29">
        <f t="shared" si="160"/>
        <v>196450.03571101435</v>
      </c>
      <c r="AN156" s="29">
        <f t="shared" si="160"/>
        <v>206747.85540388038</v>
      </c>
      <c r="AO156" s="29">
        <f t="shared" si="160"/>
        <v>201468.03891248154</v>
      </c>
      <c r="AP156" s="29">
        <f t="shared" si="160"/>
        <v>198286.28611498605</v>
      </c>
      <c r="AQ156" s="29">
        <f t="shared" si="160"/>
        <v>208680.36120176237</v>
      </c>
      <c r="AR156" s="29">
        <f t="shared" si="160"/>
        <v>223686.31274850032</v>
      </c>
      <c r="AS156" s="29">
        <f t="shared" si="160"/>
        <v>239771.3240616977</v>
      </c>
      <c r="AT156" s="29">
        <f t="shared" si="160"/>
        <v>252340.02558303159</v>
      </c>
      <c r="AU156" s="19"/>
      <c r="AV156" s="28">
        <f t="shared" si="145"/>
        <v>179</v>
      </c>
      <c r="AW156" s="19"/>
      <c r="AX156" s="27">
        <f t="shared" si="146"/>
        <v>2.6348245362032729E-2</v>
      </c>
    </row>
    <row r="157" spans="1:50">
      <c r="A157">
        <f t="shared" si="147"/>
        <v>143</v>
      </c>
      <c r="C157" s="31">
        <f>VLOOKUP(Data!B145,alternative_prizes,3,TRUE)</f>
        <v>0.02</v>
      </c>
      <c r="D157" s="31">
        <f>VLOOKUP(Data!C145,alternative_prizes,3,TRUE)</f>
        <v>0</v>
      </c>
      <c r="E157" s="31">
        <f>VLOOKUP(Data!D145,alternative_prizes,3,TRUE)</f>
        <v>0.01</v>
      </c>
      <c r="F157" s="31">
        <f>VLOOKUP(Data!E145,alternative_prizes,3,TRUE)</f>
        <v>0.1</v>
      </c>
      <c r="G157" s="31">
        <f>VLOOKUP(Data!F145,alternative_prizes,3,TRUE)</f>
        <v>0.01</v>
      </c>
      <c r="H157" s="31">
        <f>VLOOKUP(Data!G145,alternative_prizes,3,TRUE)</f>
        <v>0</v>
      </c>
      <c r="I157" s="31">
        <f>VLOOKUP(Data!H145,alternative_prizes,3,TRUE)</f>
        <v>0.01</v>
      </c>
      <c r="J157" s="31">
        <f>VLOOKUP(Data!I145,alternative_prizes,3,TRUE)</f>
        <v>0.01</v>
      </c>
      <c r="K157" s="31">
        <f>VLOOKUP(Data!J145,alternative_prizes,3,TRUE)</f>
        <v>0.08</v>
      </c>
      <c r="L157" s="31">
        <f>VLOOKUP(Data!K145,alternative_prizes,3,TRUE)</f>
        <v>0.02</v>
      </c>
      <c r="M157" s="31">
        <f>VLOOKUP(Data!L145,alternative_prizes,3,TRUE)</f>
        <v>0.08</v>
      </c>
      <c r="N157" s="31">
        <f>VLOOKUP(Data!M145,alternative_prizes,3,TRUE)</f>
        <v>0.01</v>
      </c>
      <c r="O157" s="31">
        <f>VLOOKUP(Data!N145,alternative_prizes,3,TRUE)</f>
        <v>0.08</v>
      </c>
      <c r="P157" s="31">
        <f>VLOOKUP(Data!O145,alternative_prizes,3,TRUE)</f>
        <v>0</v>
      </c>
      <c r="Q157" s="31">
        <f>VLOOKUP(Data!P145,alternative_prizes,3,TRUE)</f>
        <v>0.01</v>
      </c>
      <c r="R157" s="31">
        <f>VLOOKUP(Data!Q145,alternative_prizes,3,TRUE)</f>
        <v>0.1</v>
      </c>
      <c r="S157" s="31">
        <f>VLOOKUP(Data!R145,alternative_prizes,3,TRUE)</f>
        <v>0</v>
      </c>
      <c r="T157" s="31">
        <f>VLOOKUP(Data!S145,alternative_prizes,3,TRUE)</f>
        <v>0.02</v>
      </c>
      <c r="U157" s="31">
        <f>VLOOKUP(Data!T145,alternative_prizes,3,TRUE)</f>
        <v>0.01</v>
      </c>
      <c r="V157" s="31">
        <f>VLOOKUP(Data!U145,alternative_prizes,3,TRUE)</f>
        <v>0.01</v>
      </c>
      <c r="X157">
        <f t="shared" si="148"/>
        <v>143</v>
      </c>
      <c r="Z157" s="32">
        <f t="shared" si="142"/>
        <v>150000</v>
      </c>
      <c r="AA157" s="29">
        <f t="shared" ref="AA157:AT157" si="161">Z157*(1+C157)*(1-$AA$9)</f>
        <v>149092.76758104231</v>
      </c>
      <c r="AB157" s="29">
        <f t="shared" si="161"/>
        <v>145285.31598022679</v>
      </c>
      <c r="AC157" s="29">
        <f t="shared" si="161"/>
        <v>142990.84801870605</v>
      </c>
      <c r="AD157" s="29">
        <f t="shared" si="161"/>
        <v>153273.14638467971</v>
      </c>
      <c r="AE157" s="29">
        <f t="shared" si="161"/>
        <v>150852.52788398424</v>
      </c>
      <c r="AF157" s="29">
        <f t="shared" si="161"/>
        <v>147000.13646287296</v>
      </c>
      <c r="AG157" s="29">
        <f t="shared" si="161"/>
        <v>144678.58661334004</v>
      </c>
      <c r="AH157" s="29">
        <f t="shared" si="161"/>
        <v>142393.70063251874</v>
      </c>
      <c r="AI157" s="29">
        <f t="shared" si="161"/>
        <v>149857.9123299433</v>
      </c>
      <c r="AJ157" s="29">
        <f t="shared" si="161"/>
        <v>148951.53928792299</v>
      </c>
      <c r="AK157" s="29">
        <f t="shared" si="161"/>
        <v>156759.50984394914</v>
      </c>
      <c r="AL157" s="29">
        <f t="shared" si="161"/>
        <v>154283.83175787478</v>
      </c>
      <c r="AM157" s="29">
        <f t="shared" si="161"/>
        <v>162371.31861027854</v>
      </c>
      <c r="AN157" s="29">
        <f t="shared" si="161"/>
        <v>158224.76645352697</v>
      </c>
      <c r="AO157" s="29">
        <f t="shared" si="161"/>
        <v>155725.94780212158</v>
      </c>
      <c r="AP157" s="29">
        <f t="shared" si="161"/>
        <v>166924.01173986381</v>
      </c>
      <c r="AQ157" s="29">
        <f t="shared" si="161"/>
        <v>162661.19533350779</v>
      </c>
      <c r="AR157" s="29">
        <f t="shared" si="161"/>
        <v>161677.38526875465</v>
      </c>
      <c r="AS157" s="29">
        <f t="shared" si="161"/>
        <v>159124.03995578381</v>
      </c>
      <c r="AT157" s="29">
        <f t="shared" si="161"/>
        <v>156611.01922052944</v>
      </c>
      <c r="AU157" s="19"/>
      <c r="AV157" s="28">
        <f t="shared" si="145"/>
        <v>18</v>
      </c>
      <c r="AW157" s="19"/>
      <c r="AX157" s="27">
        <f t="shared" si="146"/>
        <v>2.1588195214476968E-3</v>
      </c>
    </row>
    <row r="158" spans="1:50">
      <c r="A158">
        <f t="shared" si="147"/>
        <v>144</v>
      </c>
      <c r="C158" s="31">
        <f>VLOOKUP(Data!B146,alternative_prizes,3,TRUE)</f>
        <v>0.02</v>
      </c>
      <c r="D158" s="31">
        <f>VLOOKUP(Data!C146,alternative_prizes,3,TRUE)</f>
        <v>0</v>
      </c>
      <c r="E158" s="31">
        <f>VLOOKUP(Data!D146,alternative_prizes,3,TRUE)</f>
        <v>0.02</v>
      </c>
      <c r="F158" s="31">
        <f>VLOOKUP(Data!E146,alternative_prizes,3,TRUE)</f>
        <v>0.01</v>
      </c>
      <c r="G158" s="31">
        <f>VLOOKUP(Data!F146,alternative_prizes,3,TRUE)</f>
        <v>0.01</v>
      </c>
      <c r="H158" s="31">
        <f>VLOOKUP(Data!G146,alternative_prizes,3,TRUE)</f>
        <v>0.02</v>
      </c>
      <c r="I158" s="31">
        <f>VLOOKUP(Data!H146,alternative_prizes,3,TRUE)</f>
        <v>0.02</v>
      </c>
      <c r="J158" s="31">
        <f>VLOOKUP(Data!I146,alternative_prizes,3,TRUE)</f>
        <v>0</v>
      </c>
      <c r="K158" s="31">
        <f>VLOOKUP(Data!J146,alternative_prizes,3,TRUE)</f>
        <v>0</v>
      </c>
      <c r="L158" s="31">
        <f>VLOOKUP(Data!K146,alternative_prizes,3,TRUE)</f>
        <v>0.1</v>
      </c>
      <c r="M158" s="31">
        <f>VLOOKUP(Data!L146,alternative_prizes,3,TRUE)</f>
        <v>0.01</v>
      </c>
      <c r="N158" s="31">
        <f>VLOOKUP(Data!M146,alternative_prizes,3,TRUE)</f>
        <v>0.02</v>
      </c>
      <c r="O158" s="31">
        <f>VLOOKUP(Data!N146,alternative_prizes,3,TRUE)</f>
        <v>0.1</v>
      </c>
      <c r="P158" s="31">
        <f>VLOOKUP(Data!O146,alternative_prizes,3,TRUE)</f>
        <v>0.1</v>
      </c>
      <c r="Q158" s="31">
        <f>VLOOKUP(Data!P146,alternative_prizes,3,TRUE)</f>
        <v>0</v>
      </c>
      <c r="R158" s="31">
        <f>VLOOKUP(Data!Q146,alternative_prizes,3,TRUE)</f>
        <v>0.01</v>
      </c>
      <c r="S158" s="31">
        <f>VLOOKUP(Data!R146,alternative_prizes,3,TRUE)</f>
        <v>0.02</v>
      </c>
      <c r="T158" s="31">
        <f>VLOOKUP(Data!S146,alternative_prizes,3,TRUE)</f>
        <v>0.08</v>
      </c>
      <c r="U158" s="31">
        <f>VLOOKUP(Data!T146,alternative_prizes,3,TRUE)</f>
        <v>0.01</v>
      </c>
      <c r="V158" s="31">
        <f>VLOOKUP(Data!U146,alternative_prizes,3,TRUE)</f>
        <v>0.01</v>
      </c>
      <c r="X158">
        <f t="shared" si="148"/>
        <v>144</v>
      </c>
      <c r="Z158" s="32">
        <f t="shared" si="142"/>
        <v>150000</v>
      </c>
      <c r="AA158" s="29">
        <f t="shared" ref="AA158:AT158" si="162">Z158*(1+C158)*(1-$AA$9)</f>
        <v>149092.76758104231</v>
      </c>
      <c r="AB158" s="29">
        <f t="shared" si="162"/>
        <v>145285.31598022679</v>
      </c>
      <c r="AC158" s="29">
        <f t="shared" si="162"/>
        <v>144406.59898918829</v>
      </c>
      <c r="AD158" s="29">
        <f t="shared" si="162"/>
        <v>142126.00846579389</v>
      </c>
      <c r="AE158" s="29">
        <f t="shared" si="162"/>
        <v>139881.43494696714</v>
      </c>
      <c r="AF158" s="29">
        <f t="shared" si="162"/>
        <v>139035.40179633905</v>
      </c>
      <c r="AG158" s="29">
        <f t="shared" si="162"/>
        <v>138194.48563705606</v>
      </c>
      <c r="AH158" s="29">
        <f t="shared" si="162"/>
        <v>134665.34854945939</v>
      </c>
      <c r="AI158" s="29">
        <f t="shared" si="162"/>
        <v>131226.33668303661</v>
      </c>
      <c r="AJ158" s="29">
        <f t="shared" si="162"/>
        <v>140662.66331473948</v>
      </c>
      <c r="AK158" s="29">
        <f t="shared" si="162"/>
        <v>138441.20017388239</v>
      </c>
      <c r="AL158" s="29">
        <f t="shared" si="162"/>
        <v>137603.87787443466</v>
      </c>
      <c r="AM158" s="29">
        <f t="shared" si="162"/>
        <v>147498.80575425841</v>
      </c>
      <c r="AN158" s="29">
        <f t="shared" si="162"/>
        <v>158105.26589072583</v>
      </c>
      <c r="AO158" s="29">
        <f t="shared" si="162"/>
        <v>154067.65791362667</v>
      </c>
      <c r="AP158" s="29">
        <f t="shared" si="162"/>
        <v>151634.49181831759</v>
      </c>
      <c r="AQ158" s="29">
        <f t="shared" si="162"/>
        <v>150717.37363958592</v>
      </c>
      <c r="AR158" s="29">
        <f t="shared" si="162"/>
        <v>158617.90841274278</v>
      </c>
      <c r="AS158" s="29">
        <f t="shared" si="162"/>
        <v>156112.88093270478</v>
      </c>
      <c r="AT158" s="29">
        <f t="shared" si="162"/>
        <v>153647.41495450819</v>
      </c>
      <c r="AU158" s="19"/>
      <c r="AV158" s="28">
        <f t="shared" si="145"/>
        <v>12</v>
      </c>
      <c r="AW158" s="19"/>
      <c r="AX158" s="27">
        <f t="shared" si="146"/>
        <v>1.201980304596173E-3</v>
      </c>
    </row>
    <row r="159" spans="1:50">
      <c r="A159">
        <f t="shared" si="147"/>
        <v>145</v>
      </c>
      <c r="C159" s="31">
        <f>VLOOKUP(Data!B147,alternative_prizes,3,TRUE)</f>
        <v>0.1</v>
      </c>
      <c r="D159" s="31">
        <f>VLOOKUP(Data!C147,alternative_prizes,3,TRUE)</f>
        <v>0.1</v>
      </c>
      <c r="E159" s="31">
        <f>VLOOKUP(Data!D147,alternative_prizes,3,TRUE)</f>
        <v>0</v>
      </c>
      <c r="F159" s="31">
        <f>VLOOKUP(Data!E147,alternative_prizes,3,TRUE)</f>
        <v>0.01</v>
      </c>
      <c r="G159" s="31">
        <f>VLOOKUP(Data!F147,alternative_prizes,3,TRUE)</f>
        <v>0.1</v>
      </c>
      <c r="H159" s="31">
        <f>VLOOKUP(Data!G147,alternative_prizes,3,TRUE)</f>
        <v>0.02</v>
      </c>
      <c r="I159" s="31">
        <f>VLOOKUP(Data!H147,alternative_prizes,3,TRUE)</f>
        <v>0.01</v>
      </c>
      <c r="J159" s="31">
        <f>VLOOKUP(Data!I147,alternative_prizes,3,TRUE)</f>
        <v>0.01</v>
      </c>
      <c r="K159" s="31">
        <f>VLOOKUP(Data!J147,alternative_prizes,3,TRUE)</f>
        <v>0.02</v>
      </c>
      <c r="L159" s="31">
        <f>VLOOKUP(Data!K147,alternative_prizes,3,TRUE)</f>
        <v>0.01</v>
      </c>
      <c r="M159" s="31">
        <f>VLOOKUP(Data!L147,alternative_prizes,3,TRUE)</f>
        <v>0.01</v>
      </c>
      <c r="N159" s="31">
        <f>VLOOKUP(Data!M147,alternative_prizes,3,TRUE)</f>
        <v>0.08</v>
      </c>
      <c r="O159" s="31">
        <f>VLOOKUP(Data!N147,alternative_prizes,3,TRUE)</f>
        <v>0</v>
      </c>
      <c r="P159" s="31">
        <f>VLOOKUP(Data!O147,alternative_prizes,3,TRUE)</f>
        <v>0</v>
      </c>
      <c r="Q159" s="31">
        <f>VLOOKUP(Data!P147,alternative_prizes,3,TRUE)</f>
        <v>0.02</v>
      </c>
      <c r="R159" s="31">
        <f>VLOOKUP(Data!Q147,alternative_prizes,3,TRUE)</f>
        <v>0.02</v>
      </c>
      <c r="S159" s="31">
        <f>VLOOKUP(Data!R147,alternative_prizes,3,TRUE)</f>
        <v>0.08</v>
      </c>
      <c r="T159" s="31">
        <f>VLOOKUP(Data!S147,alternative_prizes,3,TRUE)</f>
        <v>0.08</v>
      </c>
      <c r="U159" s="31">
        <f>VLOOKUP(Data!T147,alternative_prizes,3,TRUE)</f>
        <v>0.02</v>
      </c>
      <c r="V159" s="31">
        <f>VLOOKUP(Data!U147,alternative_prizes,3,TRUE)</f>
        <v>0.08</v>
      </c>
      <c r="X159">
        <f t="shared" si="148"/>
        <v>145</v>
      </c>
      <c r="Z159" s="32">
        <f t="shared" si="142"/>
        <v>150000</v>
      </c>
      <c r="AA159" s="29">
        <f t="shared" ref="AA159:AT159" si="163">Z159*(1+C159)*(1-$AA$9)</f>
        <v>160786.31797955543</v>
      </c>
      <c r="AB159" s="29">
        <f t="shared" si="163"/>
        <v>172348.26699615139</v>
      </c>
      <c r="AC159" s="29">
        <f t="shared" si="163"/>
        <v>167946.92885132434</v>
      </c>
      <c r="AD159" s="29">
        <f t="shared" si="163"/>
        <v>165294.56963053692</v>
      </c>
      <c r="AE159" s="29">
        <f t="shared" si="163"/>
        <v>177180.70155272851</v>
      </c>
      <c r="AF159" s="29">
        <f t="shared" si="163"/>
        <v>176109.07437631316</v>
      </c>
      <c r="AG159" s="29">
        <f t="shared" si="163"/>
        <v>173327.81168528859</v>
      </c>
      <c r="AH159" s="29">
        <f t="shared" si="163"/>
        <v>170590.47303499773</v>
      </c>
      <c r="AI159" s="29">
        <f t="shared" si="163"/>
        <v>169558.70498497988</v>
      </c>
      <c r="AJ159" s="29">
        <f t="shared" si="163"/>
        <v>166880.89123924708</v>
      </c>
      <c r="AK159" s="29">
        <f t="shared" si="163"/>
        <v>164245.36778145598</v>
      </c>
      <c r="AL159" s="29">
        <f t="shared" si="163"/>
        <v>172855.03372873011</v>
      </c>
      <c r="AM159" s="29">
        <f t="shared" si="163"/>
        <v>168440.75404529925</v>
      </c>
      <c r="AN159" s="29">
        <f t="shared" si="163"/>
        <v>164139.20388268831</v>
      </c>
      <c r="AO159" s="29">
        <f t="shared" si="163"/>
        <v>163146.45450279309</v>
      </c>
      <c r="AP159" s="29">
        <f t="shared" si="163"/>
        <v>162159.70948570682</v>
      </c>
      <c r="AQ159" s="29">
        <f t="shared" si="163"/>
        <v>170660.04619314231</v>
      </c>
      <c r="AR159" s="29">
        <f t="shared" si="163"/>
        <v>179605.96660548783</v>
      </c>
      <c r="AS159" s="29">
        <f t="shared" si="163"/>
        <v>178519.6709018696</v>
      </c>
      <c r="AT159" s="29">
        <f t="shared" si="163"/>
        <v>187877.58919352898</v>
      </c>
      <c r="AU159" s="19"/>
      <c r="AV159" s="28">
        <f t="shared" si="145"/>
        <v>71</v>
      </c>
      <c r="AW159" s="19"/>
      <c r="AX159" s="27">
        <f t="shared" si="146"/>
        <v>1.1321373891144848E-2</v>
      </c>
    </row>
    <row r="160" spans="1:50">
      <c r="A160">
        <f t="shared" si="147"/>
        <v>146</v>
      </c>
      <c r="C160" s="31">
        <f>VLOOKUP(Data!B148,alternative_prizes,3,TRUE)</f>
        <v>0.01</v>
      </c>
      <c r="D160" s="31">
        <f>VLOOKUP(Data!C148,alternative_prizes,3,TRUE)</f>
        <v>0</v>
      </c>
      <c r="E160" s="31">
        <f>VLOOKUP(Data!D148,alternative_prizes,3,TRUE)</f>
        <v>0.02</v>
      </c>
      <c r="F160" s="31">
        <f>VLOOKUP(Data!E148,alternative_prizes,3,TRUE)</f>
        <v>0</v>
      </c>
      <c r="G160" s="31">
        <f>VLOOKUP(Data!F148,alternative_prizes,3,TRUE)</f>
        <v>0.1</v>
      </c>
      <c r="H160" s="31">
        <f>VLOOKUP(Data!G148,alternative_prizes,3,TRUE)</f>
        <v>0.02</v>
      </c>
      <c r="I160" s="31">
        <f>VLOOKUP(Data!H148,alternative_prizes,3,TRUE)</f>
        <v>0.1</v>
      </c>
      <c r="J160" s="31">
        <f>VLOOKUP(Data!I148,alternative_prizes,3,TRUE)</f>
        <v>0.08</v>
      </c>
      <c r="K160" s="31">
        <f>VLOOKUP(Data!J148,alternative_prizes,3,TRUE)</f>
        <v>0.08</v>
      </c>
      <c r="L160" s="31">
        <f>VLOOKUP(Data!K148,alternative_prizes,3,TRUE)</f>
        <v>0</v>
      </c>
      <c r="M160" s="31">
        <f>VLOOKUP(Data!L148,alternative_prizes,3,TRUE)</f>
        <v>0</v>
      </c>
      <c r="N160" s="31">
        <f>VLOOKUP(Data!M148,alternative_prizes,3,TRUE)</f>
        <v>0.08</v>
      </c>
      <c r="O160" s="31">
        <f>VLOOKUP(Data!N148,alternative_prizes,3,TRUE)</f>
        <v>0.1</v>
      </c>
      <c r="P160" s="31">
        <f>VLOOKUP(Data!O148,alternative_prizes,3,TRUE)</f>
        <v>0</v>
      </c>
      <c r="Q160" s="31">
        <f>VLOOKUP(Data!P148,alternative_prizes,3,TRUE)</f>
        <v>0.08</v>
      </c>
      <c r="R160" s="31">
        <f>VLOOKUP(Data!Q148,alternative_prizes,3,TRUE)</f>
        <v>0.02</v>
      </c>
      <c r="S160" s="31">
        <f>VLOOKUP(Data!R148,alternative_prizes,3,TRUE)</f>
        <v>0</v>
      </c>
      <c r="T160" s="31">
        <f>VLOOKUP(Data!S148,alternative_prizes,3,TRUE)</f>
        <v>0.02</v>
      </c>
      <c r="U160" s="31">
        <f>VLOOKUP(Data!T148,alternative_prizes,3,TRUE)</f>
        <v>0.08</v>
      </c>
      <c r="V160" s="31">
        <f>VLOOKUP(Data!U148,alternative_prizes,3,TRUE)</f>
        <v>0.02</v>
      </c>
      <c r="X160">
        <f t="shared" si="148"/>
        <v>146</v>
      </c>
      <c r="Z160" s="32">
        <f t="shared" si="142"/>
        <v>150000</v>
      </c>
      <c r="AA160" s="29">
        <f t="shared" ref="AA160:AT160" si="164">Z160*(1+C160)*(1-$AA$9)</f>
        <v>147631.07378122816</v>
      </c>
      <c r="AB160" s="29">
        <f t="shared" si="164"/>
        <v>143860.95013728339</v>
      </c>
      <c r="AC160" s="29">
        <f t="shared" si="164"/>
        <v>142990.84801870605</v>
      </c>
      <c r="AD160" s="29">
        <f t="shared" si="164"/>
        <v>139339.22398607244</v>
      </c>
      <c r="AE160" s="29">
        <f t="shared" si="164"/>
        <v>149358.93849899425</v>
      </c>
      <c r="AF160" s="29">
        <f t="shared" si="164"/>
        <v>148455.58335854494</v>
      </c>
      <c r="AG160" s="29">
        <f t="shared" si="164"/>
        <v>159130.84421151603</v>
      </c>
      <c r="AH160" s="29">
        <f t="shared" si="164"/>
        <v>167472.40920707726</v>
      </c>
      <c r="AI160" s="29">
        <f t="shared" si="164"/>
        <v>176251.23516810339</v>
      </c>
      <c r="AJ160" s="29">
        <f t="shared" si="164"/>
        <v>171750.22510320044</v>
      </c>
      <c r="AK160" s="29">
        <f t="shared" si="164"/>
        <v>167364.15943335398</v>
      </c>
      <c r="AL160" s="29">
        <f t="shared" si="164"/>
        <v>176137.31099148392</v>
      </c>
      <c r="AM160" s="29">
        <f t="shared" si="164"/>
        <v>188803.13128760384</v>
      </c>
      <c r="AN160" s="29">
        <f t="shared" si="164"/>
        <v>183981.57759239041</v>
      </c>
      <c r="AO160" s="29">
        <f t="shared" si="164"/>
        <v>193625.80649771131</v>
      </c>
      <c r="AP160" s="29">
        <f t="shared" si="164"/>
        <v>192454.71577236761</v>
      </c>
      <c r="AQ160" s="29">
        <f t="shared" si="164"/>
        <v>187539.90985964157</v>
      </c>
      <c r="AR160" s="29">
        <f t="shared" si="164"/>
        <v>186405.62795248776</v>
      </c>
      <c r="AS160" s="29">
        <f t="shared" si="164"/>
        <v>196176.9244526012</v>
      </c>
      <c r="AT160" s="29">
        <f t="shared" si="164"/>
        <v>194990.40401450245</v>
      </c>
      <c r="AU160" s="19"/>
      <c r="AV160" s="28">
        <f t="shared" si="145"/>
        <v>89</v>
      </c>
      <c r="AW160" s="19"/>
      <c r="AX160" s="27">
        <f t="shared" si="146"/>
        <v>1.3202141408919621E-2</v>
      </c>
    </row>
    <row r="161" spans="1:50">
      <c r="A161">
        <f t="shared" si="147"/>
        <v>147</v>
      </c>
      <c r="C161" s="31">
        <f>VLOOKUP(Data!B149,alternative_prizes,3,TRUE)</f>
        <v>0.02</v>
      </c>
      <c r="D161" s="31">
        <f>VLOOKUP(Data!C149,alternative_prizes,3,TRUE)</f>
        <v>0.1</v>
      </c>
      <c r="E161" s="31">
        <f>VLOOKUP(Data!D149,alternative_prizes,3,TRUE)</f>
        <v>0</v>
      </c>
      <c r="F161" s="31">
        <f>VLOOKUP(Data!E149,alternative_prizes,3,TRUE)</f>
        <v>0.08</v>
      </c>
      <c r="G161" s="31">
        <f>VLOOKUP(Data!F149,alternative_prizes,3,TRUE)</f>
        <v>0.08</v>
      </c>
      <c r="H161" s="31">
        <f>VLOOKUP(Data!G149,alternative_prizes,3,TRUE)</f>
        <v>0.01</v>
      </c>
      <c r="I161" s="31">
        <f>VLOOKUP(Data!H149,alternative_prizes,3,TRUE)</f>
        <v>0.02</v>
      </c>
      <c r="J161" s="31">
        <f>VLOOKUP(Data!I149,alternative_prizes,3,TRUE)</f>
        <v>0.1</v>
      </c>
      <c r="K161" s="31">
        <f>VLOOKUP(Data!J149,alternative_prizes,3,TRUE)</f>
        <v>0.01</v>
      </c>
      <c r="L161" s="31">
        <f>VLOOKUP(Data!K149,alternative_prizes,3,TRUE)</f>
        <v>0.02</v>
      </c>
      <c r="M161" s="31">
        <f>VLOOKUP(Data!L149,alternative_prizes,3,TRUE)</f>
        <v>0.02</v>
      </c>
      <c r="N161" s="31">
        <f>VLOOKUP(Data!M149,alternative_prizes,3,TRUE)</f>
        <v>0.02</v>
      </c>
      <c r="O161" s="31">
        <f>VLOOKUP(Data!N149,alternative_prizes,3,TRUE)</f>
        <v>0.01</v>
      </c>
      <c r="P161" s="31">
        <f>VLOOKUP(Data!O149,alternative_prizes,3,TRUE)</f>
        <v>0</v>
      </c>
      <c r="Q161" s="31">
        <f>VLOOKUP(Data!P149,alternative_prizes,3,TRUE)</f>
        <v>0.02</v>
      </c>
      <c r="R161" s="31">
        <f>VLOOKUP(Data!Q149,alternative_prizes,3,TRUE)</f>
        <v>0.02</v>
      </c>
      <c r="S161" s="31">
        <f>VLOOKUP(Data!R149,alternative_prizes,3,TRUE)</f>
        <v>0.01</v>
      </c>
      <c r="T161" s="31">
        <f>VLOOKUP(Data!S149,alternative_prizes,3,TRUE)</f>
        <v>0.02</v>
      </c>
      <c r="U161" s="31">
        <f>VLOOKUP(Data!T149,alternative_prizes,3,TRUE)</f>
        <v>0.02</v>
      </c>
      <c r="V161" s="31">
        <f>VLOOKUP(Data!U149,alternative_prizes,3,TRUE)</f>
        <v>0.1</v>
      </c>
      <c r="X161">
        <f t="shared" si="148"/>
        <v>147</v>
      </c>
      <c r="Z161" s="32">
        <f t="shared" si="142"/>
        <v>150000</v>
      </c>
      <c r="AA161" s="29">
        <f t="shared" ref="AA161:AT161" si="165">Z161*(1+C161)*(1-$AA$9)</f>
        <v>149092.76758104231</v>
      </c>
      <c r="AB161" s="29">
        <f t="shared" si="165"/>
        <v>159813.84757824949</v>
      </c>
      <c r="AC161" s="29">
        <f t="shared" si="165"/>
        <v>155732.60675304622</v>
      </c>
      <c r="AD161" s="29">
        <f t="shared" si="165"/>
        <v>163896.03771827137</v>
      </c>
      <c r="AE161" s="29">
        <f t="shared" si="165"/>
        <v>172487.39194576925</v>
      </c>
      <c r="AF161" s="29">
        <f t="shared" si="165"/>
        <v>169763.3259111832</v>
      </c>
      <c r="AG161" s="29">
        <f t="shared" si="165"/>
        <v>168736.56062573849</v>
      </c>
      <c r="AH161" s="29">
        <f t="shared" si="165"/>
        <v>180870.20194364348</v>
      </c>
      <c r="AI161" s="29">
        <f t="shared" si="165"/>
        <v>178013.74751978443</v>
      </c>
      <c r="AJ161" s="29">
        <f t="shared" si="165"/>
        <v>176937.08190131708</v>
      </c>
      <c r="AK161" s="29">
        <f t="shared" si="165"/>
        <v>175866.92818920608</v>
      </c>
      <c r="AL161" s="29">
        <f t="shared" si="165"/>
        <v>174803.24699803439</v>
      </c>
      <c r="AM161" s="29">
        <f t="shared" si="165"/>
        <v>172042.60703176708</v>
      </c>
      <c r="AN161" s="29">
        <f t="shared" si="165"/>
        <v>167649.0746681297</v>
      </c>
      <c r="AO161" s="29">
        <f t="shared" si="165"/>
        <v>166635.09683114846</v>
      </c>
      <c r="AP161" s="29">
        <f t="shared" si="165"/>
        <v>165627.25175127262</v>
      </c>
      <c r="AQ161" s="29">
        <f t="shared" si="165"/>
        <v>163011.5268231612</v>
      </c>
      <c r="AR161" s="29">
        <f t="shared" si="165"/>
        <v>162025.59787784278</v>
      </c>
      <c r="AS161" s="29">
        <f t="shared" si="165"/>
        <v>161045.63204387089</v>
      </c>
      <c r="AT161" s="29">
        <f t="shared" si="165"/>
        <v>172626.22802016206</v>
      </c>
      <c r="AU161" s="19"/>
      <c r="AV161" s="28">
        <f t="shared" si="145"/>
        <v>42</v>
      </c>
      <c r="AW161" s="19"/>
      <c r="AX161" s="27">
        <f t="shared" si="146"/>
        <v>7.0494024507135045E-3</v>
      </c>
    </row>
    <row r="162" spans="1:50">
      <c r="A162">
        <f t="shared" si="147"/>
        <v>148</v>
      </c>
      <c r="C162" s="31">
        <f>VLOOKUP(Data!B150,alternative_prizes,3,TRUE)</f>
        <v>0.1</v>
      </c>
      <c r="D162" s="31">
        <f>VLOOKUP(Data!C150,alternative_prizes,3,TRUE)</f>
        <v>0.1</v>
      </c>
      <c r="E162" s="31">
        <f>VLOOKUP(Data!D150,alternative_prizes,3,TRUE)</f>
        <v>0.01</v>
      </c>
      <c r="F162" s="31">
        <f>VLOOKUP(Data!E150,alternative_prizes,3,TRUE)</f>
        <v>0.02</v>
      </c>
      <c r="G162" s="31">
        <f>VLOOKUP(Data!F150,alternative_prizes,3,TRUE)</f>
        <v>0.08</v>
      </c>
      <c r="H162" s="31">
        <f>VLOOKUP(Data!G150,alternative_prizes,3,TRUE)</f>
        <v>0.1</v>
      </c>
      <c r="I162" s="31">
        <f>VLOOKUP(Data!H150,alternative_prizes,3,TRUE)</f>
        <v>0.01</v>
      </c>
      <c r="J162" s="31">
        <f>VLOOKUP(Data!I150,alternative_prizes,3,TRUE)</f>
        <v>0.02</v>
      </c>
      <c r="K162" s="31">
        <f>VLOOKUP(Data!J150,alternative_prizes,3,TRUE)</f>
        <v>0.01</v>
      </c>
      <c r="L162" s="31">
        <f>VLOOKUP(Data!K150,alternative_prizes,3,TRUE)</f>
        <v>0.01</v>
      </c>
      <c r="M162" s="31">
        <f>VLOOKUP(Data!L150,alternative_prizes,3,TRUE)</f>
        <v>0.08</v>
      </c>
      <c r="N162" s="31">
        <f>VLOOKUP(Data!M150,alternative_prizes,3,TRUE)</f>
        <v>0.1</v>
      </c>
      <c r="O162" s="31">
        <f>VLOOKUP(Data!N150,alternative_prizes,3,TRUE)</f>
        <v>0.02</v>
      </c>
      <c r="P162" s="31">
        <f>VLOOKUP(Data!O150,alternative_prizes,3,TRUE)</f>
        <v>0.01</v>
      </c>
      <c r="Q162" s="31">
        <f>VLOOKUP(Data!P150,alternative_prizes,3,TRUE)</f>
        <v>0.02</v>
      </c>
      <c r="R162" s="31">
        <f>VLOOKUP(Data!Q150,alternative_prizes,3,TRUE)</f>
        <v>0.08</v>
      </c>
      <c r="S162" s="31">
        <f>VLOOKUP(Data!R150,alternative_prizes,3,TRUE)</f>
        <v>0</v>
      </c>
      <c r="T162" s="31">
        <f>VLOOKUP(Data!S150,alternative_prizes,3,TRUE)</f>
        <v>0.1</v>
      </c>
      <c r="U162" s="31">
        <f>VLOOKUP(Data!T150,alternative_prizes,3,TRUE)</f>
        <v>0.02</v>
      </c>
      <c r="V162" s="31">
        <f>VLOOKUP(Data!U150,alternative_prizes,3,TRUE)</f>
        <v>0.02</v>
      </c>
      <c r="X162">
        <f t="shared" si="148"/>
        <v>148</v>
      </c>
      <c r="Z162" s="32">
        <f t="shared" si="142"/>
        <v>150000</v>
      </c>
      <c r="AA162" s="29">
        <f t="shared" ref="AA162:AT162" si="166">Z162*(1+C162)*(1-$AA$9)</f>
        <v>160786.31797955543</v>
      </c>
      <c r="AB162" s="29">
        <f t="shared" si="166"/>
        <v>172348.26699615139</v>
      </c>
      <c r="AC162" s="29">
        <f t="shared" si="166"/>
        <v>169626.39813983758</v>
      </c>
      <c r="AD162" s="29">
        <f t="shared" si="166"/>
        <v>168600.46102314768</v>
      </c>
      <c r="AE162" s="29">
        <f t="shared" si="166"/>
        <v>177438.41893680522</v>
      </c>
      <c r="AF162" s="29">
        <f t="shared" si="166"/>
        <v>190197.80032641822</v>
      </c>
      <c r="AG162" s="29">
        <f t="shared" si="166"/>
        <v>187194.03662011164</v>
      </c>
      <c r="AH162" s="29">
        <f t="shared" si="166"/>
        <v>186061.84662906284</v>
      </c>
      <c r="AI162" s="29">
        <f t="shared" si="166"/>
        <v>183123.40138377823</v>
      </c>
      <c r="AJ162" s="29">
        <f t="shared" si="166"/>
        <v>180231.36253838681</v>
      </c>
      <c r="AK162" s="29">
        <f t="shared" si="166"/>
        <v>189679.00691117844</v>
      </c>
      <c r="AL162" s="29">
        <f t="shared" si="166"/>
        <v>203318.59412844686</v>
      </c>
      <c r="AM162" s="29">
        <f t="shared" si="166"/>
        <v>202088.8793286453</v>
      </c>
      <c r="AN162" s="29">
        <f t="shared" si="166"/>
        <v>198897.32169688633</v>
      </c>
      <c r="AO162" s="29">
        <f t="shared" si="166"/>
        <v>197694.3477083045</v>
      </c>
      <c r="AP162" s="29">
        <f t="shared" si="166"/>
        <v>208057.39365854123</v>
      </c>
      <c r="AQ162" s="29">
        <f t="shared" si="166"/>
        <v>202744.13487745301</v>
      </c>
      <c r="AR162" s="29">
        <f t="shared" si="166"/>
        <v>217323.21959264023</v>
      </c>
      <c r="AS162" s="29">
        <f t="shared" si="166"/>
        <v>216008.8017912622</v>
      </c>
      <c r="AT162" s="29">
        <f t="shared" si="166"/>
        <v>214702.33387282726</v>
      </c>
      <c r="AU162" s="19"/>
      <c r="AV162" s="28">
        <f t="shared" si="145"/>
        <v>135</v>
      </c>
      <c r="AW162" s="19"/>
      <c r="AX162" s="27">
        <f t="shared" si="146"/>
        <v>1.8092587164507679E-2</v>
      </c>
    </row>
    <row r="163" spans="1:50">
      <c r="A163">
        <f t="shared" si="147"/>
        <v>149</v>
      </c>
      <c r="C163" s="31">
        <f>VLOOKUP(Data!B151,alternative_prizes,3,TRUE)</f>
        <v>0.1</v>
      </c>
      <c r="D163" s="31">
        <f>VLOOKUP(Data!C151,alternative_prizes,3,TRUE)</f>
        <v>0.08</v>
      </c>
      <c r="E163" s="31">
        <f>VLOOKUP(Data!D151,alternative_prizes,3,TRUE)</f>
        <v>0</v>
      </c>
      <c r="F163" s="31">
        <f>VLOOKUP(Data!E151,alternative_prizes,3,TRUE)</f>
        <v>0</v>
      </c>
      <c r="G163" s="31">
        <f>VLOOKUP(Data!F151,alternative_prizes,3,TRUE)</f>
        <v>0.08</v>
      </c>
      <c r="H163" s="31">
        <f>VLOOKUP(Data!G151,alternative_prizes,3,TRUE)</f>
        <v>0</v>
      </c>
      <c r="I163" s="31">
        <f>VLOOKUP(Data!H151,alternative_prizes,3,TRUE)</f>
        <v>0.02</v>
      </c>
      <c r="J163" s="31">
        <f>VLOOKUP(Data!I151,alternative_prizes,3,TRUE)</f>
        <v>0.08</v>
      </c>
      <c r="K163" s="31">
        <f>VLOOKUP(Data!J151,alternative_prizes,3,TRUE)</f>
        <v>0.02</v>
      </c>
      <c r="L163" s="31">
        <f>VLOOKUP(Data!K151,alternative_prizes,3,TRUE)</f>
        <v>0.08</v>
      </c>
      <c r="M163" s="31">
        <f>VLOOKUP(Data!L151,alternative_prizes,3,TRUE)</f>
        <v>0</v>
      </c>
      <c r="N163" s="31">
        <f>VLOOKUP(Data!M151,alternative_prizes,3,TRUE)</f>
        <v>0.08</v>
      </c>
      <c r="O163" s="31">
        <f>VLOOKUP(Data!N151,alternative_prizes,3,TRUE)</f>
        <v>0.02</v>
      </c>
      <c r="P163" s="31">
        <f>VLOOKUP(Data!O151,alternative_prizes,3,TRUE)</f>
        <v>0.01</v>
      </c>
      <c r="Q163" s="31">
        <f>VLOOKUP(Data!P151,alternative_prizes,3,TRUE)</f>
        <v>0.01</v>
      </c>
      <c r="R163" s="31">
        <f>VLOOKUP(Data!Q151,alternative_prizes,3,TRUE)</f>
        <v>0.01</v>
      </c>
      <c r="S163" s="31">
        <f>VLOOKUP(Data!R151,alternative_prizes,3,TRUE)</f>
        <v>0.08</v>
      </c>
      <c r="T163" s="31">
        <f>VLOOKUP(Data!S151,alternative_prizes,3,TRUE)</f>
        <v>0.1</v>
      </c>
      <c r="U163" s="31">
        <f>VLOOKUP(Data!T151,alternative_prizes,3,TRUE)</f>
        <v>0.01</v>
      </c>
      <c r="V163" s="31">
        <f>VLOOKUP(Data!U151,alternative_prizes,3,TRUE)</f>
        <v>0.1</v>
      </c>
      <c r="X163">
        <f t="shared" si="148"/>
        <v>149</v>
      </c>
      <c r="Z163" s="32">
        <f t="shared" si="142"/>
        <v>150000</v>
      </c>
      <c r="AA163" s="29">
        <f t="shared" ref="AA163:AT163" si="167">Z163*(1+C163)*(1-$AA$9)</f>
        <v>160786.31797955543</v>
      </c>
      <c r="AB163" s="29">
        <f t="shared" si="167"/>
        <v>169214.66214167592</v>
      </c>
      <c r="AC163" s="29">
        <f t="shared" si="167"/>
        <v>164893.34832675479</v>
      </c>
      <c r="AD163" s="29">
        <f t="shared" si="167"/>
        <v>160682.38991987385</v>
      </c>
      <c r="AE163" s="29">
        <f t="shared" si="167"/>
        <v>169105.28622134234</v>
      </c>
      <c r="AF163" s="29">
        <f t="shared" si="167"/>
        <v>164786.76559035442</v>
      </c>
      <c r="AG163" s="29">
        <f t="shared" si="167"/>
        <v>163790.09961729607</v>
      </c>
      <c r="AH163" s="29">
        <f t="shared" si="167"/>
        <v>172375.90061871026</v>
      </c>
      <c r="AI163" s="29">
        <f t="shared" si="167"/>
        <v>171333.33391678811</v>
      </c>
      <c r="AJ163" s="29">
        <f t="shared" si="167"/>
        <v>180314.54775911153</v>
      </c>
      <c r="AK163" s="29">
        <f t="shared" si="167"/>
        <v>175709.770983856</v>
      </c>
      <c r="AL163" s="29">
        <f t="shared" si="167"/>
        <v>184920.3956259827</v>
      </c>
      <c r="AM163" s="29">
        <f t="shared" si="167"/>
        <v>183801.95710706018</v>
      </c>
      <c r="AN163" s="29">
        <f t="shared" si="167"/>
        <v>180899.20193871023</v>
      </c>
      <c r="AO163" s="29">
        <f t="shared" si="167"/>
        <v>178042.28952252681</v>
      </c>
      <c r="AP163" s="29">
        <f t="shared" si="167"/>
        <v>175230.49587119292</v>
      </c>
      <c r="AQ163" s="29">
        <f t="shared" si="167"/>
        <v>184415.99713436159</v>
      </c>
      <c r="AR163" s="29">
        <f t="shared" si="167"/>
        <v>197677.12770508166</v>
      </c>
      <c r="AS163" s="29">
        <f t="shared" si="167"/>
        <v>194555.24416726778</v>
      </c>
      <c r="AT163" s="29">
        <f t="shared" si="167"/>
        <v>208545.47568845574</v>
      </c>
      <c r="AU163" s="19"/>
      <c r="AV163" s="28">
        <f t="shared" si="145"/>
        <v>122</v>
      </c>
      <c r="AW163" s="19"/>
      <c r="AX163" s="27">
        <f t="shared" si="146"/>
        <v>1.661257092454993E-2</v>
      </c>
    </row>
    <row r="164" spans="1:50">
      <c r="A164">
        <f t="shared" si="147"/>
        <v>150</v>
      </c>
      <c r="C164" s="31">
        <f>VLOOKUP(Data!B152,alternative_prizes,3,TRUE)</f>
        <v>0.01</v>
      </c>
      <c r="D164" s="31">
        <f>VLOOKUP(Data!C152,alternative_prizes,3,TRUE)</f>
        <v>0.01</v>
      </c>
      <c r="E164" s="31">
        <f>VLOOKUP(Data!D152,alternative_prizes,3,TRUE)</f>
        <v>0</v>
      </c>
      <c r="F164" s="31">
        <f>VLOOKUP(Data!E152,alternative_prizes,3,TRUE)</f>
        <v>0.1</v>
      </c>
      <c r="G164" s="31">
        <f>VLOOKUP(Data!F152,alternative_prizes,3,TRUE)</f>
        <v>0.02</v>
      </c>
      <c r="H164" s="31">
        <f>VLOOKUP(Data!G152,alternative_prizes,3,TRUE)</f>
        <v>0.1</v>
      </c>
      <c r="I164" s="31">
        <f>VLOOKUP(Data!H152,alternative_prizes,3,TRUE)</f>
        <v>0.08</v>
      </c>
      <c r="J164" s="31">
        <f>VLOOKUP(Data!I152,alternative_prizes,3,TRUE)</f>
        <v>0.08</v>
      </c>
      <c r="K164" s="31">
        <f>VLOOKUP(Data!J152,alternative_prizes,3,TRUE)</f>
        <v>0.1</v>
      </c>
      <c r="L164" s="31">
        <f>VLOOKUP(Data!K152,alternative_prizes,3,TRUE)</f>
        <v>0.02</v>
      </c>
      <c r="M164" s="31">
        <f>VLOOKUP(Data!L152,alternative_prizes,3,TRUE)</f>
        <v>0.01</v>
      </c>
      <c r="N164" s="31">
        <f>VLOOKUP(Data!M152,alternative_prizes,3,TRUE)</f>
        <v>0.1</v>
      </c>
      <c r="O164" s="31">
        <f>VLOOKUP(Data!N152,alternative_prizes,3,TRUE)</f>
        <v>0</v>
      </c>
      <c r="P164" s="31">
        <f>VLOOKUP(Data!O152,alternative_prizes,3,TRUE)</f>
        <v>0.1</v>
      </c>
      <c r="Q164" s="31">
        <f>VLOOKUP(Data!P152,alternative_prizes,3,TRUE)</f>
        <v>0.1</v>
      </c>
      <c r="R164" s="31">
        <f>VLOOKUP(Data!Q152,alternative_prizes,3,TRUE)</f>
        <v>0.01</v>
      </c>
      <c r="S164" s="31">
        <f>VLOOKUP(Data!R152,alternative_prizes,3,TRUE)</f>
        <v>0.02</v>
      </c>
      <c r="T164" s="31">
        <f>VLOOKUP(Data!S152,alternative_prizes,3,TRUE)</f>
        <v>0.08</v>
      </c>
      <c r="U164" s="31">
        <f>VLOOKUP(Data!T152,alternative_prizes,3,TRUE)</f>
        <v>0.08</v>
      </c>
      <c r="V164" s="31">
        <f>VLOOKUP(Data!U152,alternative_prizes,3,TRUE)</f>
        <v>0.08</v>
      </c>
      <c r="X164">
        <f t="shared" si="148"/>
        <v>150</v>
      </c>
      <c r="Z164" s="32">
        <f t="shared" si="142"/>
        <v>150000</v>
      </c>
      <c r="AA164" s="29">
        <f t="shared" ref="AA164:AT164" si="168">Z164*(1+C164)*(1-$AA$9)</f>
        <v>147631.07378122816</v>
      </c>
      <c r="AB164" s="29">
        <f t="shared" si="168"/>
        <v>145299.55963865621</v>
      </c>
      <c r="AC164" s="29">
        <f t="shared" si="168"/>
        <v>141588.97695969912</v>
      </c>
      <c r="AD164" s="29">
        <f t="shared" si="168"/>
        <v>151770.46847894756</v>
      </c>
      <c r="AE164" s="29">
        <f t="shared" si="168"/>
        <v>150852.52788398424</v>
      </c>
      <c r="AF164" s="29">
        <f t="shared" si="168"/>
        <v>161700.15010916028</v>
      </c>
      <c r="AG164" s="29">
        <f t="shared" si="168"/>
        <v>170176.39692737424</v>
      </c>
      <c r="AH164" s="29">
        <f t="shared" si="168"/>
        <v>179096.96466968619</v>
      </c>
      <c r="AI164" s="29">
        <f t="shared" si="168"/>
        <v>191975.61007035579</v>
      </c>
      <c r="AJ164" s="29">
        <f t="shared" si="168"/>
        <v>190814.50008965572</v>
      </c>
      <c r="AK164" s="29">
        <f t="shared" si="168"/>
        <v>187800.99694176088</v>
      </c>
      <c r="AL164" s="29">
        <f t="shared" si="168"/>
        <v>201305.53874103655</v>
      </c>
      <c r="AM164" s="29">
        <f t="shared" si="168"/>
        <v>196164.70523067887</v>
      </c>
      <c r="AN164" s="29">
        <f t="shared" si="168"/>
        <v>210270.67114390462</v>
      </c>
      <c r="AO164" s="29">
        <f t="shared" si="168"/>
        <v>225390.9799487892</v>
      </c>
      <c r="AP164" s="29">
        <f t="shared" si="168"/>
        <v>221831.41593628676</v>
      </c>
      <c r="AQ164" s="29">
        <f t="shared" si="168"/>
        <v>220489.73158908216</v>
      </c>
      <c r="AR164" s="29">
        <f t="shared" si="168"/>
        <v>232047.70098224067</v>
      </c>
      <c r="AS164" s="29">
        <f t="shared" si="168"/>
        <v>244211.53376654407</v>
      </c>
      <c r="AT164" s="29">
        <f t="shared" si="168"/>
        <v>257012.98901975449</v>
      </c>
      <c r="AU164" s="19"/>
      <c r="AV164" s="28">
        <f t="shared" si="145"/>
        <v>184</v>
      </c>
      <c r="AW164" s="19"/>
      <c r="AX164" s="27">
        <f t="shared" si="146"/>
        <v>2.7290307760592825E-2</v>
      </c>
    </row>
    <row r="165" spans="1:50">
      <c r="A165">
        <f t="shared" si="147"/>
        <v>151</v>
      </c>
      <c r="C165" s="31">
        <f>VLOOKUP(Data!B153,alternative_prizes,3,TRUE)</f>
        <v>0.01</v>
      </c>
      <c r="D165" s="31">
        <f>VLOOKUP(Data!C153,alternative_prizes,3,TRUE)</f>
        <v>0.02</v>
      </c>
      <c r="E165" s="31">
        <f>VLOOKUP(Data!D153,alternative_prizes,3,TRUE)</f>
        <v>0.02</v>
      </c>
      <c r="F165" s="31">
        <f>VLOOKUP(Data!E153,alternative_prizes,3,TRUE)</f>
        <v>0.08</v>
      </c>
      <c r="G165" s="31">
        <f>VLOOKUP(Data!F153,alternative_prizes,3,TRUE)</f>
        <v>0</v>
      </c>
      <c r="H165" s="31">
        <f>VLOOKUP(Data!G153,alternative_prizes,3,TRUE)</f>
        <v>0.08</v>
      </c>
      <c r="I165" s="31">
        <f>VLOOKUP(Data!H153,alternative_prizes,3,TRUE)</f>
        <v>0.01</v>
      </c>
      <c r="J165" s="31">
        <f>VLOOKUP(Data!I153,alternative_prizes,3,TRUE)</f>
        <v>0</v>
      </c>
      <c r="K165" s="31">
        <f>VLOOKUP(Data!J153,alternative_prizes,3,TRUE)</f>
        <v>0.1</v>
      </c>
      <c r="L165" s="31">
        <f>VLOOKUP(Data!K153,alternative_prizes,3,TRUE)</f>
        <v>0.02</v>
      </c>
      <c r="M165" s="31">
        <f>VLOOKUP(Data!L153,alternative_prizes,3,TRUE)</f>
        <v>0.02</v>
      </c>
      <c r="N165" s="31">
        <f>VLOOKUP(Data!M153,alternative_prizes,3,TRUE)</f>
        <v>0.02</v>
      </c>
      <c r="O165" s="31">
        <f>VLOOKUP(Data!N153,alternative_prizes,3,TRUE)</f>
        <v>0.08</v>
      </c>
      <c r="P165" s="31">
        <f>VLOOKUP(Data!O153,alternative_prizes,3,TRUE)</f>
        <v>0.01</v>
      </c>
      <c r="Q165" s="31">
        <f>VLOOKUP(Data!P153,alternative_prizes,3,TRUE)</f>
        <v>0.08</v>
      </c>
      <c r="R165" s="31">
        <f>VLOOKUP(Data!Q153,alternative_prizes,3,TRUE)</f>
        <v>0.02</v>
      </c>
      <c r="S165" s="31">
        <f>VLOOKUP(Data!R153,alternative_prizes,3,TRUE)</f>
        <v>0.02</v>
      </c>
      <c r="T165" s="31">
        <f>VLOOKUP(Data!S153,alternative_prizes,3,TRUE)</f>
        <v>0.02</v>
      </c>
      <c r="U165" s="31">
        <f>VLOOKUP(Data!T153,alternative_prizes,3,TRUE)</f>
        <v>0.1</v>
      </c>
      <c r="V165" s="31">
        <f>VLOOKUP(Data!U153,alternative_prizes,3,TRUE)</f>
        <v>0</v>
      </c>
      <c r="X165">
        <f t="shared" si="148"/>
        <v>151</v>
      </c>
      <c r="Z165" s="32">
        <f t="shared" si="142"/>
        <v>150000</v>
      </c>
      <c r="AA165" s="29">
        <f t="shared" ref="AA165:AT165" si="169">Z165*(1+C165)*(1-$AA$9)</f>
        <v>147631.07378122816</v>
      </c>
      <c r="AB165" s="29">
        <f t="shared" si="169"/>
        <v>146738.16914002906</v>
      </c>
      <c r="AC165" s="29">
        <f t="shared" si="169"/>
        <v>145850.66497908017</v>
      </c>
      <c r="AD165" s="29">
        <f t="shared" si="169"/>
        <v>153496.08914305744</v>
      </c>
      <c r="AE165" s="29">
        <f t="shared" si="169"/>
        <v>149576.18786408374</v>
      </c>
      <c r="AF165" s="29">
        <f t="shared" si="169"/>
        <v>157416.90220855171</v>
      </c>
      <c r="AG165" s="29">
        <f t="shared" si="169"/>
        <v>154930.84202908716</v>
      </c>
      <c r="AH165" s="29">
        <f t="shared" si="169"/>
        <v>150974.30079593378</v>
      </c>
      <c r="AI165" s="29">
        <f t="shared" si="169"/>
        <v>161830.67956344038</v>
      </c>
      <c r="AJ165" s="29">
        <f t="shared" si="169"/>
        <v>160851.89263756099</v>
      </c>
      <c r="AK165" s="29">
        <f t="shared" si="169"/>
        <v>159879.02562655101</v>
      </c>
      <c r="AL165" s="29">
        <f t="shared" si="169"/>
        <v>158912.04272548584</v>
      </c>
      <c r="AM165" s="29">
        <f t="shared" si="169"/>
        <v>167242.13824870254</v>
      </c>
      <c r="AN165" s="29">
        <f t="shared" si="169"/>
        <v>164600.90967416376</v>
      </c>
      <c r="AO165" s="29">
        <f t="shared" si="169"/>
        <v>173229.21296243463</v>
      </c>
      <c r="AP165" s="29">
        <f t="shared" si="169"/>
        <v>172181.48524303429</v>
      </c>
      <c r="AQ165" s="29">
        <f t="shared" si="169"/>
        <v>171140.0944073225</v>
      </c>
      <c r="AR165" s="29">
        <f t="shared" si="169"/>
        <v>170105.00212845716</v>
      </c>
      <c r="AS165" s="29">
        <f t="shared" si="169"/>
        <v>182337.04641426046</v>
      </c>
      <c r="AT165" s="29">
        <f t="shared" si="169"/>
        <v>177680.62014676508</v>
      </c>
      <c r="AU165" s="19"/>
      <c r="AV165" s="28">
        <f t="shared" si="145"/>
        <v>52</v>
      </c>
      <c r="AW165" s="19"/>
      <c r="AX165" s="27">
        <f t="shared" si="146"/>
        <v>8.5035704738234408E-3</v>
      </c>
    </row>
    <row r="166" spans="1:50">
      <c r="A166">
        <f t="shared" si="147"/>
        <v>152</v>
      </c>
      <c r="C166" s="31">
        <f>VLOOKUP(Data!B154,alternative_prizes,3,TRUE)</f>
        <v>0.01</v>
      </c>
      <c r="D166" s="31">
        <f>VLOOKUP(Data!C154,alternative_prizes,3,TRUE)</f>
        <v>0.01</v>
      </c>
      <c r="E166" s="31">
        <f>VLOOKUP(Data!D154,alternative_prizes,3,TRUE)</f>
        <v>0.08</v>
      </c>
      <c r="F166" s="31">
        <f>VLOOKUP(Data!E154,alternative_prizes,3,TRUE)</f>
        <v>0.08</v>
      </c>
      <c r="G166" s="31">
        <f>VLOOKUP(Data!F154,alternative_prizes,3,TRUE)</f>
        <v>0</v>
      </c>
      <c r="H166" s="31">
        <f>VLOOKUP(Data!G154,alternative_prizes,3,TRUE)</f>
        <v>0.08</v>
      </c>
      <c r="I166" s="31">
        <f>VLOOKUP(Data!H154,alternative_prizes,3,TRUE)</f>
        <v>0.08</v>
      </c>
      <c r="J166" s="31">
        <f>VLOOKUP(Data!I154,alternative_prizes,3,TRUE)</f>
        <v>0.01</v>
      </c>
      <c r="K166" s="31">
        <f>VLOOKUP(Data!J154,alternative_prizes,3,TRUE)</f>
        <v>0.08</v>
      </c>
      <c r="L166" s="31">
        <f>VLOOKUP(Data!K154,alternative_prizes,3,TRUE)</f>
        <v>0.1</v>
      </c>
      <c r="M166" s="31">
        <f>VLOOKUP(Data!L154,alternative_prizes,3,TRUE)</f>
        <v>0.1</v>
      </c>
      <c r="N166" s="31">
        <f>VLOOKUP(Data!M154,alternative_prizes,3,TRUE)</f>
        <v>0.02</v>
      </c>
      <c r="O166" s="31">
        <f>VLOOKUP(Data!N154,alternative_prizes,3,TRUE)</f>
        <v>0.02</v>
      </c>
      <c r="P166" s="31">
        <f>VLOOKUP(Data!O154,alternative_prizes,3,TRUE)</f>
        <v>0.02</v>
      </c>
      <c r="Q166" s="31">
        <f>VLOOKUP(Data!P154,alternative_prizes,3,TRUE)</f>
        <v>0.01</v>
      </c>
      <c r="R166" s="31">
        <f>VLOOKUP(Data!Q154,alternative_prizes,3,TRUE)</f>
        <v>0</v>
      </c>
      <c r="S166" s="31">
        <f>VLOOKUP(Data!R154,alternative_prizes,3,TRUE)</f>
        <v>0.08</v>
      </c>
      <c r="T166" s="31">
        <f>VLOOKUP(Data!S154,alternative_prizes,3,TRUE)</f>
        <v>0.02</v>
      </c>
      <c r="U166" s="31">
        <f>VLOOKUP(Data!T154,alternative_prizes,3,TRUE)</f>
        <v>0.02</v>
      </c>
      <c r="V166" s="31">
        <f>VLOOKUP(Data!U154,alternative_prizes,3,TRUE)</f>
        <v>0</v>
      </c>
      <c r="X166">
        <f t="shared" si="148"/>
        <v>152</v>
      </c>
      <c r="Z166" s="32">
        <f t="shared" si="142"/>
        <v>150000</v>
      </c>
      <c r="AA166" s="29">
        <f t="shared" ref="AA166:AT166" si="170">Z166*(1+C166)*(1-$AA$9)</f>
        <v>147631.07378122816</v>
      </c>
      <c r="AB166" s="29">
        <f t="shared" si="170"/>
        <v>145299.55963865621</v>
      </c>
      <c r="AC166" s="29">
        <f t="shared" si="170"/>
        <v>152916.09511647507</v>
      </c>
      <c r="AD166" s="29">
        <f t="shared" si="170"/>
        <v>160931.88584894946</v>
      </c>
      <c r="AE166" s="29">
        <f t="shared" si="170"/>
        <v>156822.09315853758</v>
      </c>
      <c r="AF166" s="29">
        <f t="shared" si="170"/>
        <v>165042.63449547111</v>
      </c>
      <c r="AG166" s="29">
        <f t="shared" si="170"/>
        <v>173694.09279385547</v>
      </c>
      <c r="AH166" s="29">
        <f t="shared" si="170"/>
        <v>170950.96952408779</v>
      </c>
      <c r="AI166" s="29">
        <f t="shared" si="170"/>
        <v>179912.14000241412</v>
      </c>
      <c r="AJ166" s="29">
        <f t="shared" si="170"/>
        <v>192849.40367206966</v>
      </c>
      <c r="AK166" s="29">
        <f t="shared" si="170"/>
        <v>206716.9702732336</v>
      </c>
      <c r="AL166" s="29">
        <f t="shared" si="170"/>
        <v>205466.70136002966</v>
      </c>
      <c r="AM166" s="29">
        <f t="shared" si="170"/>
        <v>204223.99434342887</v>
      </c>
      <c r="AN166" s="29">
        <f t="shared" si="170"/>
        <v>202988.80348744628</v>
      </c>
      <c r="AO166" s="29">
        <f t="shared" si="170"/>
        <v>199783.03349612269</v>
      </c>
      <c r="AP166" s="29">
        <f t="shared" si="170"/>
        <v>194681.08091289547</v>
      </c>
      <c r="AQ166" s="29">
        <f t="shared" si="170"/>
        <v>204886.17281627588</v>
      </c>
      <c r="AR166" s="29">
        <f t="shared" si="170"/>
        <v>203646.97696177525</v>
      </c>
      <c r="AS166" s="29">
        <f t="shared" si="170"/>
        <v>202415.27603162557</v>
      </c>
      <c r="AT166" s="29">
        <f t="shared" si="170"/>
        <v>197246.10264206323</v>
      </c>
      <c r="AU166" s="19"/>
      <c r="AV166" s="28">
        <f t="shared" si="145"/>
        <v>96</v>
      </c>
      <c r="AW166" s="19"/>
      <c r="AX166" s="27">
        <f t="shared" si="146"/>
        <v>1.3784994139671713E-2</v>
      </c>
    </row>
    <row r="167" spans="1:50">
      <c r="A167">
        <f t="shared" si="147"/>
        <v>153</v>
      </c>
      <c r="C167" s="31">
        <f>VLOOKUP(Data!B155,alternative_prizes,3,TRUE)</f>
        <v>0.08</v>
      </c>
      <c r="D167" s="31">
        <f>VLOOKUP(Data!C155,alternative_prizes,3,TRUE)</f>
        <v>0.01</v>
      </c>
      <c r="E167" s="31">
        <f>VLOOKUP(Data!D155,alternative_prizes,3,TRUE)</f>
        <v>0.1</v>
      </c>
      <c r="F167" s="31">
        <f>VLOOKUP(Data!E155,alternative_prizes,3,TRUE)</f>
        <v>0.08</v>
      </c>
      <c r="G167" s="31">
        <f>VLOOKUP(Data!F155,alternative_prizes,3,TRUE)</f>
        <v>0</v>
      </c>
      <c r="H167" s="31">
        <f>VLOOKUP(Data!G155,alternative_prizes,3,TRUE)</f>
        <v>0.1</v>
      </c>
      <c r="I167" s="31">
        <f>VLOOKUP(Data!H155,alternative_prizes,3,TRUE)</f>
        <v>0.01</v>
      </c>
      <c r="J167" s="31">
        <f>VLOOKUP(Data!I155,alternative_prizes,3,TRUE)</f>
        <v>0.1</v>
      </c>
      <c r="K167" s="31">
        <f>VLOOKUP(Data!J155,alternative_prizes,3,TRUE)</f>
        <v>0.01</v>
      </c>
      <c r="L167" s="31">
        <f>VLOOKUP(Data!K155,alternative_prizes,3,TRUE)</f>
        <v>0.1</v>
      </c>
      <c r="M167" s="31">
        <f>VLOOKUP(Data!L155,alternative_prizes,3,TRUE)</f>
        <v>0.08</v>
      </c>
      <c r="N167" s="31">
        <f>VLOOKUP(Data!M155,alternative_prizes,3,TRUE)</f>
        <v>0.02</v>
      </c>
      <c r="O167" s="31">
        <f>VLOOKUP(Data!N155,alternative_prizes,3,TRUE)</f>
        <v>0.02</v>
      </c>
      <c r="P167" s="31">
        <f>VLOOKUP(Data!O155,alternative_prizes,3,TRUE)</f>
        <v>0.08</v>
      </c>
      <c r="Q167" s="31">
        <f>VLOOKUP(Data!P155,alternative_prizes,3,TRUE)</f>
        <v>0</v>
      </c>
      <c r="R167" s="31">
        <f>VLOOKUP(Data!Q155,alternative_prizes,3,TRUE)</f>
        <v>0.02</v>
      </c>
      <c r="S167" s="31">
        <f>VLOOKUP(Data!R155,alternative_prizes,3,TRUE)</f>
        <v>0.02</v>
      </c>
      <c r="T167" s="31">
        <f>VLOOKUP(Data!S155,alternative_prizes,3,TRUE)</f>
        <v>0</v>
      </c>
      <c r="U167" s="31">
        <f>VLOOKUP(Data!T155,alternative_prizes,3,TRUE)</f>
        <v>0.02</v>
      </c>
      <c r="V167" s="31">
        <f>VLOOKUP(Data!U155,alternative_prizes,3,TRUE)</f>
        <v>0.1</v>
      </c>
      <c r="X167">
        <f t="shared" si="148"/>
        <v>153</v>
      </c>
      <c r="Z167" s="32">
        <f t="shared" si="142"/>
        <v>150000</v>
      </c>
      <c r="AA167" s="29">
        <f t="shared" ref="AA167:AT167" si="171">Z167*(1+C167)*(1-$AA$9)</f>
        <v>157862.93037992713</v>
      </c>
      <c r="AB167" s="29">
        <f t="shared" si="171"/>
        <v>155369.82614826603</v>
      </c>
      <c r="AC167" s="29">
        <f t="shared" si="171"/>
        <v>166542.28181002231</v>
      </c>
      <c r="AD167" s="29">
        <f t="shared" si="171"/>
        <v>175272.3509245984</v>
      </c>
      <c r="AE167" s="29">
        <f t="shared" si="171"/>
        <v>170796.33908355577</v>
      </c>
      <c r="AF167" s="29">
        <f t="shared" si="171"/>
        <v>183078.09657088379</v>
      </c>
      <c r="AG167" s="29">
        <f t="shared" si="171"/>
        <v>180186.77321721971</v>
      </c>
      <c r="AH167" s="29">
        <f t="shared" si="171"/>
        <v>193143.78542809287</v>
      </c>
      <c r="AI167" s="29">
        <f t="shared" si="171"/>
        <v>190093.49624613652</v>
      </c>
      <c r="AJ167" s="29">
        <f t="shared" si="171"/>
        <v>203762.88888851157</v>
      </c>
      <c r="AK167" s="29">
        <f t="shared" si="171"/>
        <v>214444.04495079955</v>
      </c>
      <c r="AL167" s="29">
        <f t="shared" si="171"/>
        <v>213147.04101992096</v>
      </c>
      <c r="AM167" s="29">
        <f t="shared" si="171"/>
        <v>211857.88164913308</v>
      </c>
      <c r="AN167" s="29">
        <f t="shared" si="171"/>
        <v>222963.37347477293</v>
      </c>
      <c r="AO167" s="29">
        <f t="shared" si="171"/>
        <v>217269.45372914674</v>
      </c>
      <c r="AP167" s="29">
        <f t="shared" si="171"/>
        <v>215955.36111533132</v>
      </c>
      <c r="AQ167" s="29">
        <f t="shared" si="171"/>
        <v>214649.21641765436</v>
      </c>
      <c r="AR167" s="29">
        <f t="shared" si="171"/>
        <v>209167.61918176594</v>
      </c>
      <c r="AS167" s="29">
        <f t="shared" si="171"/>
        <v>207902.52821431329</v>
      </c>
      <c r="AT167" s="29">
        <f t="shared" si="171"/>
        <v>222852.54673480047</v>
      </c>
      <c r="AU167" s="19"/>
      <c r="AV167" s="28">
        <f t="shared" si="145"/>
        <v>143</v>
      </c>
      <c r="AW167" s="19"/>
      <c r="AX167" s="27">
        <f t="shared" si="146"/>
        <v>1.9990946893998718E-2</v>
      </c>
    </row>
    <row r="168" spans="1:50">
      <c r="A168">
        <f t="shared" si="147"/>
        <v>154</v>
      </c>
      <c r="C168" s="31">
        <f>VLOOKUP(Data!B156,alternative_prizes,3,TRUE)</f>
        <v>0.08</v>
      </c>
      <c r="D168" s="31">
        <f>VLOOKUP(Data!C156,alternative_prizes,3,TRUE)</f>
        <v>0.08</v>
      </c>
      <c r="E168" s="31">
        <f>VLOOKUP(Data!D156,alternative_prizes,3,TRUE)</f>
        <v>0.02</v>
      </c>
      <c r="F168" s="31">
        <f>VLOOKUP(Data!E156,alternative_prizes,3,TRUE)</f>
        <v>0.02</v>
      </c>
      <c r="G168" s="31">
        <f>VLOOKUP(Data!F156,alternative_prizes,3,TRUE)</f>
        <v>0.08</v>
      </c>
      <c r="H168" s="31">
        <f>VLOOKUP(Data!G156,alternative_prizes,3,TRUE)</f>
        <v>0.01</v>
      </c>
      <c r="I168" s="31">
        <f>VLOOKUP(Data!H156,alternative_prizes,3,TRUE)</f>
        <v>0</v>
      </c>
      <c r="J168" s="31">
        <f>VLOOKUP(Data!I156,alternative_prizes,3,TRUE)</f>
        <v>0.01</v>
      </c>
      <c r="K168" s="31">
        <f>VLOOKUP(Data!J156,alternative_prizes,3,TRUE)</f>
        <v>0.1</v>
      </c>
      <c r="L168" s="31">
        <f>VLOOKUP(Data!K156,alternative_prizes,3,TRUE)</f>
        <v>0</v>
      </c>
      <c r="M168" s="31">
        <f>VLOOKUP(Data!L156,alternative_prizes,3,TRUE)</f>
        <v>0.02</v>
      </c>
      <c r="N168" s="31">
        <f>VLOOKUP(Data!M156,alternative_prizes,3,TRUE)</f>
        <v>0.1</v>
      </c>
      <c r="O168" s="31">
        <f>VLOOKUP(Data!N156,alternative_prizes,3,TRUE)</f>
        <v>0.02</v>
      </c>
      <c r="P168" s="31">
        <f>VLOOKUP(Data!O156,alternative_prizes,3,TRUE)</f>
        <v>0</v>
      </c>
      <c r="Q168" s="31">
        <f>VLOOKUP(Data!P156,alternative_prizes,3,TRUE)</f>
        <v>0</v>
      </c>
      <c r="R168" s="31">
        <f>VLOOKUP(Data!Q156,alternative_prizes,3,TRUE)</f>
        <v>0.02</v>
      </c>
      <c r="S168" s="31">
        <f>VLOOKUP(Data!R156,alternative_prizes,3,TRUE)</f>
        <v>0.01</v>
      </c>
      <c r="T168" s="31">
        <f>VLOOKUP(Data!S156,alternative_prizes,3,TRUE)</f>
        <v>0.1</v>
      </c>
      <c r="U168" s="31">
        <f>VLOOKUP(Data!T156,alternative_prizes,3,TRUE)</f>
        <v>0.02</v>
      </c>
      <c r="V168" s="31">
        <f>VLOOKUP(Data!U156,alternative_prizes,3,TRUE)</f>
        <v>0.1</v>
      </c>
      <c r="X168">
        <f t="shared" si="148"/>
        <v>154</v>
      </c>
      <c r="Z168" s="32">
        <f t="shared" si="142"/>
        <v>150000</v>
      </c>
      <c r="AA168" s="29">
        <f t="shared" ref="AA168:AT168" si="172">Z168*(1+C168)*(1-$AA$9)</f>
        <v>157862.93037992713</v>
      </c>
      <c r="AB168" s="29">
        <f t="shared" si="172"/>
        <v>166138.03192091815</v>
      </c>
      <c r="AC168" s="29">
        <f t="shared" si="172"/>
        <v>165133.19319704824</v>
      </c>
      <c r="AD168" s="29">
        <f t="shared" si="172"/>
        <v>164134.43195495248</v>
      </c>
      <c r="AE168" s="29">
        <f t="shared" si="172"/>
        <v>172738.28269769036</v>
      </c>
      <c r="AF168" s="29">
        <f t="shared" si="172"/>
        <v>170010.25438523584</v>
      </c>
      <c r="AG168" s="29">
        <f t="shared" si="172"/>
        <v>165668.62315981596</v>
      </c>
      <c r="AH168" s="29">
        <f t="shared" si="172"/>
        <v>163052.2448596085</v>
      </c>
      <c r="AI168" s="29">
        <f t="shared" si="172"/>
        <v>174777.13392851566</v>
      </c>
      <c r="AJ168" s="29">
        <f t="shared" si="172"/>
        <v>170313.76867506461</v>
      </c>
      <c r="AK168" s="29">
        <f t="shared" si="172"/>
        <v>169283.67419281873</v>
      </c>
      <c r="AL168" s="29">
        <f t="shared" si="172"/>
        <v>181456.65778342675</v>
      </c>
      <c r="AM168" s="29">
        <f t="shared" si="172"/>
        <v>180359.16869958115</v>
      </c>
      <c r="AN168" s="29">
        <f t="shared" si="172"/>
        <v>175753.25241854019</v>
      </c>
      <c r="AO168" s="29">
        <f t="shared" si="172"/>
        <v>171264.95957156649</v>
      </c>
      <c r="AP168" s="29">
        <f t="shared" si="172"/>
        <v>170229.11208120114</v>
      </c>
      <c r="AQ168" s="29">
        <f t="shared" si="172"/>
        <v>167540.71070248508</v>
      </c>
      <c r="AR168" s="29">
        <f t="shared" si="172"/>
        <v>179588.35990353648</v>
      </c>
      <c r="AS168" s="29">
        <f t="shared" si="172"/>
        <v>178502.17068905695</v>
      </c>
      <c r="AT168" s="29">
        <f t="shared" si="172"/>
        <v>191338.04517634393</v>
      </c>
      <c r="AU168" s="19"/>
      <c r="AV168" s="28">
        <f t="shared" si="145"/>
        <v>80</v>
      </c>
      <c r="AW168" s="19"/>
      <c r="AX168" s="27">
        <f t="shared" si="146"/>
        <v>1.2244681703412752E-2</v>
      </c>
    </row>
    <row r="169" spans="1:50">
      <c r="A169">
        <f t="shared" si="147"/>
        <v>155</v>
      </c>
      <c r="C169" s="31">
        <f>VLOOKUP(Data!B157,alternative_prizes,3,TRUE)</f>
        <v>0.02</v>
      </c>
      <c r="D169" s="31">
        <f>VLOOKUP(Data!C157,alternative_prizes,3,TRUE)</f>
        <v>0.1</v>
      </c>
      <c r="E169" s="31">
        <f>VLOOKUP(Data!D157,alternative_prizes,3,TRUE)</f>
        <v>0.01</v>
      </c>
      <c r="F169" s="31">
        <f>VLOOKUP(Data!E157,alternative_prizes,3,TRUE)</f>
        <v>0.1</v>
      </c>
      <c r="G169" s="31">
        <f>VLOOKUP(Data!F157,alternative_prizes,3,TRUE)</f>
        <v>0.01</v>
      </c>
      <c r="H169" s="31">
        <f>VLOOKUP(Data!G157,alternative_prizes,3,TRUE)</f>
        <v>0.02</v>
      </c>
      <c r="I169" s="31">
        <f>VLOOKUP(Data!H157,alternative_prizes,3,TRUE)</f>
        <v>0.02</v>
      </c>
      <c r="J169" s="31">
        <f>VLOOKUP(Data!I157,alternative_prizes,3,TRUE)</f>
        <v>0.02</v>
      </c>
      <c r="K169" s="31">
        <f>VLOOKUP(Data!J157,alternative_prizes,3,TRUE)</f>
        <v>0</v>
      </c>
      <c r="L169" s="31">
        <f>VLOOKUP(Data!K157,alternative_prizes,3,TRUE)</f>
        <v>0.1</v>
      </c>
      <c r="M169" s="31">
        <f>VLOOKUP(Data!L157,alternative_prizes,3,TRUE)</f>
        <v>0.02</v>
      </c>
      <c r="N169" s="31">
        <f>VLOOKUP(Data!M157,alternative_prizes,3,TRUE)</f>
        <v>0.01</v>
      </c>
      <c r="O169" s="31">
        <f>VLOOKUP(Data!N157,alternative_prizes,3,TRUE)</f>
        <v>0.1</v>
      </c>
      <c r="P169" s="31">
        <f>VLOOKUP(Data!O157,alternative_prizes,3,TRUE)</f>
        <v>0.02</v>
      </c>
      <c r="Q169" s="31">
        <f>VLOOKUP(Data!P157,alternative_prizes,3,TRUE)</f>
        <v>0.01</v>
      </c>
      <c r="R169" s="31">
        <f>VLOOKUP(Data!Q157,alternative_prizes,3,TRUE)</f>
        <v>0.08</v>
      </c>
      <c r="S169" s="31">
        <f>VLOOKUP(Data!R157,alternative_prizes,3,TRUE)</f>
        <v>0</v>
      </c>
      <c r="T169" s="31">
        <f>VLOOKUP(Data!S157,alternative_prizes,3,TRUE)</f>
        <v>0.1</v>
      </c>
      <c r="U169" s="31">
        <f>VLOOKUP(Data!T157,alternative_prizes,3,TRUE)</f>
        <v>0</v>
      </c>
      <c r="V169" s="31">
        <f>VLOOKUP(Data!U157,alternative_prizes,3,TRUE)</f>
        <v>0.08</v>
      </c>
      <c r="X169">
        <f t="shared" si="148"/>
        <v>155</v>
      </c>
      <c r="Z169" s="32">
        <f t="shared" si="142"/>
        <v>150000</v>
      </c>
      <c r="AA169" s="29">
        <f t="shared" ref="AA169:AT169" si="173">Z169*(1+C169)*(1-$AA$9)</f>
        <v>149092.76758104231</v>
      </c>
      <c r="AB169" s="29">
        <f t="shared" si="173"/>
        <v>159813.84757824949</v>
      </c>
      <c r="AC169" s="29">
        <f t="shared" si="173"/>
        <v>157289.93282057668</v>
      </c>
      <c r="AD169" s="29">
        <f t="shared" si="173"/>
        <v>168600.46102314771</v>
      </c>
      <c r="AE169" s="29">
        <f t="shared" si="173"/>
        <v>165937.78067238268</v>
      </c>
      <c r="AF169" s="29">
        <f t="shared" si="173"/>
        <v>164934.1531113435</v>
      </c>
      <c r="AG169" s="29">
        <f t="shared" si="173"/>
        <v>163936.59570670387</v>
      </c>
      <c r="AH169" s="29">
        <f t="shared" si="173"/>
        <v>162945.07174484598</v>
      </c>
      <c r="AI169" s="29">
        <f t="shared" si="173"/>
        <v>158783.86738647439</v>
      </c>
      <c r="AJ169" s="29">
        <f t="shared" si="173"/>
        <v>170201.82261083488</v>
      </c>
      <c r="AK169" s="29">
        <f t="shared" si="173"/>
        <v>169172.40520257998</v>
      </c>
      <c r="AL169" s="29">
        <f t="shared" si="173"/>
        <v>166500.69222806607</v>
      </c>
      <c r="AM169" s="29">
        <f t="shared" si="173"/>
        <v>178473.55496265285</v>
      </c>
      <c r="AN169" s="29">
        <f t="shared" si="173"/>
        <v>177394.10832939454</v>
      </c>
      <c r="AO169" s="29">
        <f t="shared" si="173"/>
        <v>174592.55130088018</v>
      </c>
      <c r="AP169" s="29">
        <f t="shared" si="173"/>
        <v>183744.6118057647</v>
      </c>
      <c r="AQ169" s="29">
        <f t="shared" si="173"/>
        <v>179052.23988382821</v>
      </c>
      <c r="AR169" s="29">
        <f t="shared" si="173"/>
        <v>191927.66917941894</v>
      </c>
      <c r="AS169" s="29">
        <f t="shared" si="173"/>
        <v>187026.32270155739</v>
      </c>
      <c r="AT169" s="29">
        <f t="shared" si="173"/>
        <v>196830.15573233162</v>
      </c>
      <c r="AU169" s="19"/>
      <c r="AV169" s="28">
        <f t="shared" si="145"/>
        <v>95</v>
      </c>
      <c r="AW169" s="19"/>
      <c r="AX169" s="27">
        <f t="shared" si="146"/>
        <v>1.3677994890243239E-2</v>
      </c>
    </row>
    <row r="170" spans="1:50">
      <c r="A170">
        <f t="shared" si="147"/>
        <v>156</v>
      </c>
      <c r="C170" s="31">
        <f>VLOOKUP(Data!B158,alternative_prizes,3,TRUE)</f>
        <v>0</v>
      </c>
      <c r="D170" s="31">
        <f>VLOOKUP(Data!C158,alternative_prizes,3,TRUE)</f>
        <v>0.08</v>
      </c>
      <c r="E170" s="31">
        <f>VLOOKUP(Data!D158,alternative_prizes,3,TRUE)</f>
        <v>0.01</v>
      </c>
      <c r="F170" s="31">
        <f>VLOOKUP(Data!E158,alternative_prizes,3,TRUE)</f>
        <v>0</v>
      </c>
      <c r="G170" s="31">
        <f>VLOOKUP(Data!F158,alternative_prizes,3,TRUE)</f>
        <v>0.01</v>
      </c>
      <c r="H170" s="31">
        <f>VLOOKUP(Data!G158,alternative_prizes,3,TRUE)</f>
        <v>0.01</v>
      </c>
      <c r="I170" s="31">
        <f>VLOOKUP(Data!H158,alternative_prizes,3,TRUE)</f>
        <v>0.02</v>
      </c>
      <c r="J170" s="31">
        <f>VLOOKUP(Data!I158,alternative_prizes,3,TRUE)</f>
        <v>0.1</v>
      </c>
      <c r="K170" s="31">
        <f>VLOOKUP(Data!J158,alternative_prizes,3,TRUE)</f>
        <v>0.02</v>
      </c>
      <c r="L170" s="31">
        <f>VLOOKUP(Data!K158,alternative_prizes,3,TRUE)</f>
        <v>0</v>
      </c>
      <c r="M170" s="31">
        <f>VLOOKUP(Data!L158,alternative_prizes,3,TRUE)</f>
        <v>0.01</v>
      </c>
      <c r="N170" s="31">
        <f>VLOOKUP(Data!M158,alternative_prizes,3,TRUE)</f>
        <v>0.08</v>
      </c>
      <c r="O170" s="31">
        <f>VLOOKUP(Data!N158,alternative_prizes,3,TRUE)</f>
        <v>0</v>
      </c>
      <c r="P170" s="31">
        <f>VLOOKUP(Data!O158,alternative_prizes,3,TRUE)</f>
        <v>0.1</v>
      </c>
      <c r="Q170" s="31">
        <f>VLOOKUP(Data!P158,alternative_prizes,3,TRUE)</f>
        <v>0.08</v>
      </c>
      <c r="R170" s="31">
        <f>VLOOKUP(Data!Q158,alternative_prizes,3,TRUE)</f>
        <v>0.08</v>
      </c>
      <c r="S170" s="31">
        <f>VLOOKUP(Data!R158,alternative_prizes,3,TRUE)</f>
        <v>0.1</v>
      </c>
      <c r="T170" s="31">
        <f>VLOOKUP(Data!S158,alternative_prizes,3,TRUE)</f>
        <v>0.02</v>
      </c>
      <c r="U170" s="31">
        <f>VLOOKUP(Data!T158,alternative_prizes,3,TRUE)</f>
        <v>0.02</v>
      </c>
      <c r="V170" s="31">
        <f>VLOOKUP(Data!U158,alternative_prizes,3,TRUE)</f>
        <v>0.1</v>
      </c>
      <c r="X170">
        <f t="shared" si="148"/>
        <v>156</v>
      </c>
      <c r="Z170" s="32">
        <f t="shared" si="142"/>
        <v>150000</v>
      </c>
      <c r="AA170" s="29">
        <f t="shared" ref="AA170:AT170" si="174">Z170*(1+C170)*(1-$AA$9)</f>
        <v>146169.37998141401</v>
      </c>
      <c r="AB170" s="29">
        <f t="shared" si="174"/>
        <v>153831.51103788716</v>
      </c>
      <c r="AC170" s="29">
        <f t="shared" si="174"/>
        <v>151402.07437274756</v>
      </c>
      <c r="AD170" s="29">
        <f t="shared" si="174"/>
        <v>147535.64892642963</v>
      </c>
      <c r="AE170" s="29">
        <f t="shared" si="174"/>
        <v>145205.64181346071</v>
      </c>
      <c r="AF170" s="29">
        <f t="shared" si="174"/>
        <v>142912.43213342404</v>
      </c>
      <c r="AG170" s="29">
        <f t="shared" si="174"/>
        <v>142048.06685673381</v>
      </c>
      <c r="AH170" s="29">
        <f t="shared" si="174"/>
        <v>152262.57097338635</v>
      </c>
      <c r="AI170" s="29">
        <f t="shared" si="174"/>
        <v>151341.65403618032</v>
      </c>
      <c r="AJ170" s="29">
        <f t="shared" si="174"/>
        <v>147476.77157220093</v>
      </c>
      <c r="AK170" s="29">
        <f t="shared" si="174"/>
        <v>145147.69429995283</v>
      </c>
      <c r="AL170" s="29">
        <f t="shared" si="174"/>
        <v>152756.26906720267</v>
      </c>
      <c r="AM170" s="29">
        <f t="shared" si="174"/>
        <v>148855.26091884711</v>
      </c>
      <c r="AN170" s="29">
        <f t="shared" si="174"/>
        <v>159559.26210018297</v>
      </c>
      <c r="AO170" s="29">
        <f t="shared" si="174"/>
        <v>167923.28456262487</v>
      </c>
      <c r="AP170" s="29">
        <f t="shared" si="174"/>
        <v>176725.7452005223</v>
      </c>
      <c r="AQ170" s="29">
        <f t="shared" si="174"/>
        <v>189433.87908656712</v>
      </c>
      <c r="AR170" s="29">
        <f t="shared" si="174"/>
        <v>188288.14204419215</v>
      </c>
      <c r="AS170" s="29">
        <f t="shared" si="174"/>
        <v>187149.33466707345</v>
      </c>
      <c r="AT170" s="29">
        <f t="shared" si="174"/>
        <v>200607.0162229487</v>
      </c>
      <c r="AU170" s="19"/>
      <c r="AV170" s="28">
        <f t="shared" si="145"/>
        <v>101</v>
      </c>
      <c r="AW170" s="19"/>
      <c r="AX170" s="27">
        <f t="shared" si="146"/>
        <v>1.4641783813029274E-2</v>
      </c>
    </row>
    <row r="171" spans="1:50">
      <c r="A171">
        <f t="shared" si="147"/>
        <v>157</v>
      </c>
      <c r="C171" s="31">
        <f>VLOOKUP(Data!B159,alternative_prizes,3,TRUE)</f>
        <v>0</v>
      </c>
      <c r="D171" s="31">
        <f>VLOOKUP(Data!C159,alternative_prizes,3,TRUE)</f>
        <v>0.1</v>
      </c>
      <c r="E171" s="31">
        <f>VLOOKUP(Data!D159,alternative_prizes,3,TRUE)</f>
        <v>0.1</v>
      </c>
      <c r="F171" s="31">
        <f>VLOOKUP(Data!E159,alternative_prizes,3,TRUE)</f>
        <v>0</v>
      </c>
      <c r="G171" s="31">
        <f>VLOOKUP(Data!F159,alternative_prizes,3,TRUE)</f>
        <v>0.1</v>
      </c>
      <c r="H171" s="31">
        <f>VLOOKUP(Data!G159,alternative_prizes,3,TRUE)</f>
        <v>0.01</v>
      </c>
      <c r="I171" s="31">
        <f>VLOOKUP(Data!H159,alternative_prizes,3,TRUE)</f>
        <v>0.01</v>
      </c>
      <c r="J171" s="31">
        <f>VLOOKUP(Data!I159,alternative_prizes,3,TRUE)</f>
        <v>0.02</v>
      </c>
      <c r="K171" s="31">
        <f>VLOOKUP(Data!J159,alternative_prizes,3,TRUE)</f>
        <v>0.08</v>
      </c>
      <c r="L171" s="31">
        <f>VLOOKUP(Data!K159,alternative_prizes,3,TRUE)</f>
        <v>0</v>
      </c>
      <c r="M171" s="31">
        <f>VLOOKUP(Data!L159,alternative_prizes,3,TRUE)</f>
        <v>0</v>
      </c>
      <c r="N171" s="31">
        <f>VLOOKUP(Data!M159,alternative_prizes,3,TRUE)</f>
        <v>0.1</v>
      </c>
      <c r="O171" s="31">
        <f>VLOOKUP(Data!N159,alternative_prizes,3,TRUE)</f>
        <v>0.01</v>
      </c>
      <c r="P171" s="31">
        <f>VLOOKUP(Data!O159,alternative_prizes,3,TRUE)</f>
        <v>0.1</v>
      </c>
      <c r="Q171" s="31">
        <f>VLOOKUP(Data!P159,alternative_prizes,3,TRUE)</f>
        <v>0.01</v>
      </c>
      <c r="R171" s="31">
        <f>VLOOKUP(Data!Q159,alternative_prizes,3,TRUE)</f>
        <v>0.1</v>
      </c>
      <c r="S171" s="31">
        <f>VLOOKUP(Data!R159,alternative_prizes,3,TRUE)</f>
        <v>0</v>
      </c>
      <c r="T171" s="31">
        <f>VLOOKUP(Data!S159,alternative_prizes,3,TRUE)</f>
        <v>0.1</v>
      </c>
      <c r="U171" s="31">
        <f>VLOOKUP(Data!T159,alternative_prizes,3,TRUE)</f>
        <v>0</v>
      </c>
      <c r="V171" s="31">
        <f>VLOOKUP(Data!U159,alternative_prizes,3,TRUE)</f>
        <v>0.01</v>
      </c>
      <c r="X171">
        <f t="shared" si="148"/>
        <v>157</v>
      </c>
      <c r="Z171" s="32">
        <f t="shared" si="142"/>
        <v>150000</v>
      </c>
      <c r="AA171" s="29">
        <f t="shared" ref="AA171:AT171" si="175">Z171*(1+C171)*(1-$AA$9)</f>
        <v>146169.37998141401</v>
      </c>
      <c r="AB171" s="29">
        <f t="shared" si="175"/>
        <v>156680.24272377399</v>
      </c>
      <c r="AC171" s="29">
        <f t="shared" si="175"/>
        <v>167946.92885132434</v>
      </c>
      <c r="AD171" s="29">
        <f t="shared" si="175"/>
        <v>163657.98973320489</v>
      </c>
      <c r="AE171" s="29">
        <f t="shared" si="175"/>
        <v>175426.43718091931</v>
      </c>
      <c r="AF171" s="29">
        <f t="shared" si="175"/>
        <v>172655.95527089524</v>
      </c>
      <c r="AG171" s="29">
        <f t="shared" si="175"/>
        <v>169929.22714243978</v>
      </c>
      <c r="AH171" s="29">
        <f t="shared" si="175"/>
        <v>168901.45845049279</v>
      </c>
      <c r="AI171" s="29">
        <f t="shared" si="175"/>
        <v>177755.19450958868</v>
      </c>
      <c r="AJ171" s="29">
        <f t="shared" si="175"/>
        <v>173215.77713294816</v>
      </c>
      <c r="AK171" s="29">
        <f t="shared" si="175"/>
        <v>168792.28497681217</v>
      </c>
      <c r="AL171" s="29">
        <f t="shared" si="175"/>
        <v>180929.93336518307</v>
      </c>
      <c r="AM171" s="29">
        <f t="shared" si="175"/>
        <v>178072.53561245359</v>
      </c>
      <c r="AN171" s="29">
        <f t="shared" si="175"/>
        <v>190877.51556273113</v>
      </c>
      <c r="AO171" s="29">
        <f t="shared" si="175"/>
        <v>187863.01722146058</v>
      </c>
      <c r="AP171" s="29">
        <f t="shared" si="175"/>
        <v>201372.01882378972</v>
      </c>
      <c r="AQ171" s="29">
        <f t="shared" si="175"/>
        <v>196229.4875805265</v>
      </c>
      <c r="AR171" s="29">
        <f t="shared" si="175"/>
        <v>210340.11191391837</v>
      </c>
      <c r="AS171" s="29">
        <f t="shared" si="175"/>
        <v>204968.55829119124</v>
      </c>
      <c r="AT171" s="29">
        <f t="shared" si="175"/>
        <v>201731.52234612545</v>
      </c>
      <c r="AU171" s="19"/>
      <c r="AV171" s="28">
        <f t="shared" si="145"/>
        <v>103</v>
      </c>
      <c r="AW171" s="19"/>
      <c r="AX171" s="27">
        <f t="shared" si="146"/>
        <v>1.4925408975023924E-2</v>
      </c>
    </row>
    <row r="172" spans="1:50">
      <c r="A172">
        <f t="shared" si="147"/>
        <v>158</v>
      </c>
      <c r="C172" s="31">
        <f>VLOOKUP(Data!B160,alternative_prizes,3,TRUE)</f>
        <v>0.01</v>
      </c>
      <c r="D172" s="31">
        <f>VLOOKUP(Data!C160,alternative_prizes,3,TRUE)</f>
        <v>0</v>
      </c>
      <c r="E172" s="31">
        <f>VLOOKUP(Data!D160,alternative_prizes,3,TRUE)</f>
        <v>0.08</v>
      </c>
      <c r="F172" s="31">
        <f>VLOOKUP(Data!E160,alternative_prizes,3,TRUE)</f>
        <v>0.08</v>
      </c>
      <c r="G172" s="31">
        <f>VLOOKUP(Data!F160,alternative_prizes,3,TRUE)</f>
        <v>0.01</v>
      </c>
      <c r="H172" s="31">
        <f>VLOOKUP(Data!G160,alternative_prizes,3,TRUE)</f>
        <v>0</v>
      </c>
      <c r="I172" s="31">
        <f>VLOOKUP(Data!H160,alternative_prizes,3,TRUE)</f>
        <v>0.01</v>
      </c>
      <c r="J172" s="31">
        <f>VLOOKUP(Data!I160,alternative_prizes,3,TRUE)</f>
        <v>0.01</v>
      </c>
      <c r="K172" s="31">
        <f>VLOOKUP(Data!J160,alternative_prizes,3,TRUE)</f>
        <v>0.08</v>
      </c>
      <c r="L172" s="31">
        <f>VLOOKUP(Data!K160,alternative_prizes,3,TRUE)</f>
        <v>0.1</v>
      </c>
      <c r="M172" s="31">
        <f>VLOOKUP(Data!L160,alternative_prizes,3,TRUE)</f>
        <v>0.08</v>
      </c>
      <c r="N172" s="31">
        <f>VLOOKUP(Data!M160,alternative_prizes,3,TRUE)</f>
        <v>0</v>
      </c>
      <c r="O172" s="31">
        <f>VLOOKUP(Data!N160,alternative_prizes,3,TRUE)</f>
        <v>0.01</v>
      </c>
      <c r="P172" s="31">
        <f>VLOOKUP(Data!O160,alternative_prizes,3,TRUE)</f>
        <v>0</v>
      </c>
      <c r="Q172" s="31">
        <f>VLOOKUP(Data!P160,alternative_prizes,3,TRUE)</f>
        <v>0.01</v>
      </c>
      <c r="R172" s="31">
        <f>VLOOKUP(Data!Q160,alternative_prizes,3,TRUE)</f>
        <v>0.1</v>
      </c>
      <c r="S172" s="31">
        <f>VLOOKUP(Data!R160,alternative_prizes,3,TRUE)</f>
        <v>0</v>
      </c>
      <c r="T172" s="31">
        <f>VLOOKUP(Data!S160,alternative_prizes,3,TRUE)</f>
        <v>0.08</v>
      </c>
      <c r="U172" s="31">
        <f>VLOOKUP(Data!T160,alternative_prizes,3,TRUE)</f>
        <v>0.1</v>
      </c>
      <c r="V172" s="31">
        <f>VLOOKUP(Data!U160,alternative_prizes,3,TRUE)</f>
        <v>0.1</v>
      </c>
      <c r="X172">
        <f t="shared" si="148"/>
        <v>158</v>
      </c>
      <c r="Z172" s="32">
        <f t="shared" si="142"/>
        <v>150000</v>
      </c>
      <c r="AA172" s="29">
        <f t="shared" ref="AA172:AT172" si="176">Z172*(1+C172)*(1-$AA$9)</f>
        <v>147631.07378122816</v>
      </c>
      <c r="AB172" s="29">
        <f t="shared" si="176"/>
        <v>143860.95013728339</v>
      </c>
      <c r="AC172" s="29">
        <f t="shared" si="176"/>
        <v>151402.07437274759</v>
      </c>
      <c r="AD172" s="29">
        <f t="shared" si="176"/>
        <v>159338.50084054403</v>
      </c>
      <c r="AE172" s="29">
        <f t="shared" si="176"/>
        <v>156822.09315853758</v>
      </c>
      <c r="AF172" s="29">
        <f t="shared" si="176"/>
        <v>152817.25416247325</v>
      </c>
      <c r="AG172" s="29">
        <f t="shared" si="176"/>
        <v>150403.83549536523</v>
      </c>
      <c r="AH172" s="29">
        <f t="shared" si="176"/>
        <v>148028.53156663978</v>
      </c>
      <c r="AI172" s="29">
        <f t="shared" si="176"/>
        <v>155788.11848631536</v>
      </c>
      <c r="AJ172" s="29">
        <f t="shared" si="176"/>
        <v>166990.65304251571</v>
      </c>
      <c r="AK172" s="29">
        <f t="shared" si="176"/>
        <v>175744.22556899485</v>
      </c>
      <c r="AL172" s="29">
        <f t="shared" si="176"/>
        <v>171256.16324489162</v>
      </c>
      <c r="AM172" s="29">
        <f t="shared" si="176"/>
        <v>168551.54180997767</v>
      </c>
      <c r="AN172" s="29">
        <f t="shared" si="176"/>
        <v>164247.16240850545</v>
      </c>
      <c r="AO172" s="29">
        <f t="shared" si="176"/>
        <v>161653.2330125829</v>
      </c>
      <c r="AP172" s="29">
        <f t="shared" si="176"/>
        <v>173277.5208372288</v>
      </c>
      <c r="AQ172" s="29">
        <f t="shared" si="176"/>
        <v>168852.45190329521</v>
      </c>
      <c r="AR172" s="29">
        <f t="shared" si="176"/>
        <v>177703.61906193261</v>
      </c>
      <c r="AS172" s="29">
        <f t="shared" si="176"/>
        <v>190482.07067073122</v>
      </c>
      <c r="AT172" s="29">
        <f t="shared" si="176"/>
        <v>204179.40522845561</v>
      </c>
      <c r="AU172" s="19"/>
      <c r="AV172" s="28">
        <f t="shared" si="145"/>
        <v>109</v>
      </c>
      <c r="AW172" s="19"/>
      <c r="AX172" s="27">
        <f t="shared" si="146"/>
        <v>1.5537661018395932E-2</v>
      </c>
    </row>
    <row r="173" spans="1:50">
      <c r="A173">
        <f t="shared" si="147"/>
        <v>159</v>
      </c>
      <c r="C173" s="31">
        <f>VLOOKUP(Data!B161,alternative_prizes,3,TRUE)</f>
        <v>0.01</v>
      </c>
      <c r="D173" s="31">
        <f>VLOOKUP(Data!C161,alternative_prizes,3,TRUE)</f>
        <v>0</v>
      </c>
      <c r="E173" s="31">
        <f>VLOOKUP(Data!D161,alternative_prizes,3,TRUE)</f>
        <v>0.08</v>
      </c>
      <c r="F173" s="31">
        <f>VLOOKUP(Data!E161,alternative_prizes,3,TRUE)</f>
        <v>0.01</v>
      </c>
      <c r="G173" s="31">
        <f>VLOOKUP(Data!F161,alternative_prizes,3,TRUE)</f>
        <v>0.08</v>
      </c>
      <c r="H173" s="31">
        <f>VLOOKUP(Data!G161,alternative_prizes,3,TRUE)</f>
        <v>0</v>
      </c>
      <c r="I173" s="31">
        <f>VLOOKUP(Data!H161,alternative_prizes,3,TRUE)</f>
        <v>0</v>
      </c>
      <c r="J173" s="31">
        <f>VLOOKUP(Data!I161,alternative_prizes,3,TRUE)</f>
        <v>0.02</v>
      </c>
      <c r="K173" s="31">
        <f>VLOOKUP(Data!J161,alternative_prizes,3,TRUE)</f>
        <v>0.1</v>
      </c>
      <c r="L173" s="31">
        <f>VLOOKUP(Data!K161,alternative_prizes,3,TRUE)</f>
        <v>0.01</v>
      </c>
      <c r="M173" s="31">
        <f>VLOOKUP(Data!L161,alternative_prizes,3,TRUE)</f>
        <v>0.1</v>
      </c>
      <c r="N173" s="31">
        <f>VLOOKUP(Data!M161,alternative_prizes,3,TRUE)</f>
        <v>0.1</v>
      </c>
      <c r="O173" s="31">
        <f>VLOOKUP(Data!N161,alternative_prizes,3,TRUE)</f>
        <v>0.02</v>
      </c>
      <c r="P173" s="31">
        <f>VLOOKUP(Data!O161,alternative_prizes,3,TRUE)</f>
        <v>0.02</v>
      </c>
      <c r="Q173" s="31">
        <f>VLOOKUP(Data!P161,alternative_prizes,3,TRUE)</f>
        <v>0.01</v>
      </c>
      <c r="R173" s="31">
        <f>VLOOKUP(Data!Q161,alternative_prizes,3,TRUE)</f>
        <v>0.1</v>
      </c>
      <c r="S173" s="31">
        <f>VLOOKUP(Data!R161,alternative_prizes,3,TRUE)</f>
        <v>0</v>
      </c>
      <c r="T173" s="31">
        <f>VLOOKUP(Data!S161,alternative_prizes,3,TRUE)</f>
        <v>0</v>
      </c>
      <c r="U173" s="31">
        <f>VLOOKUP(Data!T161,alternative_prizes,3,TRUE)</f>
        <v>0.01</v>
      </c>
      <c r="V173" s="31">
        <f>VLOOKUP(Data!U161,alternative_prizes,3,TRUE)</f>
        <v>0.1</v>
      </c>
      <c r="X173">
        <f t="shared" si="148"/>
        <v>159</v>
      </c>
      <c r="Z173" s="32">
        <f t="shared" si="142"/>
        <v>150000</v>
      </c>
      <c r="AA173" s="29">
        <f t="shared" ref="AA173:AT173" si="177">Z173*(1+C173)*(1-$AA$9)</f>
        <v>147631.07378122816</v>
      </c>
      <c r="AB173" s="29">
        <f t="shared" si="177"/>
        <v>143860.95013728339</v>
      </c>
      <c r="AC173" s="29">
        <f t="shared" si="177"/>
        <v>151402.07437274759</v>
      </c>
      <c r="AD173" s="29">
        <f t="shared" si="177"/>
        <v>149011.00541569394</v>
      </c>
      <c r="AE173" s="29">
        <f t="shared" si="177"/>
        <v>156822.09315853758</v>
      </c>
      <c r="AF173" s="29">
        <f t="shared" si="177"/>
        <v>152817.25416247325</v>
      </c>
      <c r="AG173" s="29">
        <f t="shared" si="177"/>
        <v>148914.6886092725</v>
      </c>
      <c r="AH173" s="29">
        <f t="shared" si="177"/>
        <v>148014.02038817035</v>
      </c>
      <c r="AI173" s="29">
        <f t="shared" si="177"/>
        <v>158657.52898376508</v>
      </c>
      <c r="AJ173" s="29">
        <f t="shared" si="177"/>
        <v>156151.87578233043</v>
      </c>
      <c r="AK173" s="29">
        <f t="shared" si="177"/>
        <v>167380.56768427879</v>
      </c>
      <c r="AL173" s="29">
        <f t="shared" si="177"/>
        <v>179416.70119521968</v>
      </c>
      <c r="AM173" s="29">
        <f t="shared" si="177"/>
        <v>178331.55020970802</v>
      </c>
      <c r="AN173" s="29">
        <f t="shared" si="177"/>
        <v>177252.9624518865</v>
      </c>
      <c r="AO173" s="29">
        <f t="shared" si="177"/>
        <v>174453.63451783816</v>
      </c>
      <c r="AP173" s="29">
        <f t="shared" si="177"/>
        <v>186998.38368182851</v>
      </c>
      <c r="AQ173" s="29">
        <f t="shared" si="177"/>
        <v>182222.91866866293</v>
      </c>
      <c r="AR173" s="29">
        <f t="shared" si="177"/>
        <v>177569.40693468062</v>
      </c>
      <c r="AS173" s="29">
        <f t="shared" si="177"/>
        <v>174765.0814430851</v>
      </c>
      <c r="AT173" s="29">
        <f t="shared" si="177"/>
        <v>187332.22637753855</v>
      </c>
      <c r="AU173" s="19"/>
      <c r="AV173" s="28">
        <f t="shared" si="145"/>
        <v>69</v>
      </c>
      <c r="AW173" s="19"/>
      <c r="AX173" s="27">
        <f t="shared" si="146"/>
        <v>1.1174390161744041E-2</v>
      </c>
    </row>
    <row r="174" spans="1:50">
      <c r="A174">
        <f t="shared" si="147"/>
        <v>160</v>
      </c>
      <c r="C174" s="31">
        <f>VLOOKUP(Data!B162,alternative_prizes,3,TRUE)</f>
        <v>0.1</v>
      </c>
      <c r="D174" s="31">
        <f>VLOOKUP(Data!C162,alternative_prizes,3,TRUE)</f>
        <v>0</v>
      </c>
      <c r="E174" s="31">
        <f>VLOOKUP(Data!D162,alternative_prizes,3,TRUE)</f>
        <v>0.02</v>
      </c>
      <c r="F174" s="31">
        <f>VLOOKUP(Data!E162,alternative_prizes,3,TRUE)</f>
        <v>0.1</v>
      </c>
      <c r="G174" s="31">
        <f>VLOOKUP(Data!F162,alternative_prizes,3,TRUE)</f>
        <v>0.1</v>
      </c>
      <c r="H174" s="31">
        <f>VLOOKUP(Data!G162,alternative_prizes,3,TRUE)</f>
        <v>0</v>
      </c>
      <c r="I174" s="31">
        <f>VLOOKUP(Data!H162,alternative_prizes,3,TRUE)</f>
        <v>0.02</v>
      </c>
      <c r="J174" s="31">
        <f>VLOOKUP(Data!I162,alternative_prizes,3,TRUE)</f>
        <v>0</v>
      </c>
      <c r="K174" s="31">
        <f>VLOOKUP(Data!J162,alternative_prizes,3,TRUE)</f>
        <v>0.1</v>
      </c>
      <c r="L174" s="31">
        <f>VLOOKUP(Data!K162,alternative_prizes,3,TRUE)</f>
        <v>0.08</v>
      </c>
      <c r="M174" s="31">
        <f>VLOOKUP(Data!L162,alternative_prizes,3,TRUE)</f>
        <v>0.1</v>
      </c>
      <c r="N174" s="31">
        <f>VLOOKUP(Data!M162,alternative_prizes,3,TRUE)</f>
        <v>0.02</v>
      </c>
      <c r="O174" s="31">
        <f>VLOOKUP(Data!N162,alternative_prizes,3,TRUE)</f>
        <v>0.02</v>
      </c>
      <c r="P174" s="31">
        <f>VLOOKUP(Data!O162,alternative_prizes,3,TRUE)</f>
        <v>0.01</v>
      </c>
      <c r="Q174" s="31">
        <f>VLOOKUP(Data!P162,alternative_prizes,3,TRUE)</f>
        <v>0.02</v>
      </c>
      <c r="R174" s="31">
        <f>VLOOKUP(Data!Q162,alternative_prizes,3,TRUE)</f>
        <v>0</v>
      </c>
      <c r="S174" s="31">
        <f>VLOOKUP(Data!R162,alternative_prizes,3,TRUE)</f>
        <v>0.01</v>
      </c>
      <c r="T174" s="31">
        <f>VLOOKUP(Data!S162,alternative_prizes,3,TRUE)</f>
        <v>0.08</v>
      </c>
      <c r="U174" s="31">
        <f>VLOOKUP(Data!T162,alternative_prizes,3,TRUE)</f>
        <v>0.08</v>
      </c>
      <c r="V174" s="31">
        <f>VLOOKUP(Data!U162,alternative_prizes,3,TRUE)</f>
        <v>0</v>
      </c>
      <c r="X174">
        <f t="shared" si="148"/>
        <v>160</v>
      </c>
      <c r="Z174" s="32">
        <f t="shared" si="142"/>
        <v>150000</v>
      </c>
      <c r="AA174" s="29">
        <f t="shared" ref="AA174:AT174" si="178">Z174*(1+C174)*(1-$AA$9)</f>
        <v>160786.31797955543</v>
      </c>
      <c r="AB174" s="29">
        <f t="shared" si="178"/>
        <v>156680.24272377399</v>
      </c>
      <c r="AC174" s="29">
        <f t="shared" si="178"/>
        <v>155732.60675304619</v>
      </c>
      <c r="AD174" s="29">
        <f t="shared" si="178"/>
        <v>166931.14952786895</v>
      </c>
      <c r="AE174" s="29">
        <f t="shared" si="178"/>
        <v>178934.96592453768</v>
      </c>
      <c r="AF174" s="29">
        <f t="shared" si="178"/>
        <v>174365.42017456744</v>
      </c>
      <c r="AG174" s="29">
        <f t="shared" si="178"/>
        <v>173310.8204283838</v>
      </c>
      <c r="AH174" s="29">
        <f t="shared" si="178"/>
        <v>168884.90110724696</v>
      </c>
      <c r="AI174" s="29">
        <f t="shared" si="178"/>
        <v>181029.20940917055</v>
      </c>
      <c r="AJ174" s="29">
        <f t="shared" si="178"/>
        <v>190518.67654462095</v>
      </c>
      <c r="AK174" s="29">
        <f t="shared" si="178"/>
        <v>204218.6433863166</v>
      </c>
      <c r="AL174" s="29">
        <f t="shared" si="178"/>
        <v>202983.4848940791</v>
      </c>
      <c r="AM174" s="29">
        <f t="shared" si="178"/>
        <v>201755.79690735298</v>
      </c>
      <c r="AN174" s="29">
        <f t="shared" si="178"/>
        <v>198569.49959346608</v>
      </c>
      <c r="AO174" s="29">
        <f t="shared" si="178"/>
        <v>197368.50834381676</v>
      </c>
      <c r="AP174" s="29">
        <f t="shared" si="178"/>
        <v>192328.21661648157</v>
      </c>
      <c r="AQ174" s="29">
        <f t="shared" si="178"/>
        <v>189290.80758346547</v>
      </c>
      <c r="AR174" s="29">
        <f t="shared" si="178"/>
        <v>199213.34386072532</v>
      </c>
      <c r="AS174" s="29">
        <f t="shared" si="178"/>
        <v>209656.01488425446</v>
      </c>
      <c r="AT174" s="29">
        <f t="shared" si="178"/>
        <v>204301.93136670388</v>
      </c>
      <c r="AU174" s="19"/>
      <c r="AV174" s="28">
        <f t="shared" si="145"/>
        <v>110</v>
      </c>
      <c r="AW174" s="19"/>
      <c r="AX174" s="27">
        <f t="shared" si="146"/>
        <v>1.5568123065648365E-2</v>
      </c>
    </row>
    <row r="175" spans="1:50">
      <c r="A175">
        <f t="shared" si="147"/>
        <v>161</v>
      </c>
      <c r="C175" s="31">
        <f>VLOOKUP(Data!B163,alternative_prizes,3,TRUE)</f>
        <v>0.01</v>
      </c>
      <c r="D175" s="31">
        <f>VLOOKUP(Data!C163,alternative_prizes,3,TRUE)</f>
        <v>0.01</v>
      </c>
      <c r="E175" s="31">
        <f>VLOOKUP(Data!D163,alternative_prizes,3,TRUE)</f>
        <v>0.02</v>
      </c>
      <c r="F175" s="31">
        <f>VLOOKUP(Data!E163,alternative_prizes,3,TRUE)</f>
        <v>0.08</v>
      </c>
      <c r="G175" s="31">
        <f>VLOOKUP(Data!F163,alternative_prizes,3,TRUE)</f>
        <v>0.02</v>
      </c>
      <c r="H175" s="31">
        <f>VLOOKUP(Data!G163,alternative_prizes,3,TRUE)</f>
        <v>0.1</v>
      </c>
      <c r="I175" s="31">
        <f>VLOOKUP(Data!H163,alternative_prizes,3,TRUE)</f>
        <v>0</v>
      </c>
      <c r="J175" s="31">
        <f>VLOOKUP(Data!I163,alternative_prizes,3,TRUE)</f>
        <v>0.1</v>
      </c>
      <c r="K175" s="31">
        <f>VLOOKUP(Data!J163,alternative_prizes,3,TRUE)</f>
        <v>0.02</v>
      </c>
      <c r="L175" s="31">
        <f>VLOOKUP(Data!K163,alternative_prizes,3,TRUE)</f>
        <v>0</v>
      </c>
      <c r="M175" s="31">
        <f>VLOOKUP(Data!L163,alternative_prizes,3,TRUE)</f>
        <v>0.08</v>
      </c>
      <c r="N175" s="31">
        <f>VLOOKUP(Data!M163,alternative_prizes,3,TRUE)</f>
        <v>0.08</v>
      </c>
      <c r="O175" s="31">
        <f>VLOOKUP(Data!N163,alternative_prizes,3,TRUE)</f>
        <v>0</v>
      </c>
      <c r="P175" s="31">
        <f>VLOOKUP(Data!O163,alternative_prizes,3,TRUE)</f>
        <v>0.1</v>
      </c>
      <c r="Q175" s="31">
        <f>VLOOKUP(Data!P163,alternative_prizes,3,TRUE)</f>
        <v>0</v>
      </c>
      <c r="R175" s="31">
        <f>VLOOKUP(Data!Q163,alternative_prizes,3,TRUE)</f>
        <v>0</v>
      </c>
      <c r="S175" s="31">
        <f>VLOOKUP(Data!R163,alternative_prizes,3,TRUE)</f>
        <v>0.1</v>
      </c>
      <c r="T175" s="31">
        <f>VLOOKUP(Data!S163,alternative_prizes,3,TRUE)</f>
        <v>0.1</v>
      </c>
      <c r="U175" s="31">
        <f>VLOOKUP(Data!T163,alternative_prizes,3,TRUE)</f>
        <v>0.01</v>
      </c>
      <c r="V175" s="31">
        <f>VLOOKUP(Data!U163,alternative_prizes,3,TRUE)</f>
        <v>0.08</v>
      </c>
      <c r="X175">
        <f t="shared" si="148"/>
        <v>161</v>
      </c>
      <c r="Z175" s="32">
        <f t="shared" ref="Z175:Z206" si="179">initial_investment</f>
        <v>150000</v>
      </c>
      <c r="AA175" s="29">
        <f t="shared" ref="AA175:AT175" si="180">Z175*(1+C175)*(1-$AA$9)</f>
        <v>147631.07378122816</v>
      </c>
      <c r="AB175" s="29">
        <f t="shared" si="180"/>
        <v>145299.55963865621</v>
      </c>
      <c r="AC175" s="29">
        <f t="shared" si="180"/>
        <v>144420.75649889311</v>
      </c>
      <c r="AD175" s="29">
        <f t="shared" si="180"/>
        <v>151991.22552400784</v>
      </c>
      <c r="AE175" s="29">
        <f t="shared" si="180"/>
        <v>151071.94974272457</v>
      </c>
      <c r="AF175" s="29">
        <f t="shared" si="180"/>
        <v>161935.35032750087</v>
      </c>
      <c r="AG175" s="29">
        <f t="shared" si="180"/>
        <v>157799.93169629248</v>
      </c>
      <c r="AH175" s="29">
        <f t="shared" si="180"/>
        <v>169147.13329914806</v>
      </c>
      <c r="AI175" s="29">
        <f t="shared" si="180"/>
        <v>168124.09487979641</v>
      </c>
      <c r="AJ175" s="29">
        <f t="shared" si="180"/>
        <v>163830.63139010844</v>
      </c>
      <c r="AK175" s="29">
        <f t="shared" si="180"/>
        <v>172418.55704824129</v>
      </c>
      <c r="AL175" s="29">
        <f t="shared" si="180"/>
        <v>181456.65778342675</v>
      </c>
      <c r="AM175" s="29">
        <f t="shared" si="180"/>
        <v>176822.71441135407</v>
      </c>
      <c r="AN175" s="29">
        <f t="shared" si="180"/>
        <v>189537.8212356806</v>
      </c>
      <c r="AO175" s="29">
        <f t="shared" si="180"/>
        <v>184697.5054203168</v>
      </c>
      <c r="AP175" s="29">
        <f t="shared" si="180"/>
        <v>179980.79900934373</v>
      </c>
      <c r="AQ175" s="29">
        <f t="shared" si="180"/>
        <v>192922.99986487196</v>
      </c>
      <c r="AR175" s="29">
        <f t="shared" si="180"/>
        <v>206795.85867895358</v>
      </c>
      <c r="AS175" s="29">
        <f t="shared" si="180"/>
        <v>203529.96446856685</v>
      </c>
      <c r="AT175" s="29">
        <f t="shared" si="180"/>
        <v>214198.91074086944</v>
      </c>
      <c r="AU175" s="19"/>
      <c r="AV175" s="28">
        <f t="shared" si="145"/>
        <v>131</v>
      </c>
      <c r="AW175" s="19"/>
      <c r="AX175" s="27">
        <f t="shared" si="146"/>
        <v>1.7973095434743014E-2</v>
      </c>
    </row>
    <row r="176" spans="1:50">
      <c r="A176">
        <f t="shared" si="147"/>
        <v>162</v>
      </c>
      <c r="C176" s="31">
        <f>VLOOKUP(Data!B164,alternative_prizes,3,TRUE)</f>
        <v>0</v>
      </c>
      <c r="D176" s="31">
        <f>VLOOKUP(Data!C164,alternative_prizes,3,TRUE)</f>
        <v>0.1</v>
      </c>
      <c r="E176" s="31">
        <f>VLOOKUP(Data!D164,alternative_prizes,3,TRUE)</f>
        <v>0.01</v>
      </c>
      <c r="F176" s="31">
        <f>VLOOKUP(Data!E164,alternative_prizes,3,TRUE)</f>
        <v>0.01</v>
      </c>
      <c r="G176" s="31">
        <f>VLOOKUP(Data!F164,alternative_prizes,3,TRUE)</f>
        <v>0.08</v>
      </c>
      <c r="H176" s="31">
        <f>VLOOKUP(Data!G164,alternative_prizes,3,TRUE)</f>
        <v>0.01</v>
      </c>
      <c r="I176" s="31">
        <f>VLOOKUP(Data!H164,alternative_prizes,3,TRUE)</f>
        <v>0</v>
      </c>
      <c r="J176" s="31">
        <f>VLOOKUP(Data!I164,alternative_prizes,3,TRUE)</f>
        <v>0.01</v>
      </c>
      <c r="K176" s="31">
        <f>VLOOKUP(Data!J164,alternative_prizes,3,TRUE)</f>
        <v>0.02</v>
      </c>
      <c r="L176" s="31">
        <f>VLOOKUP(Data!K164,alternative_prizes,3,TRUE)</f>
        <v>0.1</v>
      </c>
      <c r="M176" s="31">
        <f>VLOOKUP(Data!L164,alternative_prizes,3,TRUE)</f>
        <v>0.02</v>
      </c>
      <c r="N176" s="31">
        <f>VLOOKUP(Data!M164,alternative_prizes,3,TRUE)</f>
        <v>0.01</v>
      </c>
      <c r="O176" s="31">
        <f>VLOOKUP(Data!N164,alternative_prizes,3,TRUE)</f>
        <v>0.08</v>
      </c>
      <c r="P176" s="31">
        <f>VLOOKUP(Data!O164,alternative_prizes,3,TRUE)</f>
        <v>0</v>
      </c>
      <c r="Q176" s="31">
        <f>VLOOKUP(Data!P164,alternative_prizes,3,TRUE)</f>
        <v>0.01</v>
      </c>
      <c r="R176" s="31">
        <f>VLOOKUP(Data!Q164,alternative_prizes,3,TRUE)</f>
        <v>0.02</v>
      </c>
      <c r="S176" s="31">
        <f>VLOOKUP(Data!R164,alternative_prizes,3,TRUE)</f>
        <v>0.02</v>
      </c>
      <c r="T176" s="31">
        <f>VLOOKUP(Data!S164,alternative_prizes,3,TRUE)</f>
        <v>0.1</v>
      </c>
      <c r="U176" s="31">
        <f>VLOOKUP(Data!T164,alternative_prizes,3,TRUE)</f>
        <v>0.02</v>
      </c>
      <c r="V176" s="31">
        <f>VLOOKUP(Data!U164,alternative_prizes,3,TRUE)</f>
        <v>0</v>
      </c>
      <c r="X176">
        <f t="shared" si="148"/>
        <v>162</v>
      </c>
      <c r="Z176" s="32">
        <f t="shared" si="179"/>
        <v>150000</v>
      </c>
      <c r="AA176" s="29">
        <f t="shared" ref="AA176:AT176" si="181">Z176*(1+C176)*(1-$AA$9)</f>
        <v>146169.37998141401</v>
      </c>
      <c r="AB176" s="29">
        <f t="shared" si="181"/>
        <v>156680.24272377399</v>
      </c>
      <c r="AC176" s="29">
        <f t="shared" si="181"/>
        <v>154205.81649076141</v>
      </c>
      <c r="AD176" s="29">
        <f t="shared" si="181"/>
        <v>151770.46847894753</v>
      </c>
      <c r="AE176" s="29">
        <f t="shared" si="181"/>
        <v>159726.20599480683</v>
      </c>
      <c r="AF176" s="29">
        <f t="shared" si="181"/>
        <v>157203.67534676648</v>
      </c>
      <c r="AG176" s="29">
        <f t="shared" si="181"/>
        <v>153189.09170824237</v>
      </c>
      <c r="AH176" s="29">
        <f t="shared" si="181"/>
        <v>150769.80066972572</v>
      </c>
      <c r="AI176" s="29">
        <f t="shared" si="181"/>
        <v>149857.9123299433</v>
      </c>
      <c r="AJ176" s="29">
        <f t="shared" si="181"/>
        <v>160634.01295756403</v>
      </c>
      <c r="AK176" s="29">
        <f t="shared" si="181"/>
        <v>159662.46372994821</v>
      </c>
      <c r="AL176" s="29">
        <f t="shared" si="181"/>
        <v>157140.93975339099</v>
      </c>
      <c r="AM176" s="29">
        <f t="shared" si="181"/>
        <v>165378.19488083926</v>
      </c>
      <c r="AN176" s="29">
        <f t="shared" si="181"/>
        <v>161154.85472118488</v>
      </c>
      <c r="AO176" s="29">
        <f t="shared" si="181"/>
        <v>158609.761650309</v>
      </c>
      <c r="AP176" s="29">
        <f t="shared" si="181"/>
        <v>157650.45553209356</v>
      </c>
      <c r="AQ176" s="29">
        <f t="shared" si="181"/>
        <v>156696.95150461246</v>
      </c>
      <c r="AR176" s="29">
        <f t="shared" si="181"/>
        <v>167964.83914031729</v>
      </c>
      <c r="AS176" s="29">
        <f t="shared" si="181"/>
        <v>166948.9514915632</v>
      </c>
      <c r="AT176" s="29">
        <f t="shared" si="181"/>
        <v>162685.49818712639</v>
      </c>
      <c r="AU176" s="19"/>
      <c r="AV176" s="28">
        <f t="shared" si="145"/>
        <v>24</v>
      </c>
      <c r="AW176" s="19"/>
      <c r="AX176" s="27">
        <f t="shared" si="146"/>
        <v>4.0674288229378686E-3</v>
      </c>
    </row>
    <row r="177" spans="1:50">
      <c r="A177">
        <f t="shared" si="147"/>
        <v>163</v>
      </c>
      <c r="C177" s="31">
        <f>VLOOKUP(Data!B165,alternative_prizes,3,TRUE)</f>
        <v>0</v>
      </c>
      <c r="D177" s="31">
        <f>VLOOKUP(Data!C165,alternative_prizes,3,TRUE)</f>
        <v>0.1</v>
      </c>
      <c r="E177" s="31">
        <f>VLOOKUP(Data!D165,alternative_prizes,3,TRUE)</f>
        <v>0.02</v>
      </c>
      <c r="F177" s="31">
        <f>VLOOKUP(Data!E165,alternative_prizes,3,TRUE)</f>
        <v>0</v>
      </c>
      <c r="G177" s="31">
        <f>VLOOKUP(Data!F165,alternative_prizes,3,TRUE)</f>
        <v>0.1</v>
      </c>
      <c r="H177" s="31">
        <f>VLOOKUP(Data!G165,alternative_prizes,3,TRUE)</f>
        <v>0</v>
      </c>
      <c r="I177" s="31">
        <f>VLOOKUP(Data!H165,alternative_prizes,3,TRUE)</f>
        <v>0</v>
      </c>
      <c r="J177" s="31">
        <f>VLOOKUP(Data!I165,alternative_prizes,3,TRUE)</f>
        <v>0</v>
      </c>
      <c r="K177" s="31">
        <f>VLOOKUP(Data!J165,alternative_prizes,3,TRUE)</f>
        <v>0.02</v>
      </c>
      <c r="L177" s="31">
        <f>VLOOKUP(Data!K165,alternative_prizes,3,TRUE)</f>
        <v>0.02</v>
      </c>
      <c r="M177" s="31">
        <f>VLOOKUP(Data!L165,alternative_prizes,3,TRUE)</f>
        <v>0</v>
      </c>
      <c r="N177" s="31">
        <f>VLOOKUP(Data!M165,alternative_prizes,3,TRUE)</f>
        <v>0.01</v>
      </c>
      <c r="O177" s="31">
        <f>VLOOKUP(Data!N165,alternative_prizes,3,TRUE)</f>
        <v>0.08</v>
      </c>
      <c r="P177" s="31">
        <f>VLOOKUP(Data!O165,alternative_prizes,3,TRUE)</f>
        <v>0</v>
      </c>
      <c r="Q177" s="31">
        <f>VLOOKUP(Data!P165,alternative_prizes,3,TRUE)</f>
        <v>0.08</v>
      </c>
      <c r="R177" s="31">
        <f>VLOOKUP(Data!Q165,alternative_prizes,3,TRUE)</f>
        <v>0</v>
      </c>
      <c r="S177" s="31">
        <f>VLOOKUP(Data!R165,alternative_prizes,3,TRUE)</f>
        <v>0</v>
      </c>
      <c r="T177" s="31">
        <f>VLOOKUP(Data!S165,alternative_prizes,3,TRUE)</f>
        <v>0.02</v>
      </c>
      <c r="U177" s="31">
        <f>VLOOKUP(Data!T165,alternative_prizes,3,TRUE)</f>
        <v>0.01</v>
      </c>
      <c r="V177" s="31">
        <f>VLOOKUP(Data!U165,alternative_prizes,3,TRUE)</f>
        <v>0.01</v>
      </c>
      <c r="X177">
        <f t="shared" si="148"/>
        <v>163</v>
      </c>
      <c r="Z177" s="32">
        <f t="shared" si="179"/>
        <v>150000</v>
      </c>
      <c r="AA177" s="29">
        <f t="shared" ref="AA177:AT177" si="182">Z177*(1+C177)*(1-$AA$9)</f>
        <v>146169.37998141401</v>
      </c>
      <c r="AB177" s="29">
        <f t="shared" si="182"/>
        <v>156680.24272377399</v>
      </c>
      <c r="AC177" s="29">
        <f t="shared" si="182"/>
        <v>155732.60675304619</v>
      </c>
      <c r="AD177" s="29">
        <f t="shared" si="182"/>
        <v>151755.59047988086</v>
      </c>
      <c r="AE177" s="29">
        <f t="shared" si="182"/>
        <v>162668.15084048879</v>
      </c>
      <c r="AF177" s="29">
        <f t="shared" si="182"/>
        <v>158514.01834051585</v>
      </c>
      <c r="AG177" s="29">
        <f t="shared" si="182"/>
        <v>154465.9718613046</v>
      </c>
      <c r="AH177" s="29">
        <f t="shared" si="182"/>
        <v>150521.30223462291</v>
      </c>
      <c r="AI177" s="29">
        <f t="shared" si="182"/>
        <v>149610.91686708305</v>
      </c>
      <c r="AJ177" s="29">
        <f t="shared" si="182"/>
        <v>148706.03770700438</v>
      </c>
      <c r="AK177" s="29">
        <f t="shared" si="182"/>
        <v>144908.46220750402</v>
      </c>
      <c r="AL177" s="29">
        <f t="shared" si="182"/>
        <v>142619.94583786893</v>
      </c>
      <c r="AM177" s="29">
        <f t="shared" si="182"/>
        <v>150096.01720394989</v>
      </c>
      <c r="AN177" s="29">
        <f t="shared" si="182"/>
        <v>146262.9451492067</v>
      </c>
      <c r="AO177" s="29">
        <f t="shared" si="182"/>
        <v>153929.98084834882</v>
      </c>
      <c r="AP177" s="29">
        <f t="shared" si="182"/>
        <v>149998.99907436053</v>
      </c>
      <c r="AQ177" s="29">
        <f t="shared" si="182"/>
        <v>146168.40461687982</v>
      </c>
      <c r="AR177" s="29">
        <f t="shared" si="182"/>
        <v>145284.34651490807</v>
      </c>
      <c r="AS177" s="29">
        <f t="shared" si="182"/>
        <v>142989.8938639994</v>
      </c>
      <c r="AT177" s="29">
        <f t="shared" si="182"/>
        <v>140731.67714004053</v>
      </c>
      <c r="AU177" s="19"/>
      <c r="AV177" s="28">
        <f t="shared" si="145"/>
        <v>4</v>
      </c>
      <c r="AW177" s="19"/>
      <c r="AX177" s="27">
        <f t="shared" si="146"/>
        <v>-3.1839312924551999E-3</v>
      </c>
    </row>
    <row r="178" spans="1:50">
      <c r="A178">
        <f t="shared" si="147"/>
        <v>164</v>
      </c>
      <c r="C178" s="31">
        <f>VLOOKUP(Data!B166,alternative_prizes,3,TRUE)</f>
        <v>0.02</v>
      </c>
      <c r="D178" s="31">
        <f>VLOOKUP(Data!C166,alternative_prizes,3,TRUE)</f>
        <v>0</v>
      </c>
      <c r="E178" s="31">
        <f>VLOOKUP(Data!D166,alternative_prizes,3,TRUE)</f>
        <v>0</v>
      </c>
      <c r="F178" s="31">
        <f>VLOOKUP(Data!E166,alternative_prizes,3,TRUE)</f>
        <v>0.01</v>
      </c>
      <c r="G178" s="31">
        <f>VLOOKUP(Data!F166,alternative_prizes,3,TRUE)</f>
        <v>0.08</v>
      </c>
      <c r="H178" s="31">
        <f>VLOOKUP(Data!G166,alternative_prizes,3,TRUE)</f>
        <v>0.08</v>
      </c>
      <c r="I178" s="31">
        <f>VLOOKUP(Data!H166,alternative_prizes,3,TRUE)</f>
        <v>0.1</v>
      </c>
      <c r="J178" s="31">
        <f>VLOOKUP(Data!I166,alternative_prizes,3,TRUE)</f>
        <v>0.02</v>
      </c>
      <c r="K178" s="31">
        <f>VLOOKUP(Data!J166,alternative_prizes,3,TRUE)</f>
        <v>0</v>
      </c>
      <c r="L178" s="31">
        <f>VLOOKUP(Data!K166,alternative_prizes,3,TRUE)</f>
        <v>0.02</v>
      </c>
      <c r="M178" s="31">
        <f>VLOOKUP(Data!L166,alternative_prizes,3,TRUE)</f>
        <v>0</v>
      </c>
      <c r="N178" s="31">
        <f>VLOOKUP(Data!M166,alternative_prizes,3,TRUE)</f>
        <v>0.1</v>
      </c>
      <c r="O178" s="31">
        <f>VLOOKUP(Data!N166,alternative_prizes,3,TRUE)</f>
        <v>0.1</v>
      </c>
      <c r="P178" s="31">
        <f>VLOOKUP(Data!O166,alternative_prizes,3,TRUE)</f>
        <v>0</v>
      </c>
      <c r="Q178" s="31">
        <f>VLOOKUP(Data!P166,alternative_prizes,3,TRUE)</f>
        <v>0.01</v>
      </c>
      <c r="R178" s="31">
        <f>VLOOKUP(Data!Q166,alternative_prizes,3,TRUE)</f>
        <v>0</v>
      </c>
      <c r="S178" s="31">
        <f>VLOOKUP(Data!R166,alternative_prizes,3,TRUE)</f>
        <v>0.08</v>
      </c>
      <c r="T178" s="31">
        <f>VLOOKUP(Data!S166,alternative_prizes,3,TRUE)</f>
        <v>0</v>
      </c>
      <c r="U178" s="31">
        <f>VLOOKUP(Data!T166,alternative_prizes,3,TRUE)</f>
        <v>0.02</v>
      </c>
      <c r="V178" s="31">
        <f>VLOOKUP(Data!U166,alternative_prizes,3,TRUE)</f>
        <v>0.1</v>
      </c>
      <c r="X178">
        <f t="shared" si="148"/>
        <v>164</v>
      </c>
      <c r="Z178" s="32">
        <f t="shared" si="179"/>
        <v>150000</v>
      </c>
      <c r="AA178" s="29">
        <f t="shared" ref="AA178:AT178" si="183">Z178*(1+C178)*(1-$AA$9)</f>
        <v>149092.76758104231</v>
      </c>
      <c r="AB178" s="29">
        <f t="shared" si="183"/>
        <v>145285.31598022679</v>
      </c>
      <c r="AC178" s="29">
        <f t="shared" si="183"/>
        <v>141575.0970482238</v>
      </c>
      <c r="AD178" s="29">
        <f t="shared" si="183"/>
        <v>139339.22398607244</v>
      </c>
      <c r="AE178" s="29">
        <f t="shared" si="183"/>
        <v>146643.32143537619</v>
      </c>
      <c r="AF178" s="29">
        <f t="shared" si="183"/>
        <v>154330.2962828938</v>
      </c>
      <c r="AG178" s="29">
        <f t="shared" si="183"/>
        <v>165428.00061346911</v>
      </c>
      <c r="AH178" s="29">
        <f t="shared" si="183"/>
        <v>164427.45631240314</v>
      </c>
      <c r="AI178" s="29">
        <f t="shared" si="183"/>
        <v>160228.39560736672</v>
      </c>
      <c r="AJ178" s="29">
        <f t="shared" si="183"/>
        <v>159259.29964114953</v>
      </c>
      <c r="AK178" s="29">
        <f t="shared" si="183"/>
        <v>155192.22056547372</v>
      </c>
      <c r="AL178" s="29">
        <f t="shared" si="183"/>
        <v>166351.9048252904</v>
      </c>
      <c r="AM178" s="29">
        <f t="shared" si="183"/>
        <v>178314.06843829257</v>
      </c>
      <c r="AN178" s="29">
        <f t="shared" si="183"/>
        <v>173760.37883725768</v>
      </c>
      <c r="AO178" s="29">
        <f t="shared" si="183"/>
        <v>171016.20872251561</v>
      </c>
      <c r="AP178" s="29">
        <f t="shared" si="183"/>
        <v>166648.88797161463</v>
      </c>
      <c r="AQ178" s="29">
        <f t="shared" si="183"/>
        <v>175384.54533170187</v>
      </c>
      <c r="AR178" s="29">
        <f t="shared" si="183"/>
        <v>170905.66832971375</v>
      </c>
      <c r="AS178" s="29">
        <f t="shared" si="183"/>
        <v>169871.99391043143</v>
      </c>
      <c r="AT178" s="29">
        <f t="shared" si="183"/>
        <v>182087.28285802488</v>
      </c>
      <c r="AU178" s="19"/>
      <c r="AV178" s="28">
        <f t="shared" si="145"/>
        <v>56</v>
      </c>
      <c r="AW178" s="19"/>
      <c r="AX178" s="27">
        <f t="shared" si="146"/>
        <v>9.7396675303182967E-3</v>
      </c>
    </row>
    <row r="179" spans="1:50">
      <c r="A179">
        <f t="shared" si="147"/>
        <v>165</v>
      </c>
      <c r="C179" s="31">
        <f>VLOOKUP(Data!B167,alternative_prizes,3,TRUE)</f>
        <v>0</v>
      </c>
      <c r="D179" s="31">
        <f>VLOOKUP(Data!C167,alternative_prizes,3,TRUE)</f>
        <v>0</v>
      </c>
      <c r="E179" s="31">
        <f>VLOOKUP(Data!D167,alternative_prizes,3,TRUE)</f>
        <v>0.02</v>
      </c>
      <c r="F179" s="31">
        <f>VLOOKUP(Data!E167,alternative_prizes,3,TRUE)</f>
        <v>0</v>
      </c>
      <c r="G179" s="31">
        <f>VLOOKUP(Data!F167,alternative_prizes,3,TRUE)</f>
        <v>0</v>
      </c>
      <c r="H179" s="31">
        <f>VLOOKUP(Data!G167,alternative_prizes,3,TRUE)</f>
        <v>0.02</v>
      </c>
      <c r="I179" s="31">
        <f>VLOOKUP(Data!H167,alternative_prizes,3,TRUE)</f>
        <v>0.1</v>
      </c>
      <c r="J179" s="31">
        <f>VLOOKUP(Data!I167,alternative_prizes,3,TRUE)</f>
        <v>0.08</v>
      </c>
      <c r="K179" s="31">
        <f>VLOOKUP(Data!J167,alternative_prizes,3,TRUE)</f>
        <v>0</v>
      </c>
      <c r="L179" s="31">
        <f>VLOOKUP(Data!K167,alternative_prizes,3,TRUE)</f>
        <v>0.02</v>
      </c>
      <c r="M179" s="31">
        <f>VLOOKUP(Data!L167,alternative_prizes,3,TRUE)</f>
        <v>0.1</v>
      </c>
      <c r="N179" s="31">
        <f>VLOOKUP(Data!M167,alternative_prizes,3,TRUE)</f>
        <v>0.08</v>
      </c>
      <c r="O179" s="31">
        <f>VLOOKUP(Data!N167,alternative_prizes,3,TRUE)</f>
        <v>0.01</v>
      </c>
      <c r="P179" s="31">
        <f>VLOOKUP(Data!O167,alternative_prizes,3,TRUE)</f>
        <v>0.1</v>
      </c>
      <c r="Q179" s="31">
        <f>VLOOKUP(Data!P167,alternative_prizes,3,TRUE)</f>
        <v>0.08</v>
      </c>
      <c r="R179" s="31">
        <f>VLOOKUP(Data!Q167,alternative_prizes,3,TRUE)</f>
        <v>0</v>
      </c>
      <c r="S179" s="31">
        <f>VLOOKUP(Data!R167,alternative_prizes,3,TRUE)</f>
        <v>0.01</v>
      </c>
      <c r="T179" s="31">
        <f>VLOOKUP(Data!S167,alternative_prizes,3,TRUE)</f>
        <v>0.02</v>
      </c>
      <c r="U179" s="31">
        <f>VLOOKUP(Data!T167,alternative_prizes,3,TRUE)</f>
        <v>0.02</v>
      </c>
      <c r="V179" s="31">
        <f>VLOOKUP(Data!U167,alternative_prizes,3,TRUE)</f>
        <v>0.1</v>
      </c>
      <c r="X179">
        <f t="shared" si="148"/>
        <v>165</v>
      </c>
      <c r="Z179" s="32">
        <f t="shared" si="179"/>
        <v>150000</v>
      </c>
      <c r="AA179" s="29">
        <f t="shared" ref="AA179:AT179" si="184">Z179*(1+C179)*(1-$AA$9)</f>
        <v>146169.37998141401</v>
      </c>
      <c r="AB179" s="29">
        <f t="shared" si="184"/>
        <v>142436.58429433996</v>
      </c>
      <c r="AC179" s="29">
        <f t="shared" si="184"/>
        <v>141575.09704822378</v>
      </c>
      <c r="AD179" s="29">
        <f t="shared" si="184"/>
        <v>137959.62770898259</v>
      </c>
      <c r="AE179" s="29">
        <f t="shared" si="184"/>
        <v>134436.4882979246</v>
      </c>
      <c r="AF179" s="29">
        <f t="shared" si="184"/>
        <v>133623.38736142658</v>
      </c>
      <c r="AG179" s="29">
        <f t="shared" si="184"/>
        <v>143232.08299866429</v>
      </c>
      <c r="AH179" s="29">
        <f t="shared" si="184"/>
        <v>150740.24231060059</v>
      </c>
      <c r="AI179" s="29">
        <f t="shared" si="184"/>
        <v>146890.71837859065</v>
      </c>
      <c r="AJ179" s="29">
        <f t="shared" si="184"/>
        <v>146002.29156687704</v>
      </c>
      <c r="AK179" s="29">
        <f t="shared" si="184"/>
        <v>156501.13918410437</v>
      </c>
      <c r="AL179" s="29">
        <f t="shared" si="184"/>
        <v>164704.85626266373</v>
      </c>
      <c r="AM179" s="29">
        <f t="shared" si="184"/>
        <v>162103.69858026592</v>
      </c>
      <c r="AN179" s="29">
        <f t="shared" si="184"/>
        <v>173760.37883725762</v>
      </c>
      <c r="AO179" s="29">
        <f t="shared" si="184"/>
        <v>182868.81724783842</v>
      </c>
      <c r="AP179" s="29">
        <f t="shared" si="184"/>
        <v>178198.81090034035</v>
      </c>
      <c r="AQ179" s="29">
        <f t="shared" si="184"/>
        <v>175384.54533170181</v>
      </c>
      <c r="AR179" s="29">
        <f t="shared" si="184"/>
        <v>174323.78169630797</v>
      </c>
      <c r="AS179" s="29">
        <f t="shared" si="184"/>
        <v>173269.43378863999</v>
      </c>
      <c r="AT179" s="29">
        <f t="shared" si="184"/>
        <v>185729.02851518529</v>
      </c>
      <c r="AU179" s="19"/>
      <c r="AV179" s="28">
        <f t="shared" si="145"/>
        <v>63</v>
      </c>
      <c r="AW179" s="19"/>
      <c r="AX179" s="27">
        <f t="shared" si="146"/>
        <v>1.0739937563079449E-2</v>
      </c>
    </row>
    <row r="180" spans="1:50">
      <c r="A180">
        <f t="shared" si="147"/>
        <v>166</v>
      </c>
      <c r="C180" s="31">
        <f>VLOOKUP(Data!B168,alternative_prizes,3,TRUE)</f>
        <v>0.1</v>
      </c>
      <c r="D180" s="31">
        <f>VLOOKUP(Data!C168,alternative_prizes,3,TRUE)</f>
        <v>0.02</v>
      </c>
      <c r="E180" s="31">
        <f>VLOOKUP(Data!D168,alternative_prizes,3,TRUE)</f>
        <v>0</v>
      </c>
      <c r="F180" s="31">
        <f>VLOOKUP(Data!E168,alternative_prizes,3,TRUE)</f>
        <v>0.1</v>
      </c>
      <c r="G180" s="31">
        <f>VLOOKUP(Data!F168,alternative_prizes,3,TRUE)</f>
        <v>0</v>
      </c>
      <c r="H180" s="31">
        <f>VLOOKUP(Data!G168,alternative_prizes,3,TRUE)</f>
        <v>0.02</v>
      </c>
      <c r="I180" s="31">
        <f>VLOOKUP(Data!H168,alternative_prizes,3,TRUE)</f>
        <v>0.08</v>
      </c>
      <c r="J180" s="31">
        <f>VLOOKUP(Data!I168,alternative_prizes,3,TRUE)</f>
        <v>0.01</v>
      </c>
      <c r="K180" s="31">
        <f>VLOOKUP(Data!J168,alternative_prizes,3,TRUE)</f>
        <v>0.1</v>
      </c>
      <c r="L180" s="31">
        <f>VLOOKUP(Data!K168,alternative_prizes,3,TRUE)</f>
        <v>0.01</v>
      </c>
      <c r="M180" s="31">
        <f>VLOOKUP(Data!L168,alternative_prizes,3,TRUE)</f>
        <v>0</v>
      </c>
      <c r="N180" s="31">
        <f>VLOOKUP(Data!M168,alternative_prizes,3,TRUE)</f>
        <v>0.1</v>
      </c>
      <c r="O180" s="31">
        <f>VLOOKUP(Data!N168,alternative_prizes,3,TRUE)</f>
        <v>0.08</v>
      </c>
      <c r="P180" s="31">
        <f>VLOOKUP(Data!O168,alternative_prizes,3,TRUE)</f>
        <v>0.1</v>
      </c>
      <c r="Q180" s="31">
        <f>VLOOKUP(Data!P168,alternative_prizes,3,TRUE)</f>
        <v>0.02</v>
      </c>
      <c r="R180" s="31">
        <f>VLOOKUP(Data!Q168,alternative_prizes,3,TRUE)</f>
        <v>0.02</v>
      </c>
      <c r="S180" s="31">
        <f>VLOOKUP(Data!R168,alternative_prizes,3,TRUE)</f>
        <v>0.1</v>
      </c>
      <c r="T180" s="31">
        <f>VLOOKUP(Data!S168,alternative_prizes,3,TRUE)</f>
        <v>0</v>
      </c>
      <c r="U180" s="31">
        <f>VLOOKUP(Data!T168,alternative_prizes,3,TRUE)</f>
        <v>0.02</v>
      </c>
      <c r="V180" s="31">
        <f>VLOOKUP(Data!U168,alternative_prizes,3,TRUE)</f>
        <v>0</v>
      </c>
      <c r="X180">
        <f t="shared" si="148"/>
        <v>166</v>
      </c>
      <c r="Z180" s="32">
        <f t="shared" si="179"/>
        <v>150000</v>
      </c>
      <c r="AA180" s="29">
        <f t="shared" ref="AA180:AT180" si="185">Z180*(1+C180)*(1-$AA$9)</f>
        <v>160786.31797955543</v>
      </c>
      <c r="AB180" s="29">
        <f t="shared" si="185"/>
        <v>159813.84757824949</v>
      </c>
      <c r="AC180" s="29">
        <f t="shared" si="185"/>
        <v>155732.60675304622</v>
      </c>
      <c r="AD180" s="29">
        <f t="shared" si="185"/>
        <v>166931.14952786898</v>
      </c>
      <c r="AE180" s="29">
        <f t="shared" si="185"/>
        <v>162668.15084048882</v>
      </c>
      <c r="AF180" s="29">
        <f t="shared" si="185"/>
        <v>161684.2987073262</v>
      </c>
      <c r="AG180" s="29">
        <f t="shared" si="185"/>
        <v>170159.71460241324</v>
      </c>
      <c r="AH180" s="29">
        <f t="shared" si="185"/>
        <v>167472.40920707732</v>
      </c>
      <c r="AI180" s="29">
        <f t="shared" si="185"/>
        <v>179515.14693047575</v>
      </c>
      <c r="AJ180" s="29">
        <f t="shared" si="185"/>
        <v>176680.09267560719</v>
      </c>
      <c r="AK180" s="29">
        <f t="shared" si="185"/>
        <v>172168.13067634846</v>
      </c>
      <c r="AL180" s="29">
        <f t="shared" si="185"/>
        <v>184548.53203248675</v>
      </c>
      <c r="AM180" s="29">
        <f t="shared" si="185"/>
        <v>194222.48042641472</v>
      </c>
      <c r="AN180" s="29">
        <f t="shared" si="185"/>
        <v>208188.78331079666</v>
      </c>
      <c r="AO180" s="29">
        <f t="shared" si="185"/>
        <v>206929.61255424388</v>
      </c>
      <c r="AP180" s="29">
        <f t="shared" si="185"/>
        <v>205678.05753456679</v>
      </c>
      <c r="AQ180" s="29">
        <f t="shared" si="185"/>
        <v>220468.11706780101</v>
      </c>
      <c r="AR180" s="29">
        <f t="shared" si="185"/>
        <v>214837.91984980184</v>
      </c>
      <c r="AS180" s="29">
        <f t="shared" si="185"/>
        <v>213538.53367840732</v>
      </c>
      <c r="AT180" s="29">
        <f t="shared" si="185"/>
        <v>208085.3004660873</v>
      </c>
      <c r="AU180" s="19"/>
      <c r="AV180" s="28">
        <f t="shared" si="145"/>
        <v>119</v>
      </c>
      <c r="AW180" s="19"/>
      <c r="AX180" s="27">
        <f t="shared" si="146"/>
        <v>1.650029062791547E-2</v>
      </c>
    </row>
    <row r="181" spans="1:50">
      <c r="A181">
        <f t="shared" si="147"/>
        <v>167</v>
      </c>
      <c r="C181" s="31">
        <f>VLOOKUP(Data!B169,alternative_prizes,3,TRUE)</f>
        <v>0.1</v>
      </c>
      <c r="D181" s="31">
        <f>VLOOKUP(Data!C169,alternative_prizes,3,TRUE)</f>
        <v>0</v>
      </c>
      <c r="E181" s="31">
        <f>VLOOKUP(Data!D169,alternative_prizes,3,TRUE)</f>
        <v>0.08</v>
      </c>
      <c r="F181" s="31">
        <f>VLOOKUP(Data!E169,alternative_prizes,3,TRUE)</f>
        <v>0.01</v>
      </c>
      <c r="G181" s="31">
        <f>VLOOKUP(Data!F169,alternative_prizes,3,TRUE)</f>
        <v>0.08</v>
      </c>
      <c r="H181" s="31">
        <f>VLOOKUP(Data!G169,alternative_prizes,3,TRUE)</f>
        <v>0.02</v>
      </c>
      <c r="I181" s="31">
        <f>VLOOKUP(Data!H169,alternative_prizes,3,TRUE)</f>
        <v>0</v>
      </c>
      <c r="J181" s="31">
        <f>VLOOKUP(Data!I169,alternative_prizes,3,TRUE)</f>
        <v>0.1</v>
      </c>
      <c r="K181" s="31">
        <f>VLOOKUP(Data!J169,alternative_prizes,3,TRUE)</f>
        <v>0.1</v>
      </c>
      <c r="L181" s="31">
        <f>VLOOKUP(Data!K169,alternative_prizes,3,TRUE)</f>
        <v>0.1</v>
      </c>
      <c r="M181" s="31">
        <f>VLOOKUP(Data!L169,alternative_prizes,3,TRUE)</f>
        <v>0.01</v>
      </c>
      <c r="N181" s="31">
        <f>VLOOKUP(Data!M169,alternative_prizes,3,TRUE)</f>
        <v>0.08</v>
      </c>
      <c r="O181" s="31">
        <f>VLOOKUP(Data!N169,alternative_prizes,3,TRUE)</f>
        <v>0.08</v>
      </c>
      <c r="P181" s="31">
        <f>VLOOKUP(Data!O169,alternative_prizes,3,TRUE)</f>
        <v>0.02</v>
      </c>
      <c r="Q181" s="31">
        <f>VLOOKUP(Data!P169,alternative_prizes,3,TRUE)</f>
        <v>0</v>
      </c>
      <c r="R181" s="31">
        <f>VLOOKUP(Data!Q169,alternative_prizes,3,TRUE)</f>
        <v>0.08</v>
      </c>
      <c r="S181" s="31">
        <f>VLOOKUP(Data!R169,alternative_prizes,3,TRUE)</f>
        <v>0.08</v>
      </c>
      <c r="T181" s="31">
        <f>VLOOKUP(Data!S169,alternative_prizes,3,TRUE)</f>
        <v>0</v>
      </c>
      <c r="U181" s="31">
        <f>VLOOKUP(Data!T169,alternative_prizes,3,TRUE)</f>
        <v>0</v>
      </c>
      <c r="V181" s="31">
        <f>VLOOKUP(Data!U169,alternative_prizes,3,TRUE)</f>
        <v>0.01</v>
      </c>
      <c r="X181">
        <f t="shared" si="148"/>
        <v>167</v>
      </c>
      <c r="Z181" s="32">
        <f t="shared" si="179"/>
        <v>150000</v>
      </c>
      <c r="AA181" s="29">
        <f t="shared" ref="AA181:AT181" si="186">Z181*(1+C181)*(1-$AA$9)</f>
        <v>160786.31797955543</v>
      </c>
      <c r="AB181" s="29">
        <f t="shared" si="186"/>
        <v>156680.24272377399</v>
      </c>
      <c r="AC181" s="29">
        <f t="shared" si="186"/>
        <v>164893.34832675479</v>
      </c>
      <c r="AD181" s="29">
        <f t="shared" si="186"/>
        <v>162289.21381907261</v>
      </c>
      <c r="AE181" s="29">
        <f t="shared" si="186"/>
        <v>170796.33908355579</v>
      </c>
      <c r="AF181" s="29">
        <f t="shared" si="186"/>
        <v>169763.32591118317</v>
      </c>
      <c r="AG181" s="29">
        <f t="shared" si="186"/>
        <v>165428.00061346908</v>
      </c>
      <c r="AH181" s="29">
        <f t="shared" si="186"/>
        <v>177323.72739572887</v>
      </c>
      <c r="AI181" s="29">
        <f t="shared" si="186"/>
        <v>190074.86145579777</v>
      </c>
      <c r="AJ181" s="29">
        <f t="shared" si="186"/>
        <v>203742.91409301228</v>
      </c>
      <c r="AK181" s="29">
        <f t="shared" si="186"/>
        <v>200525.23455245284</v>
      </c>
      <c r="AL181" s="29">
        <f t="shared" si="186"/>
        <v>211036.67427714952</v>
      </c>
      <c r="AM181" s="29">
        <f t="shared" si="186"/>
        <v>222099.11879350012</v>
      </c>
      <c r="AN181" s="29">
        <f t="shared" si="186"/>
        <v>220755.81532155743</v>
      </c>
      <c r="AO181" s="29">
        <f t="shared" si="186"/>
        <v>215118.27101895722</v>
      </c>
      <c r="AP181" s="29">
        <f t="shared" si="186"/>
        <v>226394.67094210628</v>
      </c>
      <c r="AQ181" s="29">
        <f t="shared" si="186"/>
        <v>238262.17451546824</v>
      </c>
      <c r="AR181" s="29">
        <f t="shared" si="186"/>
        <v>232177.5621463297</v>
      </c>
      <c r="AS181" s="29">
        <f t="shared" si="186"/>
        <v>226248.33536350157</v>
      </c>
      <c r="AT181" s="29">
        <f t="shared" si="186"/>
        <v>222675.23127286098</v>
      </c>
      <c r="AU181" s="19"/>
      <c r="AV181" s="28">
        <f t="shared" si="145"/>
        <v>142</v>
      </c>
      <c r="AW181" s="19"/>
      <c r="AX181" s="27">
        <f t="shared" si="146"/>
        <v>1.9950353111652719E-2</v>
      </c>
    </row>
    <row r="182" spans="1:50">
      <c r="A182">
        <f t="shared" si="147"/>
        <v>168</v>
      </c>
      <c r="C182" s="31">
        <f>VLOOKUP(Data!B170,alternative_prizes,3,TRUE)</f>
        <v>0.08</v>
      </c>
      <c r="D182" s="31">
        <f>VLOOKUP(Data!C170,alternative_prizes,3,TRUE)</f>
        <v>0.08</v>
      </c>
      <c r="E182" s="31">
        <f>VLOOKUP(Data!D170,alternative_prizes,3,TRUE)</f>
        <v>0.02</v>
      </c>
      <c r="F182" s="31">
        <f>VLOOKUP(Data!E170,alternative_prizes,3,TRUE)</f>
        <v>0.08</v>
      </c>
      <c r="G182" s="31">
        <f>VLOOKUP(Data!F170,alternative_prizes,3,TRUE)</f>
        <v>0</v>
      </c>
      <c r="H182" s="31">
        <f>VLOOKUP(Data!G170,alternative_prizes,3,TRUE)</f>
        <v>0.02</v>
      </c>
      <c r="I182" s="31">
        <f>VLOOKUP(Data!H170,alternative_prizes,3,TRUE)</f>
        <v>0.02</v>
      </c>
      <c r="J182" s="31">
        <f>VLOOKUP(Data!I170,alternative_prizes,3,TRUE)</f>
        <v>0.02</v>
      </c>
      <c r="K182" s="31">
        <f>VLOOKUP(Data!J170,alternative_prizes,3,TRUE)</f>
        <v>0</v>
      </c>
      <c r="L182" s="31">
        <f>VLOOKUP(Data!K170,alternative_prizes,3,TRUE)</f>
        <v>0</v>
      </c>
      <c r="M182" s="31">
        <f>VLOOKUP(Data!L170,alternative_prizes,3,TRUE)</f>
        <v>0</v>
      </c>
      <c r="N182" s="31">
        <f>VLOOKUP(Data!M170,alternative_prizes,3,TRUE)</f>
        <v>0.02</v>
      </c>
      <c r="O182" s="31">
        <f>VLOOKUP(Data!N170,alternative_prizes,3,TRUE)</f>
        <v>0.02</v>
      </c>
      <c r="P182" s="31">
        <f>VLOOKUP(Data!O170,alternative_prizes,3,TRUE)</f>
        <v>0.01</v>
      </c>
      <c r="Q182" s="31">
        <f>VLOOKUP(Data!P170,alternative_prizes,3,TRUE)</f>
        <v>0</v>
      </c>
      <c r="R182" s="31">
        <f>VLOOKUP(Data!Q170,alternative_prizes,3,TRUE)</f>
        <v>0.01</v>
      </c>
      <c r="S182" s="31">
        <f>VLOOKUP(Data!R170,alternative_prizes,3,TRUE)</f>
        <v>0</v>
      </c>
      <c r="T182" s="31">
        <f>VLOOKUP(Data!S170,alternative_prizes,3,TRUE)</f>
        <v>0.01</v>
      </c>
      <c r="U182" s="31">
        <f>VLOOKUP(Data!T170,alternative_prizes,3,TRUE)</f>
        <v>0.1</v>
      </c>
      <c r="V182" s="31">
        <f>VLOOKUP(Data!U170,alternative_prizes,3,TRUE)</f>
        <v>0</v>
      </c>
      <c r="X182">
        <f t="shared" si="148"/>
        <v>168</v>
      </c>
      <c r="Z182" s="32">
        <f t="shared" si="179"/>
        <v>150000</v>
      </c>
      <c r="AA182" s="29">
        <f t="shared" ref="AA182:AT182" si="187">Z182*(1+C182)*(1-$AA$9)</f>
        <v>157862.93037992713</v>
      </c>
      <c r="AB182" s="29">
        <f t="shared" si="187"/>
        <v>166138.03192091815</v>
      </c>
      <c r="AC182" s="29">
        <f t="shared" si="187"/>
        <v>165133.19319704824</v>
      </c>
      <c r="AD182" s="29">
        <f t="shared" si="187"/>
        <v>173789.39854053789</v>
      </c>
      <c r="AE182" s="29">
        <f t="shared" si="187"/>
        <v>169351.25754675522</v>
      </c>
      <c r="AF182" s="29">
        <f t="shared" si="187"/>
        <v>168326.9845398374</v>
      </c>
      <c r="AG182" s="29">
        <f t="shared" si="187"/>
        <v>167308.90655743785</v>
      </c>
      <c r="AH182" s="29">
        <f t="shared" si="187"/>
        <v>166296.98613070938</v>
      </c>
      <c r="AI182" s="29">
        <f t="shared" si="187"/>
        <v>162050.18237002398</v>
      </c>
      <c r="AJ182" s="29">
        <f t="shared" si="187"/>
        <v>157911.83121934315</v>
      </c>
      <c r="AK182" s="29">
        <f t="shared" si="187"/>
        <v>153879.16307374058</v>
      </c>
      <c r="AL182" s="29">
        <f t="shared" si="187"/>
        <v>152948.46863812342</v>
      </c>
      <c r="AM182" s="29">
        <f t="shared" si="187"/>
        <v>152023.40324360051</v>
      </c>
      <c r="AN182" s="29">
        <f t="shared" si="187"/>
        <v>149622.52173819591</v>
      </c>
      <c r="AO182" s="29">
        <f t="shared" si="187"/>
        <v>145801.54155818492</v>
      </c>
      <c r="AP182" s="29">
        <f t="shared" si="187"/>
        <v>143498.92092795466</v>
      </c>
      <c r="AQ182" s="29">
        <f t="shared" si="187"/>
        <v>139834.32200027394</v>
      </c>
      <c r="AR182" s="29">
        <f t="shared" si="187"/>
        <v>137625.94072246974</v>
      </c>
      <c r="AS182" s="29">
        <f t="shared" si="187"/>
        <v>147522.4551149231</v>
      </c>
      <c r="AT182" s="29">
        <f t="shared" si="187"/>
        <v>143755.10531656191</v>
      </c>
      <c r="AU182" s="19"/>
      <c r="AV182" s="28">
        <f t="shared" si="145"/>
        <v>6</v>
      </c>
      <c r="AW182" s="19"/>
      <c r="AX182" s="27">
        <f t="shared" si="146"/>
        <v>-2.1239462175146606E-3</v>
      </c>
    </row>
    <row r="183" spans="1:50">
      <c r="A183">
        <f t="shared" si="147"/>
        <v>169</v>
      </c>
      <c r="C183" s="31">
        <f>VLOOKUP(Data!B171,alternative_prizes,3,TRUE)</f>
        <v>0.02</v>
      </c>
      <c r="D183" s="31">
        <f>VLOOKUP(Data!C171,alternative_prizes,3,TRUE)</f>
        <v>0.02</v>
      </c>
      <c r="E183" s="31">
        <f>VLOOKUP(Data!D171,alternative_prizes,3,TRUE)</f>
        <v>0.02</v>
      </c>
      <c r="F183" s="31">
        <f>VLOOKUP(Data!E171,alternative_prizes,3,TRUE)</f>
        <v>0.1</v>
      </c>
      <c r="G183" s="31">
        <f>VLOOKUP(Data!F171,alternative_prizes,3,TRUE)</f>
        <v>0.08</v>
      </c>
      <c r="H183" s="31">
        <f>VLOOKUP(Data!G171,alternative_prizes,3,TRUE)</f>
        <v>0.02</v>
      </c>
      <c r="I183" s="31">
        <f>VLOOKUP(Data!H171,alternative_prizes,3,TRUE)</f>
        <v>0.02</v>
      </c>
      <c r="J183" s="31">
        <f>VLOOKUP(Data!I171,alternative_prizes,3,TRUE)</f>
        <v>0.01</v>
      </c>
      <c r="K183" s="31">
        <f>VLOOKUP(Data!J171,alternative_prizes,3,TRUE)</f>
        <v>0</v>
      </c>
      <c r="L183" s="31">
        <f>VLOOKUP(Data!K171,alternative_prizes,3,TRUE)</f>
        <v>0</v>
      </c>
      <c r="M183" s="31">
        <f>VLOOKUP(Data!L171,alternative_prizes,3,TRUE)</f>
        <v>0.02</v>
      </c>
      <c r="N183" s="31">
        <f>VLOOKUP(Data!M171,alternative_prizes,3,TRUE)</f>
        <v>0</v>
      </c>
      <c r="O183" s="31">
        <f>VLOOKUP(Data!N171,alternative_prizes,3,TRUE)</f>
        <v>0</v>
      </c>
      <c r="P183" s="31">
        <f>VLOOKUP(Data!O171,alternative_prizes,3,TRUE)</f>
        <v>0.08</v>
      </c>
      <c r="Q183" s="31">
        <f>VLOOKUP(Data!P171,alternative_prizes,3,TRUE)</f>
        <v>0</v>
      </c>
      <c r="R183" s="31">
        <f>VLOOKUP(Data!Q171,alternative_prizes,3,TRUE)</f>
        <v>0.02</v>
      </c>
      <c r="S183" s="31">
        <f>VLOOKUP(Data!R171,alternative_prizes,3,TRUE)</f>
        <v>0.01</v>
      </c>
      <c r="T183" s="31">
        <f>VLOOKUP(Data!S171,alternative_prizes,3,TRUE)</f>
        <v>0.08</v>
      </c>
      <c r="U183" s="31">
        <f>VLOOKUP(Data!T171,alternative_prizes,3,TRUE)</f>
        <v>0.02</v>
      </c>
      <c r="V183" s="31">
        <f>VLOOKUP(Data!U171,alternative_prizes,3,TRUE)</f>
        <v>0.01</v>
      </c>
      <c r="X183">
        <f t="shared" si="148"/>
        <v>169</v>
      </c>
      <c r="Z183" s="32">
        <f t="shared" si="179"/>
        <v>150000</v>
      </c>
      <c r="AA183" s="29">
        <f t="shared" ref="AA183:AT183" si="188">Z183*(1+C183)*(1-$AA$9)</f>
        <v>149092.76758104231</v>
      </c>
      <c r="AB183" s="29">
        <f t="shared" si="188"/>
        <v>148191.02229983133</v>
      </c>
      <c r="AC183" s="29">
        <f t="shared" si="188"/>
        <v>147294.73096897206</v>
      </c>
      <c r="AD183" s="29">
        <f t="shared" si="188"/>
        <v>157886.51633526807</v>
      </c>
      <c r="AE183" s="29">
        <f t="shared" si="188"/>
        <v>166162.85424109103</v>
      </c>
      <c r="AF183" s="29">
        <f t="shared" si="188"/>
        <v>165157.86538646396</v>
      </c>
      <c r="AG183" s="29">
        <f t="shared" si="188"/>
        <v>164158.95492163429</v>
      </c>
      <c r="AH183" s="29">
        <f t="shared" si="188"/>
        <v>161566.41857256735</v>
      </c>
      <c r="AI183" s="29">
        <f t="shared" si="188"/>
        <v>157440.42152379855</v>
      </c>
      <c r="AJ183" s="29">
        <f t="shared" si="188"/>
        <v>153419.7919876407</v>
      </c>
      <c r="AK183" s="29">
        <f t="shared" si="188"/>
        <v>152491.87592763445</v>
      </c>
      <c r="AL183" s="29">
        <f t="shared" si="188"/>
        <v>148597.61971030026</v>
      </c>
      <c r="AM183" s="29">
        <f t="shared" si="188"/>
        <v>144802.81293179025</v>
      </c>
      <c r="AN183" s="29">
        <f t="shared" si="188"/>
        <v>152393.30917779211</v>
      </c>
      <c r="AO183" s="29">
        <f t="shared" si="188"/>
        <v>148501.57010555867</v>
      </c>
      <c r="AP183" s="29">
        <f t="shared" si="188"/>
        <v>147603.40051445278</v>
      </c>
      <c r="AQ183" s="29">
        <f t="shared" si="188"/>
        <v>145272.32341139566</v>
      </c>
      <c r="AR183" s="29">
        <f t="shared" si="188"/>
        <v>152887.43117882274</v>
      </c>
      <c r="AS183" s="29">
        <f t="shared" si="188"/>
        <v>151962.73495204546</v>
      </c>
      <c r="AT183" s="29">
        <f t="shared" si="188"/>
        <v>149562.81157135093</v>
      </c>
      <c r="AU183" s="19"/>
      <c r="AV183" s="28">
        <f t="shared" si="145"/>
        <v>10</v>
      </c>
      <c r="AW183" s="19"/>
      <c r="AX183" s="27">
        <f t="shared" si="146"/>
        <v>-1.4593161151832401E-4</v>
      </c>
    </row>
    <row r="184" spans="1:50">
      <c r="A184">
        <f t="shared" si="147"/>
        <v>170</v>
      </c>
      <c r="C184" s="31">
        <f>VLOOKUP(Data!B172,alternative_prizes,3,TRUE)</f>
        <v>0.08</v>
      </c>
      <c r="D184" s="31">
        <f>VLOOKUP(Data!C172,alternative_prizes,3,TRUE)</f>
        <v>0</v>
      </c>
      <c r="E184" s="31">
        <f>VLOOKUP(Data!D172,alternative_prizes,3,TRUE)</f>
        <v>0.1</v>
      </c>
      <c r="F184" s="31">
        <f>VLOOKUP(Data!E172,alternative_prizes,3,TRUE)</f>
        <v>0.02</v>
      </c>
      <c r="G184" s="31">
        <f>VLOOKUP(Data!F172,alternative_prizes,3,TRUE)</f>
        <v>0.1</v>
      </c>
      <c r="H184" s="31">
        <f>VLOOKUP(Data!G172,alternative_prizes,3,TRUE)</f>
        <v>0.02</v>
      </c>
      <c r="I184" s="31">
        <f>VLOOKUP(Data!H172,alternative_prizes,3,TRUE)</f>
        <v>0.1</v>
      </c>
      <c r="J184" s="31">
        <f>VLOOKUP(Data!I172,alternative_prizes,3,TRUE)</f>
        <v>0.08</v>
      </c>
      <c r="K184" s="31">
        <f>VLOOKUP(Data!J172,alternative_prizes,3,TRUE)</f>
        <v>0.08</v>
      </c>
      <c r="L184" s="31">
        <f>VLOOKUP(Data!K172,alternative_prizes,3,TRUE)</f>
        <v>0</v>
      </c>
      <c r="M184" s="31">
        <f>VLOOKUP(Data!L172,alternative_prizes,3,TRUE)</f>
        <v>0.08</v>
      </c>
      <c r="N184" s="31">
        <f>VLOOKUP(Data!M172,alternative_prizes,3,TRUE)</f>
        <v>0.08</v>
      </c>
      <c r="O184" s="31">
        <f>VLOOKUP(Data!N172,alternative_prizes,3,TRUE)</f>
        <v>0.08</v>
      </c>
      <c r="P184" s="31">
        <f>VLOOKUP(Data!O172,alternative_prizes,3,TRUE)</f>
        <v>0.1</v>
      </c>
      <c r="Q184" s="31">
        <f>VLOOKUP(Data!P172,alternative_prizes,3,TRUE)</f>
        <v>0.1</v>
      </c>
      <c r="R184" s="31">
        <f>VLOOKUP(Data!Q172,alternative_prizes,3,TRUE)</f>
        <v>0.1</v>
      </c>
      <c r="S184" s="31">
        <f>VLOOKUP(Data!R172,alternative_prizes,3,TRUE)</f>
        <v>0.02</v>
      </c>
      <c r="T184" s="31">
        <f>VLOOKUP(Data!S172,alternative_prizes,3,TRUE)</f>
        <v>0.1</v>
      </c>
      <c r="U184" s="31">
        <f>VLOOKUP(Data!T172,alternative_prizes,3,TRUE)</f>
        <v>0.1</v>
      </c>
      <c r="V184" s="31">
        <f>VLOOKUP(Data!U172,alternative_prizes,3,TRUE)</f>
        <v>0.02</v>
      </c>
      <c r="X184">
        <f t="shared" si="148"/>
        <v>170</v>
      </c>
      <c r="Z184" s="32">
        <f t="shared" si="179"/>
        <v>150000</v>
      </c>
      <c r="AA184" s="29">
        <f t="shared" ref="AA184:AT184" si="189">Z184*(1+C184)*(1-$AA$9)</f>
        <v>157862.93037992713</v>
      </c>
      <c r="AB184" s="29">
        <f t="shared" si="189"/>
        <v>153831.51103788716</v>
      </c>
      <c r="AC184" s="29">
        <f t="shared" si="189"/>
        <v>164893.34832675476</v>
      </c>
      <c r="AD184" s="29">
        <f t="shared" si="189"/>
        <v>163896.03771827131</v>
      </c>
      <c r="AE184" s="29">
        <f t="shared" si="189"/>
        <v>175681.60290772788</v>
      </c>
      <c r="AF184" s="29">
        <f t="shared" si="189"/>
        <v>174619.04260391224</v>
      </c>
      <c r="AG184" s="29">
        <f t="shared" si="189"/>
        <v>187175.68606265448</v>
      </c>
      <c r="AH184" s="29">
        <f t="shared" si="189"/>
        <v>196987.34865149282</v>
      </c>
      <c r="AI184" s="29">
        <f t="shared" si="189"/>
        <v>207313.33403931366</v>
      </c>
      <c r="AJ184" s="29">
        <f t="shared" si="189"/>
        <v>202019.07665604167</v>
      </c>
      <c r="AK184" s="29">
        <f t="shared" si="189"/>
        <v>212608.82289046582</v>
      </c>
      <c r="AL184" s="29">
        <f t="shared" si="189"/>
        <v>223753.6787074391</v>
      </c>
      <c r="AM184" s="29">
        <f t="shared" si="189"/>
        <v>235482.74269363366</v>
      </c>
      <c r="AN184" s="29">
        <f t="shared" si="189"/>
        <v>252416.02096957609</v>
      </c>
      <c r="AO184" s="29">
        <f t="shared" si="189"/>
        <v>270566.95073832263</v>
      </c>
      <c r="AP184" s="29">
        <f t="shared" si="189"/>
        <v>290023.09184113768</v>
      </c>
      <c r="AQ184" s="29">
        <f t="shared" si="189"/>
        <v>288268.96950004017</v>
      </c>
      <c r="AR184" s="29">
        <f t="shared" si="189"/>
        <v>308998.04129114817</v>
      </c>
      <c r="AS184" s="29">
        <f t="shared" si="189"/>
        <v>331217.71548065566</v>
      </c>
      <c r="AT184" s="29">
        <f t="shared" si="189"/>
        <v>329214.43915254128</v>
      </c>
      <c r="AU184" s="19"/>
      <c r="AV184" s="28">
        <f t="shared" si="145"/>
        <v>199</v>
      </c>
      <c r="AW184" s="19"/>
      <c r="AX184" s="27">
        <f t="shared" si="146"/>
        <v>4.0086311726298396E-2</v>
      </c>
    </row>
    <row r="185" spans="1:50">
      <c r="A185">
        <f t="shared" si="147"/>
        <v>171</v>
      </c>
      <c r="C185" s="31">
        <f>VLOOKUP(Data!B173,alternative_prizes,3,TRUE)</f>
        <v>0.01</v>
      </c>
      <c r="D185" s="31">
        <f>VLOOKUP(Data!C173,alternative_prizes,3,TRUE)</f>
        <v>0.02</v>
      </c>
      <c r="E185" s="31">
        <f>VLOOKUP(Data!D173,alternative_prizes,3,TRUE)</f>
        <v>0.01</v>
      </c>
      <c r="F185" s="31">
        <f>VLOOKUP(Data!E173,alternative_prizes,3,TRUE)</f>
        <v>0.01</v>
      </c>
      <c r="G185" s="31">
        <f>VLOOKUP(Data!F173,alternative_prizes,3,TRUE)</f>
        <v>0.02</v>
      </c>
      <c r="H185" s="31">
        <f>VLOOKUP(Data!G173,alternative_prizes,3,TRUE)</f>
        <v>0.02</v>
      </c>
      <c r="I185" s="31">
        <f>VLOOKUP(Data!H173,alternative_prizes,3,TRUE)</f>
        <v>0.02</v>
      </c>
      <c r="J185" s="31">
        <f>VLOOKUP(Data!I173,alternative_prizes,3,TRUE)</f>
        <v>0.1</v>
      </c>
      <c r="K185" s="31">
        <f>VLOOKUP(Data!J173,alternative_prizes,3,TRUE)</f>
        <v>0</v>
      </c>
      <c r="L185" s="31">
        <f>VLOOKUP(Data!K173,alternative_prizes,3,TRUE)</f>
        <v>0.02</v>
      </c>
      <c r="M185" s="31">
        <f>VLOOKUP(Data!L173,alternative_prizes,3,TRUE)</f>
        <v>0</v>
      </c>
      <c r="N185" s="31">
        <f>VLOOKUP(Data!M173,alternative_prizes,3,TRUE)</f>
        <v>0.08</v>
      </c>
      <c r="O185" s="31">
        <f>VLOOKUP(Data!N173,alternative_prizes,3,TRUE)</f>
        <v>0.02</v>
      </c>
      <c r="P185" s="31">
        <f>VLOOKUP(Data!O173,alternative_prizes,3,TRUE)</f>
        <v>0</v>
      </c>
      <c r="Q185" s="31">
        <f>VLOOKUP(Data!P173,alternative_prizes,3,TRUE)</f>
        <v>0.1</v>
      </c>
      <c r="R185" s="31">
        <f>VLOOKUP(Data!Q173,alternative_prizes,3,TRUE)</f>
        <v>0.08</v>
      </c>
      <c r="S185" s="31">
        <f>VLOOKUP(Data!R173,alternative_prizes,3,TRUE)</f>
        <v>0.1</v>
      </c>
      <c r="T185" s="31">
        <f>VLOOKUP(Data!S173,alternative_prizes,3,TRUE)</f>
        <v>0.1</v>
      </c>
      <c r="U185" s="31">
        <f>VLOOKUP(Data!T173,alternative_prizes,3,TRUE)</f>
        <v>0.1</v>
      </c>
      <c r="V185" s="31">
        <f>VLOOKUP(Data!U173,alternative_prizes,3,TRUE)</f>
        <v>0</v>
      </c>
      <c r="X185">
        <f t="shared" si="148"/>
        <v>171</v>
      </c>
      <c r="Z185" s="32">
        <f t="shared" si="179"/>
        <v>150000</v>
      </c>
      <c r="AA185" s="29">
        <f t="shared" ref="AA185:AT185" si="190">Z185*(1+C185)*(1-$AA$9)</f>
        <v>147631.07378122816</v>
      </c>
      <c r="AB185" s="29">
        <f t="shared" si="190"/>
        <v>146738.16914002906</v>
      </c>
      <c r="AC185" s="29">
        <f t="shared" si="190"/>
        <v>144420.75649889311</v>
      </c>
      <c r="AD185" s="29">
        <f t="shared" si="190"/>
        <v>142139.94238819249</v>
      </c>
      <c r="AE185" s="29">
        <f t="shared" si="190"/>
        <v>141280.24929643684</v>
      </c>
      <c r="AF185" s="29">
        <f t="shared" si="190"/>
        <v>140425.75581430248</v>
      </c>
      <c r="AG185" s="29">
        <f t="shared" si="190"/>
        <v>139576.43049342665</v>
      </c>
      <c r="AH185" s="29">
        <f t="shared" si="190"/>
        <v>149613.20223844942</v>
      </c>
      <c r="AI185" s="29">
        <f t="shared" si="190"/>
        <v>145792.4600548537</v>
      </c>
      <c r="AJ185" s="29">
        <f t="shared" si="190"/>
        <v>144910.67574684462</v>
      </c>
      <c r="AK185" s="29">
        <f t="shared" si="190"/>
        <v>141210.02417736006</v>
      </c>
      <c r="AL185" s="29">
        <f t="shared" si="190"/>
        <v>148612.18810438947</v>
      </c>
      <c r="AM185" s="29">
        <f t="shared" si="190"/>
        <v>147713.34947171921</v>
      </c>
      <c r="AN185" s="29">
        <f t="shared" si="190"/>
        <v>143941.12471506084</v>
      </c>
      <c r="AO185" s="29">
        <f t="shared" si="190"/>
        <v>154291.75632513745</v>
      </c>
      <c r="AP185" s="29">
        <f t="shared" si="190"/>
        <v>162379.65857967906</v>
      </c>
      <c r="AQ185" s="29">
        <f t="shared" si="190"/>
        <v>174056.18278535947</v>
      </c>
      <c r="AR185" s="29">
        <f t="shared" si="190"/>
        <v>186572.35167756287</v>
      </c>
      <c r="AS185" s="29">
        <f t="shared" si="190"/>
        <v>199988.54308681376</v>
      </c>
      <c r="AT185" s="29">
        <f t="shared" si="190"/>
        <v>194881.34230923915</v>
      </c>
      <c r="AU185" s="19"/>
      <c r="AV185" s="28">
        <f t="shared" si="145"/>
        <v>88</v>
      </c>
      <c r="AW185" s="19"/>
      <c r="AX185" s="27">
        <f t="shared" si="146"/>
        <v>1.3173798752216026E-2</v>
      </c>
    </row>
    <row r="186" spans="1:50">
      <c r="A186">
        <f t="shared" si="147"/>
        <v>172</v>
      </c>
      <c r="C186" s="31">
        <f>VLOOKUP(Data!B174,alternative_prizes,3,TRUE)</f>
        <v>0.01</v>
      </c>
      <c r="D186" s="31">
        <f>VLOOKUP(Data!C174,alternative_prizes,3,TRUE)</f>
        <v>0.01</v>
      </c>
      <c r="E186" s="31">
        <f>VLOOKUP(Data!D174,alternative_prizes,3,TRUE)</f>
        <v>0.08</v>
      </c>
      <c r="F186" s="31">
        <f>VLOOKUP(Data!E174,alternative_prizes,3,TRUE)</f>
        <v>0.08</v>
      </c>
      <c r="G186" s="31">
        <f>VLOOKUP(Data!F174,alternative_prizes,3,TRUE)</f>
        <v>0.02</v>
      </c>
      <c r="H186" s="31">
        <f>VLOOKUP(Data!G174,alternative_prizes,3,TRUE)</f>
        <v>0.02</v>
      </c>
      <c r="I186" s="31">
        <f>VLOOKUP(Data!H174,alternative_prizes,3,TRUE)</f>
        <v>0.01</v>
      </c>
      <c r="J186" s="31">
        <f>VLOOKUP(Data!I174,alternative_prizes,3,TRUE)</f>
        <v>0.01</v>
      </c>
      <c r="K186" s="31">
        <f>VLOOKUP(Data!J174,alternative_prizes,3,TRUE)</f>
        <v>0.01</v>
      </c>
      <c r="L186" s="31">
        <f>VLOOKUP(Data!K174,alternative_prizes,3,TRUE)</f>
        <v>0.08</v>
      </c>
      <c r="M186" s="31">
        <f>VLOOKUP(Data!L174,alternative_prizes,3,TRUE)</f>
        <v>0.01</v>
      </c>
      <c r="N186" s="31">
        <f>VLOOKUP(Data!M174,alternative_prizes,3,TRUE)</f>
        <v>0.1</v>
      </c>
      <c r="O186" s="31">
        <f>VLOOKUP(Data!N174,alternative_prizes,3,TRUE)</f>
        <v>0</v>
      </c>
      <c r="P186" s="31">
        <f>VLOOKUP(Data!O174,alternative_prizes,3,TRUE)</f>
        <v>0.08</v>
      </c>
      <c r="Q186" s="31">
        <f>VLOOKUP(Data!P174,alternative_prizes,3,TRUE)</f>
        <v>0.02</v>
      </c>
      <c r="R186" s="31">
        <f>VLOOKUP(Data!Q174,alternative_prizes,3,TRUE)</f>
        <v>0.01</v>
      </c>
      <c r="S186" s="31">
        <f>VLOOKUP(Data!R174,alternative_prizes,3,TRUE)</f>
        <v>0.01</v>
      </c>
      <c r="T186" s="31">
        <f>VLOOKUP(Data!S174,alternative_prizes,3,TRUE)</f>
        <v>0.01</v>
      </c>
      <c r="U186" s="31">
        <f>VLOOKUP(Data!T174,alternative_prizes,3,TRUE)</f>
        <v>0.1</v>
      </c>
      <c r="V186" s="31">
        <f>VLOOKUP(Data!U174,alternative_prizes,3,TRUE)</f>
        <v>0.1</v>
      </c>
      <c r="X186">
        <f t="shared" si="148"/>
        <v>172</v>
      </c>
      <c r="Z186" s="32">
        <f t="shared" si="179"/>
        <v>150000</v>
      </c>
      <c r="AA186" s="29">
        <f t="shared" ref="AA186:AT186" si="191">Z186*(1+C186)*(1-$AA$9)</f>
        <v>147631.07378122816</v>
      </c>
      <c r="AB186" s="29">
        <f t="shared" si="191"/>
        <v>145299.55963865621</v>
      </c>
      <c r="AC186" s="29">
        <f t="shared" si="191"/>
        <v>152916.09511647507</v>
      </c>
      <c r="AD186" s="29">
        <f t="shared" si="191"/>
        <v>160931.88584894946</v>
      </c>
      <c r="AE186" s="29">
        <f t="shared" si="191"/>
        <v>159958.53502170835</v>
      </c>
      <c r="AF186" s="29">
        <f t="shared" si="191"/>
        <v>158991.07123063717</v>
      </c>
      <c r="AG186" s="29">
        <f t="shared" si="191"/>
        <v>156480.15044937798</v>
      </c>
      <c r="AH186" s="29">
        <f t="shared" si="191"/>
        <v>154008.88424193201</v>
      </c>
      <c r="AI186" s="29">
        <f t="shared" si="191"/>
        <v>151576.64634990194</v>
      </c>
      <c r="AJ186" s="29">
        <f t="shared" si="191"/>
        <v>159522.22379971607</v>
      </c>
      <c r="AK186" s="29">
        <f t="shared" si="191"/>
        <v>157002.91461014317</v>
      </c>
      <c r="AL186" s="29">
        <f t="shared" si="191"/>
        <v>168292.80368148981</v>
      </c>
      <c r="AM186" s="29">
        <f t="shared" si="191"/>
        <v>163995.03179638131</v>
      </c>
      <c r="AN186" s="29">
        <f t="shared" si="191"/>
        <v>172591.57524750722</v>
      </c>
      <c r="AO186" s="29">
        <f t="shared" si="191"/>
        <v>171547.70409881714</v>
      </c>
      <c r="AP186" s="29">
        <f t="shared" si="191"/>
        <v>168838.47840541846</v>
      </c>
      <c r="AQ186" s="29">
        <f t="shared" si="191"/>
        <v>166172.03908387086</v>
      </c>
      <c r="AR186" s="29">
        <f t="shared" si="191"/>
        <v>163547.71041578712</v>
      </c>
      <c r="AS186" s="29">
        <f t="shared" si="191"/>
        <v>175308.22781160666</v>
      </c>
      <c r="AT186" s="29">
        <f t="shared" si="191"/>
        <v>187914.42974232888</v>
      </c>
      <c r="AU186" s="19"/>
      <c r="AV186" s="28">
        <f t="shared" si="145"/>
        <v>72</v>
      </c>
      <c r="AW186" s="19"/>
      <c r="AX186" s="27">
        <f t="shared" si="146"/>
        <v>1.1331288369179626E-2</v>
      </c>
    </row>
    <row r="187" spans="1:50">
      <c r="A187">
        <f t="shared" si="147"/>
        <v>173</v>
      </c>
      <c r="C187" s="31">
        <f>VLOOKUP(Data!B175,alternative_prizes,3,TRUE)</f>
        <v>0.1</v>
      </c>
      <c r="D187" s="31">
        <f>VLOOKUP(Data!C175,alternative_prizes,3,TRUE)</f>
        <v>0</v>
      </c>
      <c r="E187" s="31">
        <f>VLOOKUP(Data!D175,alternative_prizes,3,TRUE)</f>
        <v>0.08</v>
      </c>
      <c r="F187" s="31">
        <f>VLOOKUP(Data!E175,alternative_prizes,3,TRUE)</f>
        <v>0</v>
      </c>
      <c r="G187" s="31">
        <f>VLOOKUP(Data!F175,alternative_prizes,3,TRUE)</f>
        <v>0.01</v>
      </c>
      <c r="H187" s="31">
        <f>VLOOKUP(Data!G175,alternative_prizes,3,TRUE)</f>
        <v>0</v>
      </c>
      <c r="I187" s="31">
        <f>VLOOKUP(Data!H175,alternative_prizes,3,TRUE)</f>
        <v>0.08</v>
      </c>
      <c r="J187" s="31">
        <f>VLOOKUP(Data!I175,alternative_prizes,3,TRUE)</f>
        <v>0.08</v>
      </c>
      <c r="K187" s="31">
        <f>VLOOKUP(Data!J175,alternative_prizes,3,TRUE)</f>
        <v>0.08</v>
      </c>
      <c r="L187" s="31">
        <f>VLOOKUP(Data!K175,alternative_prizes,3,TRUE)</f>
        <v>0</v>
      </c>
      <c r="M187" s="31">
        <f>VLOOKUP(Data!L175,alternative_prizes,3,TRUE)</f>
        <v>0.01</v>
      </c>
      <c r="N187" s="31">
        <f>VLOOKUP(Data!M175,alternative_prizes,3,TRUE)</f>
        <v>0</v>
      </c>
      <c r="O187" s="31">
        <f>VLOOKUP(Data!N175,alternative_prizes,3,TRUE)</f>
        <v>0.01</v>
      </c>
      <c r="P187" s="31">
        <f>VLOOKUP(Data!O175,alternative_prizes,3,TRUE)</f>
        <v>0.01</v>
      </c>
      <c r="Q187" s="31">
        <f>VLOOKUP(Data!P175,alternative_prizes,3,TRUE)</f>
        <v>0.01</v>
      </c>
      <c r="R187" s="31">
        <f>VLOOKUP(Data!Q175,alternative_prizes,3,TRUE)</f>
        <v>0.01</v>
      </c>
      <c r="S187" s="31">
        <f>VLOOKUP(Data!R175,alternative_prizes,3,TRUE)</f>
        <v>0.1</v>
      </c>
      <c r="T187" s="31">
        <f>VLOOKUP(Data!S175,alternative_prizes,3,TRUE)</f>
        <v>0</v>
      </c>
      <c r="U187" s="31">
        <f>VLOOKUP(Data!T175,alternative_prizes,3,TRUE)</f>
        <v>0.08</v>
      </c>
      <c r="V187" s="31">
        <f>VLOOKUP(Data!U175,alternative_prizes,3,TRUE)</f>
        <v>0.08</v>
      </c>
      <c r="X187">
        <f t="shared" si="148"/>
        <v>173</v>
      </c>
      <c r="Z187" s="32">
        <f t="shared" si="179"/>
        <v>150000</v>
      </c>
      <c r="AA187" s="29">
        <f t="shared" ref="AA187:AT187" si="192">Z187*(1+C187)*(1-$AA$9)</f>
        <v>160786.31797955543</v>
      </c>
      <c r="AB187" s="29">
        <f t="shared" si="192"/>
        <v>156680.24272377399</v>
      </c>
      <c r="AC187" s="29">
        <f t="shared" si="192"/>
        <v>164893.34832675479</v>
      </c>
      <c r="AD187" s="29">
        <f t="shared" si="192"/>
        <v>160682.38991987385</v>
      </c>
      <c r="AE187" s="29">
        <f t="shared" si="192"/>
        <v>158144.75841069978</v>
      </c>
      <c r="AF187" s="29">
        <f t="shared" si="192"/>
        <v>154106.1418946833</v>
      </c>
      <c r="AG187" s="29">
        <f t="shared" si="192"/>
        <v>162184.31432693044</v>
      </c>
      <c r="AH187" s="29">
        <f t="shared" si="192"/>
        <v>170685.94080872295</v>
      </c>
      <c r="AI187" s="29">
        <f t="shared" si="192"/>
        <v>179633.21860479866</v>
      </c>
      <c r="AJ187" s="29">
        <f t="shared" si="192"/>
        <v>175045.84125019485</v>
      </c>
      <c r="AK187" s="29">
        <f t="shared" si="192"/>
        <v>172281.37003136447</v>
      </c>
      <c r="AL187" s="29">
        <f t="shared" si="192"/>
        <v>167881.74026555405</v>
      </c>
      <c r="AM187" s="29">
        <f t="shared" si="192"/>
        <v>165230.41055776662</v>
      </c>
      <c r="AN187" s="29">
        <f t="shared" si="192"/>
        <v>162620.95287970843</v>
      </c>
      <c r="AO187" s="29">
        <f t="shared" si="192"/>
        <v>160052.70595305241</v>
      </c>
      <c r="AP187" s="29">
        <f t="shared" si="192"/>
        <v>157525.0189429353</v>
      </c>
      <c r="AQ187" s="29">
        <f t="shared" si="192"/>
        <v>168852.45190329527</v>
      </c>
      <c r="AR187" s="29">
        <f t="shared" si="192"/>
        <v>164540.38802030799</v>
      </c>
      <c r="AS187" s="29">
        <f t="shared" si="192"/>
        <v>173165.51879157385</v>
      </c>
      <c r="AT187" s="29">
        <f t="shared" si="192"/>
        <v>182242.77491465461</v>
      </c>
      <c r="AU187" s="19"/>
      <c r="AV187" s="28">
        <f t="shared" si="145"/>
        <v>57</v>
      </c>
      <c r="AW187" s="19"/>
      <c r="AX187" s="27">
        <f t="shared" si="146"/>
        <v>9.7827630296405399E-3</v>
      </c>
    </row>
    <row r="188" spans="1:50">
      <c r="A188">
        <f t="shared" si="147"/>
        <v>174</v>
      </c>
      <c r="C188" s="31">
        <f>VLOOKUP(Data!B176,alternative_prizes,3,TRUE)</f>
        <v>0.01</v>
      </c>
      <c r="D188" s="31">
        <f>VLOOKUP(Data!C176,alternative_prizes,3,TRUE)</f>
        <v>0.1</v>
      </c>
      <c r="E188" s="31">
        <f>VLOOKUP(Data!D176,alternative_prizes,3,TRUE)</f>
        <v>0.1</v>
      </c>
      <c r="F188" s="31">
        <f>VLOOKUP(Data!E176,alternative_prizes,3,TRUE)</f>
        <v>0.02</v>
      </c>
      <c r="G188" s="31">
        <f>VLOOKUP(Data!F176,alternative_prizes,3,TRUE)</f>
        <v>0.01</v>
      </c>
      <c r="H188" s="31">
        <f>VLOOKUP(Data!G176,alternative_prizes,3,TRUE)</f>
        <v>0</v>
      </c>
      <c r="I188" s="31">
        <f>VLOOKUP(Data!H176,alternative_prizes,3,TRUE)</f>
        <v>0.08</v>
      </c>
      <c r="J188" s="31">
        <f>VLOOKUP(Data!I176,alternative_prizes,3,TRUE)</f>
        <v>0.08</v>
      </c>
      <c r="K188" s="31">
        <f>VLOOKUP(Data!J176,alternative_prizes,3,TRUE)</f>
        <v>0.08</v>
      </c>
      <c r="L188" s="31">
        <f>VLOOKUP(Data!K176,alternative_prizes,3,TRUE)</f>
        <v>0.08</v>
      </c>
      <c r="M188" s="31">
        <f>VLOOKUP(Data!L176,alternative_prizes,3,TRUE)</f>
        <v>0.08</v>
      </c>
      <c r="N188" s="31">
        <f>VLOOKUP(Data!M176,alternative_prizes,3,TRUE)</f>
        <v>0.01</v>
      </c>
      <c r="O188" s="31">
        <f>VLOOKUP(Data!N176,alternative_prizes,3,TRUE)</f>
        <v>0.08</v>
      </c>
      <c r="P188" s="31">
        <f>VLOOKUP(Data!O176,alternative_prizes,3,TRUE)</f>
        <v>0.01</v>
      </c>
      <c r="Q188" s="31">
        <f>VLOOKUP(Data!P176,alternative_prizes,3,TRUE)</f>
        <v>0.02</v>
      </c>
      <c r="R188" s="31">
        <f>VLOOKUP(Data!Q176,alternative_prizes,3,TRUE)</f>
        <v>0</v>
      </c>
      <c r="S188" s="31">
        <f>VLOOKUP(Data!R176,alternative_prizes,3,TRUE)</f>
        <v>0.1</v>
      </c>
      <c r="T188" s="31">
        <f>VLOOKUP(Data!S176,alternative_prizes,3,TRUE)</f>
        <v>0.08</v>
      </c>
      <c r="U188" s="31">
        <f>VLOOKUP(Data!T176,alternative_prizes,3,TRUE)</f>
        <v>0.02</v>
      </c>
      <c r="V188" s="31">
        <f>VLOOKUP(Data!U176,alternative_prizes,3,TRUE)</f>
        <v>0.1</v>
      </c>
      <c r="X188">
        <f t="shared" si="148"/>
        <v>174</v>
      </c>
      <c r="Z188" s="32">
        <f t="shared" si="179"/>
        <v>150000</v>
      </c>
      <c r="AA188" s="29">
        <f t="shared" ref="AA188:AT188" si="193">Z188*(1+C188)*(1-$AA$9)</f>
        <v>147631.07378122816</v>
      </c>
      <c r="AB188" s="29">
        <f t="shared" si="193"/>
        <v>158247.04515101173</v>
      </c>
      <c r="AC188" s="29">
        <f t="shared" si="193"/>
        <v>169626.39813983758</v>
      </c>
      <c r="AD188" s="29">
        <f t="shared" si="193"/>
        <v>168600.46102314768</v>
      </c>
      <c r="AE188" s="29">
        <f t="shared" si="193"/>
        <v>165937.78067238265</v>
      </c>
      <c r="AF188" s="29">
        <f t="shared" si="193"/>
        <v>161700.15010916025</v>
      </c>
      <c r="AG188" s="29">
        <f t="shared" si="193"/>
        <v>170176.39692737421</v>
      </c>
      <c r="AH188" s="29">
        <f t="shared" si="193"/>
        <v>179096.96466968616</v>
      </c>
      <c r="AI188" s="29">
        <f t="shared" si="193"/>
        <v>188485.14443271293</v>
      </c>
      <c r="AJ188" s="29">
        <f t="shared" si="193"/>
        <v>198365.44822154581</v>
      </c>
      <c r="AK188" s="29">
        <f t="shared" si="193"/>
        <v>208763.6729492062</v>
      </c>
      <c r="AL188" s="29">
        <f t="shared" si="193"/>
        <v>205466.70136002966</v>
      </c>
      <c r="AM188" s="29">
        <f t="shared" si="193"/>
        <v>216237.17048127763</v>
      </c>
      <c r="AN188" s="29">
        <f t="shared" si="193"/>
        <v>212822.17113043673</v>
      </c>
      <c r="AO188" s="29">
        <f t="shared" si="193"/>
        <v>211534.97664295344</v>
      </c>
      <c r="AP188" s="29">
        <f t="shared" si="193"/>
        <v>206132.90920188933</v>
      </c>
      <c r="AQ188" s="29">
        <f t="shared" si="193"/>
        <v>220955.67656657202</v>
      </c>
      <c r="AR188" s="29">
        <f t="shared" si="193"/>
        <v>232538.07057918972</v>
      </c>
      <c r="AS188" s="29">
        <f t="shared" si="193"/>
        <v>231131.63007071431</v>
      </c>
      <c r="AT188" s="29">
        <f t="shared" si="193"/>
        <v>247752.02511788564</v>
      </c>
      <c r="AU188" s="19"/>
      <c r="AV188" s="28">
        <f t="shared" si="145"/>
        <v>175</v>
      </c>
      <c r="AW188" s="19"/>
      <c r="AX188" s="27">
        <f t="shared" si="146"/>
        <v>2.540704686879347E-2</v>
      </c>
    </row>
    <row r="189" spans="1:50">
      <c r="A189">
        <f t="shared" si="147"/>
        <v>175</v>
      </c>
      <c r="C189" s="31">
        <f>VLOOKUP(Data!B177,alternative_prizes,3,TRUE)</f>
        <v>0.01</v>
      </c>
      <c r="D189" s="31">
        <f>VLOOKUP(Data!C177,alternative_prizes,3,TRUE)</f>
        <v>0.1</v>
      </c>
      <c r="E189" s="31">
        <f>VLOOKUP(Data!D177,alternative_prizes,3,TRUE)</f>
        <v>0.01</v>
      </c>
      <c r="F189" s="31">
        <f>VLOOKUP(Data!E177,alternative_prizes,3,TRUE)</f>
        <v>0</v>
      </c>
      <c r="G189" s="31">
        <f>VLOOKUP(Data!F177,alternative_prizes,3,TRUE)</f>
        <v>0</v>
      </c>
      <c r="H189" s="31">
        <f>VLOOKUP(Data!G177,alternative_prizes,3,TRUE)</f>
        <v>0.02</v>
      </c>
      <c r="I189" s="31">
        <f>VLOOKUP(Data!H177,alternative_prizes,3,TRUE)</f>
        <v>0.1</v>
      </c>
      <c r="J189" s="31">
        <f>VLOOKUP(Data!I177,alternative_prizes,3,TRUE)</f>
        <v>0.02</v>
      </c>
      <c r="K189" s="31">
        <f>VLOOKUP(Data!J177,alternative_prizes,3,TRUE)</f>
        <v>0.02</v>
      </c>
      <c r="L189" s="31">
        <f>VLOOKUP(Data!K177,alternative_prizes,3,TRUE)</f>
        <v>0.02</v>
      </c>
      <c r="M189" s="31">
        <f>VLOOKUP(Data!L177,alternative_prizes,3,TRUE)</f>
        <v>0.08</v>
      </c>
      <c r="N189" s="31">
        <f>VLOOKUP(Data!M177,alternative_prizes,3,TRUE)</f>
        <v>0.08</v>
      </c>
      <c r="O189" s="31">
        <f>VLOOKUP(Data!N177,alternative_prizes,3,TRUE)</f>
        <v>0.02</v>
      </c>
      <c r="P189" s="31">
        <f>VLOOKUP(Data!O177,alternative_prizes,3,TRUE)</f>
        <v>0.01</v>
      </c>
      <c r="Q189" s="31">
        <f>VLOOKUP(Data!P177,alternative_prizes,3,TRUE)</f>
        <v>0.1</v>
      </c>
      <c r="R189" s="31">
        <f>VLOOKUP(Data!Q177,alternative_prizes,3,TRUE)</f>
        <v>0.08</v>
      </c>
      <c r="S189" s="31">
        <f>VLOOKUP(Data!R177,alternative_prizes,3,TRUE)</f>
        <v>0.02</v>
      </c>
      <c r="T189" s="31">
        <f>VLOOKUP(Data!S177,alternative_prizes,3,TRUE)</f>
        <v>0.1</v>
      </c>
      <c r="U189" s="31">
        <f>VLOOKUP(Data!T177,alternative_prizes,3,TRUE)</f>
        <v>0.1</v>
      </c>
      <c r="V189" s="31">
        <f>VLOOKUP(Data!U177,alternative_prizes,3,TRUE)</f>
        <v>0.1</v>
      </c>
      <c r="X189">
        <f t="shared" si="148"/>
        <v>175</v>
      </c>
      <c r="Z189" s="32">
        <f t="shared" si="179"/>
        <v>150000</v>
      </c>
      <c r="AA189" s="29">
        <f t="shared" ref="AA189:AT189" si="194">Z189*(1+C189)*(1-$AA$9)</f>
        <v>147631.07378122816</v>
      </c>
      <c r="AB189" s="29">
        <f t="shared" si="194"/>
        <v>158247.04515101173</v>
      </c>
      <c r="AC189" s="29">
        <f t="shared" si="194"/>
        <v>155747.87465566906</v>
      </c>
      <c r="AD189" s="29">
        <f t="shared" si="194"/>
        <v>151770.46847894756</v>
      </c>
      <c r="AE189" s="29">
        <f t="shared" si="194"/>
        <v>147894.6351803767</v>
      </c>
      <c r="AF189" s="29">
        <f t="shared" si="194"/>
        <v>147000.13646287296</v>
      </c>
      <c r="AG189" s="29">
        <f t="shared" si="194"/>
        <v>157570.73789571688</v>
      </c>
      <c r="AH189" s="29">
        <f t="shared" si="194"/>
        <v>156617.71601772969</v>
      </c>
      <c r="AI189" s="29">
        <f t="shared" si="194"/>
        <v>155670.45822203372</v>
      </c>
      <c r="AJ189" s="29">
        <f t="shared" si="194"/>
        <v>154728.92964621351</v>
      </c>
      <c r="AK189" s="29">
        <f t="shared" si="194"/>
        <v>162839.74832333898</v>
      </c>
      <c r="AL189" s="29">
        <f t="shared" si="194"/>
        <v>171375.73235101413</v>
      </c>
      <c r="AM189" s="29">
        <f t="shared" si="194"/>
        <v>170339.21488293775</v>
      </c>
      <c r="AN189" s="29">
        <f t="shared" si="194"/>
        <v>167649.07466812976</v>
      </c>
      <c r="AO189" s="29">
        <f t="shared" si="194"/>
        <v>179704.51619045428</v>
      </c>
      <c r="AP189" s="29">
        <f t="shared" si="194"/>
        <v>189124.54352221452</v>
      </c>
      <c r="AQ189" s="29">
        <f t="shared" si="194"/>
        <v>187980.67740818832</v>
      </c>
      <c r="AR189" s="29">
        <f t="shared" si="194"/>
        <v>201498.13981176799</v>
      </c>
      <c r="AS189" s="29">
        <f t="shared" si="194"/>
        <v>215987.62653375897</v>
      </c>
      <c r="AT189" s="29">
        <f t="shared" si="194"/>
        <v>231519.03466337622</v>
      </c>
      <c r="AU189" s="19"/>
      <c r="AV189" s="28">
        <f t="shared" si="145"/>
        <v>156</v>
      </c>
      <c r="AW189" s="19"/>
      <c r="AX189" s="27">
        <f t="shared" si="146"/>
        <v>2.1938526688209281E-2</v>
      </c>
    </row>
    <row r="190" spans="1:50">
      <c r="A190">
        <f t="shared" si="147"/>
        <v>176</v>
      </c>
      <c r="C190" s="31">
        <f>VLOOKUP(Data!B178,alternative_prizes,3,TRUE)</f>
        <v>0.01</v>
      </c>
      <c r="D190" s="31">
        <f>VLOOKUP(Data!C178,alternative_prizes,3,TRUE)</f>
        <v>0.02</v>
      </c>
      <c r="E190" s="31">
        <f>VLOOKUP(Data!D178,alternative_prizes,3,TRUE)</f>
        <v>0</v>
      </c>
      <c r="F190" s="31">
        <f>VLOOKUP(Data!E178,alternative_prizes,3,TRUE)</f>
        <v>0.01</v>
      </c>
      <c r="G190" s="31">
        <f>VLOOKUP(Data!F178,alternative_prizes,3,TRUE)</f>
        <v>0.02</v>
      </c>
      <c r="H190" s="31">
        <f>VLOOKUP(Data!G178,alternative_prizes,3,TRUE)</f>
        <v>0.02</v>
      </c>
      <c r="I190" s="31">
        <f>VLOOKUP(Data!H178,alternative_prizes,3,TRUE)</f>
        <v>0.08</v>
      </c>
      <c r="J190" s="31">
        <f>VLOOKUP(Data!I178,alternative_prizes,3,TRUE)</f>
        <v>0.1</v>
      </c>
      <c r="K190" s="31">
        <f>VLOOKUP(Data!J178,alternative_prizes,3,TRUE)</f>
        <v>0.01</v>
      </c>
      <c r="L190" s="31">
        <f>VLOOKUP(Data!K178,alternative_prizes,3,TRUE)</f>
        <v>0.08</v>
      </c>
      <c r="M190" s="31">
        <f>VLOOKUP(Data!L178,alternative_prizes,3,TRUE)</f>
        <v>0.08</v>
      </c>
      <c r="N190" s="31">
        <f>VLOOKUP(Data!M178,alternative_prizes,3,TRUE)</f>
        <v>0.02</v>
      </c>
      <c r="O190" s="31">
        <f>VLOOKUP(Data!N178,alternative_prizes,3,TRUE)</f>
        <v>0.08</v>
      </c>
      <c r="P190" s="31">
        <f>VLOOKUP(Data!O178,alternative_prizes,3,TRUE)</f>
        <v>0.01</v>
      </c>
      <c r="Q190" s="31">
        <f>VLOOKUP(Data!P178,alternative_prizes,3,TRUE)</f>
        <v>0.02</v>
      </c>
      <c r="R190" s="31">
        <f>VLOOKUP(Data!Q178,alternative_prizes,3,TRUE)</f>
        <v>0</v>
      </c>
      <c r="S190" s="31">
        <f>VLOOKUP(Data!R178,alternative_prizes,3,TRUE)</f>
        <v>0.01</v>
      </c>
      <c r="T190" s="31">
        <f>VLOOKUP(Data!S178,alternative_prizes,3,TRUE)</f>
        <v>0.01</v>
      </c>
      <c r="U190" s="31">
        <f>VLOOKUP(Data!T178,alternative_prizes,3,TRUE)</f>
        <v>0.08</v>
      </c>
      <c r="V190" s="31">
        <f>VLOOKUP(Data!U178,alternative_prizes,3,TRUE)</f>
        <v>0</v>
      </c>
      <c r="X190">
        <f t="shared" si="148"/>
        <v>176</v>
      </c>
      <c r="Z190" s="32">
        <f t="shared" si="179"/>
        <v>150000</v>
      </c>
      <c r="AA190" s="29">
        <f t="shared" ref="AA190:AT190" si="195">Z190*(1+C190)*(1-$AA$9)</f>
        <v>147631.07378122816</v>
      </c>
      <c r="AB190" s="29">
        <f t="shared" si="195"/>
        <v>146738.16914002906</v>
      </c>
      <c r="AC190" s="29">
        <f t="shared" si="195"/>
        <v>142990.84801870605</v>
      </c>
      <c r="AD190" s="29">
        <f t="shared" si="195"/>
        <v>140732.61622593316</v>
      </c>
      <c r="AE190" s="29">
        <f t="shared" si="195"/>
        <v>139881.43494696714</v>
      </c>
      <c r="AF190" s="29">
        <f t="shared" si="195"/>
        <v>139035.40179633905</v>
      </c>
      <c r="AG190" s="29">
        <f t="shared" si="195"/>
        <v>146323.57302747114</v>
      </c>
      <c r="AH190" s="29">
        <f t="shared" si="195"/>
        <v>156845.52360466449</v>
      </c>
      <c r="AI190" s="29">
        <f t="shared" si="195"/>
        <v>154368.48711690388</v>
      </c>
      <c r="AJ190" s="29">
        <f t="shared" si="195"/>
        <v>162460.41156393653</v>
      </c>
      <c r="AK190" s="29">
        <f t="shared" si="195"/>
        <v>170976.51093474682</v>
      </c>
      <c r="AL190" s="29">
        <f t="shared" si="195"/>
        <v>169942.4080440783</v>
      </c>
      <c r="AM190" s="29">
        <f t="shared" si="195"/>
        <v>178850.71019773005</v>
      </c>
      <c r="AN190" s="29">
        <f t="shared" si="195"/>
        <v>176026.14928684093</v>
      </c>
      <c r="AO190" s="29">
        <f t="shared" si="195"/>
        <v>174961.50509205885</v>
      </c>
      <c r="AP190" s="29">
        <f t="shared" si="195"/>
        <v>170493.43146614169</v>
      </c>
      <c r="AQ190" s="29">
        <f t="shared" si="195"/>
        <v>167800.85573328487</v>
      </c>
      <c r="AR190" s="29">
        <f t="shared" si="195"/>
        <v>165150.80342209202</v>
      </c>
      <c r="AS190" s="29">
        <f t="shared" si="195"/>
        <v>173807.93188540498</v>
      </c>
      <c r="AT190" s="29">
        <f t="shared" si="195"/>
        <v>169369.31759694323</v>
      </c>
      <c r="AU190" s="19"/>
      <c r="AV190" s="28">
        <f t="shared" si="145"/>
        <v>37</v>
      </c>
      <c r="AW190" s="19"/>
      <c r="AX190" s="27">
        <f t="shared" si="146"/>
        <v>6.0907912799958996E-3</v>
      </c>
    </row>
    <row r="191" spans="1:50">
      <c r="A191">
        <f t="shared" si="147"/>
        <v>177</v>
      </c>
      <c r="C191" s="31">
        <f>VLOOKUP(Data!B179,alternative_prizes,3,TRUE)</f>
        <v>0.1</v>
      </c>
      <c r="D191" s="31">
        <f>VLOOKUP(Data!C179,alternative_prizes,3,TRUE)</f>
        <v>0.1</v>
      </c>
      <c r="E191" s="31">
        <f>VLOOKUP(Data!D179,alternative_prizes,3,TRUE)</f>
        <v>0.02</v>
      </c>
      <c r="F191" s="31">
        <f>VLOOKUP(Data!E179,alternative_prizes,3,TRUE)</f>
        <v>0.08</v>
      </c>
      <c r="G191" s="31">
        <f>VLOOKUP(Data!F179,alternative_prizes,3,TRUE)</f>
        <v>0.08</v>
      </c>
      <c r="H191" s="31">
        <f>VLOOKUP(Data!G179,alternative_prizes,3,TRUE)</f>
        <v>0.08</v>
      </c>
      <c r="I191" s="31">
        <f>VLOOKUP(Data!H179,alternative_prizes,3,TRUE)</f>
        <v>0.01</v>
      </c>
      <c r="J191" s="31">
        <f>VLOOKUP(Data!I179,alternative_prizes,3,TRUE)</f>
        <v>0</v>
      </c>
      <c r="K191" s="31">
        <f>VLOOKUP(Data!J179,alternative_prizes,3,TRUE)</f>
        <v>0.08</v>
      </c>
      <c r="L191" s="31">
        <f>VLOOKUP(Data!K179,alternative_prizes,3,TRUE)</f>
        <v>0.1</v>
      </c>
      <c r="M191" s="31">
        <f>VLOOKUP(Data!L179,alternative_prizes,3,TRUE)</f>
        <v>0.01</v>
      </c>
      <c r="N191" s="31">
        <f>VLOOKUP(Data!M179,alternative_prizes,3,TRUE)</f>
        <v>0.01</v>
      </c>
      <c r="O191" s="31">
        <f>VLOOKUP(Data!N179,alternative_prizes,3,TRUE)</f>
        <v>0.01</v>
      </c>
      <c r="P191" s="31">
        <f>VLOOKUP(Data!O179,alternative_prizes,3,TRUE)</f>
        <v>0.01</v>
      </c>
      <c r="Q191" s="31">
        <f>VLOOKUP(Data!P179,alternative_prizes,3,TRUE)</f>
        <v>0.08</v>
      </c>
      <c r="R191" s="31">
        <f>VLOOKUP(Data!Q179,alternative_prizes,3,TRUE)</f>
        <v>0.08</v>
      </c>
      <c r="S191" s="31">
        <f>VLOOKUP(Data!R179,alternative_prizes,3,TRUE)</f>
        <v>0</v>
      </c>
      <c r="T191" s="31">
        <f>VLOOKUP(Data!S179,alternative_prizes,3,TRUE)</f>
        <v>0.02</v>
      </c>
      <c r="U191" s="31">
        <f>VLOOKUP(Data!T179,alternative_prizes,3,TRUE)</f>
        <v>0.1</v>
      </c>
      <c r="V191" s="31">
        <f>VLOOKUP(Data!U179,alternative_prizes,3,TRUE)</f>
        <v>0.02</v>
      </c>
      <c r="X191">
        <f t="shared" si="148"/>
        <v>177</v>
      </c>
      <c r="Z191" s="32">
        <f t="shared" si="179"/>
        <v>150000</v>
      </c>
      <c r="AA191" s="29">
        <f t="shared" ref="AA191:AT191" si="196">Z191*(1+C191)*(1-$AA$9)</f>
        <v>160786.31797955543</v>
      </c>
      <c r="AB191" s="29">
        <f t="shared" si="196"/>
        <v>172348.26699615139</v>
      </c>
      <c r="AC191" s="29">
        <f t="shared" si="196"/>
        <v>171305.86742835082</v>
      </c>
      <c r="AD191" s="29">
        <f t="shared" si="196"/>
        <v>180285.6414900985</v>
      </c>
      <c r="AE191" s="29">
        <f t="shared" si="196"/>
        <v>189736.13114034617</v>
      </c>
      <c r="AF191" s="29">
        <f t="shared" si="196"/>
        <v>199682.01107176798</v>
      </c>
      <c r="AG191" s="29">
        <f t="shared" si="196"/>
        <v>196528.46472880131</v>
      </c>
      <c r="AH191" s="29">
        <f t="shared" si="196"/>
        <v>191509.62558738721</v>
      </c>
      <c r="AI191" s="29">
        <f t="shared" si="196"/>
        <v>201548.47127458415</v>
      </c>
      <c r="AJ191" s="29">
        <f t="shared" si="196"/>
        <v>216041.57727099053</v>
      </c>
      <c r="AK191" s="29">
        <f t="shared" si="196"/>
        <v>212629.66689271005</v>
      </c>
      <c r="AL191" s="29">
        <f t="shared" si="196"/>
        <v>209271.64027410428</v>
      </c>
      <c r="AM191" s="29">
        <f t="shared" si="196"/>
        <v>205966.6464374995</v>
      </c>
      <c r="AN191" s="29">
        <f t="shared" si="196"/>
        <v>202713.84784457745</v>
      </c>
      <c r="AO191" s="29">
        <f t="shared" si="196"/>
        <v>213340.01366223785</v>
      </c>
      <c r="AP191" s="29">
        <f t="shared" si="196"/>
        <v>224523.19816009709</v>
      </c>
      <c r="AQ191" s="29">
        <f t="shared" si="196"/>
        <v>218789.44444337033</v>
      </c>
      <c r="AR191" s="29">
        <f t="shared" si="196"/>
        <v>217466.15859720521</v>
      </c>
      <c r="AS191" s="29">
        <f t="shared" si="196"/>
        <v>233103.88617335111</v>
      </c>
      <c r="AT191" s="29">
        <f t="shared" si="196"/>
        <v>231694.02348987453</v>
      </c>
      <c r="AU191" s="19"/>
      <c r="AV191" s="28">
        <f t="shared" si="145"/>
        <v>157</v>
      </c>
      <c r="AW191" s="19"/>
      <c r="AX191" s="27">
        <f t="shared" si="146"/>
        <v>2.1977133373997981E-2</v>
      </c>
    </row>
    <row r="192" spans="1:50">
      <c r="A192">
        <f t="shared" si="147"/>
        <v>178</v>
      </c>
      <c r="C192" s="31">
        <f>VLOOKUP(Data!B180,alternative_prizes,3,TRUE)</f>
        <v>0</v>
      </c>
      <c r="D192" s="31">
        <f>VLOOKUP(Data!C180,alternative_prizes,3,TRUE)</f>
        <v>0.1</v>
      </c>
      <c r="E192" s="31">
        <f>VLOOKUP(Data!D180,alternative_prizes,3,TRUE)</f>
        <v>0.08</v>
      </c>
      <c r="F192" s="31">
        <f>VLOOKUP(Data!E180,alternative_prizes,3,TRUE)</f>
        <v>0.1</v>
      </c>
      <c r="G192" s="31">
        <f>VLOOKUP(Data!F180,alternative_prizes,3,TRUE)</f>
        <v>0</v>
      </c>
      <c r="H192" s="31">
        <f>VLOOKUP(Data!G180,alternative_prizes,3,TRUE)</f>
        <v>0.02</v>
      </c>
      <c r="I192" s="31">
        <f>VLOOKUP(Data!H180,alternative_prizes,3,TRUE)</f>
        <v>0.08</v>
      </c>
      <c r="J192" s="31">
        <f>VLOOKUP(Data!I180,alternative_prizes,3,TRUE)</f>
        <v>0</v>
      </c>
      <c r="K192" s="31">
        <f>VLOOKUP(Data!J180,alternative_prizes,3,TRUE)</f>
        <v>0.1</v>
      </c>
      <c r="L192" s="31">
        <f>VLOOKUP(Data!K180,alternative_prizes,3,TRUE)</f>
        <v>0</v>
      </c>
      <c r="M192" s="31">
        <f>VLOOKUP(Data!L180,alternative_prizes,3,TRUE)</f>
        <v>0.01</v>
      </c>
      <c r="N192" s="31">
        <f>VLOOKUP(Data!M180,alternative_prizes,3,TRUE)</f>
        <v>0.08</v>
      </c>
      <c r="O192" s="31">
        <f>VLOOKUP(Data!N180,alternative_prizes,3,TRUE)</f>
        <v>0.02</v>
      </c>
      <c r="P192" s="31">
        <f>VLOOKUP(Data!O180,alternative_prizes,3,TRUE)</f>
        <v>0.08</v>
      </c>
      <c r="Q192" s="31">
        <f>VLOOKUP(Data!P180,alternative_prizes,3,TRUE)</f>
        <v>0</v>
      </c>
      <c r="R192" s="31">
        <f>VLOOKUP(Data!Q180,alternative_prizes,3,TRUE)</f>
        <v>0</v>
      </c>
      <c r="S192" s="31">
        <f>VLOOKUP(Data!R180,alternative_prizes,3,TRUE)</f>
        <v>0.1</v>
      </c>
      <c r="T192" s="31">
        <f>VLOOKUP(Data!S180,alternative_prizes,3,TRUE)</f>
        <v>0.01</v>
      </c>
      <c r="U192" s="31">
        <f>VLOOKUP(Data!T180,alternative_prizes,3,TRUE)</f>
        <v>0.1</v>
      </c>
      <c r="V192" s="31">
        <f>VLOOKUP(Data!U180,alternative_prizes,3,TRUE)</f>
        <v>0.1</v>
      </c>
      <c r="X192">
        <f t="shared" si="148"/>
        <v>178</v>
      </c>
      <c r="Z192" s="32">
        <f t="shared" si="179"/>
        <v>150000</v>
      </c>
      <c r="AA192" s="29">
        <f t="shared" ref="AA192:AT192" si="197">Z192*(1+C192)*(1-$AA$9)</f>
        <v>146169.37998141401</v>
      </c>
      <c r="AB192" s="29">
        <f t="shared" si="197"/>
        <v>156680.24272377399</v>
      </c>
      <c r="AC192" s="29">
        <f t="shared" si="197"/>
        <v>164893.34832675479</v>
      </c>
      <c r="AD192" s="29">
        <f t="shared" si="197"/>
        <v>176750.62891186125</v>
      </c>
      <c r="AE192" s="29">
        <f t="shared" si="197"/>
        <v>172236.86559581166</v>
      </c>
      <c r="AF192" s="29">
        <f t="shared" si="197"/>
        <v>171195.13980775711</v>
      </c>
      <c r="AG192" s="29">
        <f t="shared" si="197"/>
        <v>180169.10957902571</v>
      </c>
      <c r="AH192" s="29">
        <f t="shared" si="197"/>
        <v>175568.04692646419</v>
      </c>
      <c r="AI192" s="29">
        <f t="shared" si="197"/>
        <v>188192.93213445321</v>
      </c>
      <c r="AJ192" s="29">
        <f t="shared" si="197"/>
        <v>183386.961379849</v>
      </c>
      <c r="AK192" s="29">
        <f t="shared" si="197"/>
        <v>180490.76017322484</v>
      </c>
      <c r="AL192" s="29">
        <f t="shared" si="197"/>
        <v>189952.00204963947</v>
      </c>
      <c r="AM192" s="29">
        <f t="shared" si="197"/>
        <v>188803.13128760378</v>
      </c>
      <c r="AN192" s="29">
        <f t="shared" si="197"/>
        <v>198700.10379978162</v>
      </c>
      <c r="AO192" s="29">
        <f t="shared" si="197"/>
        <v>193625.80649771125</v>
      </c>
      <c r="AP192" s="29">
        <f t="shared" si="197"/>
        <v>188681.09389447799</v>
      </c>
      <c r="AQ192" s="29">
        <f t="shared" si="197"/>
        <v>202248.92239765261</v>
      </c>
      <c r="AR192" s="29">
        <f t="shared" si="197"/>
        <v>199054.83723107827</v>
      </c>
      <c r="AS192" s="29">
        <f t="shared" si="197"/>
        <v>213368.62902936534</v>
      </c>
      <c r="AT192" s="29">
        <f t="shared" si="197"/>
        <v>228711.70822651559</v>
      </c>
      <c r="AU192" s="19"/>
      <c r="AV192" s="28">
        <f t="shared" si="145"/>
        <v>147</v>
      </c>
      <c r="AW192" s="19"/>
      <c r="AX192" s="27">
        <f t="shared" si="146"/>
        <v>2.1315344549174053E-2</v>
      </c>
    </row>
    <row r="193" spans="1:50">
      <c r="A193">
        <f t="shared" si="147"/>
        <v>179</v>
      </c>
      <c r="C193" s="31">
        <f>VLOOKUP(Data!B181,alternative_prizes,3,TRUE)</f>
        <v>0.01</v>
      </c>
      <c r="D193" s="31">
        <f>VLOOKUP(Data!C181,alternative_prizes,3,TRUE)</f>
        <v>0.08</v>
      </c>
      <c r="E193" s="31">
        <f>VLOOKUP(Data!D181,alternative_prizes,3,TRUE)</f>
        <v>0.01</v>
      </c>
      <c r="F193" s="31">
        <f>VLOOKUP(Data!E181,alternative_prizes,3,TRUE)</f>
        <v>0.02</v>
      </c>
      <c r="G193" s="31">
        <f>VLOOKUP(Data!F181,alternative_prizes,3,TRUE)</f>
        <v>0.08</v>
      </c>
      <c r="H193" s="31">
        <f>VLOOKUP(Data!G181,alternative_prizes,3,TRUE)</f>
        <v>0</v>
      </c>
      <c r="I193" s="31">
        <f>VLOOKUP(Data!H181,alternative_prizes,3,TRUE)</f>
        <v>0</v>
      </c>
      <c r="J193" s="31">
        <f>VLOOKUP(Data!I181,alternative_prizes,3,TRUE)</f>
        <v>0.1</v>
      </c>
      <c r="K193" s="31">
        <f>VLOOKUP(Data!J181,alternative_prizes,3,TRUE)</f>
        <v>0.08</v>
      </c>
      <c r="L193" s="31">
        <f>VLOOKUP(Data!K181,alternative_prizes,3,TRUE)</f>
        <v>0.02</v>
      </c>
      <c r="M193" s="31">
        <f>VLOOKUP(Data!L181,alternative_prizes,3,TRUE)</f>
        <v>0.01</v>
      </c>
      <c r="N193" s="31">
        <f>VLOOKUP(Data!M181,alternative_prizes,3,TRUE)</f>
        <v>0.01</v>
      </c>
      <c r="O193" s="31">
        <f>VLOOKUP(Data!N181,alternative_prizes,3,TRUE)</f>
        <v>0.08</v>
      </c>
      <c r="P193" s="31">
        <f>VLOOKUP(Data!O181,alternative_prizes,3,TRUE)</f>
        <v>0.01</v>
      </c>
      <c r="Q193" s="31">
        <f>VLOOKUP(Data!P181,alternative_prizes,3,TRUE)</f>
        <v>0</v>
      </c>
      <c r="R193" s="31">
        <f>VLOOKUP(Data!Q181,alternative_prizes,3,TRUE)</f>
        <v>0</v>
      </c>
      <c r="S193" s="31">
        <f>VLOOKUP(Data!R181,alternative_prizes,3,TRUE)</f>
        <v>0</v>
      </c>
      <c r="T193" s="31">
        <f>VLOOKUP(Data!S181,alternative_prizes,3,TRUE)</f>
        <v>0.1</v>
      </c>
      <c r="U193" s="31">
        <f>VLOOKUP(Data!T181,alternative_prizes,3,TRUE)</f>
        <v>0</v>
      </c>
      <c r="V193" s="31">
        <f>VLOOKUP(Data!U181,alternative_prizes,3,TRUE)</f>
        <v>0</v>
      </c>
      <c r="X193">
        <f t="shared" si="148"/>
        <v>179</v>
      </c>
      <c r="Z193" s="32">
        <f t="shared" si="179"/>
        <v>150000</v>
      </c>
      <c r="AA193" s="29">
        <f t="shared" ref="AA193:AT193" si="198">Z193*(1+C193)*(1-$AA$9)</f>
        <v>147631.07378122816</v>
      </c>
      <c r="AB193" s="29">
        <f t="shared" si="198"/>
        <v>155369.82614826606</v>
      </c>
      <c r="AC193" s="29">
        <f t="shared" si="198"/>
        <v>152916.09511647507</v>
      </c>
      <c r="AD193" s="29">
        <f t="shared" si="198"/>
        <v>151991.22552400784</v>
      </c>
      <c r="AE193" s="29">
        <f t="shared" si="198"/>
        <v>159958.53502170838</v>
      </c>
      <c r="AF193" s="29">
        <f t="shared" si="198"/>
        <v>155873.59924572275</v>
      </c>
      <c r="AG193" s="29">
        <f t="shared" si="198"/>
        <v>151892.98238145799</v>
      </c>
      <c r="AH193" s="29">
        <f t="shared" si="198"/>
        <v>162815.42242698741</v>
      </c>
      <c r="AI193" s="29">
        <f t="shared" si="198"/>
        <v>171350.13130246627</v>
      </c>
      <c r="AJ193" s="29">
        <f t="shared" si="198"/>
        <v>170313.76867506455</v>
      </c>
      <c r="AK193" s="29">
        <f t="shared" si="198"/>
        <v>167624.0303281832</v>
      </c>
      <c r="AL193" s="29">
        <f t="shared" si="198"/>
        <v>164976.77059257895</v>
      </c>
      <c r="AM193" s="29">
        <f t="shared" si="198"/>
        <v>173624.77633574334</v>
      </c>
      <c r="AN193" s="29">
        <f t="shared" si="198"/>
        <v>170882.7477698091</v>
      </c>
      <c r="AO193" s="29">
        <f t="shared" si="198"/>
        <v>166518.83527355568</v>
      </c>
      <c r="AP193" s="29">
        <f t="shared" si="198"/>
        <v>162266.36604775232</v>
      </c>
      <c r="AQ193" s="29">
        <f t="shared" si="198"/>
        <v>158122.49411358085</v>
      </c>
      <c r="AR193" s="29">
        <f t="shared" si="198"/>
        <v>169492.89078844394</v>
      </c>
      <c r="AS193" s="29">
        <f t="shared" si="198"/>
        <v>165164.4717186958</v>
      </c>
      <c r="AT193" s="29">
        <f t="shared" si="198"/>
        <v>160946.58950719703</v>
      </c>
      <c r="AU193" s="19"/>
      <c r="AV193" s="28">
        <f t="shared" si="145"/>
        <v>21</v>
      </c>
      <c r="AW193" s="19"/>
      <c r="AX193" s="27">
        <f t="shared" si="146"/>
        <v>3.5280727318156568E-3</v>
      </c>
    </row>
    <row r="194" spans="1:50">
      <c r="A194">
        <f t="shared" si="147"/>
        <v>180</v>
      </c>
      <c r="C194" s="31">
        <f>VLOOKUP(Data!B182,alternative_prizes,3,TRUE)</f>
        <v>0</v>
      </c>
      <c r="D194" s="31">
        <f>VLOOKUP(Data!C182,alternative_prizes,3,TRUE)</f>
        <v>0.08</v>
      </c>
      <c r="E194" s="31">
        <f>VLOOKUP(Data!D182,alternative_prizes,3,TRUE)</f>
        <v>0.08</v>
      </c>
      <c r="F194" s="31">
        <f>VLOOKUP(Data!E182,alternative_prizes,3,TRUE)</f>
        <v>0.08</v>
      </c>
      <c r="G194" s="31">
        <f>VLOOKUP(Data!F182,alternative_prizes,3,TRUE)</f>
        <v>0.01</v>
      </c>
      <c r="H194" s="31">
        <f>VLOOKUP(Data!G182,alternative_prizes,3,TRUE)</f>
        <v>0.08</v>
      </c>
      <c r="I194" s="31">
        <f>VLOOKUP(Data!H182,alternative_prizes,3,TRUE)</f>
        <v>0.1</v>
      </c>
      <c r="J194" s="31">
        <f>VLOOKUP(Data!I182,alternative_prizes,3,TRUE)</f>
        <v>0.02</v>
      </c>
      <c r="K194" s="31">
        <f>VLOOKUP(Data!J182,alternative_prizes,3,TRUE)</f>
        <v>0</v>
      </c>
      <c r="L194" s="31">
        <f>VLOOKUP(Data!K182,alternative_prizes,3,TRUE)</f>
        <v>0.02</v>
      </c>
      <c r="M194" s="31">
        <f>VLOOKUP(Data!L182,alternative_prizes,3,TRUE)</f>
        <v>0.1</v>
      </c>
      <c r="N194" s="31">
        <f>VLOOKUP(Data!M182,alternative_prizes,3,TRUE)</f>
        <v>0.01</v>
      </c>
      <c r="O194" s="31">
        <f>VLOOKUP(Data!N182,alternative_prizes,3,TRUE)</f>
        <v>0.1</v>
      </c>
      <c r="P194" s="31">
        <f>VLOOKUP(Data!O182,alternative_prizes,3,TRUE)</f>
        <v>0.01</v>
      </c>
      <c r="Q194" s="31">
        <f>VLOOKUP(Data!P182,alternative_prizes,3,TRUE)</f>
        <v>0</v>
      </c>
      <c r="R194" s="31">
        <f>VLOOKUP(Data!Q182,alternative_prizes,3,TRUE)</f>
        <v>0</v>
      </c>
      <c r="S194" s="31">
        <f>VLOOKUP(Data!R182,alternative_prizes,3,TRUE)</f>
        <v>0.01</v>
      </c>
      <c r="T194" s="31">
        <f>VLOOKUP(Data!S182,alternative_prizes,3,TRUE)</f>
        <v>0.02</v>
      </c>
      <c r="U194" s="31">
        <f>VLOOKUP(Data!T182,alternative_prizes,3,TRUE)</f>
        <v>0.01</v>
      </c>
      <c r="V194" s="31">
        <f>VLOOKUP(Data!U182,alternative_prizes,3,TRUE)</f>
        <v>0.01</v>
      </c>
      <c r="X194">
        <f t="shared" si="148"/>
        <v>180</v>
      </c>
      <c r="Z194" s="32">
        <f t="shared" si="179"/>
        <v>150000</v>
      </c>
      <c r="AA194" s="29">
        <f t="shared" ref="AA194:AT194" si="199">Z194*(1+C194)*(1-$AA$9)</f>
        <v>146169.37998141401</v>
      </c>
      <c r="AB194" s="29">
        <f t="shared" si="199"/>
        <v>153831.51103788716</v>
      </c>
      <c r="AC194" s="29">
        <f t="shared" si="199"/>
        <v>161895.28744808651</v>
      </c>
      <c r="AD194" s="29">
        <f t="shared" si="199"/>
        <v>170381.76327503717</v>
      </c>
      <c r="AE194" s="29">
        <f t="shared" si="199"/>
        <v>167690.95110021843</v>
      </c>
      <c r="AF194" s="29">
        <f t="shared" si="199"/>
        <v>176481.23292585032</v>
      </c>
      <c r="AG194" s="29">
        <f t="shared" si="199"/>
        <v>189171.78423093172</v>
      </c>
      <c r="AH194" s="29">
        <f t="shared" si="199"/>
        <v>188027.63239488922</v>
      </c>
      <c r="AI194" s="29">
        <f t="shared" si="199"/>
        <v>183225.88297689462</v>
      </c>
      <c r="AJ194" s="29">
        <f t="shared" si="199"/>
        <v>182117.6932367027</v>
      </c>
      <c r="AK194" s="29">
        <f t="shared" si="199"/>
        <v>195213.55556306406</v>
      </c>
      <c r="AL194" s="29">
        <f t="shared" si="199"/>
        <v>192130.5788295106</v>
      </c>
      <c r="AM194" s="29">
        <f t="shared" si="199"/>
        <v>205946.45560851821</v>
      </c>
      <c r="AN194" s="29">
        <f t="shared" si="199"/>
        <v>202693.97588615722</v>
      </c>
      <c r="AO194" s="29">
        <f t="shared" si="199"/>
        <v>197517.68520831523</v>
      </c>
      <c r="AP194" s="29">
        <f t="shared" si="199"/>
        <v>192473.58388175699</v>
      </c>
      <c r="AQ194" s="29">
        <f t="shared" si="199"/>
        <v>189433.87908656715</v>
      </c>
      <c r="AR194" s="29">
        <f t="shared" si="199"/>
        <v>188288.14204419218</v>
      </c>
      <c r="AS194" s="29">
        <f t="shared" si="199"/>
        <v>185314.53726837671</v>
      </c>
      <c r="AT194" s="29">
        <f t="shared" si="199"/>
        <v>182387.89416134584</v>
      </c>
      <c r="AU194" s="19"/>
      <c r="AV194" s="28">
        <f t="shared" si="145"/>
        <v>59</v>
      </c>
      <c r="AW194" s="19"/>
      <c r="AX194" s="27">
        <f t="shared" si="146"/>
        <v>9.8229521443107259E-3</v>
      </c>
    </row>
    <row r="195" spans="1:50">
      <c r="A195">
        <f t="shared" si="147"/>
        <v>181</v>
      </c>
      <c r="C195" s="31">
        <f>VLOOKUP(Data!B183,alternative_prizes,3,TRUE)</f>
        <v>0.1</v>
      </c>
      <c r="D195" s="31">
        <f>VLOOKUP(Data!C183,alternative_prizes,3,TRUE)</f>
        <v>0.02</v>
      </c>
      <c r="E195" s="31">
        <f>VLOOKUP(Data!D183,alternative_prizes,3,TRUE)</f>
        <v>0</v>
      </c>
      <c r="F195" s="31">
        <f>VLOOKUP(Data!E183,alternative_prizes,3,TRUE)</f>
        <v>0.1</v>
      </c>
      <c r="G195" s="31">
        <f>VLOOKUP(Data!F183,alternative_prizes,3,TRUE)</f>
        <v>0.08</v>
      </c>
      <c r="H195" s="31">
        <f>VLOOKUP(Data!G183,alternative_prizes,3,TRUE)</f>
        <v>0</v>
      </c>
      <c r="I195" s="31">
        <f>VLOOKUP(Data!H183,alternative_prizes,3,TRUE)</f>
        <v>0</v>
      </c>
      <c r="J195" s="31">
        <f>VLOOKUP(Data!I183,alternative_prizes,3,TRUE)</f>
        <v>0.01</v>
      </c>
      <c r="K195" s="31">
        <f>VLOOKUP(Data!J183,alternative_prizes,3,TRUE)</f>
        <v>0.01</v>
      </c>
      <c r="L195" s="31">
        <f>VLOOKUP(Data!K183,alternative_prizes,3,TRUE)</f>
        <v>0.01</v>
      </c>
      <c r="M195" s="31">
        <f>VLOOKUP(Data!L183,alternative_prizes,3,TRUE)</f>
        <v>0.02</v>
      </c>
      <c r="N195" s="31">
        <f>VLOOKUP(Data!M183,alternative_prizes,3,TRUE)</f>
        <v>0.01</v>
      </c>
      <c r="O195" s="31">
        <f>VLOOKUP(Data!N183,alternative_prizes,3,TRUE)</f>
        <v>0.1</v>
      </c>
      <c r="P195" s="31">
        <f>VLOOKUP(Data!O183,alternative_prizes,3,TRUE)</f>
        <v>0.01</v>
      </c>
      <c r="Q195" s="31">
        <f>VLOOKUP(Data!P183,alternative_prizes,3,TRUE)</f>
        <v>0.02</v>
      </c>
      <c r="R195" s="31">
        <f>VLOOKUP(Data!Q183,alternative_prizes,3,TRUE)</f>
        <v>0.08</v>
      </c>
      <c r="S195" s="31">
        <f>VLOOKUP(Data!R183,alternative_prizes,3,TRUE)</f>
        <v>0.1</v>
      </c>
      <c r="T195" s="31">
        <f>VLOOKUP(Data!S183,alternative_prizes,3,TRUE)</f>
        <v>0.02</v>
      </c>
      <c r="U195" s="31">
        <f>VLOOKUP(Data!T183,alternative_prizes,3,TRUE)</f>
        <v>0.02</v>
      </c>
      <c r="V195" s="31">
        <f>VLOOKUP(Data!U183,alternative_prizes,3,TRUE)</f>
        <v>0</v>
      </c>
      <c r="X195">
        <f t="shared" si="148"/>
        <v>181</v>
      </c>
      <c r="Z195" s="32">
        <f t="shared" si="179"/>
        <v>150000</v>
      </c>
      <c r="AA195" s="29">
        <f t="shared" ref="AA195:AT195" si="200">Z195*(1+C195)*(1-$AA$9)</f>
        <v>160786.31797955543</v>
      </c>
      <c r="AB195" s="29">
        <f t="shared" si="200"/>
        <v>159813.84757824949</v>
      </c>
      <c r="AC195" s="29">
        <f t="shared" si="200"/>
        <v>155732.60675304622</v>
      </c>
      <c r="AD195" s="29">
        <f t="shared" si="200"/>
        <v>166931.14952786898</v>
      </c>
      <c r="AE195" s="29">
        <f t="shared" si="200"/>
        <v>175681.60290772794</v>
      </c>
      <c r="AF195" s="29">
        <f t="shared" si="200"/>
        <v>171195.13980775716</v>
      </c>
      <c r="AG195" s="29">
        <f t="shared" si="200"/>
        <v>166823.24961020902</v>
      </c>
      <c r="AH195" s="29">
        <f t="shared" si="200"/>
        <v>164188.63647752671</v>
      </c>
      <c r="AI195" s="29">
        <f t="shared" si="200"/>
        <v>161595.63137235329</v>
      </c>
      <c r="AJ195" s="29">
        <f t="shared" si="200"/>
        <v>159043.5771857069</v>
      </c>
      <c r="AK195" s="29">
        <f t="shared" si="200"/>
        <v>158081.6472573744</v>
      </c>
      <c r="AL195" s="29">
        <f t="shared" si="200"/>
        <v>155585.08886474351</v>
      </c>
      <c r="AM195" s="29">
        <f t="shared" si="200"/>
        <v>166773.02380722691</v>
      </c>
      <c r="AN195" s="29">
        <f t="shared" si="200"/>
        <v>164139.20388268825</v>
      </c>
      <c r="AO195" s="29">
        <f t="shared" si="200"/>
        <v>163146.45450279303</v>
      </c>
      <c r="AP195" s="29">
        <f t="shared" si="200"/>
        <v>171698.51592604246</v>
      </c>
      <c r="AQ195" s="29">
        <f t="shared" si="200"/>
        <v>184045.1478553495</v>
      </c>
      <c r="AR195" s="29">
        <f t="shared" si="200"/>
        <v>182932.00302410792</v>
      </c>
      <c r="AS195" s="29">
        <f t="shared" si="200"/>
        <v>181825.59073338567</v>
      </c>
      <c r="AT195" s="29">
        <f t="shared" si="200"/>
        <v>177182.22574835547</v>
      </c>
      <c r="AU195" s="19"/>
      <c r="AV195" s="28">
        <f t="shared" si="145"/>
        <v>49</v>
      </c>
      <c r="AW195" s="19"/>
      <c r="AX195" s="27">
        <f t="shared" si="146"/>
        <v>8.3619389754630014E-3</v>
      </c>
    </row>
    <row r="196" spans="1:50">
      <c r="A196">
        <f t="shared" si="147"/>
        <v>182</v>
      </c>
      <c r="C196" s="31">
        <f>VLOOKUP(Data!B184,alternative_prizes,3,TRUE)</f>
        <v>0</v>
      </c>
      <c r="D196" s="31">
        <f>VLOOKUP(Data!C184,alternative_prizes,3,TRUE)</f>
        <v>0.1</v>
      </c>
      <c r="E196" s="31">
        <f>VLOOKUP(Data!D184,alternative_prizes,3,TRUE)</f>
        <v>0.08</v>
      </c>
      <c r="F196" s="31">
        <f>VLOOKUP(Data!E184,alternative_prizes,3,TRUE)</f>
        <v>0.02</v>
      </c>
      <c r="G196" s="31">
        <f>VLOOKUP(Data!F184,alternative_prizes,3,TRUE)</f>
        <v>0.02</v>
      </c>
      <c r="H196" s="31">
        <f>VLOOKUP(Data!G184,alternative_prizes,3,TRUE)</f>
        <v>0.1</v>
      </c>
      <c r="I196" s="31">
        <f>VLOOKUP(Data!H184,alternative_prizes,3,TRUE)</f>
        <v>0.02</v>
      </c>
      <c r="J196" s="31">
        <f>VLOOKUP(Data!I184,alternative_prizes,3,TRUE)</f>
        <v>0.02</v>
      </c>
      <c r="K196" s="31">
        <f>VLOOKUP(Data!J184,alternative_prizes,3,TRUE)</f>
        <v>0.01</v>
      </c>
      <c r="L196" s="31">
        <f>VLOOKUP(Data!K184,alternative_prizes,3,TRUE)</f>
        <v>0.01</v>
      </c>
      <c r="M196" s="31">
        <f>VLOOKUP(Data!L184,alternative_prizes,3,TRUE)</f>
        <v>0.02</v>
      </c>
      <c r="N196" s="31">
        <f>VLOOKUP(Data!M184,alternative_prizes,3,TRUE)</f>
        <v>0.1</v>
      </c>
      <c r="O196" s="31">
        <f>VLOOKUP(Data!N184,alternative_prizes,3,TRUE)</f>
        <v>0.01</v>
      </c>
      <c r="P196" s="31">
        <f>VLOOKUP(Data!O184,alternative_prizes,3,TRUE)</f>
        <v>0.02</v>
      </c>
      <c r="Q196" s="31">
        <f>VLOOKUP(Data!P184,alternative_prizes,3,TRUE)</f>
        <v>0.1</v>
      </c>
      <c r="R196" s="31">
        <f>VLOOKUP(Data!Q184,alternative_prizes,3,TRUE)</f>
        <v>0</v>
      </c>
      <c r="S196" s="31">
        <f>VLOOKUP(Data!R184,alternative_prizes,3,TRUE)</f>
        <v>0.08</v>
      </c>
      <c r="T196" s="31">
        <f>VLOOKUP(Data!S184,alternative_prizes,3,TRUE)</f>
        <v>0.1</v>
      </c>
      <c r="U196" s="31">
        <f>VLOOKUP(Data!T184,alternative_prizes,3,TRUE)</f>
        <v>0.08</v>
      </c>
      <c r="V196" s="31">
        <f>VLOOKUP(Data!U184,alternative_prizes,3,TRUE)</f>
        <v>0.1</v>
      </c>
      <c r="X196">
        <f t="shared" si="148"/>
        <v>182</v>
      </c>
      <c r="Z196" s="32">
        <f t="shared" si="179"/>
        <v>150000</v>
      </c>
      <c r="AA196" s="29">
        <f t="shared" ref="AA196:AT196" si="201">Z196*(1+C196)*(1-$AA$9)</f>
        <v>146169.37998141401</v>
      </c>
      <c r="AB196" s="29">
        <f t="shared" si="201"/>
        <v>156680.24272377399</v>
      </c>
      <c r="AC196" s="29">
        <f t="shared" si="201"/>
        <v>164893.34832675479</v>
      </c>
      <c r="AD196" s="29">
        <f t="shared" si="201"/>
        <v>163896.03771827134</v>
      </c>
      <c r="AE196" s="29">
        <f t="shared" si="201"/>
        <v>162904.75905989314</v>
      </c>
      <c r="AF196" s="29">
        <f t="shared" si="201"/>
        <v>174619.04260391227</v>
      </c>
      <c r="AG196" s="29">
        <f t="shared" si="201"/>
        <v>173562.90889446143</v>
      </c>
      <c r="AH196" s="29">
        <f t="shared" si="201"/>
        <v>172513.1629099437</v>
      </c>
      <c r="AI196" s="29">
        <f t="shared" si="201"/>
        <v>169788.68987860621</v>
      </c>
      <c r="AJ196" s="29">
        <f t="shared" si="201"/>
        <v>167107.24401791053</v>
      </c>
      <c r="AK196" s="29">
        <f t="shared" si="201"/>
        <v>166096.5432898057</v>
      </c>
      <c r="AL196" s="29">
        <f t="shared" si="201"/>
        <v>178040.34416466465</v>
      </c>
      <c r="AM196" s="29">
        <f t="shared" si="201"/>
        <v>175228.58123605908</v>
      </c>
      <c r="AN196" s="29">
        <f t="shared" si="201"/>
        <v>174168.76090522367</v>
      </c>
      <c r="AO196" s="29">
        <f t="shared" si="201"/>
        <v>186693.02515341638</v>
      </c>
      <c r="AP196" s="29">
        <f t="shared" si="201"/>
        <v>181925.35822352936</v>
      </c>
      <c r="AQ196" s="29">
        <f t="shared" si="201"/>
        <v>191461.80106389549</v>
      </c>
      <c r="AR196" s="29">
        <f t="shared" si="201"/>
        <v>205229.58684531922</v>
      </c>
      <c r="AS196" s="29">
        <f t="shared" si="201"/>
        <v>215987.62653375894</v>
      </c>
      <c r="AT196" s="29">
        <f t="shared" si="201"/>
        <v>231519.03466337619</v>
      </c>
      <c r="AU196" s="19"/>
      <c r="AV196" s="28">
        <f t="shared" si="145"/>
        <v>154</v>
      </c>
      <c r="AW196" s="19"/>
      <c r="AX196" s="27">
        <f t="shared" si="146"/>
        <v>2.1938526688209281E-2</v>
      </c>
    </row>
    <row r="197" spans="1:50">
      <c r="A197">
        <f t="shared" si="147"/>
        <v>183</v>
      </c>
      <c r="C197" s="31">
        <f>VLOOKUP(Data!B185,alternative_prizes,3,TRUE)</f>
        <v>0.01</v>
      </c>
      <c r="D197" s="31">
        <f>VLOOKUP(Data!C185,alternative_prizes,3,TRUE)</f>
        <v>0</v>
      </c>
      <c r="E197" s="31">
        <f>VLOOKUP(Data!D185,alternative_prizes,3,TRUE)</f>
        <v>0.1</v>
      </c>
      <c r="F197" s="31">
        <f>VLOOKUP(Data!E185,alternative_prizes,3,TRUE)</f>
        <v>0.01</v>
      </c>
      <c r="G197" s="31">
        <f>VLOOKUP(Data!F185,alternative_prizes,3,TRUE)</f>
        <v>0.01</v>
      </c>
      <c r="H197" s="31">
        <f>VLOOKUP(Data!G185,alternative_prizes,3,TRUE)</f>
        <v>0.02</v>
      </c>
      <c r="I197" s="31">
        <f>VLOOKUP(Data!H185,alternative_prizes,3,TRUE)</f>
        <v>0.1</v>
      </c>
      <c r="J197" s="31">
        <f>VLOOKUP(Data!I185,alternative_prizes,3,TRUE)</f>
        <v>0.02</v>
      </c>
      <c r="K197" s="31">
        <f>VLOOKUP(Data!J185,alternative_prizes,3,TRUE)</f>
        <v>0.1</v>
      </c>
      <c r="L197" s="31">
        <f>VLOOKUP(Data!K185,alternative_prizes,3,TRUE)</f>
        <v>0.08</v>
      </c>
      <c r="M197" s="31">
        <f>VLOOKUP(Data!L185,alternative_prizes,3,TRUE)</f>
        <v>0.02</v>
      </c>
      <c r="N197" s="31">
        <f>VLOOKUP(Data!M185,alternative_prizes,3,TRUE)</f>
        <v>0.01</v>
      </c>
      <c r="O197" s="31">
        <f>VLOOKUP(Data!N185,alternative_prizes,3,TRUE)</f>
        <v>0.08</v>
      </c>
      <c r="P197" s="31">
        <f>VLOOKUP(Data!O185,alternative_prizes,3,TRUE)</f>
        <v>0</v>
      </c>
      <c r="Q197" s="31">
        <f>VLOOKUP(Data!P185,alternative_prizes,3,TRUE)</f>
        <v>0</v>
      </c>
      <c r="R197" s="31">
        <f>VLOOKUP(Data!Q185,alternative_prizes,3,TRUE)</f>
        <v>0.02</v>
      </c>
      <c r="S197" s="31">
        <f>VLOOKUP(Data!R185,alternative_prizes,3,TRUE)</f>
        <v>0</v>
      </c>
      <c r="T197" s="31">
        <f>VLOOKUP(Data!S185,alternative_prizes,3,TRUE)</f>
        <v>0.01</v>
      </c>
      <c r="U197" s="31">
        <f>VLOOKUP(Data!T185,alternative_prizes,3,TRUE)</f>
        <v>0</v>
      </c>
      <c r="V197" s="31">
        <f>VLOOKUP(Data!U185,alternative_prizes,3,TRUE)</f>
        <v>0.01</v>
      </c>
      <c r="X197">
        <f t="shared" si="148"/>
        <v>183</v>
      </c>
      <c r="Z197" s="32">
        <f t="shared" si="179"/>
        <v>150000</v>
      </c>
      <c r="AA197" s="29">
        <f t="shared" ref="AA197:AT197" si="202">Z197*(1+C197)*(1-$AA$9)</f>
        <v>147631.07378122816</v>
      </c>
      <c r="AB197" s="29">
        <f t="shared" si="202"/>
        <v>143860.95013728339</v>
      </c>
      <c r="AC197" s="29">
        <f t="shared" si="202"/>
        <v>154205.81649076144</v>
      </c>
      <c r="AD197" s="29">
        <f t="shared" si="202"/>
        <v>151770.46847894756</v>
      </c>
      <c r="AE197" s="29">
        <f t="shared" si="202"/>
        <v>149373.58153218045</v>
      </c>
      <c r="AF197" s="29">
        <f t="shared" si="202"/>
        <v>148470.13782750169</v>
      </c>
      <c r="AG197" s="29">
        <f t="shared" si="202"/>
        <v>159146.44527467404</v>
      </c>
      <c r="AH197" s="29">
        <f t="shared" si="202"/>
        <v>158183.89317790698</v>
      </c>
      <c r="AI197" s="29">
        <f t="shared" si="202"/>
        <v>169558.70498497988</v>
      </c>
      <c r="AJ197" s="29">
        <f t="shared" si="202"/>
        <v>178446.89360236324</v>
      </c>
      <c r="AK197" s="29">
        <f t="shared" si="202"/>
        <v>177367.60822277417</v>
      </c>
      <c r="AL197" s="29">
        <f t="shared" si="202"/>
        <v>174566.46970624229</v>
      </c>
      <c r="AM197" s="29">
        <f t="shared" si="202"/>
        <v>183717.16302604126</v>
      </c>
      <c r="AN197" s="29">
        <f t="shared" si="202"/>
        <v>179025.49207640541</v>
      </c>
      <c r="AO197" s="29">
        <f t="shared" si="202"/>
        <v>174453.63451783819</v>
      </c>
      <c r="AP197" s="29">
        <f t="shared" si="202"/>
        <v>173398.50123224096</v>
      </c>
      <c r="AQ197" s="29">
        <f t="shared" si="202"/>
        <v>168970.34276548744</v>
      </c>
      <c r="AR197" s="29">
        <f t="shared" si="202"/>
        <v>166301.82093100724</v>
      </c>
      <c r="AS197" s="29">
        <f t="shared" si="202"/>
        <v>162054.89370176979</v>
      </c>
      <c r="AT197" s="29">
        <f t="shared" si="202"/>
        <v>159495.58645796709</v>
      </c>
      <c r="AU197" s="19"/>
      <c r="AV197" s="28">
        <f t="shared" si="145"/>
        <v>20</v>
      </c>
      <c r="AW197" s="19"/>
      <c r="AX197" s="27">
        <f t="shared" si="146"/>
        <v>3.0737621807106486E-3</v>
      </c>
    </row>
    <row r="198" spans="1:50">
      <c r="A198">
        <f t="shared" si="147"/>
        <v>184</v>
      </c>
      <c r="C198" s="31">
        <f>VLOOKUP(Data!B186,alternative_prizes,3,TRUE)</f>
        <v>0.1</v>
      </c>
      <c r="D198" s="31">
        <f>VLOOKUP(Data!C186,alternative_prizes,3,TRUE)</f>
        <v>0.01</v>
      </c>
      <c r="E198" s="31">
        <f>VLOOKUP(Data!D186,alternative_prizes,3,TRUE)</f>
        <v>0.08</v>
      </c>
      <c r="F198" s="31">
        <f>VLOOKUP(Data!E186,alternative_prizes,3,TRUE)</f>
        <v>0.08</v>
      </c>
      <c r="G198" s="31">
        <f>VLOOKUP(Data!F186,alternative_prizes,3,TRUE)</f>
        <v>0.01</v>
      </c>
      <c r="H198" s="31">
        <f>VLOOKUP(Data!G186,alternative_prizes,3,TRUE)</f>
        <v>0</v>
      </c>
      <c r="I198" s="31">
        <f>VLOOKUP(Data!H186,alternative_prizes,3,TRUE)</f>
        <v>0</v>
      </c>
      <c r="J198" s="31">
        <f>VLOOKUP(Data!I186,alternative_prizes,3,TRUE)</f>
        <v>0.08</v>
      </c>
      <c r="K198" s="31">
        <f>VLOOKUP(Data!J186,alternative_prizes,3,TRUE)</f>
        <v>0.1</v>
      </c>
      <c r="L198" s="31">
        <f>VLOOKUP(Data!K186,alternative_prizes,3,TRUE)</f>
        <v>0.1</v>
      </c>
      <c r="M198" s="31">
        <f>VLOOKUP(Data!L186,alternative_prizes,3,TRUE)</f>
        <v>0.02</v>
      </c>
      <c r="N198" s="31">
        <f>VLOOKUP(Data!M186,alternative_prizes,3,TRUE)</f>
        <v>0.08</v>
      </c>
      <c r="O198" s="31">
        <f>VLOOKUP(Data!N186,alternative_prizes,3,TRUE)</f>
        <v>0.08</v>
      </c>
      <c r="P198" s="31">
        <f>VLOOKUP(Data!O186,alternative_prizes,3,TRUE)</f>
        <v>0.08</v>
      </c>
      <c r="Q198" s="31">
        <f>VLOOKUP(Data!P186,alternative_prizes,3,TRUE)</f>
        <v>0.08</v>
      </c>
      <c r="R198" s="31">
        <f>VLOOKUP(Data!Q186,alternative_prizes,3,TRUE)</f>
        <v>0.02</v>
      </c>
      <c r="S198" s="31">
        <f>VLOOKUP(Data!R186,alternative_prizes,3,TRUE)</f>
        <v>0.08</v>
      </c>
      <c r="T198" s="31">
        <f>VLOOKUP(Data!S186,alternative_prizes,3,TRUE)</f>
        <v>0.01</v>
      </c>
      <c r="U198" s="31">
        <f>VLOOKUP(Data!T186,alternative_prizes,3,TRUE)</f>
        <v>0.08</v>
      </c>
      <c r="V198" s="31">
        <f>VLOOKUP(Data!U186,alternative_prizes,3,TRUE)</f>
        <v>0.1</v>
      </c>
      <c r="X198">
        <f t="shared" si="148"/>
        <v>184</v>
      </c>
      <c r="Z198" s="32">
        <f t="shared" si="179"/>
        <v>150000</v>
      </c>
      <c r="AA198" s="29">
        <f t="shared" ref="AA198:AT198" si="203">Z198*(1+C198)*(1-$AA$9)</f>
        <v>160786.31797955543</v>
      </c>
      <c r="AB198" s="29">
        <f t="shared" si="203"/>
        <v>158247.04515101173</v>
      </c>
      <c r="AC198" s="29">
        <f t="shared" si="203"/>
        <v>166542.28181002234</v>
      </c>
      <c r="AD198" s="29">
        <f t="shared" si="203"/>
        <v>175272.35092459843</v>
      </c>
      <c r="AE198" s="29">
        <f t="shared" si="203"/>
        <v>172504.30247439136</v>
      </c>
      <c r="AF198" s="29">
        <f t="shared" si="203"/>
        <v>168098.97957872058</v>
      </c>
      <c r="AG198" s="29">
        <f t="shared" si="203"/>
        <v>163806.15747019975</v>
      </c>
      <c r="AH198" s="29">
        <f t="shared" si="203"/>
        <v>172392.80021681017</v>
      </c>
      <c r="AI198" s="29">
        <f t="shared" si="203"/>
        <v>184789.35728697342</v>
      </c>
      <c r="AJ198" s="29">
        <f t="shared" si="203"/>
        <v>198077.33573320659</v>
      </c>
      <c r="AK198" s="29">
        <f t="shared" si="203"/>
        <v>196879.32119695371</v>
      </c>
      <c r="AL198" s="29">
        <f t="shared" si="203"/>
        <v>207199.6438357468</v>
      </c>
      <c r="AM198" s="29">
        <f t="shared" si="203"/>
        <v>218060.95299725464</v>
      </c>
      <c r="AN198" s="29">
        <f t="shared" si="203"/>
        <v>229491.60694390786</v>
      </c>
      <c r="AO198" s="29">
        <f t="shared" si="203"/>
        <v>241521.45046509156</v>
      </c>
      <c r="AP198" s="29">
        <f t="shared" si="203"/>
        <v>240060.6765335208</v>
      </c>
      <c r="AQ198" s="29">
        <f t="shared" si="203"/>
        <v>252644.54577712939</v>
      </c>
      <c r="AR198" s="29">
        <f t="shared" si="203"/>
        <v>248654.57052032175</v>
      </c>
      <c r="AS198" s="29">
        <f t="shared" si="203"/>
        <v>261688.92769800159</v>
      </c>
      <c r="AT198" s="29">
        <f t="shared" si="203"/>
        <v>280506.6609371985</v>
      </c>
      <c r="AU198" s="19"/>
      <c r="AV198" s="28">
        <f t="shared" si="145"/>
        <v>196</v>
      </c>
      <c r="AW198" s="19"/>
      <c r="AX198" s="27">
        <f t="shared" si="146"/>
        <v>3.1793044694361727E-2</v>
      </c>
    </row>
    <row r="199" spans="1:50">
      <c r="A199">
        <f t="shared" si="147"/>
        <v>185</v>
      </c>
      <c r="C199" s="31">
        <f>VLOOKUP(Data!B187,alternative_prizes,3,TRUE)</f>
        <v>0</v>
      </c>
      <c r="D199" s="31">
        <f>VLOOKUP(Data!C187,alternative_prizes,3,TRUE)</f>
        <v>0.08</v>
      </c>
      <c r="E199" s="31">
        <f>VLOOKUP(Data!D187,alternative_prizes,3,TRUE)</f>
        <v>0.02</v>
      </c>
      <c r="F199" s="31">
        <f>VLOOKUP(Data!E187,alternative_prizes,3,TRUE)</f>
        <v>0.01</v>
      </c>
      <c r="G199" s="31">
        <f>VLOOKUP(Data!F187,alternative_prizes,3,TRUE)</f>
        <v>0.08</v>
      </c>
      <c r="H199" s="31">
        <f>VLOOKUP(Data!G187,alternative_prizes,3,TRUE)</f>
        <v>0.08</v>
      </c>
      <c r="I199" s="31">
        <f>VLOOKUP(Data!H187,alternative_prizes,3,TRUE)</f>
        <v>0.02</v>
      </c>
      <c r="J199" s="31">
        <f>VLOOKUP(Data!I187,alternative_prizes,3,TRUE)</f>
        <v>0.01</v>
      </c>
      <c r="K199" s="31">
        <f>VLOOKUP(Data!J187,alternative_prizes,3,TRUE)</f>
        <v>0.01</v>
      </c>
      <c r="L199" s="31">
        <f>VLOOKUP(Data!K187,alternative_prizes,3,TRUE)</f>
        <v>0.02</v>
      </c>
      <c r="M199" s="31">
        <f>VLOOKUP(Data!L187,alternative_prizes,3,TRUE)</f>
        <v>0.08</v>
      </c>
      <c r="N199" s="31">
        <f>VLOOKUP(Data!M187,alternative_prizes,3,TRUE)</f>
        <v>0.02</v>
      </c>
      <c r="O199" s="31">
        <f>VLOOKUP(Data!N187,alternative_prizes,3,TRUE)</f>
        <v>0.01</v>
      </c>
      <c r="P199" s="31">
        <f>VLOOKUP(Data!O187,alternative_prizes,3,TRUE)</f>
        <v>0.01</v>
      </c>
      <c r="Q199" s="31">
        <f>VLOOKUP(Data!P187,alternative_prizes,3,TRUE)</f>
        <v>0.02</v>
      </c>
      <c r="R199" s="31">
        <f>VLOOKUP(Data!Q187,alternative_prizes,3,TRUE)</f>
        <v>0.08</v>
      </c>
      <c r="S199" s="31">
        <f>VLOOKUP(Data!R187,alternative_prizes,3,TRUE)</f>
        <v>0.01</v>
      </c>
      <c r="T199" s="31">
        <f>VLOOKUP(Data!S187,alternative_prizes,3,TRUE)</f>
        <v>0.08</v>
      </c>
      <c r="U199" s="31">
        <f>VLOOKUP(Data!T187,alternative_prizes,3,TRUE)</f>
        <v>0.08</v>
      </c>
      <c r="V199" s="31">
        <f>VLOOKUP(Data!U187,alternative_prizes,3,TRUE)</f>
        <v>0.1</v>
      </c>
      <c r="X199">
        <f t="shared" si="148"/>
        <v>185</v>
      </c>
      <c r="Z199" s="32">
        <f t="shared" si="179"/>
        <v>150000</v>
      </c>
      <c r="AA199" s="29">
        <f t="shared" ref="AA199:AT199" si="204">Z199*(1+C199)*(1-$AA$9)</f>
        <v>146169.37998141401</v>
      </c>
      <c r="AB199" s="29">
        <f t="shared" si="204"/>
        <v>153831.51103788716</v>
      </c>
      <c r="AC199" s="29">
        <f t="shared" si="204"/>
        <v>152901.10481208167</v>
      </c>
      <c r="AD199" s="29">
        <f t="shared" si="204"/>
        <v>150486.3619049582</v>
      </c>
      <c r="AE199" s="29">
        <f t="shared" si="204"/>
        <v>158374.78715020625</v>
      </c>
      <c r="AF199" s="29">
        <f t="shared" si="204"/>
        <v>166676.71998552524</v>
      </c>
      <c r="AG199" s="29">
        <f t="shared" si="204"/>
        <v>165668.62315981588</v>
      </c>
      <c r="AH199" s="29">
        <f t="shared" si="204"/>
        <v>163052.24485960841</v>
      </c>
      <c r="AI199" s="29">
        <f t="shared" si="204"/>
        <v>160477.18660709151</v>
      </c>
      <c r="AJ199" s="29">
        <f t="shared" si="204"/>
        <v>159506.58589913766</v>
      </c>
      <c r="AK199" s="29">
        <f t="shared" si="204"/>
        <v>167867.84709956957</v>
      </c>
      <c r="AL199" s="29">
        <f t="shared" si="204"/>
        <v>166852.54607964048</v>
      </c>
      <c r="AM199" s="29">
        <f t="shared" si="204"/>
        <v>164217.47027246116</v>
      </c>
      <c r="AN199" s="29">
        <f t="shared" si="204"/>
        <v>161624.00979973571</v>
      </c>
      <c r="AO199" s="29">
        <f t="shared" si="204"/>
        <v>160646.472857254</v>
      </c>
      <c r="AP199" s="29">
        <f t="shared" si="204"/>
        <v>169067.4864029703</v>
      </c>
      <c r="AQ199" s="29">
        <f t="shared" si="204"/>
        <v>166397.43039442465</v>
      </c>
      <c r="AR199" s="29">
        <f t="shared" si="204"/>
        <v>175119.90646502553</v>
      </c>
      <c r="AS199" s="29">
        <f t="shared" si="204"/>
        <v>184299.6106828512</v>
      </c>
      <c r="AT199" s="29">
        <f t="shared" si="204"/>
        <v>197552.37204507456</v>
      </c>
      <c r="AU199" s="19"/>
      <c r="AV199" s="28">
        <f t="shared" si="145"/>
        <v>97</v>
      </c>
      <c r="AW199" s="19"/>
      <c r="AX199" s="27">
        <f t="shared" si="146"/>
        <v>1.3863642728966008E-2</v>
      </c>
    </row>
    <row r="200" spans="1:50">
      <c r="A200">
        <f t="shared" si="147"/>
        <v>186</v>
      </c>
      <c r="C200" s="31">
        <f>VLOOKUP(Data!B188,alternative_prizes,3,TRUE)</f>
        <v>0.1</v>
      </c>
      <c r="D200" s="31">
        <f>VLOOKUP(Data!C188,alternative_prizes,3,TRUE)</f>
        <v>0.02</v>
      </c>
      <c r="E200" s="31">
        <f>VLOOKUP(Data!D188,alternative_prizes,3,TRUE)</f>
        <v>0.1</v>
      </c>
      <c r="F200" s="31">
        <f>VLOOKUP(Data!E188,alternative_prizes,3,TRUE)</f>
        <v>0.02</v>
      </c>
      <c r="G200" s="31">
        <f>VLOOKUP(Data!F188,alternative_prizes,3,TRUE)</f>
        <v>0.1</v>
      </c>
      <c r="H200" s="31">
        <f>VLOOKUP(Data!G188,alternative_prizes,3,TRUE)</f>
        <v>0.01</v>
      </c>
      <c r="I200" s="31">
        <f>VLOOKUP(Data!H188,alternative_prizes,3,TRUE)</f>
        <v>0</v>
      </c>
      <c r="J200" s="31">
        <f>VLOOKUP(Data!I188,alternative_prizes,3,TRUE)</f>
        <v>0</v>
      </c>
      <c r="K200" s="31">
        <f>VLOOKUP(Data!J188,alternative_prizes,3,TRUE)</f>
        <v>0.1</v>
      </c>
      <c r="L200" s="31">
        <f>VLOOKUP(Data!K188,alternative_prizes,3,TRUE)</f>
        <v>0</v>
      </c>
      <c r="M200" s="31">
        <f>VLOOKUP(Data!L188,alternative_prizes,3,TRUE)</f>
        <v>0.01</v>
      </c>
      <c r="N200" s="31">
        <f>VLOOKUP(Data!M188,alternative_prizes,3,TRUE)</f>
        <v>0.01</v>
      </c>
      <c r="O200" s="31">
        <f>VLOOKUP(Data!N188,alternative_prizes,3,TRUE)</f>
        <v>0.1</v>
      </c>
      <c r="P200" s="31">
        <f>VLOOKUP(Data!O188,alternative_prizes,3,TRUE)</f>
        <v>0.08</v>
      </c>
      <c r="Q200" s="31">
        <f>VLOOKUP(Data!P188,alternative_prizes,3,TRUE)</f>
        <v>0.01</v>
      </c>
      <c r="R200" s="31">
        <f>VLOOKUP(Data!Q188,alternative_prizes,3,TRUE)</f>
        <v>0.08</v>
      </c>
      <c r="S200" s="31">
        <f>VLOOKUP(Data!R188,alternative_prizes,3,TRUE)</f>
        <v>0</v>
      </c>
      <c r="T200" s="31">
        <f>VLOOKUP(Data!S188,alternative_prizes,3,TRUE)</f>
        <v>0.01</v>
      </c>
      <c r="U200" s="31">
        <f>VLOOKUP(Data!T188,alternative_prizes,3,TRUE)</f>
        <v>0.08</v>
      </c>
      <c r="V200" s="31">
        <f>VLOOKUP(Data!U188,alternative_prizes,3,TRUE)</f>
        <v>0.02</v>
      </c>
      <c r="X200">
        <f t="shared" si="148"/>
        <v>186</v>
      </c>
      <c r="Z200" s="32">
        <f t="shared" si="179"/>
        <v>150000</v>
      </c>
      <c r="AA200" s="29">
        <f t="shared" ref="AA200:AT200" si="205">Z200*(1+C200)*(1-$AA$9)</f>
        <v>160786.31797955543</v>
      </c>
      <c r="AB200" s="29">
        <f t="shared" si="205"/>
        <v>159813.84757824949</v>
      </c>
      <c r="AC200" s="29">
        <f t="shared" si="205"/>
        <v>171305.86742835084</v>
      </c>
      <c r="AD200" s="29">
        <f t="shared" si="205"/>
        <v>170269.77251842638</v>
      </c>
      <c r="AE200" s="29">
        <f t="shared" si="205"/>
        <v>182513.66524302849</v>
      </c>
      <c r="AF200" s="29">
        <f t="shared" si="205"/>
        <v>179631.25586383944</v>
      </c>
      <c r="AG200" s="29">
        <f t="shared" si="205"/>
        <v>175043.92863266767</v>
      </c>
      <c r="AH200" s="29">
        <f t="shared" si="205"/>
        <v>170573.75011831944</v>
      </c>
      <c r="AI200" s="29">
        <f t="shared" si="205"/>
        <v>182839.50150326226</v>
      </c>
      <c r="AJ200" s="29">
        <f t="shared" si="205"/>
        <v>178170.24380561773</v>
      </c>
      <c r="AK200" s="29">
        <f t="shared" si="205"/>
        <v>175356.42939257706</v>
      </c>
      <c r="AL200" s="29">
        <f t="shared" si="205"/>
        <v>172587.05310445512</v>
      </c>
      <c r="AM200" s="29">
        <f t="shared" si="205"/>
        <v>184997.57866404895</v>
      </c>
      <c r="AN200" s="29">
        <f t="shared" si="205"/>
        <v>194695.0658739857</v>
      </c>
      <c r="AO200" s="29">
        <f t="shared" si="205"/>
        <v>191620.27756588973</v>
      </c>
      <c r="AP200" s="29">
        <f t="shared" si="205"/>
        <v>201664.92357844242</v>
      </c>
      <c r="AQ200" s="29">
        <f t="shared" si="205"/>
        <v>196514.91228973446</v>
      </c>
      <c r="AR200" s="29">
        <f t="shared" si="205"/>
        <v>193411.3834357158</v>
      </c>
      <c r="AS200" s="29">
        <f t="shared" si="205"/>
        <v>203549.91838665199</v>
      </c>
      <c r="AT200" s="29">
        <f t="shared" si="205"/>
        <v>202318.80448774155</v>
      </c>
      <c r="AU200" s="19"/>
      <c r="AV200" s="28">
        <f t="shared" si="145"/>
        <v>105</v>
      </c>
      <c r="AW200" s="19"/>
      <c r="AX200" s="27">
        <f t="shared" si="146"/>
        <v>1.5072937950368237E-2</v>
      </c>
    </row>
    <row r="201" spans="1:50">
      <c r="A201">
        <f t="shared" si="147"/>
        <v>187</v>
      </c>
      <c r="C201" s="31">
        <f>VLOOKUP(Data!B189,alternative_prizes,3,TRUE)</f>
        <v>0</v>
      </c>
      <c r="D201" s="31">
        <f>VLOOKUP(Data!C189,alternative_prizes,3,TRUE)</f>
        <v>0</v>
      </c>
      <c r="E201" s="31">
        <f>VLOOKUP(Data!D189,alternative_prizes,3,TRUE)</f>
        <v>0.08</v>
      </c>
      <c r="F201" s="31">
        <f>VLOOKUP(Data!E189,alternative_prizes,3,TRUE)</f>
        <v>0.08</v>
      </c>
      <c r="G201" s="31">
        <f>VLOOKUP(Data!F189,alternative_prizes,3,TRUE)</f>
        <v>0.01</v>
      </c>
      <c r="H201" s="31">
        <f>VLOOKUP(Data!G189,alternative_prizes,3,TRUE)</f>
        <v>0.1</v>
      </c>
      <c r="I201" s="31">
        <f>VLOOKUP(Data!H189,alternative_prizes,3,TRUE)</f>
        <v>0.01</v>
      </c>
      <c r="J201" s="31">
        <f>VLOOKUP(Data!I189,alternative_prizes,3,TRUE)</f>
        <v>0.1</v>
      </c>
      <c r="K201" s="31">
        <f>VLOOKUP(Data!J189,alternative_prizes,3,TRUE)</f>
        <v>0.02</v>
      </c>
      <c r="L201" s="31">
        <f>VLOOKUP(Data!K189,alternative_prizes,3,TRUE)</f>
        <v>0</v>
      </c>
      <c r="M201" s="31">
        <f>VLOOKUP(Data!L189,alternative_prizes,3,TRUE)</f>
        <v>0.01</v>
      </c>
      <c r="N201" s="31">
        <f>VLOOKUP(Data!M189,alternative_prizes,3,TRUE)</f>
        <v>0</v>
      </c>
      <c r="O201" s="31">
        <f>VLOOKUP(Data!N189,alternative_prizes,3,TRUE)</f>
        <v>0.1</v>
      </c>
      <c r="P201" s="31">
        <f>VLOOKUP(Data!O189,alternative_prizes,3,TRUE)</f>
        <v>0</v>
      </c>
      <c r="Q201" s="31">
        <f>VLOOKUP(Data!P189,alternative_prizes,3,TRUE)</f>
        <v>0.08</v>
      </c>
      <c r="R201" s="31">
        <f>VLOOKUP(Data!Q189,alternative_prizes,3,TRUE)</f>
        <v>0</v>
      </c>
      <c r="S201" s="31">
        <f>VLOOKUP(Data!R189,alternative_prizes,3,TRUE)</f>
        <v>0.01</v>
      </c>
      <c r="T201" s="31">
        <f>VLOOKUP(Data!S189,alternative_prizes,3,TRUE)</f>
        <v>0.08</v>
      </c>
      <c r="U201" s="31">
        <f>VLOOKUP(Data!T189,alternative_prizes,3,TRUE)</f>
        <v>0.02</v>
      </c>
      <c r="V201" s="31">
        <f>VLOOKUP(Data!U189,alternative_prizes,3,TRUE)</f>
        <v>0</v>
      </c>
      <c r="X201">
        <f t="shared" si="148"/>
        <v>187</v>
      </c>
      <c r="Z201" s="32">
        <f t="shared" si="179"/>
        <v>150000</v>
      </c>
      <c r="AA201" s="29">
        <f t="shared" ref="AA201:AT201" si="206">Z201*(1+C201)*(1-$AA$9)</f>
        <v>146169.37998141401</v>
      </c>
      <c r="AB201" s="29">
        <f t="shared" si="206"/>
        <v>142436.58429433996</v>
      </c>
      <c r="AC201" s="29">
        <f t="shared" si="206"/>
        <v>149903.04393341343</v>
      </c>
      <c r="AD201" s="29">
        <f t="shared" si="206"/>
        <v>157760.89192133071</v>
      </c>
      <c r="AE201" s="29">
        <f t="shared" si="206"/>
        <v>155269.39916686891</v>
      </c>
      <c r="AF201" s="29">
        <f t="shared" si="206"/>
        <v>166434.63324625805</v>
      </c>
      <c r="AG201" s="29">
        <f t="shared" si="206"/>
        <v>163806.1574701998</v>
      </c>
      <c r="AH201" s="29">
        <f t="shared" si="206"/>
        <v>175585.2594800845</v>
      </c>
      <c r="AI201" s="29">
        <f t="shared" si="206"/>
        <v>174523.2818821416</v>
      </c>
      <c r="AJ201" s="29">
        <f t="shared" si="206"/>
        <v>170066.39936689456</v>
      </c>
      <c r="AK201" s="29">
        <f t="shared" si="206"/>
        <v>167380.56768427882</v>
      </c>
      <c r="AL201" s="29">
        <f t="shared" si="206"/>
        <v>163106.09199565425</v>
      </c>
      <c r="AM201" s="29">
        <f t="shared" si="206"/>
        <v>174834.85314677254</v>
      </c>
      <c r="AN201" s="29">
        <f t="shared" si="206"/>
        <v>170370.0138907021</v>
      </c>
      <c r="AO201" s="29">
        <f t="shared" si="206"/>
        <v>179300.7309443675</v>
      </c>
      <c r="AP201" s="29">
        <f t="shared" si="206"/>
        <v>174721.84448235022</v>
      </c>
      <c r="AQ201" s="29">
        <f t="shared" si="206"/>
        <v>171962.49009310742</v>
      </c>
      <c r="AR201" s="29">
        <f t="shared" si="206"/>
        <v>180976.68401018085</v>
      </c>
      <c r="AS201" s="29">
        <f t="shared" si="206"/>
        <v>179882.09791145087</v>
      </c>
      <c r="AT201" s="29">
        <f t="shared" si="206"/>
        <v>175288.36480981854</v>
      </c>
      <c r="AU201" s="19"/>
      <c r="AV201" s="28">
        <f t="shared" si="145"/>
        <v>45</v>
      </c>
      <c r="AW201" s="19"/>
      <c r="AX201" s="27">
        <f t="shared" si="146"/>
        <v>7.8202759972307856E-3</v>
      </c>
    </row>
    <row r="202" spans="1:50">
      <c r="A202">
        <f t="shared" si="147"/>
        <v>188</v>
      </c>
      <c r="C202" s="31">
        <f>VLOOKUP(Data!B190,alternative_prizes,3,TRUE)</f>
        <v>0.08</v>
      </c>
      <c r="D202" s="31">
        <f>VLOOKUP(Data!C190,alternative_prizes,3,TRUE)</f>
        <v>0</v>
      </c>
      <c r="E202" s="31">
        <f>VLOOKUP(Data!D190,alternative_prizes,3,TRUE)</f>
        <v>0</v>
      </c>
      <c r="F202" s="31">
        <f>VLOOKUP(Data!E190,alternative_prizes,3,TRUE)</f>
        <v>0.1</v>
      </c>
      <c r="G202" s="31">
        <f>VLOOKUP(Data!F190,alternative_prizes,3,TRUE)</f>
        <v>0.1</v>
      </c>
      <c r="H202" s="31">
        <f>VLOOKUP(Data!G190,alternative_prizes,3,TRUE)</f>
        <v>0.01</v>
      </c>
      <c r="I202" s="31">
        <f>VLOOKUP(Data!H190,alternative_prizes,3,TRUE)</f>
        <v>0</v>
      </c>
      <c r="J202" s="31">
        <f>VLOOKUP(Data!I190,alternative_prizes,3,TRUE)</f>
        <v>0</v>
      </c>
      <c r="K202" s="31">
        <f>VLOOKUP(Data!J190,alternative_prizes,3,TRUE)</f>
        <v>0.02</v>
      </c>
      <c r="L202" s="31">
        <f>VLOOKUP(Data!K190,alternative_prizes,3,TRUE)</f>
        <v>0.08</v>
      </c>
      <c r="M202" s="31">
        <f>VLOOKUP(Data!L190,alternative_prizes,3,TRUE)</f>
        <v>0.08</v>
      </c>
      <c r="N202" s="31">
        <f>VLOOKUP(Data!M190,alternative_prizes,3,TRUE)</f>
        <v>0.02</v>
      </c>
      <c r="O202" s="31">
        <f>VLOOKUP(Data!N190,alternative_prizes,3,TRUE)</f>
        <v>0</v>
      </c>
      <c r="P202" s="31">
        <f>VLOOKUP(Data!O190,alternative_prizes,3,TRUE)</f>
        <v>0.1</v>
      </c>
      <c r="Q202" s="31">
        <f>VLOOKUP(Data!P190,alternative_prizes,3,TRUE)</f>
        <v>0.1</v>
      </c>
      <c r="R202" s="31">
        <f>VLOOKUP(Data!Q190,alternative_prizes,3,TRUE)</f>
        <v>0.1</v>
      </c>
      <c r="S202" s="31">
        <f>VLOOKUP(Data!R190,alternative_prizes,3,TRUE)</f>
        <v>0.02</v>
      </c>
      <c r="T202" s="31">
        <f>VLOOKUP(Data!S190,alternative_prizes,3,TRUE)</f>
        <v>0.1</v>
      </c>
      <c r="U202" s="31">
        <f>VLOOKUP(Data!T190,alternative_prizes,3,TRUE)</f>
        <v>0</v>
      </c>
      <c r="V202" s="31">
        <f>VLOOKUP(Data!U190,alternative_prizes,3,TRUE)</f>
        <v>0.08</v>
      </c>
      <c r="X202">
        <f t="shared" si="148"/>
        <v>188</v>
      </c>
      <c r="Z202" s="32">
        <f t="shared" si="179"/>
        <v>150000</v>
      </c>
      <c r="AA202" s="29">
        <f t="shared" ref="AA202:AT202" si="207">Z202*(1+C202)*(1-$AA$9)</f>
        <v>157862.93037992713</v>
      </c>
      <c r="AB202" s="29">
        <f t="shared" si="207"/>
        <v>153831.51103788716</v>
      </c>
      <c r="AC202" s="29">
        <f t="shared" si="207"/>
        <v>149903.04393341343</v>
      </c>
      <c r="AD202" s="29">
        <f t="shared" si="207"/>
        <v>160682.38991987385</v>
      </c>
      <c r="AE202" s="29">
        <f t="shared" si="207"/>
        <v>172236.86559581166</v>
      </c>
      <c r="AF202" s="29">
        <f t="shared" si="207"/>
        <v>169516.75608415165</v>
      </c>
      <c r="AG202" s="29">
        <f t="shared" si="207"/>
        <v>165187.72755520692</v>
      </c>
      <c r="AH202" s="29">
        <f t="shared" si="207"/>
        <v>160969.25144855556</v>
      </c>
      <c r="AI202" s="29">
        <f t="shared" si="207"/>
        <v>159995.67462609234</v>
      </c>
      <c r="AJ202" s="29">
        <f t="shared" si="207"/>
        <v>168382.57363058862</v>
      </c>
      <c r="AK202" s="29">
        <f t="shared" si="207"/>
        <v>177209.10998825711</v>
      </c>
      <c r="AL202" s="29">
        <f t="shared" si="207"/>
        <v>176137.31099148386</v>
      </c>
      <c r="AM202" s="29">
        <f t="shared" si="207"/>
        <v>171639.21026145798</v>
      </c>
      <c r="AN202" s="29">
        <f t="shared" si="207"/>
        <v>183981.57759239036</v>
      </c>
      <c r="AO202" s="29">
        <f t="shared" si="207"/>
        <v>197211.46958100217</v>
      </c>
      <c r="AP202" s="29">
        <f t="shared" si="207"/>
        <v>211392.70704844291</v>
      </c>
      <c r="AQ202" s="29">
        <f t="shared" si="207"/>
        <v>210114.15826867239</v>
      </c>
      <c r="AR202" s="29">
        <f t="shared" si="207"/>
        <v>225223.21242262263</v>
      </c>
      <c r="AS202" s="29">
        <f t="shared" si="207"/>
        <v>219471.58211491368</v>
      </c>
      <c r="AT202" s="29">
        <f t="shared" si="207"/>
        <v>230976.18058519386</v>
      </c>
      <c r="AU202" s="19"/>
      <c r="AV202" s="28">
        <f t="shared" si="145"/>
        <v>152</v>
      </c>
      <c r="AW202" s="19"/>
      <c r="AX202" s="27">
        <f t="shared" si="146"/>
        <v>2.18185835673117E-2</v>
      </c>
    </row>
    <row r="203" spans="1:50">
      <c r="A203">
        <f t="shared" si="147"/>
        <v>189</v>
      </c>
      <c r="C203" s="31">
        <f>VLOOKUP(Data!B191,alternative_prizes,3,TRUE)</f>
        <v>0.08</v>
      </c>
      <c r="D203" s="31">
        <f>VLOOKUP(Data!C191,alternative_prizes,3,TRUE)</f>
        <v>0.1</v>
      </c>
      <c r="E203" s="31">
        <f>VLOOKUP(Data!D191,alternative_prizes,3,TRUE)</f>
        <v>0.1</v>
      </c>
      <c r="F203" s="31">
        <f>VLOOKUP(Data!E191,alternative_prizes,3,TRUE)</f>
        <v>0</v>
      </c>
      <c r="G203" s="31">
        <f>VLOOKUP(Data!F191,alternative_prizes,3,TRUE)</f>
        <v>0.1</v>
      </c>
      <c r="H203" s="31">
        <f>VLOOKUP(Data!G191,alternative_prizes,3,TRUE)</f>
        <v>0.01</v>
      </c>
      <c r="I203" s="31">
        <f>VLOOKUP(Data!H191,alternative_prizes,3,TRUE)</f>
        <v>0.1</v>
      </c>
      <c r="J203" s="31">
        <f>VLOOKUP(Data!I191,alternative_prizes,3,TRUE)</f>
        <v>0.1</v>
      </c>
      <c r="K203" s="31">
        <f>VLOOKUP(Data!J191,alternative_prizes,3,TRUE)</f>
        <v>0.02</v>
      </c>
      <c r="L203" s="31">
        <f>VLOOKUP(Data!K191,alternative_prizes,3,TRUE)</f>
        <v>0</v>
      </c>
      <c r="M203" s="31">
        <f>VLOOKUP(Data!L191,alternative_prizes,3,TRUE)</f>
        <v>0.1</v>
      </c>
      <c r="N203" s="31">
        <f>VLOOKUP(Data!M191,alternative_prizes,3,TRUE)</f>
        <v>0</v>
      </c>
      <c r="O203" s="31">
        <f>VLOOKUP(Data!N191,alternative_prizes,3,TRUE)</f>
        <v>0.1</v>
      </c>
      <c r="P203" s="31">
        <f>VLOOKUP(Data!O191,alternative_prizes,3,TRUE)</f>
        <v>0</v>
      </c>
      <c r="Q203" s="31">
        <f>VLOOKUP(Data!P191,alternative_prizes,3,TRUE)</f>
        <v>0.01</v>
      </c>
      <c r="R203" s="31">
        <f>VLOOKUP(Data!Q191,alternative_prizes,3,TRUE)</f>
        <v>0</v>
      </c>
      <c r="S203" s="31">
        <f>VLOOKUP(Data!R191,alternative_prizes,3,TRUE)</f>
        <v>0.08</v>
      </c>
      <c r="T203" s="31">
        <f>VLOOKUP(Data!S191,alternative_prizes,3,TRUE)</f>
        <v>0.1</v>
      </c>
      <c r="U203" s="31">
        <f>VLOOKUP(Data!T191,alternative_prizes,3,TRUE)</f>
        <v>0.02</v>
      </c>
      <c r="V203" s="31">
        <f>VLOOKUP(Data!U191,alternative_prizes,3,TRUE)</f>
        <v>0.01</v>
      </c>
      <c r="X203">
        <f t="shared" si="148"/>
        <v>189</v>
      </c>
      <c r="Z203" s="32">
        <f t="shared" si="179"/>
        <v>150000</v>
      </c>
      <c r="AA203" s="29">
        <f t="shared" ref="AA203:AT203" si="208">Z203*(1+C203)*(1-$AA$9)</f>
        <v>157862.93037992713</v>
      </c>
      <c r="AB203" s="29">
        <f t="shared" si="208"/>
        <v>169214.66214167589</v>
      </c>
      <c r="AC203" s="29">
        <f t="shared" si="208"/>
        <v>181382.68315943025</v>
      </c>
      <c r="AD203" s="29">
        <f t="shared" si="208"/>
        <v>176750.62891186125</v>
      </c>
      <c r="AE203" s="29">
        <f t="shared" si="208"/>
        <v>189460.55215539283</v>
      </c>
      <c r="AF203" s="29">
        <f t="shared" si="208"/>
        <v>186468.43169256681</v>
      </c>
      <c r="AG203" s="29">
        <f t="shared" si="208"/>
        <v>199877.15034180038</v>
      </c>
      <c r="AH203" s="29">
        <f t="shared" si="208"/>
        <v>214250.07367802749</v>
      </c>
      <c r="AI203" s="29">
        <f t="shared" si="208"/>
        <v>212954.24292732895</v>
      </c>
      <c r="AJ203" s="29">
        <f t="shared" si="208"/>
        <v>207515.93102066062</v>
      </c>
      <c r="AK203" s="29">
        <f t="shared" si="208"/>
        <v>222438.1498060762</v>
      </c>
      <c r="AL203" s="29">
        <f t="shared" si="208"/>
        <v>216757.64294244698</v>
      </c>
      <c r="AM203" s="29">
        <f t="shared" si="208"/>
        <v>232344.42201762149</v>
      </c>
      <c r="AN203" s="29">
        <f t="shared" si="208"/>
        <v>226410.93405637154</v>
      </c>
      <c r="AO203" s="29">
        <f t="shared" si="208"/>
        <v>222835.26207035311</v>
      </c>
      <c r="AP203" s="29">
        <f t="shared" si="208"/>
        <v>217144.61396546278</v>
      </c>
      <c r="AQ203" s="29">
        <f t="shared" si="208"/>
        <v>228527.23384537335</v>
      </c>
      <c r="AR203" s="29">
        <f t="shared" si="208"/>
        <v>244960.34992033616</v>
      </c>
      <c r="AS203" s="29">
        <f t="shared" si="208"/>
        <v>243478.77678162316</v>
      </c>
      <c r="AT203" s="29">
        <f t="shared" si="208"/>
        <v>239633.55506140663</v>
      </c>
      <c r="AU203" s="19"/>
      <c r="AV203" s="28">
        <f t="shared" si="145"/>
        <v>166</v>
      </c>
      <c r="AW203" s="19"/>
      <c r="AX203" s="27">
        <f t="shared" si="146"/>
        <v>2.370027177364542E-2</v>
      </c>
    </row>
    <row r="204" spans="1:50">
      <c r="A204">
        <f t="shared" si="147"/>
        <v>190</v>
      </c>
      <c r="C204" s="31">
        <f>VLOOKUP(Data!B192,alternative_prizes,3,TRUE)</f>
        <v>0.01</v>
      </c>
      <c r="D204" s="31">
        <f>VLOOKUP(Data!C192,alternative_prizes,3,TRUE)</f>
        <v>0.01</v>
      </c>
      <c r="E204" s="31">
        <f>VLOOKUP(Data!D192,alternative_prizes,3,TRUE)</f>
        <v>0.02</v>
      </c>
      <c r="F204" s="31">
        <f>VLOOKUP(Data!E192,alternative_prizes,3,TRUE)</f>
        <v>0.1</v>
      </c>
      <c r="G204" s="31">
        <f>VLOOKUP(Data!F192,alternative_prizes,3,TRUE)</f>
        <v>0</v>
      </c>
      <c r="H204" s="31">
        <f>VLOOKUP(Data!G192,alternative_prizes,3,TRUE)</f>
        <v>0.02</v>
      </c>
      <c r="I204" s="31">
        <f>VLOOKUP(Data!H192,alternative_prizes,3,TRUE)</f>
        <v>0</v>
      </c>
      <c r="J204" s="31">
        <f>VLOOKUP(Data!I192,alternative_prizes,3,TRUE)</f>
        <v>0.02</v>
      </c>
      <c r="K204" s="31">
        <f>VLOOKUP(Data!J192,alternative_prizes,3,TRUE)</f>
        <v>0</v>
      </c>
      <c r="L204" s="31">
        <f>VLOOKUP(Data!K192,alternative_prizes,3,TRUE)</f>
        <v>0.08</v>
      </c>
      <c r="M204" s="31">
        <f>VLOOKUP(Data!L192,alternative_prizes,3,TRUE)</f>
        <v>0.1</v>
      </c>
      <c r="N204" s="31">
        <f>VLOOKUP(Data!M192,alternative_prizes,3,TRUE)</f>
        <v>0.02</v>
      </c>
      <c r="O204" s="31">
        <f>VLOOKUP(Data!N192,alternative_prizes,3,TRUE)</f>
        <v>0.01</v>
      </c>
      <c r="P204" s="31">
        <f>VLOOKUP(Data!O192,alternative_prizes,3,TRUE)</f>
        <v>0</v>
      </c>
      <c r="Q204" s="31">
        <f>VLOOKUP(Data!P192,alternative_prizes,3,TRUE)</f>
        <v>0.02</v>
      </c>
      <c r="R204" s="31">
        <f>VLOOKUP(Data!Q192,alternative_prizes,3,TRUE)</f>
        <v>0.01</v>
      </c>
      <c r="S204" s="31">
        <f>VLOOKUP(Data!R192,alternative_prizes,3,TRUE)</f>
        <v>0.1</v>
      </c>
      <c r="T204" s="31">
        <f>VLOOKUP(Data!S192,alternative_prizes,3,TRUE)</f>
        <v>0.08</v>
      </c>
      <c r="U204" s="31">
        <f>VLOOKUP(Data!T192,alternative_prizes,3,TRUE)</f>
        <v>0.01</v>
      </c>
      <c r="V204" s="31">
        <f>VLOOKUP(Data!U192,alternative_prizes,3,TRUE)</f>
        <v>0</v>
      </c>
      <c r="X204">
        <f t="shared" si="148"/>
        <v>190</v>
      </c>
      <c r="Z204" s="32">
        <f t="shared" si="179"/>
        <v>150000</v>
      </c>
      <c r="AA204" s="29">
        <f t="shared" ref="AA204:AT204" si="209">Z204*(1+C204)*(1-$AA$9)</f>
        <v>147631.07378122816</v>
      </c>
      <c r="AB204" s="29">
        <f t="shared" si="209"/>
        <v>145299.55963865621</v>
      </c>
      <c r="AC204" s="29">
        <f t="shared" si="209"/>
        <v>144420.75649889311</v>
      </c>
      <c r="AD204" s="29">
        <f t="shared" si="209"/>
        <v>154805.87784852649</v>
      </c>
      <c r="AE204" s="29">
        <f t="shared" si="209"/>
        <v>150852.52788398421</v>
      </c>
      <c r="AF204" s="29">
        <f t="shared" si="209"/>
        <v>149940.13919213042</v>
      </c>
      <c r="AG204" s="29">
        <f t="shared" si="209"/>
        <v>146111.04786693747</v>
      </c>
      <c r="AH204" s="29">
        <f t="shared" si="209"/>
        <v>145227.33667098571</v>
      </c>
      <c r="AI204" s="29">
        <f t="shared" si="209"/>
        <v>141518.59838366701</v>
      </c>
      <c r="AJ204" s="29">
        <f t="shared" si="209"/>
        <v>148936.93762737131</v>
      </c>
      <c r="AK204" s="29">
        <f t="shared" si="209"/>
        <v>159646.81208170493</v>
      </c>
      <c r="AL204" s="29">
        <f t="shared" si="209"/>
        <v>158681.23365834646</v>
      </c>
      <c r="AM204" s="29">
        <f t="shared" si="209"/>
        <v>156175.20609274437</v>
      </c>
      <c r="AN204" s="29">
        <f t="shared" si="209"/>
        <v>152186.88695363997</v>
      </c>
      <c r="AO204" s="29">
        <f t="shared" si="209"/>
        <v>151266.42776974267</v>
      </c>
      <c r="AP204" s="29">
        <f t="shared" si="209"/>
        <v>148877.50105798466</v>
      </c>
      <c r="AQ204" s="29">
        <f t="shared" si="209"/>
        <v>159583.10150073815</v>
      </c>
      <c r="AR204" s="29">
        <f t="shared" si="209"/>
        <v>167948.37361349247</v>
      </c>
      <c r="AS204" s="29">
        <f t="shared" si="209"/>
        <v>165295.99157580518</v>
      </c>
      <c r="AT204" s="29">
        <f t="shared" si="209"/>
        <v>161074.7506803232</v>
      </c>
      <c r="AU204" s="19"/>
      <c r="AV204" s="28">
        <f t="shared" si="145"/>
        <v>22</v>
      </c>
      <c r="AW204" s="19"/>
      <c r="AX204" s="27">
        <f t="shared" si="146"/>
        <v>3.5680129112940495E-3</v>
      </c>
    </row>
    <row r="205" spans="1:50">
      <c r="A205">
        <f t="shared" si="147"/>
        <v>191</v>
      </c>
      <c r="C205" s="31">
        <f>VLOOKUP(Data!B193,alternative_prizes,3,TRUE)</f>
        <v>0.1</v>
      </c>
      <c r="D205" s="31">
        <f>VLOOKUP(Data!C193,alternative_prizes,3,TRUE)</f>
        <v>0.08</v>
      </c>
      <c r="E205" s="31">
        <f>VLOOKUP(Data!D193,alternative_prizes,3,TRUE)</f>
        <v>0.08</v>
      </c>
      <c r="F205" s="31">
        <f>VLOOKUP(Data!E193,alternative_prizes,3,TRUE)</f>
        <v>0</v>
      </c>
      <c r="G205" s="31">
        <f>VLOOKUP(Data!F193,alternative_prizes,3,TRUE)</f>
        <v>0.01</v>
      </c>
      <c r="H205" s="31">
        <f>VLOOKUP(Data!G193,alternative_prizes,3,TRUE)</f>
        <v>0.01</v>
      </c>
      <c r="I205" s="31">
        <f>VLOOKUP(Data!H193,alternative_prizes,3,TRUE)</f>
        <v>0.1</v>
      </c>
      <c r="J205" s="31">
        <f>VLOOKUP(Data!I193,alternative_prizes,3,TRUE)</f>
        <v>0.01</v>
      </c>
      <c r="K205" s="31">
        <f>VLOOKUP(Data!J193,alternative_prizes,3,TRUE)</f>
        <v>0.02</v>
      </c>
      <c r="L205" s="31">
        <f>VLOOKUP(Data!K193,alternative_prizes,3,TRUE)</f>
        <v>0</v>
      </c>
      <c r="M205" s="31">
        <f>VLOOKUP(Data!L193,alternative_prizes,3,TRUE)</f>
        <v>0.02</v>
      </c>
      <c r="N205" s="31">
        <f>VLOOKUP(Data!M193,alternative_prizes,3,TRUE)</f>
        <v>0.08</v>
      </c>
      <c r="O205" s="31">
        <f>VLOOKUP(Data!N193,alternative_prizes,3,TRUE)</f>
        <v>0.01</v>
      </c>
      <c r="P205" s="31">
        <f>VLOOKUP(Data!O193,alternative_prizes,3,TRUE)</f>
        <v>0</v>
      </c>
      <c r="Q205" s="31">
        <f>VLOOKUP(Data!P193,alternative_prizes,3,TRUE)</f>
        <v>0.02</v>
      </c>
      <c r="R205" s="31">
        <f>VLOOKUP(Data!Q193,alternative_prizes,3,TRUE)</f>
        <v>0.01</v>
      </c>
      <c r="S205" s="31">
        <f>VLOOKUP(Data!R193,alternative_prizes,3,TRUE)</f>
        <v>0.1</v>
      </c>
      <c r="T205" s="31">
        <f>VLOOKUP(Data!S193,alternative_prizes,3,TRUE)</f>
        <v>0.02</v>
      </c>
      <c r="U205" s="31">
        <f>VLOOKUP(Data!T193,alternative_prizes,3,TRUE)</f>
        <v>0</v>
      </c>
      <c r="V205" s="31">
        <f>VLOOKUP(Data!U193,alternative_prizes,3,TRUE)</f>
        <v>0.08</v>
      </c>
      <c r="X205">
        <f t="shared" si="148"/>
        <v>191</v>
      </c>
      <c r="Z205" s="32">
        <f t="shared" si="179"/>
        <v>150000</v>
      </c>
      <c r="AA205" s="29">
        <f t="shared" ref="AA205:AT205" si="210">Z205*(1+C205)*(1-$AA$9)</f>
        <v>160786.31797955543</v>
      </c>
      <c r="AB205" s="29">
        <f t="shared" si="210"/>
        <v>169214.66214167592</v>
      </c>
      <c r="AC205" s="29">
        <f t="shared" si="210"/>
        <v>178084.81619289517</v>
      </c>
      <c r="AD205" s="29">
        <f t="shared" si="210"/>
        <v>173536.98111346379</v>
      </c>
      <c r="AE205" s="29">
        <f t="shared" si="210"/>
        <v>170796.33908355579</v>
      </c>
      <c r="AF205" s="29">
        <f t="shared" si="210"/>
        <v>168098.97957872058</v>
      </c>
      <c r="AG205" s="29">
        <f t="shared" si="210"/>
        <v>180186.77321721974</v>
      </c>
      <c r="AH205" s="29">
        <f t="shared" si="210"/>
        <v>177341.11207488528</v>
      </c>
      <c r="AI205" s="29">
        <f t="shared" si="210"/>
        <v>176268.51470096299</v>
      </c>
      <c r="AJ205" s="29">
        <f t="shared" si="210"/>
        <v>171767.06336056348</v>
      </c>
      <c r="AK205" s="29">
        <f t="shared" si="210"/>
        <v>170728.17903796438</v>
      </c>
      <c r="AL205" s="29">
        <f t="shared" si="210"/>
        <v>179677.67094241272</v>
      </c>
      <c r="AM205" s="29">
        <f t="shared" si="210"/>
        <v>176840.04997159043</v>
      </c>
      <c r="AN205" s="29">
        <f t="shared" si="210"/>
        <v>172324.00306819764</v>
      </c>
      <c r="AO205" s="29">
        <f t="shared" si="210"/>
        <v>171281.7502538774</v>
      </c>
      <c r="AP205" s="29">
        <f t="shared" si="210"/>
        <v>168576.72472738713</v>
      </c>
      <c r="AQ205" s="29">
        <f t="shared" si="210"/>
        <v>180698.87243979768</v>
      </c>
      <c r="AR205" s="29">
        <f t="shared" si="210"/>
        <v>179605.96660548777</v>
      </c>
      <c r="AS205" s="29">
        <f t="shared" si="210"/>
        <v>175019.28519791132</v>
      </c>
      <c r="AT205" s="29">
        <f t="shared" si="210"/>
        <v>184193.71489561658</v>
      </c>
      <c r="AU205" s="19"/>
      <c r="AV205" s="28">
        <f t="shared" si="145"/>
        <v>62</v>
      </c>
      <c r="AW205" s="19"/>
      <c r="AX205" s="27">
        <f t="shared" si="146"/>
        <v>1.0320528444953014E-2</v>
      </c>
    </row>
    <row r="206" spans="1:50">
      <c r="A206">
        <f t="shared" si="147"/>
        <v>192</v>
      </c>
      <c r="C206" s="31">
        <f>VLOOKUP(Data!B194,alternative_prizes,3,TRUE)</f>
        <v>0.08</v>
      </c>
      <c r="D206" s="31">
        <f>VLOOKUP(Data!C194,alternative_prizes,3,TRUE)</f>
        <v>0.1</v>
      </c>
      <c r="E206" s="31">
        <f>VLOOKUP(Data!D194,alternative_prizes,3,TRUE)</f>
        <v>0.01</v>
      </c>
      <c r="F206" s="31">
        <f>VLOOKUP(Data!E194,alternative_prizes,3,TRUE)</f>
        <v>0.08</v>
      </c>
      <c r="G206" s="31">
        <f>VLOOKUP(Data!F194,alternative_prizes,3,TRUE)</f>
        <v>0.08</v>
      </c>
      <c r="H206" s="31">
        <f>VLOOKUP(Data!G194,alternative_prizes,3,TRUE)</f>
        <v>0.1</v>
      </c>
      <c r="I206" s="31">
        <f>VLOOKUP(Data!H194,alternative_prizes,3,TRUE)</f>
        <v>0.01</v>
      </c>
      <c r="J206" s="31">
        <f>VLOOKUP(Data!I194,alternative_prizes,3,TRUE)</f>
        <v>0.02</v>
      </c>
      <c r="K206" s="31">
        <f>VLOOKUP(Data!J194,alternative_prizes,3,TRUE)</f>
        <v>0.02</v>
      </c>
      <c r="L206" s="31">
        <f>VLOOKUP(Data!K194,alternative_prizes,3,TRUE)</f>
        <v>0.08</v>
      </c>
      <c r="M206" s="31">
        <f>VLOOKUP(Data!L194,alternative_prizes,3,TRUE)</f>
        <v>0.01</v>
      </c>
      <c r="N206" s="31">
        <f>VLOOKUP(Data!M194,alternative_prizes,3,TRUE)</f>
        <v>0.08</v>
      </c>
      <c r="O206" s="31">
        <f>VLOOKUP(Data!N194,alternative_prizes,3,TRUE)</f>
        <v>0.1</v>
      </c>
      <c r="P206" s="31">
        <f>VLOOKUP(Data!O194,alternative_prizes,3,TRUE)</f>
        <v>0</v>
      </c>
      <c r="Q206" s="31">
        <f>VLOOKUP(Data!P194,alternative_prizes,3,TRUE)</f>
        <v>0</v>
      </c>
      <c r="R206" s="31">
        <f>VLOOKUP(Data!Q194,alternative_prizes,3,TRUE)</f>
        <v>0.02</v>
      </c>
      <c r="S206" s="31">
        <f>VLOOKUP(Data!R194,alternative_prizes,3,TRUE)</f>
        <v>0.1</v>
      </c>
      <c r="T206" s="31">
        <f>VLOOKUP(Data!S194,alternative_prizes,3,TRUE)</f>
        <v>0</v>
      </c>
      <c r="U206" s="31">
        <f>VLOOKUP(Data!T194,alternative_prizes,3,TRUE)</f>
        <v>0.1</v>
      </c>
      <c r="V206" s="31">
        <f>VLOOKUP(Data!U194,alternative_prizes,3,TRUE)</f>
        <v>0.02</v>
      </c>
      <c r="X206">
        <f t="shared" si="148"/>
        <v>192</v>
      </c>
      <c r="Z206" s="32">
        <f t="shared" si="179"/>
        <v>150000</v>
      </c>
      <c r="AA206" s="29">
        <f t="shared" ref="AA206:AT206" si="211">Z206*(1+C206)*(1-$AA$9)</f>
        <v>157862.93037992713</v>
      </c>
      <c r="AB206" s="29">
        <f t="shared" si="211"/>
        <v>169214.66214167589</v>
      </c>
      <c r="AC206" s="29">
        <f t="shared" si="211"/>
        <v>166542.28181002231</v>
      </c>
      <c r="AD206" s="29">
        <f t="shared" si="211"/>
        <v>175272.3509245984</v>
      </c>
      <c r="AE206" s="29">
        <f t="shared" si="211"/>
        <v>184460.04621024025</v>
      </c>
      <c r="AF206" s="29">
        <f t="shared" si="211"/>
        <v>197724.34429655451</v>
      </c>
      <c r="AG206" s="29">
        <f t="shared" si="211"/>
        <v>194601.71507459733</v>
      </c>
      <c r="AH206" s="29">
        <f t="shared" si="211"/>
        <v>193424.72184326104</v>
      </c>
      <c r="AI206" s="29">
        <f t="shared" si="211"/>
        <v>192254.84732136718</v>
      </c>
      <c r="AJ206" s="29">
        <f t="shared" si="211"/>
        <v>202332.75718597672</v>
      </c>
      <c r="AK206" s="29">
        <f t="shared" si="211"/>
        <v>199137.34802988166</v>
      </c>
      <c r="AL206" s="29">
        <f t="shared" si="211"/>
        <v>209576.03538723019</v>
      </c>
      <c r="AM206" s="29">
        <f t="shared" si="211"/>
        <v>224646.39377777171</v>
      </c>
      <c r="AN206" s="29">
        <f t="shared" si="211"/>
        <v>218909.49395704982</v>
      </c>
      <c r="AO206" s="29">
        <f t="shared" si="211"/>
        <v>213319.10002498046</v>
      </c>
      <c r="AP206" s="29">
        <f t="shared" si="211"/>
        <v>212028.90000414351</v>
      </c>
      <c r="AQ206" s="29">
        <f t="shared" si="211"/>
        <v>227275.64091281052</v>
      </c>
      <c r="AR206" s="29">
        <f t="shared" si="211"/>
        <v>221471.59678069336</v>
      </c>
      <c r="AS206" s="29">
        <f t="shared" si="211"/>
        <v>237397.35055613631</v>
      </c>
      <c r="AT206" s="29">
        <f t="shared" si="211"/>
        <v>235961.52007214169</v>
      </c>
      <c r="AU206" s="19"/>
      <c r="AV206" s="28">
        <f t="shared" si="145"/>
        <v>161</v>
      </c>
      <c r="AW206" s="19"/>
      <c r="AX206" s="27">
        <f t="shared" si="146"/>
        <v>2.2910169593308494E-2</v>
      </c>
    </row>
    <row r="207" spans="1:50">
      <c r="A207">
        <f t="shared" si="147"/>
        <v>193</v>
      </c>
      <c r="C207" s="31">
        <f>VLOOKUP(Data!B195,alternative_prizes,3,TRUE)</f>
        <v>0</v>
      </c>
      <c r="D207" s="31">
        <f>VLOOKUP(Data!C195,alternative_prizes,3,TRUE)</f>
        <v>0.1</v>
      </c>
      <c r="E207" s="31">
        <f>VLOOKUP(Data!D195,alternative_prizes,3,TRUE)</f>
        <v>0</v>
      </c>
      <c r="F207" s="31">
        <f>VLOOKUP(Data!E195,alternative_prizes,3,TRUE)</f>
        <v>0.01</v>
      </c>
      <c r="G207" s="31">
        <f>VLOOKUP(Data!F195,alternative_prizes,3,TRUE)</f>
        <v>0.08</v>
      </c>
      <c r="H207" s="31">
        <f>VLOOKUP(Data!G195,alternative_prizes,3,TRUE)</f>
        <v>0.02</v>
      </c>
      <c r="I207" s="31">
        <f>VLOOKUP(Data!H195,alternative_prizes,3,TRUE)</f>
        <v>0</v>
      </c>
      <c r="J207" s="31">
        <f>VLOOKUP(Data!I195,alternative_prizes,3,TRUE)</f>
        <v>0</v>
      </c>
      <c r="K207" s="31">
        <f>VLOOKUP(Data!J195,alternative_prizes,3,TRUE)</f>
        <v>0</v>
      </c>
      <c r="L207" s="31">
        <f>VLOOKUP(Data!K195,alternative_prizes,3,TRUE)</f>
        <v>0</v>
      </c>
      <c r="M207" s="31">
        <f>VLOOKUP(Data!L195,alternative_prizes,3,TRUE)</f>
        <v>0.02</v>
      </c>
      <c r="N207" s="31">
        <f>VLOOKUP(Data!M195,alternative_prizes,3,TRUE)</f>
        <v>0.1</v>
      </c>
      <c r="O207" s="31">
        <f>VLOOKUP(Data!N195,alternative_prizes,3,TRUE)</f>
        <v>0.01</v>
      </c>
      <c r="P207" s="31">
        <f>VLOOKUP(Data!O195,alternative_prizes,3,TRUE)</f>
        <v>0.08</v>
      </c>
      <c r="Q207" s="31">
        <f>VLOOKUP(Data!P195,alternative_prizes,3,TRUE)</f>
        <v>0.02</v>
      </c>
      <c r="R207" s="31">
        <f>VLOOKUP(Data!Q195,alternative_prizes,3,TRUE)</f>
        <v>0.01</v>
      </c>
      <c r="S207" s="31">
        <f>VLOOKUP(Data!R195,alternative_prizes,3,TRUE)</f>
        <v>0</v>
      </c>
      <c r="T207" s="31">
        <f>VLOOKUP(Data!S195,alternative_prizes,3,TRUE)</f>
        <v>0.02</v>
      </c>
      <c r="U207" s="31">
        <f>VLOOKUP(Data!T195,alternative_prizes,3,TRUE)</f>
        <v>0.08</v>
      </c>
      <c r="V207" s="31">
        <f>VLOOKUP(Data!U195,alternative_prizes,3,TRUE)</f>
        <v>0.08</v>
      </c>
      <c r="X207">
        <f t="shared" si="148"/>
        <v>193</v>
      </c>
      <c r="Z207" s="32">
        <f t="shared" ref="Z207:Z214" si="212">initial_investment</f>
        <v>150000</v>
      </c>
      <c r="AA207" s="29">
        <f t="shared" ref="AA207:AT207" si="213">Z207*(1+C207)*(1-$AA$9)</f>
        <v>146169.37998141401</v>
      </c>
      <c r="AB207" s="29">
        <f t="shared" si="213"/>
        <v>156680.24272377399</v>
      </c>
      <c r="AC207" s="29">
        <f t="shared" si="213"/>
        <v>152679.02622847666</v>
      </c>
      <c r="AD207" s="29">
        <f t="shared" si="213"/>
        <v>150267.7905732154</v>
      </c>
      <c r="AE207" s="29">
        <f t="shared" si="213"/>
        <v>158144.75841069984</v>
      </c>
      <c r="AF207" s="29">
        <f t="shared" si="213"/>
        <v>157188.26473257702</v>
      </c>
      <c r="AG207" s="29">
        <f t="shared" si="213"/>
        <v>153174.07464210101</v>
      </c>
      <c r="AH207" s="29">
        <f t="shared" si="213"/>
        <v>149262.39679775157</v>
      </c>
      <c r="AI207" s="29">
        <f t="shared" si="213"/>
        <v>145450.61329644761</v>
      </c>
      <c r="AJ207" s="29">
        <f t="shared" si="213"/>
        <v>141736.17308972107</v>
      </c>
      <c r="AK207" s="29">
        <f t="shared" si="213"/>
        <v>140878.92208194776</v>
      </c>
      <c r="AL207" s="29">
        <f t="shared" si="213"/>
        <v>151009.3544165671</v>
      </c>
      <c r="AM207" s="29">
        <f t="shared" si="213"/>
        <v>148624.487623519</v>
      </c>
      <c r="AN207" s="29">
        <f t="shared" si="213"/>
        <v>156415.31428309283</v>
      </c>
      <c r="AO207" s="29">
        <f t="shared" si="213"/>
        <v>155469.2806568323</v>
      </c>
      <c r="AP207" s="29">
        <f t="shared" si="213"/>
        <v>153013.97895575518</v>
      </c>
      <c r="AQ207" s="29">
        <f t="shared" si="213"/>
        <v>149106.38954967912</v>
      </c>
      <c r="AR207" s="29">
        <f t="shared" si="213"/>
        <v>148204.56187985773</v>
      </c>
      <c r="AS207" s="29">
        <f t="shared" si="213"/>
        <v>155973.37622685058</v>
      </c>
      <c r="AT207" s="29">
        <f t="shared" si="213"/>
        <v>164149.42821614334</v>
      </c>
      <c r="AU207" s="19"/>
      <c r="AV207" s="28">
        <f t="shared" si="145"/>
        <v>26</v>
      </c>
      <c r="AW207" s="19"/>
      <c r="AX207" s="27">
        <f t="shared" si="146"/>
        <v>4.5172655489875702E-3</v>
      </c>
    </row>
    <row r="208" spans="1:50">
      <c r="A208">
        <f t="shared" si="147"/>
        <v>194</v>
      </c>
      <c r="C208" s="31">
        <f>VLOOKUP(Data!B196,alternative_prizes,3,TRUE)</f>
        <v>0.1</v>
      </c>
      <c r="D208" s="31">
        <f>VLOOKUP(Data!C196,alternative_prizes,3,TRUE)</f>
        <v>0.1</v>
      </c>
      <c r="E208" s="31">
        <f>VLOOKUP(Data!D196,alternative_prizes,3,TRUE)</f>
        <v>0</v>
      </c>
      <c r="F208" s="31">
        <f>VLOOKUP(Data!E196,alternative_prizes,3,TRUE)</f>
        <v>0.01</v>
      </c>
      <c r="G208" s="31">
        <f>VLOOKUP(Data!F196,alternative_prizes,3,TRUE)</f>
        <v>0</v>
      </c>
      <c r="H208" s="31">
        <f>VLOOKUP(Data!G196,alternative_prizes,3,TRUE)</f>
        <v>0.1</v>
      </c>
      <c r="I208" s="31">
        <f>VLOOKUP(Data!H196,alternative_prizes,3,TRUE)</f>
        <v>0.1</v>
      </c>
      <c r="J208" s="31">
        <f>VLOOKUP(Data!I196,alternative_prizes,3,TRUE)</f>
        <v>0.01</v>
      </c>
      <c r="K208" s="31">
        <f>VLOOKUP(Data!J196,alternative_prizes,3,TRUE)</f>
        <v>0.02</v>
      </c>
      <c r="L208" s="31">
        <f>VLOOKUP(Data!K196,alternative_prizes,3,TRUE)</f>
        <v>0</v>
      </c>
      <c r="M208" s="31">
        <f>VLOOKUP(Data!L196,alternative_prizes,3,TRUE)</f>
        <v>0.01</v>
      </c>
      <c r="N208" s="31">
        <f>VLOOKUP(Data!M196,alternative_prizes,3,TRUE)</f>
        <v>0.1</v>
      </c>
      <c r="O208" s="31">
        <f>VLOOKUP(Data!N196,alternative_prizes,3,TRUE)</f>
        <v>0.02</v>
      </c>
      <c r="P208" s="31">
        <f>VLOOKUP(Data!O196,alternative_prizes,3,TRUE)</f>
        <v>0</v>
      </c>
      <c r="Q208" s="31">
        <f>VLOOKUP(Data!P196,alternative_prizes,3,TRUE)</f>
        <v>0</v>
      </c>
      <c r="R208" s="31">
        <f>VLOOKUP(Data!Q196,alternative_prizes,3,TRUE)</f>
        <v>0.1</v>
      </c>
      <c r="S208" s="31">
        <f>VLOOKUP(Data!R196,alternative_prizes,3,TRUE)</f>
        <v>0.1</v>
      </c>
      <c r="T208" s="31">
        <f>VLOOKUP(Data!S196,alternative_prizes,3,TRUE)</f>
        <v>0.02</v>
      </c>
      <c r="U208" s="31">
        <f>VLOOKUP(Data!T196,alternative_prizes,3,TRUE)</f>
        <v>0.01</v>
      </c>
      <c r="V208" s="31">
        <f>VLOOKUP(Data!U196,alternative_prizes,3,TRUE)</f>
        <v>0.08</v>
      </c>
      <c r="X208">
        <f t="shared" si="148"/>
        <v>194</v>
      </c>
      <c r="Z208" s="32">
        <f t="shared" si="212"/>
        <v>150000</v>
      </c>
      <c r="AA208" s="29">
        <f t="shared" ref="AA208:AT208" si="214">Z208*(1+C208)*(1-$AA$9)</f>
        <v>160786.31797955543</v>
      </c>
      <c r="AB208" s="29">
        <f t="shared" si="214"/>
        <v>172348.26699615139</v>
      </c>
      <c r="AC208" s="29">
        <f t="shared" si="214"/>
        <v>167946.92885132434</v>
      </c>
      <c r="AD208" s="29">
        <f t="shared" si="214"/>
        <v>165294.56963053692</v>
      </c>
      <c r="AE208" s="29">
        <f t="shared" si="214"/>
        <v>161073.36504793499</v>
      </c>
      <c r="AF208" s="29">
        <f t="shared" si="214"/>
        <v>172655.95527089524</v>
      </c>
      <c r="AG208" s="29">
        <f t="shared" si="214"/>
        <v>185071.43550166709</v>
      </c>
      <c r="AH208" s="29">
        <f t="shared" si="214"/>
        <v>182148.63166229616</v>
      </c>
      <c r="AI208" s="29">
        <f t="shared" si="214"/>
        <v>181046.95737087735</v>
      </c>
      <c r="AJ208" s="29">
        <f t="shared" si="214"/>
        <v>176423.47670948424</v>
      </c>
      <c r="AK208" s="29">
        <f t="shared" si="214"/>
        <v>173637.24871225769</v>
      </c>
      <c r="AL208" s="29">
        <f t="shared" si="214"/>
        <v>186123.29256362809</v>
      </c>
      <c r="AM208" s="29">
        <f t="shared" si="214"/>
        <v>184997.57866404895</v>
      </c>
      <c r="AN208" s="29">
        <f t="shared" si="214"/>
        <v>180273.20914257935</v>
      </c>
      <c r="AO208" s="29">
        <f t="shared" si="214"/>
        <v>175669.48805087066</v>
      </c>
      <c r="AP208" s="29">
        <f t="shared" si="214"/>
        <v>188301.66776702</v>
      </c>
      <c r="AQ208" s="29">
        <f t="shared" si="214"/>
        <v>201842.2121977912</v>
      </c>
      <c r="AR208" s="29">
        <f t="shared" si="214"/>
        <v>200621.42687499136</v>
      </c>
      <c r="AS208" s="29">
        <f t="shared" si="214"/>
        <v>197453.0444871808</v>
      </c>
      <c r="AT208" s="29">
        <f t="shared" si="214"/>
        <v>207803.4414345632</v>
      </c>
      <c r="AU208" s="19"/>
      <c r="AV208" s="28">
        <f t="shared" ref="AV208:AV214" si="215">RANK(AT208,$AT$15:$AT$214,1)</f>
        <v>118</v>
      </c>
      <c r="AW208" s="19"/>
      <c r="AX208" s="27">
        <f t="shared" ref="AX208:AX214" si="216">(AT208/Z208)^(1/$AT$13)-1</f>
        <v>1.6431401982009319E-2</v>
      </c>
    </row>
    <row r="209" spans="1:50">
      <c r="A209">
        <f t="shared" ref="A209:A214" si="217">A208+1</f>
        <v>195</v>
      </c>
      <c r="C209" s="31">
        <f>VLOOKUP(Data!B197,alternative_prizes,3,TRUE)</f>
        <v>0.08</v>
      </c>
      <c r="D209" s="31">
        <f>VLOOKUP(Data!C197,alternative_prizes,3,TRUE)</f>
        <v>0.08</v>
      </c>
      <c r="E209" s="31">
        <f>VLOOKUP(Data!D197,alternative_prizes,3,TRUE)</f>
        <v>0.01</v>
      </c>
      <c r="F209" s="31">
        <f>VLOOKUP(Data!E197,alternative_prizes,3,TRUE)</f>
        <v>0</v>
      </c>
      <c r="G209" s="31">
        <f>VLOOKUP(Data!F197,alternative_prizes,3,TRUE)</f>
        <v>0.08</v>
      </c>
      <c r="H209" s="31">
        <f>VLOOKUP(Data!G197,alternative_prizes,3,TRUE)</f>
        <v>0</v>
      </c>
      <c r="I209" s="31">
        <f>VLOOKUP(Data!H197,alternative_prizes,3,TRUE)</f>
        <v>0</v>
      </c>
      <c r="J209" s="31">
        <f>VLOOKUP(Data!I197,alternative_prizes,3,TRUE)</f>
        <v>0.08</v>
      </c>
      <c r="K209" s="31">
        <f>VLOOKUP(Data!J197,alternative_prizes,3,TRUE)</f>
        <v>0.1</v>
      </c>
      <c r="L209" s="31">
        <f>VLOOKUP(Data!K197,alternative_prizes,3,TRUE)</f>
        <v>0.01</v>
      </c>
      <c r="M209" s="31">
        <f>VLOOKUP(Data!L197,alternative_prizes,3,TRUE)</f>
        <v>0.1</v>
      </c>
      <c r="N209" s="31">
        <f>VLOOKUP(Data!M197,alternative_prizes,3,TRUE)</f>
        <v>0</v>
      </c>
      <c r="O209" s="31">
        <f>VLOOKUP(Data!N197,alternative_prizes,3,TRUE)</f>
        <v>0.02</v>
      </c>
      <c r="P209" s="31">
        <f>VLOOKUP(Data!O197,alternative_prizes,3,TRUE)</f>
        <v>0.02</v>
      </c>
      <c r="Q209" s="31">
        <f>VLOOKUP(Data!P197,alternative_prizes,3,TRUE)</f>
        <v>0</v>
      </c>
      <c r="R209" s="31">
        <f>VLOOKUP(Data!Q197,alternative_prizes,3,TRUE)</f>
        <v>0.1</v>
      </c>
      <c r="S209" s="31">
        <f>VLOOKUP(Data!R197,alternative_prizes,3,TRUE)</f>
        <v>0.02</v>
      </c>
      <c r="T209" s="31">
        <f>VLOOKUP(Data!S197,alternative_prizes,3,TRUE)</f>
        <v>0</v>
      </c>
      <c r="U209" s="31">
        <f>VLOOKUP(Data!T197,alternative_prizes,3,TRUE)</f>
        <v>0</v>
      </c>
      <c r="V209" s="31">
        <f>VLOOKUP(Data!U197,alternative_prizes,3,TRUE)</f>
        <v>0</v>
      </c>
      <c r="X209">
        <f t="shared" ref="X209:X214" si="218">X208+1</f>
        <v>195</v>
      </c>
      <c r="Z209" s="32">
        <f t="shared" si="212"/>
        <v>150000</v>
      </c>
      <c r="AA209" s="29">
        <f t="shared" ref="AA209:AT209" si="219">Z209*(1+C209)*(1-$AA$9)</f>
        <v>157862.93037992713</v>
      </c>
      <c r="AB209" s="29">
        <f t="shared" si="219"/>
        <v>166138.03192091815</v>
      </c>
      <c r="AC209" s="29">
        <f t="shared" si="219"/>
        <v>163514.24032256738</v>
      </c>
      <c r="AD209" s="29">
        <f t="shared" si="219"/>
        <v>159338.500840544</v>
      </c>
      <c r="AE209" s="29">
        <f t="shared" si="219"/>
        <v>167690.95110021843</v>
      </c>
      <c r="AF209" s="29">
        <f t="shared" si="219"/>
        <v>163408.54900541695</v>
      </c>
      <c r="AG209" s="29">
        <f t="shared" si="219"/>
        <v>159235.50861189535</v>
      </c>
      <c r="AH209" s="29">
        <f t="shared" si="219"/>
        <v>167582.56006674617</v>
      </c>
      <c r="AI209" s="29">
        <f t="shared" si="219"/>
        <v>179633.21860479866</v>
      </c>
      <c r="AJ209" s="29">
        <f t="shared" si="219"/>
        <v>176796.29966269678</v>
      </c>
      <c r="AK209" s="29">
        <f t="shared" si="219"/>
        <v>189509.50703450089</v>
      </c>
      <c r="AL209" s="29">
        <f t="shared" si="219"/>
        <v>184669.9142921094</v>
      </c>
      <c r="AM209" s="29">
        <f t="shared" si="219"/>
        <v>183552.99073842977</v>
      </c>
      <c r="AN209" s="29">
        <f t="shared" si="219"/>
        <v>182442.82257979948</v>
      </c>
      <c r="AO209" s="29">
        <f t="shared" si="219"/>
        <v>177783.69505698941</v>
      </c>
      <c r="AP209" s="29">
        <f t="shared" si="219"/>
        <v>190567.9048334228</v>
      </c>
      <c r="AQ209" s="29">
        <f t="shared" si="219"/>
        <v>189415.30895823796</v>
      </c>
      <c r="AR209" s="29">
        <f t="shared" si="219"/>
        <v>184578.1217960908</v>
      </c>
      <c r="AS209" s="29">
        <f t="shared" si="219"/>
        <v>179864.46414045675</v>
      </c>
      <c r="AT209" s="29">
        <f t="shared" si="219"/>
        <v>175271.18136066559</v>
      </c>
      <c r="AU209" s="19"/>
      <c r="AV209" s="28">
        <f t="shared" si="215"/>
        <v>44</v>
      </c>
      <c r="AW209" s="19"/>
      <c r="AX209" s="27">
        <f t="shared" si="216"/>
        <v>7.8153359560231284E-3</v>
      </c>
    </row>
    <row r="210" spans="1:50">
      <c r="A210">
        <f t="shared" si="217"/>
        <v>196</v>
      </c>
      <c r="C210" s="31">
        <f>VLOOKUP(Data!B198,alternative_prizes,3,TRUE)</f>
        <v>0.01</v>
      </c>
      <c r="D210" s="31">
        <f>VLOOKUP(Data!C198,alternative_prizes,3,TRUE)</f>
        <v>0</v>
      </c>
      <c r="E210" s="31">
        <f>VLOOKUP(Data!D198,alternative_prizes,3,TRUE)</f>
        <v>0.01</v>
      </c>
      <c r="F210" s="31">
        <f>VLOOKUP(Data!E198,alternative_prizes,3,TRUE)</f>
        <v>0.02</v>
      </c>
      <c r="G210" s="31">
        <f>VLOOKUP(Data!F198,alternative_prizes,3,TRUE)</f>
        <v>0.02</v>
      </c>
      <c r="H210" s="31">
        <f>VLOOKUP(Data!G198,alternative_prizes,3,TRUE)</f>
        <v>0.01</v>
      </c>
      <c r="I210" s="31">
        <f>VLOOKUP(Data!H198,alternative_prizes,3,TRUE)</f>
        <v>0</v>
      </c>
      <c r="J210" s="31">
        <f>VLOOKUP(Data!I198,alternative_prizes,3,TRUE)</f>
        <v>0.01</v>
      </c>
      <c r="K210" s="31">
        <f>VLOOKUP(Data!J198,alternative_prizes,3,TRUE)</f>
        <v>0.01</v>
      </c>
      <c r="L210" s="31">
        <f>VLOOKUP(Data!K198,alternative_prizes,3,TRUE)</f>
        <v>0.08</v>
      </c>
      <c r="M210" s="31">
        <f>VLOOKUP(Data!L198,alternative_prizes,3,TRUE)</f>
        <v>0.1</v>
      </c>
      <c r="N210" s="31">
        <f>VLOOKUP(Data!M198,alternative_prizes,3,TRUE)</f>
        <v>0.08</v>
      </c>
      <c r="O210" s="31">
        <f>VLOOKUP(Data!N198,alternative_prizes,3,TRUE)</f>
        <v>0.08</v>
      </c>
      <c r="P210" s="31">
        <f>VLOOKUP(Data!O198,alternative_prizes,3,TRUE)</f>
        <v>0.01</v>
      </c>
      <c r="Q210" s="31">
        <f>VLOOKUP(Data!P198,alternative_prizes,3,TRUE)</f>
        <v>0.08</v>
      </c>
      <c r="R210" s="31">
        <f>VLOOKUP(Data!Q198,alternative_prizes,3,TRUE)</f>
        <v>0.1</v>
      </c>
      <c r="S210" s="31">
        <f>VLOOKUP(Data!R198,alternative_prizes,3,TRUE)</f>
        <v>0.1</v>
      </c>
      <c r="T210" s="31">
        <f>VLOOKUP(Data!S198,alternative_prizes,3,TRUE)</f>
        <v>0.08</v>
      </c>
      <c r="U210" s="31">
        <f>VLOOKUP(Data!T198,alternative_prizes,3,TRUE)</f>
        <v>0.08</v>
      </c>
      <c r="V210" s="31">
        <f>VLOOKUP(Data!U198,alternative_prizes,3,TRUE)</f>
        <v>0.02</v>
      </c>
      <c r="X210">
        <f t="shared" si="218"/>
        <v>196</v>
      </c>
      <c r="Z210" s="32">
        <f t="shared" si="212"/>
        <v>150000</v>
      </c>
      <c r="AA210" s="29">
        <f t="shared" ref="AA210:AT210" si="220">Z210*(1+C210)*(1-$AA$9)</f>
        <v>147631.07378122816</v>
      </c>
      <c r="AB210" s="29">
        <f t="shared" si="220"/>
        <v>143860.95013728339</v>
      </c>
      <c r="AC210" s="29">
        <f t="shared" si="220"/>
        <v>141588.97695969915</v>
      </c>
      <c r="AD210" s="29">
        <f t="shared" si="220"/>
        <v>140732.61622593319</v>
      </c>
      <c r="AE210" s="29">
        <f t="shared" si="220"/>
        <v>139881.43494696717</v>
      </c>
      <c r="AF210" s="29">
        <f t="shared" si="220"/>
        <v>137672.30962186519</v>
      </c>
      <c r="AG210" s="29">
        <f t="shared" si="220"/>
        <v>134156.50758691531</v>
      </c>
      <c r="AH210" s="29">
        <f t="shared" si="220"/>
        <v>132037.79513197191</v>
      </c>
      <c r="AI210" s="29">
        <f t="shared" si="220"/>
        <v>129952.54316692555</v>
      </c>
      <c r="AJ210" s="29">
        <f t="shared" si="220"/>
        <v>136764.59516436563</v>
      </c>
      <c r="AK210" s="29">
        <f t="shared" si="220"/>
        <v>146599.17124295243</v>
      </c>
      <c r="AL210" s="29">
        <f t="shared" si="220"/>
        <v>154283.83175787478</v>
      </c>
      <c r="AM210" s="29">
        <f t="shared" si="220"/>
        <v>162371.31861027854</v>
      </c>
      <c r="AN210" s="29">
        <f t="shared" si="220"/>
        <v>159807.01411806222</v>
      </c>
      <c r="AO210" s="29">
        <f t="shared" si="220"/>
        <v>168184.02362629125</v>
      </c>
      <c r="AP210" s="29">
        <f t="shared" si="220"/>
        <v>180277.93267905284</v>
      </c>
      <c r="AQ210" s="29">
        <f t="shared" si="220"/>
        <v>193241.50005620718</v>
      </c>
      <c r="AR210" s="29">
        <f t="shared" si="220"/>
        <v>203371.12979923814</v>
      </c>
      <c r="AS210" s="29">
        <f t="shared" si="220"/>
        <v>214031.75003189506</v>
      </c>
      <c r="AT210" s="29">
        <f t="shared" si="220"/>
        <v>212737.23974979384</v>
      </c>
      <c r="AU210" s="19"/>
      <c r="AV210" s="28">
        <f t="shared" si="215"/>
        <v>129</v>
      </c>
      <c r="AW210" s="19"/>
      <c r="AX210" s="27">
        <f t="shared" si="216"/>
        <v>1.7624637503931284E-2</v>
      </c>
    </row>
    <row r="211" spans="1:50">
      <c r="A211">
        <f t="shared" si="217"/>
        <v>197</v>
      </c>
      <c r="C211" s="31">
        <f>VLOOKUP(Data!B199,alternative_prizes,3,TRUE)</f>
        <v>0</v>
      </c>
      <c r="D211" s="31">
        <f>VLOOKUP(Data!C199,alternative_prizes,3,TRUE)</f>
        <v>0.1</v>
      </c>
      <c r="E211" s="31">
        <f>VLOOKUP(Data!D199,alternative_prizes,3,TRUE)</f>
        <v>0.02</v>
      </c>
      <c r="F211" s="31">
        <f>VLOOKUP(Data!E199,alternative_prizes,3,TRUE)</f>
        <v>0.08</v>
      </c>
      <c r="G211" s="31">
        <f>VLOOKUP(Data!F199,alternative_prizes,3,TRUE)</f>
        <v>0</v>
      </c>
      <c r="H211" s="31">
        <f>VLOOKUP(Data!G199,alternative_prizes,3,TRUE)</f>
        <v>0.01</v>
      </c>
      <c r="I211" s="31">
        <f>VLOOKUP(Data!H199,alternative_prizes,3,TRUE)</f>
        <v>0.08</v>
      </c>
      <c r="J211" s="31">
        <f>VLOOKUP(Data!I199,alternative_prizes,3,TRUE)</f>
        <v>0.1</v>
      </c>
      <c r="K211" s="31">
        <f>VLOOKUP(Data!J199,alternative_prizes,3,TRUE)</f>
        <v>0.08</v>
      </c>
      <c r="L211" s="31">
        <f>VLOOKUP(Data!K199,alternative_prizes,3,TRUE)</f>
        <v>0.01</v>
      </c>
      <c r="M211" s="31">
        <f>VLOOKUP(Data!L199,alternative_prizes,3,TRUE)</f>
        <v>0.08</v>
      </c>
      <c r="N211" s="31">
        <f>VLOOKUP(Data!M199,alternative_prizes,3,TRUE)</f>
        <v>0.02</v>
      </c>
      <c r="O211" s="31">
        <f>VLOOKUP(Data!N199,alternative_prizes,3,TRUE)</f>
        <v>0.01</v>
      </c>
      <c r="P211" s="31">
        <f>VLOOKUP(Data!O199,alternative_prizes,3,TRUE)</f>
        <v>0.02</v>
      </c>
      <c r="Q211" s="31">
        <f>VLOOKUP(Data!P199,alternative_prizes,3,TRUE)</f>
        <v>0.02</v>
      </c>
      <c r="R211" s="31">
        <f>VLOOKUP(Data!Q199,alternative_prizes,3,TRUE)</f>
        <v>0.01</v>
      </c>
      <c r="S211" s="31">
        <f>VLOOKUP(Data!R199,alternative_prizes,3,TRUE)</f>
        <v>0.08</v>
      </c>
      <c r="T211" s="31">
        <f>VLOOKUP(Data!S199,alternative_prizes,3,TRUE)</f>
        <v>0.08</v>
      </c>
      <c r="U211" s="31">
        <f>VLOOKUP(Data!T199,alternative_prizes,3,TRUE)</f>
        <v>0.1</v>
      </c>
      <c r="V211" s="31">
        <f>VLOOKUP(Data!U199,alternative_prizes,3,TRUE)</f>
        <v>0.08</v>
      </c>
      <c r="X211">
        <f t="shared" si="218"/>
        <v>197</v>
      </c>
      <c r="Z211" s="32">
        <f t="shared" si="212"/>
        <v>150000</v>
      </c>
      <c r="AA211" s="29">
        <f t="shared" ref="AA211:AT211" si="221">Z211*(1+C211)*(1-$AA$9)</f>
        <v>146169.37998141401</v>
      </c>
      <c r="AB211" s="29">
        <f t="shared" si="221"/>
        <v>156680.24272377399</v>
      </c>
      <c r="AC211" s="29">
        <f t="shared" si="221"/>
        <v>155732.60675304619</v>
      </c>
      <c r="AD211" s="29">
        <f t="shared" si="221"/>
        <v>163896.03771827134</v>
      </c>
      <c r="AE211" s="29">
        <f t="shared" si="221"/>
        <v>159710.54809793446</v>
      </c>
      <c r="AF211" s="29">
        <f t="shared" si="221"/>
        <v>157188.26473257699</v>
      </c>
      <c r="AG211" s="29">
        <f t="shared" si="221"/>
        <v>165428.00061346908</v>
      </c>
      <c r="AH211" s="29">
        <f t="shared" si="221"/>
        <v>177323.72739572887</v>
      </c>
      <c r="AI211" s="29">
        <f t="shared" si="221"/>
        <v>186618.95488387416</v>
      </c>
      <c r="AJ211" s="29">
        <f t="shared" si="221"/>
        <v>183671.7113162461</v>
      </c>
      <c r="AK211" s="29">
        <f t="shared" si="221"/>
        <v>193299.6971751909</v>
      </c>
      <c r="AL211" s="29">
        <f t="shared" si="221"/>
        <v>192130.57882951063</v>
      </c>
      <c r="AM211" s="29">
        <f t="shared" si="221"/>
        <v>189096.29105873039</v>
      </c>
      <c r="AN211" s="29">
        <f t="shared" si="221"/>
        <v>187952.59582170943</v>
      </c>
      <c r="AO211" s="29">
        <f t="shared" si="221"/>
        <v>186815.8179006647</v>
      </c>
      <c r="AP211" s="29">
        <f t="shared" si="221"/>
        <v>183865.46530662343</v>
      </c>
      <c r="AQ211" s="29">
        <f t="shared" si="221"/>
        <v>193503.60765981601</v>
      </c>
      <c r="AR211" s="29">
        <f t="shared" si="221"/>
        <v>203646.97696177513</v>
      </c>
      <c r="AS211" s="29">
        <f t="shared" si="221"/>
        <v>218290.98395567448</v>
      </c>
      <c r="AT211" s="29">
        <f t="shared" si="221"/>
        <v>229733.6960184029</v>
      </c>
      <c r="AU211" s="19"/>
      <c r="AV211" s="28">
        <f t="shared" si="215"/>
        <v>151</v>
      </c>
      <c r="AW211" s="19"/>
      <c r="AX211" s="27">
        <f t="shared" si="216"/>
        <v>2.1543046666682386E-2</v>
      </c>
    </row>
    <row r="212" spans="1:50">
      <c r="A212">
        <f t="shared" si="217"/>
        <v>198</v>
      </c>
      <c r="C212" s="31">
        <f>VLOOKUP(Data!B200,alternative_prizes,3,TRUE)</f>
        <v>0.01</v>
      </c>
      <c r="D212" s="31">
        <f>VLOOKUP(Data!C200,alternative_prizes,3,TRUE)</f>
        <v>0.02</v>
      </c>
      <c r="E212" s="31">
        <f>VLOOKUP(Data!D200,alternative_prizes,3,TRUE)</f>
        <v>0.01</v>
      </c>
      <c r="F212" s="31">
        <f>VLOOKUP(Data!E200,alternative_prizes,3,TRUE)</f>
        <v>0.1</v>
      </c>
      <c r="G212" s="31">
        <f>VLOOKUP(Data!F200,alternative_prizes,3,TRUE)</f>
        <v>0.01</v>
      </c>
      <c r="H212" s="31">
        <f>VLOOKUP(Data!G200,alternative_prizes,3,TRUE)</f>
        <v>0.08</v>
      </c>
      <c r="I212" s="31">
        <f>VLOOKUP(Data!H200,alternative_prizes,3,TRUE)</f>
        <v>0.1</v>
      </c>
      <c r="J212" s="31">
        <f>VLOOKUP(Data!I200,alternative_prizes,3,TRUE)</f>
        <v>0.08</v>
      </c>
      <c r="K212" s="31">
        <f>VLOOKUP(Data!J200,alternative_prizes,3,TRUE)</f>
        <v>0</v>
      </c>
      <c r="L212" s="31">
        <f>VLOOKUP(Data!K200,alternative_prizes,3,TRUE)</f>
        <v>0</v>
      </c>
      <c r="M212" s="31">
        <f>VLOOKUP(Data!L200,alternative_prizes,3,TRUE)</f>
        <v>0.1</v>
      </c>
      <c r="N212" s="31">
        <f>VLOOKUP(Data!M200,alternative_prizes,3,TRUE)</f>
        <v>0.08</v>
      </c>
      <c r="O212" s="31">
        <f>VLOOKUP(Data!N200,alternative_prizes,3,TRUE)</f>
        <v>0.08</v>
      </c>
      <c r="P212" s="31">
        <f>VLOOKUP(Data!O200,alternative_prizes,3,TRUE)</f>
        <v>0.08</v>
      </c>
      <c r="Q212" s="31">
        <f>VLOOKUP(Data!P200,alternative_prizes,3,TRUE)</f>
        <v>0</v>
      </c>
      <c r="R212" s="31">
        <f>VLOOKUP(Data!Q200,alternative_prizes,3,TRUE)</f>
        <v>0.08</v>
      </c>
      <c r="S212" s="31">
        <f>VLOOKUP(Data!R200,alternative_prizes,3,TRUE)</f>
        <v>0.1</v>
      </c>
      <c r="T212" s="31">
        <f>VLOOKUP(Data!S200,alternative_prizes,3,TRUE)</f>
        <v>0.08</v>
      </c>
      <c r="U212" s="31">
        <f>VLOOKUP(Data!T200,alternative_prizes,3,TRUE)</f>
        <v>0.02</v>
      </c>
      <c r="V212" s="31">
        <f>VLOOKUP(Data!U200,alternative_prizes,3,TRUE)</f>
        <v>0.1</v>
      </c>
      <c r="X212">
        <f t="shared" si="218"/>
        <v>198</v>
      </c>
      <c r="Z212" s="32">
        <f t="shared" si="212"/>
        <v>150000</v>
      </c>
      <c r="AA212" s="29">
        <f t="shared" ref="AA212:AT212" si="222">Z212*(1+C212)*(1-$AA$9)</f>
        <v>147631.07378122816</v>
      </c>
      <c r="AB212" s="29">
        <f t="shared" si="222"/>
        <v>146738.16914002906</v>
      </c>
      <c r="AC212" s="29">
        <f t="shared" si="222"/>
        <v>144420.75649889311</v>
      </c>
      <c r="AD212" s="29">
        <f t="shared" si="222"/>
        <v>154805.87784852649</v>
      </c>
      <c r="AE212" s="29">
        <f t="shared" si="222"/>
        <v>152361.05316282404</v>
      </c>
      <c r="AF212" s="29">
        <f t="shared" si="222"/>
        <v>160347.74885370181</v>
      </c>
      <c r="AG212" s="29">
        <f t="shared" si="222"/>
        <v>171878.16089664795</v>
      </c>
      <c r="AH212" s="29">
        <f t="shared" si="222"/>
        <v>180887.93431638301</v>
      </c>
      <c r="AI212" s="29">
        <f t="shared" si="222"/>
        <v>176268.51470096299</v>
      </c>
      <c r="AJ212" s="29">
        <f t="shared" si="222"/>
        <v>171767.06336056348</v>
      </c>
      <c r="AK212" s="29">
        <f t="shared" si="222"/>
        <v>184118.62445270672</v>
      </c>
      <c r="AL212" s="29">
        <f t="shared" si="222"/>
        <v>193770.03729083727</v>
      </c>
      <c r="AM212" s="29">
        <f t="shared" si="222"/>
        <v>203927.37271039552</v>
      </c>
      <c r="AN212" s="29">
        <f t="shared" si="222"/>
        <v>214617.15093828418</v>
      </c>
      <c r="AO212" s="29">
        <f t="shared" si="222"/>
        <v>209136.37257351031</v>
      </c>
      <c r="AP212" s="29">
        <f t="shared" si="222"/>
        <v>220099.2041565504</v>
      </c>
      <c r="AQ212" s="29">
        <f t="shared" si="222"/>
        <v>235926.27084374803</v>
      </c>
      <c r="AR212" s="29">
        <f t="shared" si="222"/>
        <v>248293.41646001622</v>
      </c>
      <c r="AS212" s="29">
        <f t="shared" si="222"/>
        <v>246791.68421450761</v>
      </c>
      <c r="AT212" s="29">
        <f t="shared" si="222"/>
        <v>264538.17475215904</v>
      </c>
      <c r="AU212" s="19"/>
      <c r="AV212" s="28">
        <f t="shared" si="215"/>
        <v>189</v>
      </c>
      <c r="AW212" s="19"/>
      <c r="AX212" s="27">
        <f t="shared" si="216"/>
        <v>2.877370342356711E-2</v>
      </c>
    </row>
    <row r="213" spans="1:50">
      <c r="A213">
        <f t="shared" si="217"/>
        <v>199</v>
      </c>
      <c r="C213" s="31">
        <f>VLOOKUP(Data!B201,alternative_prizes,3,TRUE)</f>
        <v>0.1</v>
      </c>
      <c r="D213" s="31">
        <f>VLOOKUP(Data!C201,alternative_prizes,3,TRUE)</f>
        <v>0.01</v>
      </c>
      <c r="E213" s="31">
        <f>VLOOKUP(Data!D201,alternative_prizes,3,TRUE)</f>
        <v>0.1</v>
      </c>
      <c r="F213" s="31">
        <f>VLOOKUP(Data!E201,alternative_prizes,3,TRUE)</f>
        <v>0.1</v>
      </c>
      <c r="G213" s="31">
        <f>VLOOKUP(Data!F201,alternative_prizes,3,TRUE)</f>
        <v>0.02</v>
      </c>
      <c r="H213" s="31">
        <f>VLOOKUP(Data!G201,alternative_prizes,3,TRUE)</f>
        <v>0.01</v>
      </c>
      <c r="I213" s="31">
        <f>VLOOKUP(Data!H201,alternative_prizes,3,TRUE)</f>
        <v>0.1</v>
      </c>
      <c r="J213" s="31">
        <f>VLOOKUP(Data!I201,alternative_prizes,3,TRUE)</f>
        <v>0</v>
      </c>
      <c r="K213" s="31">
        <f>VLOOKUP(Data!J201,alternative_prizes,3,TRUE)</f>
        <v>0.01</v>
      </c>
      <c r="L213" s="31">
        <f>VLOOKUP(Data!K201,alternative_prizes,3,TRUE)</f>
        <v>0.02</v>
      </c>
      <c r="M213" s="31">
        <f>VLOOKUP(Data!L201,alternative_prizes,3,TRUE)</f>
        <v>0.08</v>
      </c>
      <c r="N213" s="31">
        <f>VLOOKUP(Data!M201,alternative_prizes,3,TRUE)</f>
        <v>0</v>
      </c>
      <c r="O213" s="31">
        <f>VLOOKUP(Data!N201,alternative_prizes,3,TRUE)</f>
        <v>0</v>
      </c>
      <c r="P213" s="31">
        <f>VLOOKUP(Data!O201,alternative_prizes,3,TRUE)</f>
        <v>0.01</v>
      </c>
      <c r="Q213" s="31">
        <f>VLOOKUP(Data!P201,alternative_prizes,3,TRUE)</f>
        <v>0.08</v>
      </c>
      <c r="R213" s="31">
        <f>VLOOKUP(Data!Q201,alternative_prizes,3,TRUE)</f>
        <v>0</v>
      </c>
      <c r="S213" s="31">
        <f>VLOOKUP(Data!R201,alternative_prizes,3,TRUE)</f>
        <v>0.01</v>
      </c>
      <c r="T213" s="31">
        <f>VLOOKUP(Data!S201,alternative_prizes,3,TRUE)</f>
        <v>0.08</v>
      </c>
      <c r="U213" s="31">
        <f>VLOOKUP(Data!T201,alternative_prizes,3,TRUE)</f>
        <v>0.01</v>
      </c>
      <c r="V213" s="31">
        <f>VLOOKUP(Data!U201,alternative_prizes,3,TRUE)</f>
        <v>0.1</v>
      </c>
      <c r="X213">
        <f t="shared" si="218"/>
        <v>199</v>
      </c>
      <c r="Z213" s="32">
        <f t="shared" si="212"/>
        <v>150000</v>
      </c>
      <c r="AA213" s="29">
        <f t="shared" ref="AA213:AT213" si="223">Z213*(1+C213)*(1-$AA$9)</f>
        <v>160786.31797955543</v>
      </c>
      <c r="AB213" s="29">
        <f t="shared" si="223"/>
        <v>158247.04515101173</v>
      </c>
      <c r="AC213" s="29">
        <f t="shared" si="223"/>
        <v>169626.39813983758</v>
      </c>
      <c r="AD213" s="29">
        <f t="shared" si="223"/>
        <v>181824.02659359065</v>
      </c>
      <c r="AE213" s="29">
        <f t="shared" si="223"/>
        <v>180724.31558378309</v>
      </c>
      <c r="AF213" s="29">
        <f t="shared" si="223"/>
        <v>177870.1651200763</v>
      </c>
      <c r="AG213" s="29">
        <f t="shared" si="223"/>
        <v>190660.59285381745</v>
      </c>
      <c r="AH213" s="29">
        <f t="shared" si="223"/>
        <v>185791.60429554209</v>
      </c>
      <c r="AI213" s="29">
        <f t="shared" si="223"/>
        <v>182857.42694458613</v>
      </c>
      <c r="AJ213" s="29">
        <f t="shared" si="223"/>
        <v>181751.46570611067</v>
      </c>
      <c r="AK213" s="29">
        <f t="shared" si="223"/>
        <v>191278.7931814231</v>
      </c>
      <c r="AL213" s="29">
        <f t="shared" si="223"/>
        <v>186394.01735281158</v>
      </c>
      <c r="AM213" s="29">
        <f t="shared" si="223"/>
        <v>181633.98632470262</v>
      </c>
      <c r="AN213" s="29">
        <f t="shared" si="223"/>
        <v>178765.46957520506</v>
      </c>
      <c r="AO213" s="29">
        <f t="shared" si="223"/>
        <v>188136.27251923719</v>
      </c>
      <c r="AP213" s="29">
        <f t="shared" si="223"/>
        <v>183331.74870767494</v>
      </c>
      <c r="AQ213" s="29">
        <f t="shared" si="223"/>
        <v>180436.41946602892</v>
      </c>
      <c r="AR213" s="29">
        <f t="shared" si="223"/>
        <v>189894.81282779371</v>
      </c>
      <c r="AS213" s="29">
        <f t="shared" si="223"/>
        <v>186895.83415501681</v>
      </c>
      <c r="AT213" s="29">
        <f t="shared" si="223"/>
        <v>200335.28679668525</v>
      </c>
      <c r="AU213" s="19"/>
      <c r="AV213" s="28">
        <f t="shared" si="215"/>
        <v>100</v>
      </c>
      <c r="AW213" s="19"/>
      <c r="AX213" s="27">
        <f t="shared" si="216"/>
        <v>1.4573021118899909E-2</v>
      </c>
    </row>
    <row r="214" spans="1:50">
      <c r="A214">
        <f t="shared" si="217"/>
        <v>200</v>
      </c>
      <c r="C214" s="31">
        <f>VLOOKUP(Data!B202,alternative_prizes,3,TRUE)</f>
        <v>0.1</v>
      </c>
      <c r="D214" s="31">
        <f>VLOOKUP(Data!C202,alternative_prizes,3,TRUE)</f>
        <v>0.1</v>
      </c>
      <c r="E214" s="31">
        <f>VLOOKUP(Data!D202,alternative_prizes,3,TRUE)</f>
        <v>0</v>
      </c>
      <c r="F214" s="31">
        <f>VLOOKUP(Data!E202,alternative_prizes,3,TRUE)</f>
        <v>0.01</v>
      </c>
      <c r="G214" s="31">
        <f>VLOOKUP(Data!F202,alternative_prizes,3,TRUE)</f>
        <v>0.01</v>
      </c>
      <c r="H214" s="31">
        <f>VLOOKUP(Data!G202,alternative_prizes,3,TRUE)</f>
        <v>0</v>
      </c>
      <c r="I214" s="31">
        <f>VLOOKUP(Data!H202,alternative_prizes,3,TRUE)</f>
        <v>0.02</v>
      </c>
      <c r="J214" s="31">
        <f>VLOOKUP(Data!I202,alternative_prizes,3,TRUE)</f>
        <v>0.02</v>
      </c>
      <c r="K214" s="31">
        <f>VLOOKUP(Data!J202,alternative_prizes,3,TRUE)</f>
        <v>0.08</v>
      </c>
      <c r="L214" s="31">
        <f>VLOOKUP(Data!K202,alternative_prizes,3,TRUE)</f>
        <v>0.08</v>
      </c>
      <c r="M214" s="31">
        <f>VLOOKUP(Data!L202,alternative_prizes,3,TRUE)</f>
        <v>0.02</v>
      </c>
      <c r="N214" s="31">
        <f>VLOOKUP(Data!M202,alternative_prizes,3,TRUE)</f>
        <v>0</v>
      </c>
      <c r="O214" s="31">
        <f>VLOOKUP(Data!N202,alternative_prizes,3,TRUE)</f>
        <v>0.01</v>
      </c>
      <c r="P214" s="31">
        <f>VLOOKUP(Data!O202,alternative_prizes,3,TRUE)</f>
        <v>0.02</v>
      </c>
      <c r="Q214" s="31">
        <f>VLOOKUP(Data!P202,alternative_prizes,3,TRUE)</f>
        <v>0</v>
      </c>
      <c r="R214" s="31">
        <f>VLOOKUP(Data!Q202,alternative_prizes,3,TRUE)</f>
        <v>0.1</v>
      </c>
      <c r="S214" s="31">
        <f>VLOOKUP(Data!R202,alternative_prizes,3,TRUE)</f>
        <v>0.02</v>
      </c>
      <c r="T214" s="31">
        <f>VLOOKUP(Data!S202,alternative_prizes,3,TRUE)</f>
        <v>0.08</v>
      </c>
      <c r="U214" s="31">
        <f>VLOOKUP(Data!T202,alternative_prizes,3,TRUE)</f>
        <v>0.1</v>
      </c>
      <c r="V214" s="31">
        <f>VLOOKUP(Data!U202,alternative_prizes,3,TRUE)</f>
        <v>0</v>
      </c>
      <c r="X214">
        <f t="shared" si="218"/>
        <v>200</v>
      </c>
      <c r="Z214" s="32">
        <f t="shared" si="212"/>
        <v>150000</v>
      </c>
      <c r="AA214" s="29">
        <f t="shared" ref="AA214:AT214" si="224">Z214*(1+C214)*(1-$AA$9)</f>
        <v>160786.31797955543</v>
      </c>
      <c r="AB214" s="29">
        <f t="shared" si="224"/>
        <v>172348.26699615139</v>
      </c>
      <c r="AC214" s="29">
        <f t="shared" si="224"/>
        <v>167946.92885132434</v>
      </c>
      <c r="AD214" s="29">
        <f t="shared" si="224"/>
        <v>165294.56963053692</v>
      </c>
      <c r="AE214" s="29">
        <f t="shared" si="224"/>
        <v>162684.09869841434</v>
      </c>
      <c r="AF214" s="29">
        <f t="shared" si="224"/>
        <v>158529.55893054925</v>
      </c>
      <c r="AG214" s="29">
        <f t="shared" si="224"/>
        <v>157570.73789571685</v>
      </c>
      <c r="AH214" s="29">
        <f t="shared" si="224"/>
        <v>156617.71601772966</v>
      </c>
      <c r="AI214" s="29">
        <f t="shared" si="224"/>
        <v>164827.5439998004</v>
      </c>
      <c r="AJ214" s="29">
        <f t="shared" si="224"/>
        <v>173467.72735423245</v>
      </c>
      <c r="AK214" s="29">
        <f t="shared" si="224"/>
        <v>172418.55704824129</v>
      </c>
      <c r="AL214" s="29">
        <f t="shared" si="224"/>
        <v>168015.42387354327</v>
      </c>
      <c r="AM214" s="29">
        <f t="shared" si="224"/>
        <v>165361.98292172927</v>
      </c>
      <c r="AN214" s="29">
        <f t="shared" si="224"/>
        <v>164361.83790993111</v>
      </c>
      <c r="AO214" s="29">
        <f t="shared" si="224"/>
        <v>160164.45293266868</v>
      </c>
      <c r="AP214" s="29">
        <f t="shared" si="224"/>
        <v>171681.68438835736</v>
      </c>
      <c r="AQ214" s="29">
        <f t="shared" si="224"/>
        <v>170643.31645623481</v>
      </c>
      <c r="AR214" s="29">
        <f t="shared" si="224"/>
        <v>179588.35990353648</v>
      </c>
      <c r="AS214" s="29">
        <f t="shared" si="224"/>
        <v>192502.34093917906</v>
      </c>
      <c r="AT214" s="29">
        <f t="shared" si="224"/>
        <v>187586.31880033718</v>
      </c>
      <c r="AU214" s="19"/>
      <c r="AV214" s="28">
        <f t="shared" si="215"/>
        <v>70</v>
      </c>
      <c r="AW214" s="19"/>
      <c r="AX214" s="27">
        <f t="shared" si="216"/>
        <v>1.1242922513634568E-2</v>
      </c>
    </row>
    <row r="216" spans="1:50">
      <c r="B216" s="33" t="s">
        <v>23</v>
      </c>
      <c r="C216" s="40">
        <f>MAX(C15:C214)</f>
        <v>0.1</v>
      </c>
      <c r="D216" s="40">
        <f t="shared" ref="D216:V216" si="225">MAX(D15:D214)</f>
        <v>0.1</v>
      </c>
      <c r="E216" s="40">
        <f t="shared" si="225"/>
        <v>0.1</v>
      </c>
      <c r="F216" s="40">
        <f t="shared" si="225"/>
        <v>0.1</v>
      </c>
      <c r="G216" s="40">
        <f t="shared" si="225"/>
        <v>0.1</v>
      </c>
      <c r="H216" s="40">
        <f t="shared" si="225"/>
        <v>0.1</v>
      </c>
      <c r="I216" s="40">
        <f t="shared" si="225"/>
        <v>0.1</v>
      </c>
      <c r="J216" s="40">
        <f t="shared" si="225"/>
        <v>0.1</v>
      </c>
      <c r="K216" s="40">
        <f t="shared" si="225"/>
        <v>0.1</v>
      </c>
      <c r="L216" s="40">
        <f t="shared" si="225"/>
        <v>0.1</v>
      </c>
      <c r="M216" s="40">
        <f t="shared" si="225"/>
        <v>0.1</v>
      </c>
      <c r="N216" s="40">
        <f t="shared" si="225"/>
        <v>0.1</v>
      </c>
      <c r="O216" s="40">
        <f t="shared" si="225"/>
        <v>0.1</v>
      </c>
      <c r="P216" s="40">
        <f t="shared" si="225"/>
        <v>0.1</v>
      </c>
      <c r="Q216" s="40">
        <f t="shared" si="225"/>
        <v>0.1</v>
      </c>
      <c r="R216" s="40">
        <f t="shared" si="225"/>
        <v>0.1</v>
      </c>
      <c r="S216" s="40">
        <f t="shared" si="225"/>
        <v>0.1</v>
      </c>
      <c r="T216" s="40">
        <f t="shared" si="225"/>
        <v>0.1</v>
      </c>
      <c r="U216" s="40">
        <f t="shared" si="225"/>
        <v>0.1</v>
      </c>
      <c r="V216" s="40">
        <f t="shared" si="225"/>
        <v>0.1</v>
      </c>
    </row>
    <row r="217" spans="1:50">
      <c r="B217" s="33" t="s">
        <v>24</v>
      </c>
      <c r="C217" s="40">
        <f>MIN(C15:C214)</f>
        <v>0</v>
      </c>
      <c r="D217" s="40">
        <f t="shared" ref="D217:V217" si="226">MIN(D15:D214)</f>
        <v>0</v>
      </c>
      <c r="E217" s="40">
        <f t="shared" si="226"/>
        <v>0</v>
      </c>
      <c r="F217" s="40">
        <f t="shared" si="226"/>
        <v>0</v>
      </c>
      <c r="G217" s="40">
        <f t="shared" si="226"/>
        <v>0</v>
      </c>
      <c r="H217" s="40">
        <f t="shared" si="226"/>
        <v>0</v>
      </c>
      <c r="I217" s="40">
        <f t="shared" si="226"/>
        <v>0</v>
      </c>
      <c r="J217" s="40">
        <f t="shared" si="226"/>
        <v>0</v>
      </c>
      <c r="K217" s="40">
        <f t="shared" si="226"/>
        <v>0</v>
      </c>
      <c r="L217" s="40">
        <f t="shared" si="226"/>
        <v>0</v>
      </c>
      <c r="M217" s="40">
        <f t="shared" si="226"/>
        <v>0</v>
      </c>
      <c r="N217" s="40">
        <f t="shared" si="226"/>
        <v>0</v>
      </c>
      <c r="O217" s="40">
        <f t="shared" si="226"/>
        <v>0</v>
      </c>
      <c r="P217" s="40">
        <f t="shared" si="226"/>
        <v>0</v>
      </c>
      <c r="Q217" s="40">
        <f t="shared" si="226"/>
        <v>0</v>
      </c>
      <c r="R217" s="40">
        <f t="shared" si="226"/>
        <v>0</v>
      </c>
      <c r="S217" s="40">
        <f t="shared" si="226"/>
        <v>0</v>
      </c>
      <c r="T217" s="40">
        <f t="shared" si="226"/>
        <v>0</v>
      </c>
      <c r="U217" s="40">
        <f t="shared" si="226"/>
        <v>0</v>
      </c>
      <c r="V217" s="40">
        <f t="shared" si="226"/>
        <v>0</v>
      </c>
    </row>
    <row r="218" spans="1:50">
      <c r="B218" s="33" t="s">
        <v>6</v>
      </c>
      <c r="C218" s="40">
        <f>AVERAGE(C15:C214)</f>
        <v>4.3049999999999901E-2</v>
      </c>
      <c r="D218" s="40">
        <f t="shared" ref="D218:V218" si="227">AVERAGE(D15:D214)</f>
        <v>4.3699999999999906E-2</v>
      </c>
      <c r="E218" s="40">
        <f t="shared" si="227"/>
        <v>4.3349999999999903E-2</v>
      </c>
      <c r="F218" s="40">
        <f t="shared" si="227"/>
        <v>4.3349999999999903E-2</v>
      </c>
      <c r="G218" s="40">
        <f t="shared" si="227"/>
        <v>4.2499999999999913E-2</v>
      </c>
      <c r="H218" s="40">
        <f t="shared" si="227"/>
        <v>3.7249999999999887E-2</v>
      </c>
      <c r="I218" s="40">
        <f t="shared" si="227"/>
        <v>4.0799999999999906E-2</v>
      </c>
      <c r="J218" s="40">
        <f t="shared" si="227"/>
        <v>4.0699999999999917E-2</v>
      </c>
      <c r="K218" s="40">
        <f t="shared" si="227"/>
        <v>4.0349999999999893E-2</v>
      </c>
      <c r="L218" s="40">
        <f t="shared" si="227"/>
        <v>4.2499999999999892E-2</v>
      </c>
      <c r="M218" s="40">
        <f t="shared" si="227"/>
        <v>4.1749999999999919E-2</v>
      </c>
      <c r="N218" s="40">
        <f t="shared" si="227"/>
        <v>4.8499999999999883E-2</v>
      </c>
      <c r="O218" s="40">
        <f t="shared" si="227"/>
        <v>4.7549999999999898E-2</v>
      </c>
      <c r="P218" s="40">
        <f t="shared" si="227"/>
        <v>3.6749999999999915E-2</v>
      </c>
      <c r="Q218" s="40">
        <f t="shared" si="227"/>
        <v>3.7299999999999917E-2</v>
      </c>
      <c r="R218" s="40">
        <f t="shared" si="227"/>
        <v>4.0999999999999918E-2</v>
      </c>
      <c r="S218" s="40">
        <f t="shared" si="227"/>
        <v>4.0999999999999898E-2</v>
      </c>
      <c r="T218" s="40">
        <f t="shared" si="227"/>
        <v>4.4749999999999901E-2</v>
      </c>
      <c r="U218" s="40">
        <f t="shared" si="227"/>
        <v>4.144999999999989E-2</v>
      </c>
      <c r="V218" s="40">
        <f t="shared" si="227"/>
        <v>4.4049999999999902E-2</v>
      </c>
    </row>
    <row r="221" spans="1:50">
      <c r="B221" s="33" t="s">
        <v>2</v>
      </c>
      <c r="C221" s="27">
        <f>$H$9</f>
        <v>4.2000000000000003E-2</v>
      </c>
      <c r="D221" s="27">
        <f t="shared" ref="D221:V221" si="228">$H$9</f>
        <v>4.2000000000000003E-2</v>
      </c>
      <c r="E221" s="27">
        <f t="shared" si="228"/>
        <v>4.2000000000000003E-2</v>
      </c>
      <c r="F221" s="27">
        <f t="shared" si="228"/>
        <v>4.2000000000000003E-2</v>
      </c>
      <c r="G221" s="27">
        <f t="shared" si="228"/>
        <v>4.2000000000000003E-2</v>
      </c>
      <c r="H221" s="27">
        <f t="shared" si="228"/>
        <v>4.2000000000000003E-2</v>
      </c>
      <c r="I221" s="27">
        <f t="shared" si="228"/>
        <v>4.2000000000000003E-2</v>
      </c>
      <c r="J221" s="27">
        <f t="shared" si="228"/>
        <v>4.2000000000000003E-2</v>
      </c>
      <c r="K221" s="27">
        <f t="shared" si="228"/>
        <v>4.2000000000000003E-2</v>
      </c>
      <c r="L221" s="27">
        <f t="shared" si="228"/>
        <v>4.2000000000000003E-2</v>
      </c>
      <c r="M221" s="27">
        <f t="shared" si="228"/>
        <v>4.2000000000000003E-2</v>
      </c>
      <c r="N221" s="27">
        <f t="shared" si="228"/>
        <v>4.2000000000000003E-2</v>
      </c>
      <c r="O221" s="27">
        <f t="shared" si="228"/>
        <v>4.2000000000000003E-2</v>
      </c>
      <c r="P221" s="27">
        <f t="shared" si="228"/>
        <v>4.2000000000000003E-2</v>
      </c>
      <c r="Q221" s="27">
        <f t="shared" si="228"/>
        <v>4.2000000000000003E-2</v>
      </c>
      <c r="R221" s="27">
        <f t="shared" si="228"/>
        <v>4.2000000000000003E-2</v>
      </c>
      <c r="S221" s="27">
        <f t="shared" si="228"/>
        <v>4.2000000000000003E-2</v>
      </c>
      <c r="T221" s="27">
        <f t="shared" si="228"/>
        <v>4.2000000000000003E-2</v>
      </c>
      <c r="U221" s="27">
        <f t="shared" si="228"/>
        <v>4.2000000000000003E-2</v>
      </c>
      <c r="V221" s="27">
        <f t="shared" si="228"/>
        <v>4.2000000000000003E-2</v>
      </c>
    </row>
    <row r="222" spans="1:50">
      <c r="B222" s="36" t="s">
        <v>37</v>
      </c>
      <c r="C222" s="40" t="str">
        <f>IF(C218-C221&lt;1%,"OK","Check")</f>
        <v>OK</v>
      </c>
      <c r="D222" s="40" t="str">
        <f t="shared" ref="D222:V222" si="229">IF(D218-D221&lt;1%,"OK","Check")</f>
        <v>OK</v>
      </c>
      <c r="E222" s="40" t="str">
        <f t="shared" si="229"/>
        <v>OK</v>
      </c>
      <c r="F222" s="40" t="str">
        <f t="shared" si="229"/>
        <v>OK</v>
      </c>
      <c r="G222" s="40" t="str">
        <f t="shared" si="229"/>
        <v>OK</v>
      </c>
      <c r="H222" s="40" t="str">
        <f t="shared" si="229"/>
        <v>OK</v>
      </c>
      <c r="I222" s="40" t="str">
        <f t="shared" si="229"/>
        <v>OK</v>
      </c>
      <c r="J222" s="40" t="str">
        <f t="shared" si="229"/>
        <v>OK</v>
      </c>
      <c r="K222" s="40" t="str">
        <f t="shared" si="229"/>
        <v>OK</v>
      </c>
      <c r="L222" s="40" t="str">
        <f t="shared" si="229"/>
        <v>OK</v>
      </c>
      <c r="M222" s="40" t="str">
        <f t="shared" si="229"/>
        <v>OK</v>
      </c>
      <c r="N222" s="40" t="str">
        <f t="shared" si="229"/>
        <v>OK</v>
      </c>
      <c r="O222" s="40" t="str">
        <f t="shared" si="229"/>
        <v>OK</v>
      </c>
      <c r="P222" s="40" t="str">
        <f t="shared" si="229"/>
        <v>OK</v>
      </c>
      <c r="Q222" s="40" t="str">
        <f t="shared" si="229"/>
        <v>OK</v>
      </c>
      <c r="R222" s="40" t="str">
        <f t="shared" si="229"/>
        <v>OK</v>
      </c>
      <c r="S222" s="40" t="str">
        <f t="shared" si="229"/>
        <v>OK</v>
      </c>
      <c r="T222" s="40" t="str">
        <f t="shared" si="229"/>
        <v>OK</v>
      </c>
      <c r="U222" s="40" t="str">
        <f t="shared" si="229"/>
        <v>OK</v>
      </c>
      <c r="V222" s="40" t="str">
        <f t="shared" si="229"/>
        <v>OK</v>
      </c>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X54"/>
  <sheetViews>
    <sheetView workbookViewId="0">
      <selection activeCell="B21" sqref="B21"/>
    </sheetView>
  </sheetViews>
  <sheetFormatPr defaultColWidth="8.85546875" defaultRowHeight="12.75"/>
  <cols>
    <col min="3" max="3" width="21" bestFit="1" customWidth="1"/>
    <col min="5" max="5" width="20.85546875" customWidth="1"/>
  </cols>
  <sheetData>
    <row r="4" spans="3:24">
      <c r="C4" t="s">
        <v>196</v>
      </c>
      <c r="D4" s="24">
        <v>0</v>
      </c>
      <c r="E4" s="24">
        <v>1</v>
      </c>
      <c r="F4" s="24">
        <v>2</v>
      </c>
      <c r="G4" s="24">
        <v>3</v>
      </c>
      <c r="H4" s="24">
        <v>4</v>
      </c>
      <c r="I4" s="24">
        <v>5</v>
      </c>
      <c r="J4" s="24">
        <v>6</v>
      </c>
      <c r="K4" s="24">
        <v>7</v>
      </c>
      <c r="L4" s="24">
        <v>8</v>
      </c>
      <c r="M4" s="24">
        <v>9</v>
      </c>
      <c r="N4" s="24">
        <v>10</v>
      </c>
      <c r="O4" s="24">
        <v>11</v>
      </c>
      <c r="P4" s="24">
        <v>12</v>
      </c>
      <c r="Q4" s="24">
        <v>13</v>
      </c>
      <c r="R4" s="24">
        <v>14</v>
      </c>
      <c r="S4" s="24">
        <v>15</v>
      </c>
      <c r="T4" s="24">
        <v>16</v>
      </c>
      <c r="U4" s="24">
        <v>17</v>
      </c>
      <c r="V4" s="24">
        <v>18</v>
      </c>
      <c r="W4" s="24">
        <v>19</v>
      </c>
      <c r="X4" s="24">
        <v>20</v>
      </c>
    </row>
    <row r="5" spans="3:24">
      <c r="C5" s="24">
        <v>50</v>
      </c>
      <c r="D5">
        <f>INDEX('Current Prize Bond'!$Z$15:$AT$214,MATCH(Charts!$C5,'Current Prize Bond'!$AV$15:$AV$214,0),MATCH(Charts!D$4,'Current Prize Bond'!$Z$13:$AT$13,0))</f>
        <v>150000</v>
      </c>
      <c r="E5">
        <f>INDEX('Current Prize Bond'!$Z$15:$AT$214,MATCH(Charts!$C5,'Current Prize Bond'!$AV$15:$AV$214,0),MATCH(Charts!E$4,'Current Prize Bond'!$Z$13:$AT$13,0))</f>
        <v>152235</v>
      </c>
      <c r="F5">
        <f>INDEX('Current Prize Bond'!$Z$15:$AT$214,MATCH(Charts!$C5,'Current Prize Bond'!$AV$15:$AV$214,0),MATCH(Charts!F$4,'Current Prize Bond'!$Z$13:$AT$13,0))</f>
        <v>156018.03975000003</v>
      </c>
      <c r="G5">
        <f>INDEX('Current Prize Bond'!$Z$15:$AT$214,MATCH(Charts!$C5,'Current Prize Bond'!$AV$15:$AV$214,0),MATCH(Charts!G$4,'Current Prize Bond'!$Z$13:$AT$13,0))</f>
        <v>155237.94955125003</v>
      </c>
      <c r="H5">
        <f>INDEX('Current Prize Bond'!$Z$15:$AT$214,MATCH(Charts!$C5,'Current Prize Bond'!$AV$15:$AV$214,0),MATCH(Charts!H$4,'Current Prize Bond'!$Z$13:$AT$13,0))</f>
        <v>156006.37740152871</v>
      </c>
      <c r="I5">
        <f>INDEX('Current Prize Bond'!$Z$15:$AT$214,MATCH(Charts!$C5,'Current Prize Bond'!$AV$15:$AV$214,0),MATCH(Charts!I$4,'Current Prize Bond'!$Z$13:$AT$13,0))</f>
        <v>161435.39933510192</v>
      </c>
      <c r="J5">
        <f>INDEX('Current Prize Bond'!$Z$15:$AT$214,MATCH(Charts!$C5,'Current Prize Bond'!$AV$15:$AV$214,0),MATCH(Charts!J$4,'Current Prize Bond'!$Z$13:$AT$13,0))</f>
        <v>163840.78678519494</v>
      </c>
      <c r="K5">
        <f>INDEX('Current Prize Bond'!$Z$15:$AT$214,MATCH(Charts!$C5,'Current Prize Bond'!$AV$15:$AV$214,0),MATCH(Charts!K$4,'Current Prize Bond'!$Z$13:$AT$13,0))</f>
        <v>167912.23033680703</v>
      </c>
      <c r="L5">
        <f>INDEX('Current Prize Bond'!$Z$15:$AT$214,MATCH(Charts!$C5,'Current Prize Bond'!$AV$15:$AV$214,0),MATCH(Charts!L$4,'Current Prize Bond'!$Z$13:$AT$13,0))</f>
        <v>167072.669185123</v>
      </c>
      <c r="M5">
        <f>INDEX('Current Prize Bond'!$Z$15:$AT$214,MATCH(Charts!$C5,'Current Prize Bond'!$AV$15:$AV$214,0),MATCH(Charts!M$4,'Current Prize Bond'!$Z$13:$AT$13,0))</f>
        <v>167899.67889758936</v>
      </c>
      <c r="N5">
        <f>INDEX('Current Prize Bond'!$Z$15:$AT$214,MATCH(Charts!$C5,'Current Prize Bond'!$AV$15:$AV$214,0),MATCH(Charts!N$4,'Current Prize Bond'!$Z$13:$AT$13,0))</f>
        <v>167060.18050310141</v>
      </c>
      <c r="O5">
        <f>INDEX('Current Prize Bond'!$Z$15:$AT$214,MATCH(Charts!$C5,'Current Prize Bond'!$AV$15:$AV$214,0),MATCH(Charts!O$4,'Current Prize Bond'!$Z$13:$AT$13,0))</f>
        <v>172873.87478460933</v>
      </c>
      <c r="P5">
        <f>INDEX('Current Prize Bond'!$Z$15:$AT$214,MATCH(Charts!$C5,'Current Prize Bond'!$AV$15:$AV$214,0),MATCH(Charts!P$4,'Current Prize Bond'!$Z$13:$AT$13,0))</f>
        <v>177169.79057300687</v>
      </c>
      <c r="Q5">
        <f>INDEX('Current Prize Bond'!$Z$15:$AT$214,MATCH(Charts!$C5,'Current Prize Bond'!$AV$15:$AV$214,0),MATCH(Charts!Q$4,'Current Prize Bond'!$Z$13:$AT$13,0))</f>
        <v>176283.94162014185</v>
      </c>
      <c r="R5">
        <f>INDEX('Current Prize Bond'!$Z$15:$AT$214,MATCH(Charts!$C5,'Current Prize Bond'!$AV$15:$AV$214,0),MATCH(Charts!R$4,'Current Prize Bond'!$Z$13:$AT$13,0))</f>
        <v>180664.59756940237</v>
      </c>
      <c r="S5">
        <f>INDEX('Current Prize Bond'!$Z$15:$AT$214,MATCH(Charts!$C5,'Current Prize Bond'!$AV$15:$AV$214,0),MATCH(Charts!S$4,'Current Prize Bond'!$Z$13:$AT$13,0))</f>
        <v>179761.27458155536</v>
      </c>
      <c r="T5">
        <f>INDEX('Current Prize Bond'!$Z$15:$AT$214,MATCH(Charts!$C5,'Current Prize Bond'!$AV$15:$AV$214,0),MATCH(Charts!T$4,'Current Prize Bond'!$Z$13:$AT$13,0))</f>
        <v>178862.4682086476</v>
      </c>
      <c r="U5">
        <f>INDEX('Current Prize Bond'!$Z$15:$AT$214,MATCH(Charts!$C5,'Current Prize Bond'!$AV$15:$AV$214,0),MATCH(Charts!U$4,'Current Prize Bond'!$Z$13:$AT$13,0))</f>
        <v>185086.88210230853</v>
      </c>
      <c r="V5">
        <f>INDEX('Current Prize Bond'!$Z$15:$AT$214,MATCH(Charts!$C5,'Current Prize Bond'!$AV$15:$AV$214,0),MATCH(Charts!V$4,'Current Prize Bond'!$Z$13:$AT$13,0))</f>
        <v>186003.06216871497</v>
      </c>
      <c r="W5">
        <f>INDEX('Current Prize Bond'!$Z$15:$AT$214,MATCH(Charts!$C5,'Current Prize Bond'!$AV$15:$AV$214,0),MATCH(Charts!W$4,'Current Prize Bond'!$Z$13:$AT$13,0))</f>
        <v>188774.50779502883</v>
      </c>
      <c r="X5">
        <f>INDEX('Current Prize Bond'!$Z$15:$AT$214,MATCH(Charts!$C5,'Current Prize Bond'!$AV$15:$AV$214,0),MATCH(Charts!X$4,'Current Prize Bond'!$Z$13:$AT$13,0))</f>
        <v>193465.55431373528</v>
      </c>
    </row>
    <row r="6" spans="3:24">
      <c r="C6" s="24">
        <v>100</v>
      </c>
      <c r="D6">
        <f>INDEX('Current Prize Bond'!$Z$15:$AT$214,MATCH(Charts!$C6,'Current Prize Bond'!$AV$15:$AV$214,0),MATCH(Charts!D$4,'Current Prize Bond'!$Z$13:$AT$13,0))</f>
        <v>150000</v>
      </c>
      <c r="E6">
        <f>INDEX('Current Prize Bond'!$Z$15:$AT$214,MATCH(Charts!$C6,'Current Prize Bond'!$AV$15:$AV$214,0),MATCH(Charts!E$4,'Current Prize Bond'!$Z$13:$AT$13,0))</f>
        <v>150742.5</v>
      </c>
      <c r="F6">
        <f>INDEX('Current Prize Bond'!$Z$15:$AT$214,MATCH(Charts!$C6,'Current Prize Bond'!$AV$15:$AV$214,0),MATCH(Charts!F$4,'Current Prize Bond'!$Z$13:$AT$13,0))</f>
        <v>151488.67537499999</v>
      </c>
      <c r="G6">
        <f>INDEX('Current Prize Bond'!$Z$15:$AT$214,MATCH(Charts!$C6,'Current Prize Bond'!$AV$15:$AV$214,0),MATCH(Charts!G$4,'Current Prize Bond'!$Z$13:$AT$13,0))</f>
        <v>150731.231998125</v>
      </c>
      <c r="H6">
        <f>INDEX('Current Prize Bond'!$Z$15:$AT$214,MATCH(Charts!$C6,'Current Prize Bond'!$AV$15:$AV$214,0),MATCH(Charts!H$4,'Current Prize Bond'!$Z$13:$AT$13,0))</f>
        <v>151477.35159651571</v>
      </c>
      <c r="I6">
        <f>INDEX('Current Prize Bond'!$Z$15:$AT$214,MATCH(Charts!$C6,'Current Prize Bond'!$AV$15:$AV$214,0),MATCH(Charts!I$4,'Current Prize Bond'!$Z$13:$AT$13,0))</f>
        <v>156748.76343207445</v>
      </c>
      <c r="J6">
        <f>INDEX('Current Prize Bond'!$Z$15:$AT$214,MATCH(Charts!$C6,'Current Prize Bond'!$AV$15:$AV$214,0),MATCH(Charts!J$4,'Current Prize Bond'!$Z$13:$AT$13,0))</f>
        <v>155965.01961491408</v>
      </c>
      <c r="K6">
        <f>INDEX('Current Prize Bond'!$Z$15:$AT$214,MATCH(Charts!$C6,'Current Prize Bond'!$AV$15:$AV$214,0),MATCH(Charts!K$4,'Current Prize Bond'!$Z$13:$AT$13,0))</f>
        <v>161392.60229751311</v>
      </c>
      <c r="L6">
        <f>INDEX('Current Prize Bond'!$Z$15:$AT$214,MATCH(Charts!$C6,'Current Prize Bond'!$AV$15:$AV$214,0),MATCH(Charts!L$4,'Current Prize Bond'!$Z$13:$AT$13,0))</f>
        <v>163797.35207174608</v>
      </c>
      <c r="M6">
        <f>INDEX('Current Prize Bond'!$Z$15:$AT$214,MATCH(Charts!$C6,'Current Prize Bond'!$AV$15:$AV$214,0),MATCH(Charts!M$4,'Current Prize Bond'!$Z$13:$AT$13,0))</f>
        <v>169497.49992384284</v>
      </c>
      <c r="N6">
        <f>INDEX('Current Prize Bond'!$Z$15:$AT$214,MATCH(Charts!$C6,'Current Prize Bond'!$AV$15:$AV$214,0),MATCH(Charts!N$4,'Current Prize Bond'!$Z$13:$AT$13,0))</f>
        <v>173709.51279695032</v>
      </c>
      <c r="O6">
        <f>INDEX('Current Prize Bond'!$Z$15:$AT$214,MATCH(Charts!$C6,'Current Prize Bond'!$AV$15:$AV$214,0),MATCH(Charts!O$4,'Current Prize Bond'!$Z$13:$AT$13,0))</f>
        <v>174569.37488529523</v>
      </c>
      <c r="P6">
        <f>INDEX('Current Prize Bond'!$Z$15:$AT$214,MATCH(Charts!$C6,'Current Prize Bond'!$AV$15:$AV$214,0),MATCH(Charts!P$4,'Current Prize Bond'!$Z$13:$AT$13,0))</f>
        <v>173696.52801086876</v>
      </c>
      <c r="Q6">
        <f>INDEX('Current Prize Bond'!$Z$15:$AT$214,MATCH(Charts!$C6,'Current Prize Bond'!$AV$15:$AV$214,0),MATCH(Charts!Q$4,'Current Prize Bond'!$Z$13:$AT$13,0))</f>
        <v>178012.88673193884</v>
      </c>
      <c r="R6">
        <f>INDEX('Current Prize Bond'!$Z$15:$AT$214,MATCH(Charts!$C6,'Current Prize Bond'!$AV$15:$AV$214,0),MATCH(Charts!R$4,'Current Prize Bond'!$Z$13:$AT$13,0))</f>
        <v>180665.27874424474</v>
      </c>
      <c r="S6">
        <f>INDEX('Current Prize Bond'!$Z$15:$AT$214,MATCH(Charts!$C6,'Current Prize Bond'!$AV$15:$AV$214,0),MATCH(Charts!S$4,'Current Prize Bond'!$Z$13:$AT$13,0))</f>
        <v>185154.81092103923</v>
      </c>
      <c r="T6">
        <f>INDEX('Current Prize Bond'!$Z$15:$AT$214,MATCH(Charts!$C6,'Current Prize Bond'!$AV$15:$AV$214,0),MATCH(Charts!T$4,'Current Prize Bond'!$Z$13:$AT$13,0))</f>
        <v>187913.61760376272</v>
      </c>
      <c r="U6">
        <f>INDEX('Current Prize Bond'!$Z$15:$AT$214,MATCH(Charts!$C6,'Current Prize Bond'!$AV$15:$AV$214,0),MATCH(Charts!U$4,'Current Prize Bond'!$Z$13:$AT$13,0))</f>
        <v>190713.5305060588</v>
      </c>
      <c r="V6">
        <f>INDEX('Current Prize Bond'!$Z$15:$AT$214,MATCH(Charts!$C6,'Current Prize Bond'!$AV$15:$AV$214,0),MATCH(Charts!V$4,'Current Prize Bond'!$Z$13:$AT$13,0))</f>
        <v>193555.16211059908</v>
      </c>
      <c r="W6">
        <f>INDEX('Current Prize Bond'!$Z$15:$AT$214,MATCH(Charts!$C6,'Current Prize Bond'!$AV$15:$AV$214,0),MATCH(Charts!W$4,'Current Prize Bond'!$Z$13:$AT$13,0))</f>
        <v>194513.26016304654</v>
      </c>
      <c r="X6">
        <f>INDEX('Current Prize Bond'!$Z$15:$AT$214,MATCH(Charts!$C6,'Current Prize Bond'!$AV$15:$AV$214,0),MATCH(Charts!X$4,'Current Prize Bond'!$Z$13:$AT$13,0))</f>
        <v>201282.32161672055</v>
      </c>
    </row>
    <row r="7" spans="3:24">
      <c r="C7" s="24">
        <v>150</v>
      </c>
      <c r="D7">
        <f>INDEX('Current Prize Bond'!$Z$15:$AT$214,MATCH(Charts!$C7,'Current Prize Bond'!$AV$15:$AV$214,0),MATCH(Charts!D$4,'Current Prize Bond'!$Z$13:$AT$13,0))</f>
        <v>150000</v>
      </c>
      <c r="E7">
        <f>INDEX('Current Prize Bond'!$Z$15:$AT$214,MATCH(Charts!$C7,'Current Prize Bond'!$AV$15:$AV$214,0),MATCH(Charts!E$4,'Current Prize Bond'!$Z$13:$AT$13,0))</f>
        <v>155220</v>
      </c>
      <c r="F7">
        <f>INDEX('Current Prize Bond'!$Z$15:$AT$214,MATCH(Charts!$C7,'Current Prize Bond'!$AV$15:$AV$214,0),MATCH(Charts!F$4,'Current Prize Bond'!$Z$13:$AT$13,0))</f>
        <v>160621.65600000002</v>
      </c>
      <c r="G7">
        <f>INDEX('Current Prize Bond'!$Z$15:$AT$214,MATCH(Charts!$C7,'Current Prize Bond'!$AV$15:$AV$214,0),MATCH(Charts!G$4,'Current Prize Bond'!$Z$13:$AT$13,0))</f>
        <v>163014.91867440002</v>
      </c>
      <c r="H7">
        <f>INDEX('Current Prize Bond'!$Z$15:$AT$214,MATCH(Charts!$C7,'Current Prize Bond'!$AV$15:$AV$214,0),MATCH(Charts!H$4,'Current Prize Bond'!$Z$13:$AT$13,0))</f>
        <v>163821.84252183829</v>
      </c>
      <c r="I7">
        <f>INDEX('Current Prize Bond'!$Z$15:$AT$214,MATCH(Charts!$C7,'Current Prize Bond'!$AV$15:$AV$214,0),MATCH(Charts!I$4,'Current Prize Bond'!$Z$13:$AT$13,0))</f>
        <v>164632.7606423214</v>
      </c>
      <c r="J7">
        <f>INDEX('Current Prize Bond'!$Z$15:$AT$214,MATCH(Charts!$C7,'Current Prize Bond'!$AV$15:$AV$214,0),MATCH(Charts!J$4,'Current Prize Bond'!$Z$13:$AT$13,0))</f>
        <v>165447.69280750089</v>
      </c>
      <c r="K7">
        <f>INDEX('Current Prize Bond'!$Z$15:$AT$214,MATCH(Charts!$C7,'Current Prize Bond'!$AV$15:$AV$214,0),MATCH(Charts!K$4,'Current Prize Bond'!$Z$13:$AT$13,0))</f>
        <v>169559.06797376729</v>
      </c>
      <c r="L7">
        <f>INDEX('Current Prize Bond'!$Z$15:$AT$214,MATCH(Charts!$C7,'Current Prize Bond'!$AV$15:$AV$214,0),MATCH(Charts!L$4,'Current Prize Bond'!$Z$13:$AT$13,0))</f>
        <v>170398.38536023744</v>
      </c>
      <c r="M7">
        <f>INDEX('Current Prize Bond'!$Z$15:$AT$214,MATCH(Charts!$C7,'Current Prize Bond'!$AV$15:$AV$214,0),MATCH(Charts!M$4,'Current Prize Bond'!$Z$13:$AT$13,0))</f>
        <v>169546.39343343626</v>
      </c>
      <c r="N7">
        <f>INDEX('Current Prize Bond'!$Z$15:$AT$214,MATCH(Charts!$C7,'Current Prize Bond'!$AV$15:$AV$214,0),MATCH(Charts!N$4,'Current Prize Bond'!$Z$13:$AT$13,0))</f>
        <v>173759.62131025715</v>
      </c>
      <c r="O7">
        <f>INDEX('Current Prize Bond'!$Z$15:$AT$214,MATCH(Charts!$C7,'Current Prize Bond'!$AV$15:$AV$214,0),MATCH(Charts!O$4,'Current Prize Bond'!$Z$13:$AT$13,0))</f>
        <v>178077.54789981706</v>
      </c>
      <c r="P7">
        <f>INDEX('Current Prize Bond'!$Z$15:$AT$214,MATCH(Charts!$C7,'Current Prize Bond'!$AV$15:$AV$214,0),MATCH(Charts!P$4,'Current Prize Bond'!$Z$13:$AT$13,0))</f>
        <v>178959.03176192116</v>
      </c>
      <c r="Q7">
        <f>INDEX('Current Prize Bond'!$Z$15:$AT$214,MATCH(Charts!$C7,'Current Prize Bond'!$AV$15:$AV$214,0),MATCH(Charts!Q$4,'Current Prize Bond'!$Z$13:$AT$13,0))</f>
        <v>185186.80606723603</v>
      </c>
      <c r="R7">
        <f>INDEX('Current Prize Bond'!$Z$15:$AT$214,MATCH(Charts!$C7,'Current Prize Bond'!$AV$15:$AV$214,0),MATCH(Charts!R$4,'Current Prize Bond'!$Z$13:$AT$13,0))</f>
        <v>191631.30691837586</v>
      </c>
      <c r="S7">
        <f>INDEX('Current Prize Bond'!$Z$15:$AT$214,MATCH(Charts!$C7,'Current Prize Bond'!$AV$15:$AV$214,0),MATCH(Charts!S$4,'Current Prize Bond'!$Z$13:$AT$13,0))</f>
        <v>192579.88188762183</v>
      </c>
      <c r="T7">
        <f>INDEX('Current Prize Bond'!$Z$15:$AT$214,MATCH(Charts!$C7,'Current Prize Bond'!$AV$15:$AV$214,0),MATCH(Charts!T$4,'Current Prize Bond'!$Z$13:$AT$13,0))</f>
        <v>199281.66177731106</v>
      </c>
      <c r="U7">
        <f>INDEX('Current Prize Bond'!$Z$15:$AT$214,MATCH(Charts!$C7,'Current Prize Bond'!$AV$15:$AV$214,0),MATCH(Charts!U$4,'Current Prize Bond'!$Z$13:$AT$13,0))</f>
        <v>198285.25346842452</v>
      </c>
      <c r="V7">
        <f>INDEX('Current Prize Bond'!$Z$15:$AT$214,MATCH(Charts!$C7,'Current Prize Bond'!$AV$15:$AV$214,0),MATCH(Charts!V$4,'Current Prize Bond'!$Z$13:$AT$13,0))</f>
        <v>199266.7654730932</v>
      </c>
      <c r="W7">
        <f>INDEX('Current Prize Bond'!$Z$15:$AT$214,MATCH(Charts!$C7,'Current Prize Bond'!$AV$15:$AV$214,0),MATCH(Charts!W$4,'Current Prize Bond'!$Z$13:$AT$13,0))</f>
        <v>204218.54459509958</v>
      </c>
      <c r="X7">
        <f>INDEX('Current Prize Bond'!$Z$15:$AT$214,MATCH(Charts!$C7,'Current Prize Bond'!$AV$15:$AV$214,0),MATCH(Charts!X$4,'Current Prize Bond'!$Z$13:$AT$13,0))</f>
        <v>209293.37542828781</v>
      </c>
    </row>
    <row r="28" spans="3:24">
      <c r="C28" t="s">
        <v>34</v>
      </c>
      <c r="D28" s="24">
        <v>0</v>
      </c>
      <c r="E28" s="24">
        <v>1</v>
      </c>
      <c r="F28" s="24">
        <v>2</v>
      </c>
      <c r="G28" s="24">
        <v>3</v>
      </c>
      <c r="H28" s="24">
        <v>4</v>
      </c>
      <c r="I28" s="24">
        <v>5</v>
      </c>
      <c r="J28" s="24">
        <v>6</v>
      </c>
      <c r="K28" s="24">
        <v>7</v>
      </c>
      <c r="L28" s="24">
        <v>8</v>
      </c>
      <c r="M28" s="24">
        <v>9</v>
      </c>
      <c r="N28" s="24">
        <v>10</v>
      </c>
      <c r="O28" s="24">
        <v>11</v>
      </c>
      <c r="P28" s="24">
        <v>12</v>
      </c>
      <c r="Q28" s="24">
        <v>13</v>
      </c>
      <c r="R28" s="24">
        <v>14</v>
      </c>
      <c r="S28" s="24">
        <v>15</v>
      </c>
      <c r="T28" s="24">
        <v>16</v>
      </c>
      <c r="U28" s="24">
        <v>17</v>
      </c>
      <c r="V28" s="24">
        <v>18</v>
      </c>
      <c r="W28" s="24">
        <v>19</v>
      </c>
      <c r="X28" s="24">
        <v>20</v>
      </c>
    </row>
    <row r="29" spans="3:24">
      <c r="C29" s="24">
        <v>50</v>
      </c>
      <c r="D29">
        <f>INDEX('Proposed Prize Bond'!$Z$15:$AT$214,MATCH(Charts!$C29,'Proposed Prize Bond'!$AV$15:$AV$214,0),MATCH(Charts!D$4,'Proposed Prize Bond'!$Z$13:$AT$13,0))</f>
        <v>150000</v>
      </c>
      <c r="E29">
        <f>INDEX('Proposed Prize Bond'!$Z$15:$AT$214,MATCH(Charts!$C29,'Proposed Prize Bond'!$AV$15:$AV$214,0),MATCH(Charts!E$4,'Proposed Prize Bond'!$Z$13:$AT$13,0))</f>
        <v>160786.31797955543</v>
      </c>
      <c r="F29">
        <f>INDEX('Proposed Prize Bond'!$Z$15:$AT$214,MATCH(Charts!$C29,'Proposed Prize Bond'!$AV$15:$AV$214,0),MATCH(Charts!F$4,'Proposed Prize Bond'!$Z$13:$AT$13,0))</f>
        <v>158247.04515101173</v>
      </c>
      <c r="G29">
        <f>INDEX('Proposed Prize Bond'!$Z$15:$AT$214,MATCH(Charts!$C29,'Proposed Prize Bond'!$AV$15:$AV$214,0),MATCH(Charts!G$4,'Proposed Prize Bond'!$Z$13:$AT$13,0))</f>
        <v>157289.93282057665</v>
      </c>
      <c r="H29">
        <f>INDEX('Proposed Prize Bond'!$Z$15:$AT$214,MATCH(Charts!$C29,'Proposed Prize Bond'!$AV$15:$AV$214,0),MATCH(Charts!H$4,'Proposed Prize Bond'!$Z$13:$AT$13,0))</f>
        <v>153273.14638467968</v>
      </c>
      <c r="I29">
        <f>INDEX('Proposed Prize Bond'!$Z$15:$AT$214,MATCH(Charts!$C29,'Proposed Prize Bond'!$AV$15:$AV$214,0),MATCH(Charts!I$4,'Proposed Prize Bond'!$Z$13:$AT$13,0))</f>
        <v>152346.11726897414</v>
      </c>
      <c r="J29">
        <f>INDEX('Proposed Prize Bond'!$Z$15:$AT$214,MATCH(Charts!$C29,'Proposed Prize Bond'!$AV$15:$AV$214,0),MATCH(Charts!J$4,'Proposed Prize Bond'!$Z$13:$AT$13,0))</f>
        <v>160332.03002722852</v>
      </c>
      <c r="K29">
        <f>INDEX('Proposed Prize Bond'!$Z$15:$AT$214,MATCH(Charts!$C29,'Proposed Prize Bond'!$AV$15:$AV$214,0),MATCH(Charts!K$4,'Proposed Prize Bond'!$Z$13:$AT$13,0))</f>
        <v>168736.56062573844</v>
      </c>
      <c r="L29">
        <f>INDEX('Proposed Prize Bond'!$Z$15:$AT$214,MATCH(Charts!$C29,'Proposed Prize Bond'!$AV$15:$AV$214,0),MATCH(Charts!L$4,'Proposed Prize Bond'!$Z$13:$AT$13,0))</f>
        <v>164427.45631240308</v>
      </c>
      <c r="M29">
        <f>INDEX('Proposed Prize Bond'!$Z$15:$AT$214,MATCH(Charts!$C29,'Proposed Prize Bond'!$AV$15:$AV$214,0),MATCH(Charts!M$4,'Proposed Prize Bond'!$Z$13:$AT$13,0))</f>
        <v>163432.96351951401</v>
      </c>
      <c r="N29">
        <f>INDEX('Proposed Prize Bond'!$Z$15:$AT$214,MATCH(Charts!$C29,'Proposed Prize Bond'!$AV$15:$AV$214,0),MATCH(Charts!N$4,'Proposed Prize Bond'!$Z$13:$AT$13,0))</f>
        <v>159259.29964114947</v>
      </c>
      <c r="O29">
        <f>INDEX('Proposed Prize Bond'!$Z$15:$AT$214,MATCH(Charts!$C29,'Proposed Prize Bond'!$AV$15:$AV$214,0),MATCH(Charts!O$4,'Proposed Prize Bond'!$Z$13:$AT$13,0))</f>
        <v>158296.06497678312</v>
      </c>
      <c r="P29">
        <f>INDEX('Proposed Prize Bond'!$Z$15:$AT$214,MATCH(Charts!$C29,'Proposed Prize Bond'!$AV$15:$AV$214,0),MATCH(Charts!P$4,'Proposed Prize Bond'!$Z$13:$AT$13,0))</f>
        <v>157338.65616384731</v>
      </c>
      <c r="Q29">
        <f>INDEX('Proposed Prize Bond'!$Z$15:$AT$214,MATCH(Charts!$C29,'Proposed Prize Bond'!$AV$15:$AV$214,0),MATCH(Charts!Q$4,'Proposed Prize Bond'!$Z$13:$AT$13,0))</f>
        <v>153320.62545718963</v>
      </c>
      <c r="R29">
        <f>INDEX('Proposed Prize Bond'!$Z$15:$AT$214,MATCH(Charts!$C29,'Proposed Prize Bond'!$AV$15:$AV$214,0),MATCH(Charts!R$4,'Proposed Prize Bond'!$Z$13:$AT$13,0))</f>
        <v>149405.20507626672</v>
      </c>
      <c r="S29">
        <f>INDEX('Proposed Prize Bond'!$Z$15:$AT$214,MATCH(Charts!$C29,'Proposed Prize Bond'!$AV$15:$AV$214,0),MATCH(Charts!S$4,'Proposed Prize Bond'!$Z$13:$AT$13,0))</f>
        <v>157236.95658235622</v>
      </c>
      <c r="T29">
        <f>INDEX('Proposed Prize Bond'!$Z$15:$AT$214,MATCH(Charts!$C29,'Proposed Prize Bond'!$AV$15:$AV$214,0),MATCH(Charts!T$4,'Proposed Prize Bond'!$Z$13:$AT$13,0))</f>
        <v>165479.24486741418</v>
      </c>
      <c r="U29">
        <f>INDEX('Proposed Prize Bond'!$Z$15:$AT$214,MATCH(Charts!$C29,'Proposed Prize Bond'!$AV$15:$AV$214,0),MATCH(Charts!U$4,'Proposed Prize Bond'!$Z$13:$AT$13,0))</f>
        <v>161253.32414708345</v>
      </c>
      <c r="V29">
        <f>INDEX('Proposed Prize Bond'!$Z$15:$AT$214,MATCH(Charts!$C29,'Proposed Prize Bond'!$AV$15:$AV$214,0),MATCH(Charts!V$4,'Proposed Prize Bond'!$Z$13:$AT$13,0))</f>
        <v>169706.14855575238</v>
      </c>
      <c r="W29">
        <f>INDEX('Proposed Prize Bond'!$Z$15:$AT$214,MATCH(Charts!$C29,'Proposed Prize Bond'!$AV$15:$AV$214,0),MATCH(Charts!W$4,'Proposed Prize Bond'!$Z$13:$AT$13,0))</f>
        <v>181909.51176513918</v>
      </c>
      <c r="X29">
        <f>INDEX('Proposed Prize Bond'!$Z$15:$AT$214,MATCH(Charts!$C29,'Proposed Prize Bond'!$AV$15:$AV$214,0),MATCH(Charts!X$4,'Proposed Prize Bond'!$Z$13:$AT$13,0))</f>
        <v>177264.00364954755</v>
      </c>
    </row>
    <row r="30" spans="3:24">
      <c r="C30" s="24">
        <v>100</v>
      </c>
      <c r="D30">
        <f>INDEX('Proposed Prize Bond'!$Z$15:$AT$214,MATCH(Charts!$C30,'Proposed Prize Bond'!$AV$15:$AV$214,0),MATCH(Charts!D$4,'Proposed Prize Bond'!$Z$13:$AT$13,0))</f>
        <v>150000</v>
      </c>
      <c r="E30">
        <f>INDEX('Proposed Prize Bond'!$Z$15:$AT$214,MATCH(Charts!$C30,'Proposed Prize Bond'!$AV$15:$AV$214,0),MATCH(Charts!E$4,'Proposed Prize Bond'!$Z$13:$AT$13,0))</f>
        <v>160786.31797955543</v>
      </c>
      <c r="F30">
        <f>INDEX('Proposed Prize Bond'!$Z$15:$AT$214,MATCH(Charts!$C30,'Proposed Prize Bond'!$AV$15:$AV$214,0),MATCH(Charts!F$4,'Proposed Prize Bond'!$Z$13:$AT$13,0))</f>
        <v>158247.04515101173</v>
      </c>
      <c r="G30">
        <f>INDEX('Proposed Prize Bond'!$Z$15:$AT$214,MATCH(Charts!$C30,'Proposed Prize Bond'!$AV$15:$AV$214,0),MATCH(Charts!G$4,'Proposed Prize Bond'!$Z$13:$AT$13,0))</f>
        <v>169626.39813983758</v>
      </c>
      <c r="H30">
        <f>INDEX('Proposed Prize Bond'!$Z$15:$AT$214,MATCH(Charts!$C30,'Proposed Prize Bond'!$AV$15:$AV$214,0),MATCH(Charts!H$4,'Proposed Prize Bond'!$Z$13:$AT$13,0))</f>
        <v>181824.02659359065</v>
      </c>
      <c r="I30">
        <f>INDEX('Proposed Prize Bond'!$Z$15:$AT$214,MATCH(Charts!$C30,'Proposed Prize Bond'!$AV$15:$AV$214,0),MATCH(Charts!I$4,'Proposed Prize Bond'!$Z$13:$AT$13,0))</f>
        <v>180724.31558378309</v>
      </c>
      <c r="J30">
        <f>INDEX('Proposed Prize Bond'!$Z$15:$AT$214,MATCH(Charts!$C30,'Proposed Prize Bond'!$AV$15:$AV$214,0),MATCH(Charts!J$4,'Proposed Prize Bond'!$Z$13:$AT$13,0))</f>
        <v>177870.1651200763</v>
      </c>
      <c r="K30">
        <f>INDEX('Proposed Prize Bond'!$Z$15:$AT$214,MATCH(Charts!$C30,'Proposed Prize Bond'!$AV$15:$AV$214,0),MATCH(Charts!K$4,'Proposed Prize Bond'!$Z$13:$AT$13,0))</f>
        <v>190660.59285381745</v>
      </c>
      <c r="L30">
        <f>INDEX('Proposed Prize Bond'!$Z$15:$AT$214,MATCH(Charts!$C30,'Proposed Prize Bond'!$AV$15:$AV$214,0),MATCH(Charts!L$4,'Proposed Prize Bond'!$Z$13:$AT$13,0))</f>
        <v>185791.60429554209</v>
      </c>
      <c r="M30">
        <f>INDEX('Proposed Prize Bond'!$Z$15:$AT$214,MATCH(Charts!$C30,'Proposed Prize Bond'!$AV$15:$AV$214,0),MATCH(Charts!M$4,'Proposed Prize Bond'!$Z$13:$AT$13,0))</f>
        <v>182857.42694458613</v>
      </c>
      <c r="N30">
        <f>INDEX('Proposed Prize Bond'!$Z$15:$AT$214,MATCH(Charts!$C30,'Proposed Prize Bond'!$AV$15:$AV$214,0),MATCH(Charts!N$4,'Proposed Prize Bond'!$Z$13:$AT$13,0))</f>
        <v>181751.46570611067</v>
      </c>
      <c r="O30">
        <f>INDEX('Proposed Prize Bond'!$Z$15:$AT$214,MATCH(Charts!$C30,'Proposed Prize Bond'!$AV$15:$AV$214,0),MATCH(Charts!O$4,'Proposed Prize Bond'!$Z$13:$AT$13,0))</f>
        <v>191278.7931814231</v>
      </c>
      <c r="P30">
        <f>INDEX('Proposed Prize Bond'!$Z$15:$AT$214,MATCH(Charts!$C30,'Proposed Prize Bond'!$AV$15:$AV$214,0),MATCH(Charts!P$4,'Proposed Prize Bond'!$Z$13:$AT$13,0))</f>
        <v>186394.01735281158</v>
      </c>
      <c r="Q30">
        <f>INDEX('Proposed Prize Bond'!$Z$15:$AT$214,MATCH(Charts!$C30,'Proposed Prize Bond'!$AV$15:$AV$214,0),MATCH(Charts!Q$4,'Proposed Prize Bond'!$Z$13:$AT$13,0))</f>
        <v>181633.98632470262</v>
      </c>
      <c r="R30">
        <f>INDEX('Proposed Prize Bond'!$Z$15:$AT$214,MATCH(Charts!$C30,'Proposed Prize Bond'!$AV$15:$AV$214,0),MATCH(Charts!R$4,'Proposed Prize Bond'!$Z$13:$AT$13,0))</f>
        <v>178765.46957520506</v>
      </c>
      <c r="S30">
        <f>INDEX('Proposed Prize Bond'!$Z$15:$AT$214,MATCH(Charts!$C30,'Proposed Prize Bond'!$AV$15:$AV$214,0),MATCH(Charts!S$4,'Proposed Prize Bond'!$Z$13:$AT$13,0))</f>
        <v>188136.27251923719</v>
      </c>
      <c r="T30">
        <f>INDEX('Proposed Prize Bond'!$Z$15:$AT$214,MATCH(Charts!$C30,'Proposed Prize Bond'!$AV$15:$AV$214,0),MATCH(Charts!T$4,'Proposed Prize Bond'!$Z$13:$AT$13,0))</f>
        <v>183331.74870767494</v>
      </c>
      <c r="U30">
        <f>INDEX('Proposed Prize Bond'!$Z$15:$AT$214,MATCH(Charts!$C30,'Proposed Prize Bond'!$AV$15:$AV$214,0),MATCH(Charts!U$4,'Proposed Prize Bond'!$Z$13:$AT$13,0))</f>
        <v>180436.41946602892</v>
      </c>
      <c r="V30">
        <f>INDEX('Proposed Prize Bond'!$Z$15:$AT$214,MATCH(Charts!$C30,'Proposed Prize Bond'!$AV$15:$AV$214,0),MATCH(Charts!V$4,'Proposed Prize Bond'!$Z$13:$AT$13,0))</f>
        <v>189894.81282779371</v>
      </c>
      <c r="W30">
        <f>INDEX('Proposed Prize Bond'!$Z$15:$AT$214,MATCH(Charts!$C30,'Proposed Prize Bond'!$AV$15:$AV$214,0),MATCH(Charts!W$4,'Proposed Prize Bond'!$Z$13:$AT$13,0))</f>
        <v>186895.83415501681</v>
      </c>
      <c r="X30">
        <f>INDEX('Proposed Prize Bond'!$Z$15:$AT$214,MATCH(Charts!$C30,'Proposed Prize Bond'!$AV$15:$AV$214,0),MATCH(Charts!X$4,'Proposed Prize Bond'!$Z$13:$AT$13,0))</f>
        <v>200335.28679668525</v>
      </c>
    </row>
    <row r="31" spans="3:24">
      <c r="C31" s="24">
        <v>150</v>
      </c>
      <c r="D31">
        <f>INDEX('Proposed Prize Bond'!$Z$15:$AT$214,MATCH(Charts!$C31,'Proposed Prize Bond'!$AV$15:$AV$214,0),MATCH(Charts!D$4,'Proposed Prize Bond'!$Z$13:$AT$13,0))</f>
        <v>150000</v>
      </c>
      <c r="E31">
        <f>INDEX('Proposed Prize Bond'!$Z$15:$AT$214,MATCH(Charts!$C31,'Proposed Prize Bond'!$AV$15:$AV$214,0),MATCH(Charts!E$4,'Proposed Prize Bond'!$Z$13:$AT$13,0))</f>
        <v>149092.76758104231</v>
      </c>
      <c r="F31">
        <f>INDEX('Proposed Prize Bond'!$Z$15:$AT$214,MATCH(Charts!$C31,'Proposed Prize Bond'!$AV$15:$AV$214,0),MATCH(Charts!F$4,'Proposed Prize Bond'!$Z$13:$AT$13,0))</f>
        <v>159813.84757824949</v>
      </c>
      <c r="G31">
        <f>INDEX('Proposed Prize Bond'!$Z$15:$AT$214,MATCH(Charts!$C31,'Proposed Prize Bond'!$AV$15:$AV$214,0),MATCH(Charts!G$4,'Proposed Prize Bond'!$Z$13:$AT$13,0))</f>
        <v>171305.86742835084</v>
      </c>
      <c r="H31">
        <f>INDEX('Proposed Prize Bond'!$Z$15:$AT$214,MATCH(Charts!$C31,'Proposed Prize Bond'!$AV$15:$AV$214,0),MATCH(Charts!H$4,'Proposed Prize Bond'!$Z$13:$AT$13,0))</f>
        <v>168600.46102314768</v>
      </c>
      <c r="I31">
        <f>INDEX('Proposed Prize Bond'!$Z$15:$AT$214,MATCH(Charts!$C31,'Proposed Prize Bond'!$AV$15:$AV$214,0),MATCH(Charts!I$4,'Proposed Prize Bond'!$Z$13:$AT$13,0))</f>
        <v>167580.72899587158</v>
      </c>
      <c r="J31">
        <f>INDEX('Proposed Prize Bond'!$Z$15:$AT$214,MATCH(Charts!$C31,'Proposed Prize Bond'!$AV$15:$AV$214,0),MATCH(Charts!J$4,'Proposed Prize Bond'!$Z$13:$AT$13,0))</f>
        <v>176365.23302995143</v>
      </c>
      <c r="K31">
        <f>INDEX('Proposed Prize Bond'!$Z$15:$AT$214,MATCH(Charts!$C31,'Proposed Prize Bond'!$AV$15:$AV$214,0),MATCH(Charts!K$4,'Proposed Prize Bond'!$Z$13:$AT$13,0))</f>
        <v>185610.21668831233</v>
      </c>
      <c r="L31">
        <f>INDEX('Proposed Prize Bond'!$Z$15:$AT$214,MATCH(Charts!$C31,'Proposed Prize Bond'!$AV$15:$AV$214,0),MATCH(Charts!L$4,'Proposed Prize Bond'!$Z$13:$AT$13,0))</f>
        <v>182678.90396307988</v>
      </c>
      <c r="M31">
        <f>INDEX('Proposed Prize Bond'!$Z$15:$AT$214,MATCH(Charts!$C31,'Proposed Prize Bond'!$AV$15:$AV$214,0),MATCH(Charts!M$4,'Proposed Prize Bond'!$Z$13:$AT$13,0))</f>
        <v>178013.7475197844</v>
      </c>
      <c r="N31">
        <f>INDEX('Proposed Prize Bond'!$Z$15:$AT$214,MATCH(Charts!$C31,'Proposed Prize Bond'!$AV$15:$AV$214,0),MATCH(Charts!N$4,'Proposed Prize Bond'!$Z$13:$AT$13,0))</f>
        <v>176937.08190131708</v>
      </c>
      <c r="O31">
        <f>INDEX('Proposed Prize Bond'!$Z$15:$AT$214,MATCH(Charts!$C31,'Proposed Prize Bond'!$AV$15:$AV$214,0),MATCH(Charts!O$4,'Proposed Prize Bond'!$Z$13:$AT$13,0))</f>
        <v>175866.92818920608</v>
      </c>
      <c r="P31">
        <f>INDEX('Proposed Prize Bond'!$Z$15:$AT$214,MATCH(Charts!$C31,'Proposed Prize Bond'!$AV$15:$AV$214,0),MATCH(Charts!P$4,'Proposed Prize Bond'!$Z$13:$AT$13,0))</f>
        <v>188513.30558611554</v>
      </c>
      <c r="Q31">
        <f>INDEX('Proposed Prize Bond'!$Z$15:$AT$214,MATCH(Charts!$C31,'Proposed Prize Bond'!$AV$15:$AV$214,0),MATCH(Charts!Q$4,'Proposed Prize Bond'!$Z$13:$AT$13,0))</f>
        <v>198395.08556953925</v>
      </c>
      <c r="R31">
        <f>INDEX('Proposed Prize Bond'!$Z$15:$AT$214,MATCH(Charts!$C31,'Proposed Prize Bond'!$AV$15:$AV$214,0),MATCH(Charts!R$4,'Proposed Prize Bond'!$Z$13:$AT$13,0))</f>
        <v>197195.1492136021</v>
      </c>
      <c r="S31">
        <f>INDEX('Proposed Prize Bond'!$Z$15:$AT$214,MATCH(Charts!$C31,'Proposed Prize Bond'!$AV$15:$AV$214,0),MATCH(Charts!S$4,'Proposed Prize Bond'!$Z$13:$AT$13,0))</f>
        <v>207532.02741044143</v>
      </c>
      <c r="T31">
        <f>INDEX('Proposed Prize Bond'!$Z$15:$AT$214,MATCH(Charts!$C31,'Proposed Prize Bond'!$AV$15:$AV$214,0),MATCH(Charts!T$4,'Proposed Prize Bond'!$Z$13:$AT$13,0))</f>
        <v>222455.40366771366</v>
      </c>
      <c r="U31">
        <f>INDEX('Proposed Prize Bond'!$Z$15:$AT$214,MATCH(Charts!$C31,'Proposed Prize Bond'!$AV$15:$AV$214,0),MATCH(Charts!U$4,'Proposed Prize Bond'!$Z$13:$AT$13,0))</f>
        <v>221109.94530784921</v>
      </c>
      <c r="V31">
        <f>INDEX('Proposed Prize Bond'!$Z$15:$AT$214,MATCH(Charts!$C31,'Proposed Prize Bond'!$AV$15:$AV$214,0),MATCH(Charts!V$4,'Proposed Prize Bond'!$Z$13:$AT$13,0))</f>
        <v>215463.35742248455</v>
      </c>
      <c r="W31">
        <f>INDEX('Proposed Prize Bond'!$Z$15:$AT$214,MATCH(Charts!$C31,'Proposed Prize Bond'!$AV$15:$AV$214,0),MATCH(Charts!W$4,'Proposed Prize Bond'!$Z$13:$AT$13,0))</f>
        <v>214160.18846947691</v>
      </c>
      <c r="X31">
        <f>INDEX('Proposed Prize Bond'!$Z$15:$AT$214,MATCH(Charts!$C31,'Proposed Prize Bond'!$AV$15:$AV$214,0),MATCH(Charts!X$4,'Proposed Prize Bond'!$Z$13:$AT$13,0))</f>
        <v>229560.18774543222</v>
      </c>
    </row>
    <row r="51" spans="3:5">
      <c r="C51" s="33"/>
      <c r="D51" s="33" t="s">
        <v>197</v>
      </c>
      <c r="E51" s="33" t="s">
        <v>198</v>
      </c>
    </row>
    <row r="52" spans="3:5">
      <c r="C52" s="33" t="s">
        <v>23</v>
      </c>
      <c r="D52" s="27">
        <f>'Current Prize Bond'!BA16</f>
        <v>2.3792339925459371E-2</v>
      </c>
      <c r="E52" s="27">
        <f>'Proposed Prize Bond'!BA16</f>
        <v>4.00965082010869E-2</v>
      </c>
    </row>
    <row r="53" spans="3:5">
      <c r="C53" s="33" t="s">
        <v>6</v>
      </c>
      <c r="D53" s="27">
        <f>'Current Prize Bond'!BA15</f>
        <v>1.4756947040635031E-2</v>
      </c>
      <c r="E53" s="27">
        <f>'Proposed Prize Bond'!BA15</f>
        <v>1.475694704063492E-2</v>
      </c>
    </row>
    <row r="54" spans="3:5">
      <c r="C54" s="33" t="s">
        <v>24</v>
      </c>
      <c r="D54" s="27">
        <f>'Current Prize Bond'!BA17</f>
        <v>5.8527997106714302E-3</v>
      </c>
      <c r="E54" s="27">
        <f>'Proposed Prize Bond'!BA17</f>
        <v>-5.4568955420857268E-3</v>
      </c>
    </row>
  </sheetData>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1"/>
  <sheetViews>
    <sheetView workbookViewId="0">
      <selection activeCell="D145" sqref="D145"/>
    </sheetView>
  </sheetViews>
  <sheetFormatPr defaultColWidth="8.85546875" defaultRowHeight="12.75"/>
  <cols>
    <col min="1" max="1" width="8.85546875" style="48"/>
    <col min="2" max="2" width="8.85546875" style="102"/>
    <col min="3" max="3" width="8.85546875" style="48"/>
    <col min="4" max="4" width="66.42578125" style="48" customWidth="1"/>
    <col min="5" max="6" width="8.85546875" style="48"/>
    <col min="7" max="7" width="48.85546875" style="48" customWidth="1"/>
    <col min="8" max="8" width="8.85546875" style="48"/>
    <col min="9" max="9" width="10.42578125" style="48" bestFit="1" customWidth="1"/>
    <col min="10" max="223" width="8.85546875" style="48"/>
    <col min="224" max="224" width="9.7109375" style="48" customWidth="1"/>
    <col min="225" max="225" width="8.85546875" style="48"/>
    <col min="226" max="226" width="13.140625" style="48" customWidth="1"/>
    <col min="227" max="227" width="8.85546875" style="48"/>
    <col min="228" max="228" width="28" style="48" customWidth="1"/>
    <col min="229" max="229" width="8.85546875" style="48"/>
    <col min="230" max="230" width="39.42578125" style="48" customWidth="1"/>
    <col min="231" max="258" width="8.85546875" style="48"/>
    <col min="259" max="259" width="66.42578125" style="48" customWidth="1"/>
    <col min="260" max="261" width="8.85546875" style="48"/>
    <col min="262" max="262" width="48.85546875" style="48" customWidth="1"/>
    <col min="263" max="263" width="8.85546875" style="48"/>
    <col min="264" max="264" width="11.7109375" style="48" customWidth="1"/>
    <col min="265" max="265" width="10.42578125" style="48" bestFit="1" customWidth="1"/>
    <col min="266" max="479" width="8.85546875" style="48"/>
    <col min="480" max="480" width="9.7109375" style="48" customWidth="1"/>
    <col min="481" max="481" width="8.85546875" style="48"/>
    <col min="482" max="482" width="13.140625" style="48" customWidth="1"/>
    <col min="483" max="483" width="8.85546875" style="48"/>
    <col min="484" max="484" width="28" style="48" customWidth="1"/>
    <col min="485" max="485" width="8.85546875" style="48"/>
    <col min="486" max="486" width="39.42578125" style="48" customWidth="1"/>
    <col min="487" max="514" width="8.85546875" style="48"/>
    <col min="515" max="515" width="66.42578125" style="48" customWidth="1"/>
    <col min="516" max="517" width="8.85546875" style="48"/>
    <col min="518" max="518" width="48.85546875" style="48" customWidth="1"/>
    <col min="519" max="519" width="8.85546875" style="48"/>
    <col min="520" max="520" width="11.7109375" style="48" customWidth="1"/>
    <col min="521" max="521" width="10.42578125" style="48" bestFit="1" customWidth="1"/>
    <col min="522" max="735" width="8.85546875" style="48"/>
    <col min="736" max="736" width="9.7109375" style="48" customWidth="1"/>
    <col min="737" max="737" width="8.85546875" style="48"/>
    <col min="738" max="738" width="13.140625" style="48" customWidth="1"/>
    <col min="739" max="739" width="8.85546875" style="48"/>
    <col min="740" max="740" width="28" style="48" customWidth="1"/>
    <col min="741" max="741" width="8.85546875" style="48"/>
    <col min="742" max="742" width="39.42578125" style="48" customWidth="1"/>
    <col min="743" max="770" width="8.85546875" style="48"/>
    <col min="771" max="771" width="66.42578125" style="48" customWidth="1"/>
    <col min="772" max="773" width="8.85546875" style="48"/>
    <col min="774" max="774" width="48.85546875" style="48" customWidth="1"/>
    <col min="775" max="775" width="8.85546875" style="48"/>
    <col min="776" max="776" width="11.7109375" style="48" customWidth="1"/>
    <col min="777" max="777" width="10.42578125" style="48" bestFit="1" customWidth="1"/>
    <col min="778" max="991" width="8.85546875" style="48"/>
    <col min="992" max="992" width="9.7109375" style="48" customWidth="1"/>
    <col min="993" max="993" width="8.85546875" style="48"/>
    <col min="994" max="994" width="13.140625" style="48" customWidth="1"/>
    <col min="995" max="995" width="8.85546875" style="48"/>
    <col min="996" max="996" width="28" style="48" customWidth="1"/>
    <col min="997" max="997" width="8.85546875" style="48"/>
    <col min="998" max="998" width="39.42578125" style="48" customWidth="1"/>
    <col min="999" max="1026" width="8.85546875" style="48"/>
    <col min="1027" max="1027" width="66.42578125" style="48" customWidth="1"/>
    <col min="1028" max="1029" width="8.85546875" style="48"/>
    <col min="1030" max="1030" width="48.85546875" style="48" customWidth="1"/>
    <col min="1031" max="1031" width="8.85546875" style="48"/>
    <col min="1032" max="1032" width="11.7109375" style="48" customWidth="1"/>
    <col min="1033" max="1033" width="10.42578125" style="48" bestFit="1" customWidth="1"/>
    <col min="1034" max="1247" width="8.85546875" style="48"/>
    <col min="1248" max="1248" width="9.7109375" style="48" customWidth="1"/>
    <col min="1249" max="1249" width="8.85546875" style="48"/>
    <col min="1250" max="1250" width="13.140625" style="48" customWidth="1"/>
    <col min="1251" max="1251" width="8.85546875" style="48"/>
    <col min="1252" max="1252" width="28" style="48" customWidth="1"/>
    <col min="1253" max="1253" width="8.85546875" style="48"/>
    <col min="1254" max="1254" width="39.42578125" style="48" customWidth="1"/>
    <col min="1255" max="1282" width="8.85546875" style="48"/>
    <col min="1283" max="1283" width="66.42578125" style="48" customWidth="1"/>
    <col min="1284" max="1285" width="8.85546875" style="48"/>
    <col min="1286" max="1286" width="48.85546875" style="48" customWidth="1"/>
    <col min="1287" max="1287" width="8.85546875" style="48"/>
    <col min="1288" max="1288" width="11.7109375" style="48" customWidth="1"/>
    <col min="1289" max="1289" width="10.42578125" style="48" bestFit="1" customWidth="1"/>
    <col min="1290" max="1503" width="8.85546875" style="48"/>
    <col min="1504" max="1504" width="9.7109375" style="48" customWidth="1"/>
    <col min="1505" max="1505" width="8.85546875" style="48"/>
    <col min="1506" max="1506" width="13.140625" style="48" customWidth="1"/>
    <col min="1507" max="1507" width="8.85546875" style="48"/>
    <col min="1508" max="1508" width="28" style="48" customWidth="1"/>
    <col min="1509" max="1509" width="8.85546875" style="48"/>
    <col min="1510" max="1510" width="39.42578125" style="48" customWidth="1"/>
    <col min="1511" max="1538" width="8.85546875" style="48"/>
    <col min="1539" max="1539" width="66.42578125" style="48" customWidth="1"/>
    <col min="1540" max="1541" width="8.85546875" style="48"/>
    <col min="1542" max="1542" width="48.85546875" style="48" customWidth="1"/>
    <col min="1543" max="1543" width="8.85546875" style="48"/>
    <col min="1544" max="1544" width="11.7109375" style="48" customWidth="1"/>
    <col min="1545" max="1545" width="10.42578125" style="48" bestFit="1" customWidth="1"/>
    <col min="1546" max="1759" width="8.85546875" style="48"/>
    <col min="1760" max="1760" width="9.7109375" style="48" customWidth="1"/>
    <col min="1761" max="1761" width="8.85546875" style="48"/>
    <col min="1762" max="1762" width="13.140625" style="48" customWidth="1"/>
    <col min="1763" max="1763" width="8.85546875" style="48"/>
    <col min="1764" max="1764" width="28" style="48" customWidth="1"/>
    <col min="1765" max="1765" width="8.85546875" style="48"/>
    <col min="1766" max="1766" width="39.42578125" style="48" customWidth="1"/>
    <col min="1767" max="1794" width="8.85546875" style="48"/>
    <col min="1795" max="1795" width="66.42578125" style="48" customWidth="1"/>
    <col min="1796" max="1797" width="8.85546875" style="48"/>
    <col min="1798" max="1798" width="48.85546875" style="48" customWidth="1"/>
    <col min="1799" max="1799" width="8.85546875" style="48"/>
    <col min="1800" max="1800" width="11.7109375" style="48" customWidth="1"/>
    <col min="1801" max="1801" width="10.42578125" style="48" bestFit="1" customWidth="1"/>
    <col min="1802" max="2015" width="8.85546875" style="48"/>
    <col min="2016" max="2016" width="9.7109375" style="48" customWidth="1"/>
    <col min="2017" max="2017" width="8.85546875" style="48"/>
    <col min="2018" max="2018" width="13.140625" style="48" customWidth="1"/>
    <col min="2019" max="2019" width="8.85546875" style="48"/>
    <col min="2020" max="2020" width="28" style="48" customWidth="1"/>
    <col min="2021" max="2021" width="8.85546875" style="48"/>
    <col min="2022" max="2022" width="39.42578125" style="48" customWidth="1"/>
    <col min="2023" max="2050" width="8.85546875" style="48"/>
    <col min="2051" max="2051" width="66.42578125" style="48" customWidth="1"/>
    <col min="2052" max="2053" width="8.85546875" style="48"/>
    <col min="2054" max="2054" width="48.85546875" style="48" customWidth="1"/>
    <col min="2055" max="2055" width="8.85546875" style="48"/>
    <col min="2056" max="2056" width="11.7109375" style="48" customWidth="1"/>
    <col min="2057" max="2057" width="10.42578125" style="48" bestFit="1" customWidth="1"/>
    <col min="2058" max="2271" width="8.85546875" style="48"/>
    <col min="2272" max="2272" width="9.7109375" style="48" customWidth="1"/>
    <col min="2273" max="2273" width="8.85546875" style="48"/>
    <col min="2274" max="2274" width="13.140625" style="48" customWidth="1"/>
    <col min="2275" max="2275" width="8.85546875" style="48"/>
    <col min="2276" max="2276" width="28" style="48" customWidth="1"/>
    <col min="2277" max="2277" width="8.85546875" style="48"/>
    <col min="2278" max="2278" width="39.42578125" style="48" customWidth="1"/>
    <col min="2279" max="2306" width="8.85546875" style="48"/>
    <col min="2307" max="2307" width="66.42578125" style="48" customWidth="1"/>
    <col min="2308" max="2309" width="8.85546875" style="48"/>
    <col min="2310" max="2310" width="48.85546875" style="48" customWidth="1"/>
    <col min="2311" max="2311" width="8.85546875" style="48"/>
    <col min="2312" max="2312" width="11.7109375" style="48" customWidth="1"/>
    <col min="2313" max="2313" width="10.42578125" style="48" bestFit="1" customWidth="1"/>
    <col min="2314" max="2527" width="8.85546875" style="48"/>
    <col min="2528" max="2528" width="9.7109375" style="48" customWidth="1"/>
    <col min="2529" max="2529" width="8.85546875" style="48"/>
    <col min="2530" max="2530" width="13.140625" style="48" customWidth="1"/>
    <col min="2531" max="2531" width="8.85546875" style="48"/>
    <col min="2532" max="2532" width="28" style="48" customWidth="1"/>
    <col min="2533" max="2533" width="8.85546875" style="48"/>
    <col min="2534" max="2534" width="39.42578125" style="48" customWidth="1"/>
    <col min="2535" max="2562" width="8.85546875" style="48"/>
    <col min="2563" max="2563" width="66.42578125" style="48" customWidth="1"/>
    <col min="2564" max="2565" width="8.85546875" style="48"/>
    <col min="2566" max="2566" width="48.85546875" style="48" customWidth="1"/>
    <col min="2567" max="2567" width="8.85546875" style="48"/>
    <col min="2568" max="2568" width="11.7109375" style="48" customWidth="1"/>
    <col min="2569" max="2569" width="10.42578125" style="48" bestFit="1" customWidth="1"/>
    <col min="2570" max="2783" width="8.85546875" style="48"/>
    <col min="2784" max="2784" width="9.7109375" style="48" customWidth="1"/>
    <col min="2785" max="2785" width="8.85546875" style="48"/>
    <col min="2786" max="2786" width="13.140625" style="48" customWidth="1"/>
    <col min="2787" max="2787" width="8.85546875" style="48"/>
    <col min="2788" max="2788" width="28" style="48" customWidth="1"/>
    <col min="2789" max="2789" width="8.85546875" style="48"/>
    <col min="2790" max="2790" width="39.42578125" style="48" customWidth="1"/>
    <col min="2791" max="2818" width="8.85546875" style="48"/>
    <col min="2819" max="2819" width="66.42578125" style="48" customWidth="1"/>
    <col min="2820" max="2821" width="8.85546875" style="48"/>
    <col min="2822" max="2822" width="48.85546875" style="48" customWidth="1"/>
    <col min="2823" max="2823" width="8.85546875" style="48"/>
    <col min="2824" max="2824" width="11.7109375" style="48" customWidth="1"/>
    <col min="2825" max="2825" width="10.42578125" style="48" bestFit="1" customWidth="1"/>
    <col min="2826" max="3039" width="8.85546875" style="48"/>
    <col min="3040" max="3040" width="9.7109375" style="48" customWidth="1"/>
    <col min="3041" max="3041" width="8.85546875" style="48"/>
    <col min="3042" max="3042" width="13.140625" style="48" customWidth="1"/>
    <col min="3043" max="3043" width="8.85546875" style="48"/>
    <col min="3044" max="3044" width="28" style="48" customWidth="1"/>
    <col min="3045" max="3045" width="8.85546875" style="48"/>
    <col min="3046" max="3046" width="39.42578125" style="48" customWidth="1"/>
    <col min="3047" max="3074" width="8.85546875" style="48"/>
    <col min="3075" max="3075" width="66.42578125" style="48" customWidth="1"/>
    <col min="3076" max="3077" width="8.85546875" style="48"/>
    <col min="3078" max="3078" width="48.85546875" style="48" customWidth="1"/>
    <col min="3079" max="3079" width="8.85546875" style="48"/>
    <col min="3080" max="3080" width="11.7109375" style="48" customWidth="1"/>
    <col min="3081" max="3081" width="10.42578125" style="48" bestFit="1" customWidth="1"/>
    <col min="3082" max="3295" width="8.85546875" style="48"/>
    <col min="3296" max="3296" width="9.7109375" style="48" customWidth="1"/>
    <col min="3297" max="3297" width="8.85546875" style="48"/>
    <col min="3298" max="3298" width="13.140625" style="48" customWidth="1"/>
    <col min="3299" max="3299" width="8.85546875" style="48"/>
    <col min="3300" max="3300" width="28" style="48" customWidth="1"/>
    <col min="3301" max="3301" width="8.85546875" style="48"/>
    <col min="3302" max="3302" width="39.42578125" style="48" customWidth="1"/>
    <col min="3303" max="3330" width="8.85546875" style="48"/>
    <col min="3331" max="3331" width="66.42578125" style="48" customWidth="1"/>
    <col min="3332" max="3333" width="8.85546875" style="48"/>
    <col min="3334" max="3334" width="48.85546875" style="48" customWidth="1"/>
    <col min="3335" max="3335" width="8.85546875" style="48"/>
    <col min="3336" max="3336" width="11.7109375" style="48" customWidth="1"/>
    <col min="3337" max="3337" width="10.42578125" style="48" bestFit="1" customWidth="1"/>
    <col min="3338" max="3551" width="8.85546875" style="48"/>
    <col min="3552" max="3552" width="9.7109375" style="48" customWidth="1"/>
    <col min="3553" max="3553" width="8.85546875" style="48"/>
    <col min="3554" max="3554" width="13.140625" style="48" customWidth="1"/>
    <col min="3555" max="3555" width="8.85546875" style="48"/>
    <col min="3556" max="3556" width="28" style="48" customWidth="1"/>
    <col min="3557" max="3557" width="8.85546875" style="48"/>
    <col min="3558" max="3558" width="39.42578125" style="48" customWidth="1"/>
    <col min="3559" max="3586" width="8.85546875" style="48"/>
    <col min="3587" max="3587" width="66.42578125" style="48" customWidth="1"/>
    <col min="3588" max="3589" width="8.85546875" style="48"/>
    <col min="3590" max="3590" width="48.85546875" style="48" customWidth="1"/>
    <col min="3591" max="3591" width="8.85546875" style="48"/>
    <col min="3592" max="3592" width="11.7109375" style="48" customWidth="1"/>
    <col min="3593" max="3593" width="10.42578125" style="48" bestFit="1" customWidth="1"/>
    <col min="3594" max="3807" width="8.85546875" style="48"/>
    <col min="3808" max="3808" width="9.7109375" style="48" customWidth="1"/>
    <col min="3809" max="3809" width="8.85546875" style="48"/>
    <col min="3810" max="3810" width="13.140625" style="48" customWidth="1"/>
    <col min="3811" max="3811" width="8.85546875" style="48"/>
    <col min="3812" max="3812" width="28" style="48" customWidth="1"/>
    <col min="3813" max="3813" width="8.85546875" style="48"/>
    <col min="3814" max="3814" width="39.42578125" style="48" customWidth="1"/>
    <col min="3815" max="3842" width="8.85546875" style="48"/>
    <col min="3843" max="3843" width="66.42578125" style="48" customWidth="1"/>
    <col min="3844" max="3845" width="8.85546875" style="48"/>
    <col min="3846" max="3846" width="48.85546875" style="48" customWidth="1"/>
    <col min="3847" max="3847" width="8.85546875" style="48"/>
    <col min="3848" max="3848" width="11.7109375" style="48" customWidth="1"/>
    <col min="3849" max="3849" width="10.42578125" style="48" bestFit="1" customWidth="1"/>
    <col min="3850" max="4063" width="8.85546875" style="48"/>
    <col min="4064" max="4064" width="9.7109375" style="48" customWidth="1"/>
    <col min="4065" max="4065" width="8.85546875" style="48"/>
    <col min="4066" max="4066" width="13.140625" style="48" customWidth="1"/>
    <col min="4067" max="4067" width="8.85546875" style="48"/>
    <col min="4068" max="4068" width="28" style="48" customWidth="1"/>
    <col min="4069" max="4069" width="8.85546875" style="48"/>
    <col min="4070" max="4070" width="39.42578125" style="48" customWidth="1"/>
    <col min="4071" max="4098" width="8.85546875" style="48"/>
    <col min="4099" max="4099" width="66.42578125" style="48" customWidth="1"/>
    <col min="4100" max="4101" width="8.85546875" style="48"/>
    <col min="4102" max="4102" width="48.85546875" style="48" customWidth="1"/>
    <col min="4103" max="4103" width="8.85546875" style="48"/>
    <col min="4104" max="4104" width="11.7109375" style="48" customWidth="1"/>
    <col min="4105" max="4105" width="10.42578125" style="48" bestFit="1" customWidth="1"/>
    <col min="4106" max="4319" width="8.85546875" style="48"/>
    <col min="4320" max="4320" width="9.7109375" style="48" customWidth="1"/>
    <col min="4321" max="4321" width="8.85546875" style="48"/>
    <col min="4322" max="4322" width="13.140625" style="48" customWidth="1"/>
    <col min="4323" max="4323" width="8.85546875" style="48"/>
    <col min="4324" max="4324" width="28" style="48" customWidth="1"/>
    <col min="4325" max="4325" width="8.85546875" style="48"/>
    <col min="4326" max="4326" width="39.42578125" style="48" customWidth="1"/>
    <col min="4327" max="4354" width="8.85546875" style="48"/>
    <col min="4355" max="4355" width="66.42578125" style="48" customWidth="1"/>
    <col min="4356" max="4357" width="8.85546875" style="48"/>
    <col min="4358" max="4358" width="48.85546875" style="48" customWidth="1"/>
    <col min="4359" max="4359" width="8.85546875" style="48"/>
    <col min="4360" max="4360" width="11.7109375" style="48" customWidth="1"/>
    <col min="4361" max="4361" width="10.42578125" style="48" bestFit="1" customWidth="1"/>
    <col min="4362" max="4575" width="8.85546875" style="48"/>
    <col min="4576" max="4576" width="9.7109375" style="48" customWidth="1"/>
    <col min="4577" max="4577" width="8.85546875" style="48"/>
    <col min="4578" max="4578" width="13.140625" style="48" customWidth="1"/>
    <col min="4579" max="4579" width="8.85546875" style="48"/>
    <col min="4580" max="4580" width="28" style="48" customWidth="1"/>
    <col min="4581" max="4581" width="8.85546875" style="48"/>
    <col min="4582" max="4582" width="39.42578125" style="48" customWidth="1"/>
    <col min="4583" max="4610" width="8.85546875" style="48"/>
    <col min="4611" max="4611" width="66.42578125" style="48" customWidth="1"/>
    <col min="4612" max="4613" width="8.85546875" style="48"/>
    <col min="4614" max="4614" width="48.85546875" style="48" customWidth="1"/>
    <col min="4615" max="4615" width="8.85546875" style="48"/>
    <col min="4616" max="4616" width="11.7109375" style="48" customWidth="1"/>
    <col min="4617" max="4617" width="10.42578125" style="48" bestFit="1" customWidth="1"/>
    <col min="4618" max="4831" width="8.85546875" style="48"/>
    <col min="4832" max="4832" width="9.7109375" style="48" customWidth="1"/>
    <col min="4833" max="4833" width="8.85546875" style="48"/>
    <col min="4834" max="4834" width="13.140625" style="48" customWidth="1"/>
    <col min="4835" max="4835" width="8.85546875" style="48"/>
    <col min="4836" max="4836" width="28" style="48" customWidth="1"/>
    <col min="4837" max="4837" width="8.85546875" style="48"/>
    <col min="4838" max="4838" width="39.42578125" style="48" customWidth="1"/>
    <col min="4839" max="4866" width="8.85546875" style="48"/>
    <col min="4867" max="4867" width="66.42578125" style="48" customWidth="1"/>
    <col min="4868" max="4869" width="8.85546875" style="48"/>
    <col min="4870" max="4870" width="48.85546875" style="48" customWidth="1"/>
    <col min="4871" max="4871" width="8.85546875" style="48"/>
    <col min="4872" max="4872" width="11.7109375" style="48" customWidth="1"/>
    <col min="4873" max="4873" width="10.42578125" style="48" bestFit="1" customWidth="1"/>
    <col min="4874" max="5087" width="8.85546875" style="48"/>
    <col min="5088" max="5088" width="9.7109375" style="48" customWidth="1"/>
    <col min="5089" max="5089" width="8.85546875" style="48"/>
    <col min="5090" max="5090" width="13.140625" style="48" customWidth="1"/>
    <col min="5091" max="5091" width="8.85546875" style="48"/>
    <col min="5092" max="5092" width="28" style="48" customWidth="1"/>
    <col min="5093" max="5093" width="8.85546875" style="48"/>
    <col min="5094" max="5094" width="39.42578125" style="48" customWidth="1"/>
    <col min="5095" max="5122" width="8.85546875" style="48"/>
    <col min="5123" max="5123" width="66.42578125" style="48" customWidth="1"/>
    <col min="5124" max="5125" width="8.85546875" style="48"/>
    <col min="5126" max="5126" width="48.85546875" style="48" customWidth="1"/>
    <col min="5127" max="5127" width="8.85546875" style="48"/>
    <col min="5128" max="5128" width="11.7109375" style="48" customWidth="1"/>
    <col min="5129" max="5129" width="10.42578125" style="48" bestFit="1" customWidth="1"/>
    <col min="5130" max="5343" width="8.85546875" style="48"/>
    <col min="5344" max="5344" width="9.7109375" style="48" customWidth="1"/>
    <col min="5345" max="5345" width="8.85546875" style="48"/>
    <col min="5346" max="5346" width="13.140625" style="48" customWidth="1"/>
    <col min="5347" max="5347" width="8.85546875" style="48"/>
    <col min="5348" max="5348" width="28" style="48" customWidth="1"/>
    <col min="5349" max="5349" width="8.85546875" style="48"/>
    <col min="5350" max="5350" width="39.42578125" style="48" customWidth="1"/>
    <col min="5351" max="5378" width="8.85546875" style="48"/>
    <col min="5379" max="5379" width="66.42578125" style="48" customWidth="1"/>
    <col min="5380" max="5381" width="8.85546875" style="48"/>
    <col min="5382" max="5382" width="48.85546875" style="48" customWidth="1"/>
    <col min="5383" max="5383" width="8.85546875" style="48"/>
    <col min="5384" max="5384" width="11.7109375" style="48" customWidth="1"/>
    <col min="5385" max="5385" width="10.42578125" style="48" bestFit="1" customWidth="1"/>
    <col min="5386" max="5599" width="8.85546875" style="48"/>
    <col min="5600" max="5600" width="9.7109375" style="48" customWidth="1"/>
    <col min="5601" max="5601" width="8.85546875" style="48"/>
    <col min="5602" max="5602" width="13.140625" style="48" customWidth="1"/>
    <col min="5603" max="5603" width="8.85546875" style="48"/>
    <col min="5604" max="5604" width="28" style="48" customWidth="1"/>
    <col min="5605" max="5605" width="8.85546875" style="48"/>
    <col min="5606" max="5606" width="39.42578125" style="48" customWidth="1"/>
    <col min="5607" max="5634" width="8.85546875" style="48"/>
    <col min="5635" max="5635" width="66.42578125" style="48" customWidth="1"/>
    <col min="5636" max="5637" width="8.85546875" style="48"/>
    <col min="5638" max="5638" width="48.85546875" style="48" customWidth="1"/>
    <col min="5639" max="5639" width="8.85546875" style="48"/>
    <col min="5640" max="5640" width="11.7109375" style="48" customWidth="1"/>
    <col min="5641" max="5641" width="10.42578125" style="48" bestFit="1" customWidth="1"/>
    <col min="5642" max="5855" width="8.85546875" style="48"/>
    <col min="5856" max="5856" width="9.7109375" style="48" customWidth="1"/>
    <col min="5857" max="5857" width="8.85546875" style="48"/>
    <col min="5858" max="5858" width="13.140625" style="48" customWidth="1"/>
    <col min="5859" max="5859" width="8.85546875" style="48"/>
    <col min="5860" max="5860" width="28" style="48" customWidth="1"/>
    <col min="5861" max="5861" width="8.85546875" style="48"/>
    <col min="5862" max="5862" width="39.42578125" style="48" customWidth="1"/>
    <col min="5863" max="5890" width="8.85546875" style="48"/>
    <col min="5891" max="5891" width="66.42578125" style="48" customWidth="1"/>
    <col min="5892" max="5893" width="8.85546875" style="48"/>
    <col min="5894" max="5894" width="48.85546875" style="48" customWidth="1"/>
    <col min="5895" max="5895" width="8.85546875" style="48"/>
    <col min="5896" max="5896" width="11.7109375" style="48" customWidth="1"/>
    <col min="5897" max="5897" width="10.42578125" style="48" bestFit="1" customWidth="1"/>
    <col min="5898" max="6111" width="8.85546875" style="48"/>
    <col min="6112" max="6112" width="9.7109375" style="48" customWidth="1"/>
    <col min="6113" max="6113" width="8.85546875" style="48"/>
    <col min="6114" max="6114" width="13.140625" style="48" customWidth="1"/>
    <col min="6115" max="6115" width="8.85546875" style="48"/>
    <col min="6116" max="6116" width="28" style="48" customWidth="1"/>
    <col min="6117" max="6117" width="8.85546875" style="48"/>
    <col min="6118" max="6118" width="39.42578125" style="48" customWidth="1"/>
    <col min="6119" max="6146" width="8.85546875" style="48"/>
    <col min="6147" max="6147" width="66.42578125" style="48" customWidth="1"/>
    <col min="6148" max="6149" width="8.85546875" style="48"/>
    <col min="6150" max="6150" width="48.85546875" style="48" customWidth="1"/>
    <col min="6151" max="6151" width="8.85546875" style="48"/>
    <col min="6152" max="6152" width="11.7109375" style="48" customWidth="1"/>
    <col min="6153" max="6153" width="10.42578125" style="48" bestFit="1" customWidth="1"/>
    <col min="6154" max="6367" width="8.85546875" style="48"/>
    <col min="6368" max="6368" width="9.7109375" style="48" customWidth="1"/>
    <col min="6369" max="6369" width="8.85546875" style="48"/>
    <col min="6370" max="6370" width="13.140625" style="48" customWidth="1"/>
    <col min="6371" max="6371" width="8.85546875" style="48"/>
    <col min="6372" max="6372" width="28" style="48" customWidth="1"/>
    <col min="6373" max="6373" width="8.85546875" style="48"/>
    <col min="6374" max="6374" width="39.42578125" style="48" customWidth="1"/>
    <col min="6375" max="6402" width="8.85546875" style="48"/>
    <col min="6403" max="6403" width="66.42578125" style="48" customWidth="1"/>
    <col min="6404" max="6405" width="8.85546875" style="48"/>
    <col min="6406" max="6406" width="48.85546875" style="48" customWidth="1"/>
    <col min="6407" max="6407" width="8.85546875" style="48"/>
    <col min="6408" max="6408" width="11.7109375" style="48" customWidth="1"/>
    <col min="6409" max="6409" width="10.42578125" style="48" bestFit="1" customWidth="1"/>
    <col min="6410" max="6623" width="8.85546875" style="48"/>
    <col min="6624" max="6624" width="9.7109375" style="48" customWidth="1"/>
    <col min="6625" max="6625" width="8.85546875" style="48"/>
    <col min="6626" max="6626" width="13.140625" style="48" customWidth="1"/>
    <col min="6627" max="6627" width="8.85546875" style="48"/>
    <col min="6628" max="6628" width="28" style="48" customWidth="1"/>
    <col min="6629" max="6629" width="8.85546875" style="48"/>
    <col min="6630" max="6630" width="39.42578125" style="48" customWidth="1"/>
    <col min="6631" max="6658" width="8.85546875" style="48"/>
    <col min="6659" max="6659" width="66.42578125" style="48" customWidth="1"/>
    <col min="6660" max="6661" width="8.85546875" style="48"/>
    <col min="6662" max="6662" width="48.85546875" style="48" customWidth="1"/>
    <col min="6663" max="6663" width="8.85546875" style="48"/>
    <col min="6664" max="6664" width="11.7109375" style="48" customWidth="1"/>
    <col min="6665" max="6665" width="10.42578125" style="48" bestFit="1" customWidth="1"/>
    <col min="6666" max="6879" width="8.85546875" style="48"/>
    <col min="6880" max="6880" width="9.7109375" style="48" customWidth="1"/>
    <col min="6881" max="6881" width="8.85546875" style="48"/>
    <col min="6882" max="6882" width="13.140625" style="48" customWidth="1"/>
    <col min="6883" max="6883" width="8.85546875" style="48"/>
    <col min="6884" max="6884" width="28" style="48" customWidth="1"/>
    <col min="6885" max="6885" width="8.85546875" style="48"/>
    <col min="6886" max="6886" width="39.42578125" style="48" customWidth="1"/>
    <col min="6887" max="6914" width="8.85546875" style="48"/>
    <col min="6915" max="6915" width="66.42578125" style="48" customWidth="1"/>
    <col min="6916" max="6917" width="8.85546875" style="48"/>
    <col min="6918" max="6918" width="48.85546875" style="48" customWidth="1"/>
    <col min="6919" max="6919" width="8.85546875" style="48"/>
    <col min="6920" max="6920" width="11.7109375" style="48" customWidth="1"/>
    <col min="6921" max="6921" width="10.42578125" style="48" bestFit="1" customWidth="1"/>
    <col min="6922" max="7135" width="8.85546875" style="48"/>
    <col min="7136" max="7136" width="9.7109375" style="48" customWidth="1"/>
    <col min="7137" max="7137" width="8.85546875" style="48"/>
    <col min="7138" max="7138" width="13.140625" style="48" customWidth="1"/>
    <col min="7139" max="7139" width="8.85546875" style="48"/>
    <col min="7140" max="7140" width="28" style="48" customWidth="1"/>
    <col min="7141" max="7141" width="8.85546875" style="48"/>
    <col min="7142" max="7142" width="39.42578125" style="48" customWidth="1"/>
    <col min="7143" max="7170" width="8.85546875" style="48"/>
    <col min="7171" max="7171" width="66.42578125" style="48" customWidth="1"/>
    <col min="7172" max="7173" width="8.85546875" style="48"/>
    <col min="7174" max="7174" width="48.85546875" style="48" customWidth="1"/>
    <col min="7175" max="7175" width="8.85546875" style="48"/>
    <col min="7176" max="7176" width="11.7109375" style="48" customWidth="1"/>
    <col min="7177" max="7177" width="10.42578125" style="48" bestFit="1" customWidth="1"/>
    <col min="7178" max="7391" width="8.85546875" style="48"/>
    <col min="7392" max="7392" width="9.7109375" style="48" customWidth="1"/>
    <col min="7393" max="7393" width="8.85546875" style="48"/>
    <col min="7394" max="7394" width="13.140625" style="48" customWidth="1"/>
    <col min="7395" max="7395" width="8.85546875" style="48"/>
    <col min="7396" max="7396" width="28" style="48" customWidth="1"/>
    <col min="7397" max="7397" width="8.85546875" style="48"/>
    <col min="7398" max="7398" width="39.42578125" style="48" customWidth="1"/>
    <col min="7399" max="7426" width="8.85546875" style="48"/>
    <col min="7427" max="7427" width="66.42578125" style="48" customWidth="1"/>
    <col min="7428" max="7429" width="8.85546875" style="48"/>
    <col min="7430" max="7430" width="48.85546875" style="48" customWidth="1"/>
    <col min="7431" max="7431" width="8.85546875" style="48"/>
    <col min="7432" max="7432" width="11.7109375" style="48" customWidth="1"/>
    <col min="7433" max="7433" width="10.42578125" style="48" bestFit="1" customWidth="1"/>
    <col min="7434" max="7647" width="8.85546875" style="48"/>
    <col min="7648" max="7648" width="9.7109375" style="48" customWidth="1"/>
    <col min="7649" max="7649" width="8.85546875" style="48"/>
    <col min="7650" max="7650" width="13.140625" style="48" customWidth="1"/>
    <col min="7651" max="7651" width="8.85546875" style="48"/>
    <col min="7652" max="7652" width="28" style="48" customWidth="1"/>
    <col min="7653" max="7653" width="8.85546875" style="48"/>
    <col min="7654" max="7654" width="39.42578125" style="48" customWidth="1"/>
    <col min="7655" max="7682" width="8.85546875" style="48"/>
    <col min="7683" max="7683" width="66.42578125" style="48" customWidth="1"/>
    <col min="7684" max="7685" width="8.85546875" style="48"/>
    <col min="7686" max="7686" width="48.85546875" style="48" customWidth="1"/>
    <col min="7687" max="7687" width="8.85546875" style="48"/>
    <col min="7688" max="7688" width="11.7109375" style="48" customWidth="1"/>
    <col min="7689" max="7689" width="10.42578125" style="48" bestFit="1" customWidth="1"/>
    <col min="7690" max="7903" width="8.85546875" style="48"/>
    <col min="7904" max="7904" width="9.7109375" style="48" customWidth="1"/>
    <col min="7905" max="7905" width="8.85546875" style="48"/>
    <col min="7906" max="7906" width="13.140625" style="48" customWidth="1"/>
    <col min="7907" max="7907" width="8.85546875" style="48"/>
    <col min="7908" max="7908" width="28" style="48" customWidth="1"/>
    <col min="7909" max="7909" width="8.85546875" style="48"/>
    <col min="7910" max="7910" width="39.42578125" style="48" customWidth="1"/>
    <col min="7911" max="7938" width="8.85546875" style="48"/>
    <col min="7939" max="7939" width="66.42578125" style="48" customWidth="1"/>
    <col min="7940" max="7941" width="8.85546875" style="48"/>
    <col min="7942" max="7942" width="48.85546875" style="48" customWidth="1"/>
    <col min="7943" max="7943" width="8.85546875" style="48"/>
    <col min="7944" max="7944" width="11.7109375" style="48" customWidth="1"/>
    <col min="7945" max="7945" width="10.42578125" style="48" bestFit="1" customWidth="1"/>
    <col min="7946" max="8159" width="8.85546875" style="48"/>
    <col min="8160" max="8160" width="9.7109375" style="48" customWidth="1"/>
    <col min="8161" max="8161" width="8.85546875" style="48"/>
    <col min="8162" max="8162" width="13.140625" style="48" customWidth="1"/>
    <col min="8163" max="8163" width="8.85546875" style="48"/>
    <col min="8164" max="8164" width="28" style="48" customWidth="1"/>
    <col min="8165" max="8165" width="8.85546875" style="48"/>
    <col min="8166" max="8166" width="39.42578125" style="48" customWidth="1"/>
    <col min="8167" max="8194" width="8.85546875" style="48"/>
    <col min="8195" max="8195" width="66.42578125" style="48" customWidth="1"/>
    <col min="8196" max="8197" width="8.85546875" style="48"/>
    <col min="8198" max="8198" width="48.85546875" style="48" customWidth="1"/>
    <col min="8199" max="8199" width="8.85546875" style="48"/>
    <col min="8200" max="8200" width="11.7109375" style="48" customWidth="1"/>
    <col min="8201" max="8201" width="10.42578125" style="48" bestFit="1" customWidth="1"/>
    <col min="8202" max="8415" width="8.85546875" style="48"/>
    <col min="8416" max="8416" width="9.7109375" style="48" customWidth="1"/>
    <col min="8417" max="8417" width="8.85546875" style="48"/>
    <col min="8418" max="8418" width="13.140625" style="48" customWidth="1"/>
    <col min="8419" max="8419" width="8.85546875" style="48"/>
    <col min="8420" max="8420" width="28" style="48" customWidth="1"/>
    <col min="8421" max="8421" width="8.85546875" style="48"/>
    <col min="8422" max="8422" width="39.42578125" style="48" customWidth="1"/>
    <col min="8423" max="8450" width="8.85546875" style="48"/>
    <col min="8451" max="8451" width="66.42578125" style="48" customWidth="1"/>
    <col min="8452" max="8453" width="8.85546875" style="48"/>
    <col min="8454" max="8454" width="48.85546875" style="48" customWidth="1"/>
    <col min="8455" max="8455" width="8.85546875" style="48"/>
    <col min="8456" max="8456" width="11.7109375" style="48" customWidth="1"/>
    <col min="8457" max="8457" width="10.42578125" style="48" bestFit="1" customWidth="1"/>
    <col min="8458" max="8671" width="8.85546875" style="48"/>
    <col min="8672" max="8672" width="9.7109375" style="48" customWidth="1"/>
    <col min="8673" max="8673" width="8.85546875" style="48"/>
    <col min="8674" max="8674" width="13.140625" style="48" customWidth="1"/>
    <col min="8675" max="8675" width="8.85546875" style="48"/>
    <col min="8676" max="8676" width="28" style="48" customWidth="1"/>
    <col min="8677" max="8677" width="8.85546875" style="48"/>
    <col min="8678" max="8678" width="39.42578125" style="48" customWidth="1"/>
    <col min="8679" max="8706" width="8.85546875" style="48"/>
    <col min="8707" max="8707" width="66.42578125" style="48" customWidth="1"/>
    <col min="8708" max="8709" width="8.85546875" style="48"/>
    <col min="8710" max="8710" width="48.85546875" style="48" customWidth="1"/>
    <col min="8711" max="8711" width="8.85546875" style="48"/>
    <col min="8712" max="8712" width="11.7109375" style="48" customWidth="1"/>
    <col min="8713" max="8713" width="10.42578125" style="48" bestFit="1" customWidth="1"/>
    <col min="8714" max="8927" width="8.85546875" style="48"/>
    <col min="8928" max="8928" width="9.7109375" style="48" customWidth="1"/>
    <col min="8929" max="8929" width="8.85546875" style="48"/>
    <col min="8930" max="8930" width="13.140625" style="48" customWidth="1"/>
    <col min="8931" max="8931" width="8.85546875" style="48"/>
    <col min="8932" max="8932" width="28" style="48" customWidth="1"/>
    <col min="8933" max="8933" width="8.85546875" style="48"/>
    <col min="8934" max="8934" width="39.42578125" style="48" customWidth="1"/>
    <col min="8935" max="8962" width="8.85546875" style="48"/>
    <col min="8963" max="8963" width="66.42578125" style="48" customWidth="1"/>
    <col min="8964" max="8965" width="8.85546875" style="48"/>
    <col min="8966" max="8966" width="48.85546875" style="48" customWidth="1"/>
    <col min="8967" max="8967" width="8.85546875" style="48"/>
    <col min="8968" max="8968" width="11.7109375" style="48" customWidth="1"/>
    <col min="8969" max="8969" width="10.42578125" style="48" bestFit="1" customWidth="1"/>
    <col min="8970" max="9183" width="8.85546875" style="48"/>
    <col min="9184" max="9184" width="9.7109375" style="48" customWidth="1"/>
    <col min="9185" max="9185" width="8.85546875" style="48"/>
    <col min="9186" max="9186" width="13.140625" style="48" customWidth="1"/>
    <col min="9187" max="9187" width="8.85546875" style="48"/>
    <col min="9188" max="9188" width="28" style="48" customWidth="1"/>
    <col min="9189" max="9189" width="8.85546875" style="48"/>
    <col min="9190" max="9190" width="39.42578125" style="48" customWidth="1"/>
    <col min="9191" max="9218" width="8.85546875" style="48"/>
    <col min="9219" max="9219" width="66.42578125" style="48" customWidth="1"/>
    <col min="9220" max="9221" width="8.85546875" style="48"/>
    <col min="9222" max="9222" width="48.85546875" style="48" customWidth="1"/>
    <col min="9223" max="9223" width="8.85546875" style="48"/>
    <col min="9224" max="9224" width="11.7109375" style="48" customWidth="1"/>
    <col min="9225" max="9225" width="10.42578125" style="48" bestFit="1" customWidth="1"/>
    <col min="9226" max="9439" width="8.85546875" style="48"/>
    <col min="9440" max="9440" width="9.7109375" style="48" customWidth="1"/>
    <col min="9441" max="9441" width="8.85546875" style="48"/>
    <col min="9442" max="9442" width="13.140625" style="48" customWidth="1"/>
    <col min="9443" max="9443" width="8.85546875" style="48"/>
    <col min="9444" max="9444" width="28" style="48" customWidth="1"/>
    <col min="9445" max="9445" width="8.85546875" style="48"/>
    <col min="9446" max="9446" width="39.42578125" style="48" customWidth="1"/>
    <col min="9447" max="9474" width="8.85546875" style="48"/>
    <col min="9475" max="9475" width="66.42578125" style="48" customWidth="1"/>
    <col min="9476" max="9477" width="8.85546875" style="48"/>
    <col min="9478" max="9478" width="48.85546875" style="48" customWidth="1"/>
    <col min="9479" max="9479" width="8.85546875" style="48"/>
    <col min="9480" max="9480" width="11.7109375" style="48" customWidth="1"/>
    <col min="9481" max="9481" width="10.42578125" style="48" bestFit="1" customWidth="1"/>
    <col min="9482" max="9695" width="8.85546875" style="48"/>
    <col min="9696" max="9696" width="9.7109375" style="48" customWidth="1"/>
    <col min="9697" max="9697" width="8.85546875" style="48"/>
    <col min="9698" max="9698" width="13.140625" style="48" customWidth="1"/>
    <col min="9699" max="9699" width="8.85546875" style="48"/>
    <col min="9700" max="9700" width="28" style="48" customWidth="1"/>
    <col min="9701" max="9701" width="8.85546875" style="48"/>
    <col min="9702" max="9702" width="39.42578125" style="48" customWidth="1"/>
    <col min="9703" max="9730" width="8.85546875" style="48"/>
    <col min="9731" max="9731" width="66.42578125" style="48" customWidth="1"/>
    <col min="9732" max="9733" width="8.85546875" style="48"/>
    <col min="9734" max="9734" width="48.85546875" style="48" customWidth="1"/>
    <col min="9735" max="9735" width="8.85546875" style="48"/>
    <col min="9736" max="9736" width="11.7109375" style="48" customWidth="1"/>
    <col min="9737" max="9737" width="10.42578125" style="48" bestFit="1" customWidth="1"/>
    <col min="9738" max="9951" width="8.85546875" style="48"/>
    <col min="9952" max="9952" width="9.7109375" style="48" customWidth="1"/>
    <col min="9953" max="9953" width="8.85546875" style="48"/>
    <col min="9954" max="9954" width="13.140625" style="48" customWidth="1"/>
    <col min="9955" max="9955" width="8.85546875" style="48"/>
    <col min="9956" max="9956" width="28" style="48" customWidth="1"/>
    <col min="9957" max="9957" width="8.85546875" style="48"/>
    <col min="9958" max="9958" width="39.42578125" style="48" customWidth="1"/>
    <col min="9959" max="9986" width="8.85546875" style="48"/>
    <col min="9987" max="9987" width="66.42578125" style="48" customWidth="1"/>
    <col min="9988" max="9989" width="8.85546875" style="48"/>
    <col min="9990" max="9990" width="48.85546875" style="48" customWidth="1"/>
    <col min="9991" max="9991" width="8.85546875" style="48"/>
    <col min="9992" max="9992" width="11.7109375" style="48" customWidth="1"/>
    <col min="9993" max="9993" width="10.42578125" style="48" bestFit="1" customWidth="1"/>
    <col min="9994" max="10207" width="8.85546875" style="48"/>
    <col min="10208" max="10208" width="9.7109375" style="48" customWidth="1"/>
    <col min="10209" max="10209" width="8.85546875" style="48"/>
    <col min="10210" max="10210" width="13.140625" style="48" customWidth="1"/>
    <col min="10211" max="10211" width="8.85546875" style="48"/>
    <col min="10212" max="10212" width="28" style="48" customWidth="1"/>
    <col min="10213" max="10213" width="8.85546875" style="48"/>
    <col min="10214" max="10214" width="39.42578125" style="48" customWidth="1"/>
    <col min="10215" max="10242" width="8.85546875" style="48"/>
    <col min="10243" max="10243" width="66.42578125" style="48" customWidth="1"/>
    <col min="10244" max="10245" width="8.85546875" style="48"/>
    <col min="10246" max="10246" width="48.85546875" style="48" customWidth="1"/>
    <col min="10247" max="10247" width="8.85546875" style="48"/>
    <col min="10248" max="10248" width="11.7109375" style="48" customWidth="1"/>
    <col min="10249" max="10249" width="10.42578125" style="48" bestFit="1" customWidth="1"/>
    <col min="10250" max="10463" width="8.85546875" style="48"/>
    <col min="10464" max="10464" width="9.7109375" style="48" customWidth="1"/>
    <col min="10465" max="10465" width="8.85546875" style="48"/>
    <col min="10466" max="10466" width="13.140625" style="48" customWidth="1"/>
    <col min="10467" max="10467" width="8.85546875" style="48"/>
    <col min="10468" max="10468" width="28" style="48" customWidth="1"/>
    <col min="10469" max="10469" width="8.85546875" style="48"/>
    <col min="10470" max="10470" width="39.42578125" style="48" customWidth="1"/>
    <col min="10471" max="10498" width="8.85546875" style="48"/>
    <col min="10499" max="10499" width="66.42578125" style="48" customWidth="1"/>
    <col min="10500" max="10501" width="8.85546875" style="48"/>
    <col min="10502" max="10502" width="48.85546875" style="48" customWidth="1"/>
    <col min="10503" max="10503" width="8.85546875" style="48"/>
    <col min="10504" max="10504" width="11.7109375" style="48" customWidth="1"/>
    <col min="10505" max="10505" width="10.42578125" style="48" bestFit="1" customWidth="1"/>
    <col min="10506" max="10719" width="8.85546875" style="48"/>
    <col min="10720" max="10720" width="9.7109375" style="48" customWidth="1"/>
    <col min="10721" max="10721" width="8.85546875" style="48"/>
    <col min="10722" max="10722" width="13.140625" style="48" customWidth="1"/>
    <col min="10723" max="10723" width="8.85546875" style="48"/>
    <col min="10724" max="10724" width="28" style="48" customWidth="1"/>
    <col min="10725" max="10725" width="8.85546875" style="48"/>
    <col min="10726" max="10726" width="39.42578125" style="48" customWidth="1"/>
    <col min="10727" max="10754" width="8.85546875" style="48"/>
    <col min="10755" max="10755" width="66.42578125" style="48" customWidth="1"/>
    <col min="10756" max="10757" width="8.85546875" style="48"/>
    <col min="10758" max="10758" width="48.85546875" style="48" customWidth="1"/>
    <col min="10759" max="10759" width="8.85546875" style="48"/>
    <col min="10760" max="10760" width="11.7109375" style="48" customWidth="1"/>
    <col min="10761" max="10761" width="10.42578125" style="48" bestFit="1" customWidth="1"/>
    <col min="10762" max="10975" width="8.85546875" style="48"/>
    <col min="10976" max="10976" width="9.7109375" style="48" customWidth="1"/>
    <col min="10977" max="10977" width="8.85546875" style="48"/>
    <col min="10978" max="10978" width="13.140625" style="48" customWidth="1"/>
    <col min="10979" max="10979" width="8.85546875" style="48"/>
    <col min="10980" max="10980" width="28" style="48" customWidth="1"/>
    <col min="10981" max="10981" width="8.85546875" style="48"/>
    <col min="10982" max="10982" width="39.42578125" style="48" customWidth="1"/>
    <col min="10983" max="11010" width="8.85546875" style="48"/>
    <col min="11011" max="11011" width="66.42578125" style="48" customWidth="1"/>
    <col min="11012" max="11013" width="8.85546875" style="48"/>
    <col min="11014" max="11014" width="48.85546875" style="48" customWidth="1"/>
    <col min="11015" max="11015" width="8.85546875" style="48"/>
    <col min="11016" max="11016" width="11.7109375" style="48" customWidth="1"/>
    <col min="11017" max="11017" width="10.42578125" style="48" bestFit="1" customWidth="1"/>
    <col min="11018" max="11231" width="8.85546875" style="48"/>
    <col min="11232" max="11232" width="9.7109375" style="48" customWidth="1"/>
    <col min="11233" max="11233" width="8.85546875" style="48"/>
    <col min="11234" max="11234" width="13.140625" style="48" customWidth="1"/>
    <col min="11235" max="11235" width="8.85546875" style="48"/>
    <col min="11236" max="11236" width="28" style="48" customWidth="1"/>
    <col min="11237" max="11237" width="8.85546875" style="48"/>
    <col min="11238" max="11238" width="39.42578125" style="48" customWidth="1"/>
    <col min="11239" max="11266" width="8.85546875" style="48"/>
    <col min="11267" max="11267" width="66.42578125" style="48" customWidth="1"/>
    <col min="11268" max="11269" width="8.85546875" style="48"/>
    <col min="11270" max="11270" width="48.85546875" style="48" customWidth="1"/>
    <col min="11271" max="11271" width="8.85546875" style="48"/>
    <col min="11272" max="11272" width="11.7109375" style="48" customWidth="1"/>
    <col min="11273" max="11273" width="10.42578125" style="48" bestFit="1" customWidth="1"/>
    <col min="11274" max="11487" width="8.85546875" style="48"/>
    <col min="11488" max="11488" width="9.7109375" style="48" customWidth="1"/>
    <col min="11489" max="11489" width="8.85546875" style="48"/>
    <col min="11490" max="11490" width="13.140625" style="48" customWidth="1"/>
    <col min="11491" max="11491" width="8.85546875" style="48"/>
    <col min="11492" max="11492" width="28" style="48" customWidth="1"/>
    <col min="11493" max="11493" width="8.85546875" style="48"/>
    <col min="11494" max="11494" width="39.42578125" style="48" customWidth="1"/>
    <col min="11495" max="11522" width="8.85546875" style="48"/>
    <col min="11523" max="11523" width="66.42578125" style="48" customWidth="1"/>
    <col min="11524" max="11525" width="8.85546875" style="48"/>
    <col min="11526" max="11526" width="48.85546875" style="48" customWidth="1"/>
    <col min="11527" max="11527" width="8.85546875" style="48"/>
    <col min="11528" max="11528" width="11.7109375" style="48" customWidth="1"/>
    <col min="11529" max="11529" width="10.42578125" style="48" bestFit="1" customWidth="1"/>
    <col min="11530" max="11743" width="8.85546875" style="48"/>
    <col min="11744" max="11744" width="9.7109375" style="48" customWidth="1"/>
    <col min="11745" max="11745" width="8.85546875" style="48"/>
    <col min="11746" max="11746" width="13.140625" style="48" customWidth="1"/>
    <col min="11747" max="11747" width="8.85546875" style="48"/>
    <col min="11748" max="11748" width="28" style="48" customWidth="1"/>
    <col min="11749" max="11749" width="8.85546875" style="48"/>
    <col min="11750" max="11750" width="39.42578125" style="48" customWidth="1"/>
    <col min="11751" max="11778" width="8.85546875" style="48"/>
    <col min="11779" max="11779" width="66.42578125" style="48" customWidth="1"/>
    <col min="11780" max="11781" width="8.85546875" style="48"/>
    <col min="11782" max="11782" width="48.85546875" style="48" customWidth="1"/>
    <col min="11783" max="11783" width="8.85546875" style="48"/>
    <col min="11784" max="11784" width="11.7109375" style="48" customWidth="1"/>
    <col min="11785" max="11785" width="10.42578125" style="48" bestFit="1" customWidth="1"/>
    <col min="11786" max="11999" width="8.85546875" style="48"/>
    <col min="12000" max="12000" width="9.7109375" style="48" customWidth="1"/>
    <col min="12001" max="12001" width="8.85546875" style="48"/>
    <col min="12002" max="12002" width="13.140625" style="48" customWidth="1"/>
    <col min="12003" max="12003" width="8.85546875" style="48"/>
    <col min="12004" max="12004" width="28" style="48" customWidth="1"/>
    <col min="12005" max="12005" width="8.85546875" style="48"/>
    <col min="12006" max="12006" width="39.42578125" style="48" customWidth="1"/>
    <col min="12007" max="12034" width="8.85546875" style="48"/>
    <col min="12035" max="12035" width="66.42578125" style="48" customWidth="1"/>
    <col min="12036" max="12037" width="8.85546875" style="48"/>
    <col min="12038" max="12038" width="48.85546875" style="48" customWidth="1"/>
    <col min="12039" max="12039" width="8.85546875" style="48"/>
    <col min="12040" max="12040" width="11.7109375" style="48" customWidth="1"/>
    <col min="12041" max="12041" width="10.42578125" style="48" bestFit="1" customWidth="1"/>
    <col min="12042" max="12255" width="8.85546875" style="48"/>
    <col min="12256" max="12256" width="9.7109375" style="48" customWidth="1"/>
    <col min="12257" max="12257" width="8.85546875" style="48"/>
    <col min="12258" max="12258" width="13.140625" style="48" customWidth="1"/>
    <col min="12259" max="12259" width="8.85546875" style="48"/>
    <col min="12260" max="12260" width="28" style="48" customWidth="1"/>
    <col min="12261" max="12261" width="8.85546875" style="48"/>
    <col min="12262" max="12262" width="39.42578125" style="48" customWidth="1"/>
    <col min="12263" max="12290" width="8.85546875" style="48"/>
    <col min="12291" max="12291" width="66.42578125" style="48" customWidth="1"/>
    <col min="12292" max="12293" width="8.85546875" style="48"/>
    <col min="12294" max="12294" width="48.85546875" style="48" customWidth="1"/>
    <col min="12295" max="12295" width="8.85546875" style="48"/>
    <col min="12296" max="12296" width="11.7109375" style="48" customWidth="1"/>
    <col min="12297" max="12297" width="10.42578125" style="48" bestFit="1" customWidth="1"/>
    <col min="12298" max="12511" width="8.85546875" style="48"/>
    <col min="12512" max="12512" width="9.7109375" style="48" customWidth="1"/>
    <col min="12513" max="12513" width="8.85546875" style="48"/>
    <col min="12514" max="12514" width="13.140625" style="48" customWidth="1"/>
    <col min="12515" max="12515" width="8.85546875" style="48"/>
    <col min="12516" max="12516" width="28" style="48" customWidth="1"/>
    <col min="12517" max="12517" width="8.85546875" style="48"/>
    <col min="12518" max="12518" width="39.42578125" style="48" customWidth="1"/>
    <col min="12519" max="12546" width="8.85546875" style="48"/>
    <col min="12547" max="12547" width="66.42578125" style="48" customWidth="1"/>
    <col min="12548" max="12549" width="8.85546875" style="48"/>
    <col min="12550" max="12550" width="48.85546875" style="48" customWidth="1"/>
    <col min="12551" max="12551" width="8.85546875" style="48"/>
    <col min="12552" max="12552" width="11.7109375" style="48" customWidth="1"/>
    <col min="12553" max="12553" width="10.42578125" style="48" bestFit="1" customWidth="1"/>
    <col min="12554" max="12767" width="8.85546875" style="48"/>
    <col min="12768" max="12768" width="9.7109375" style="48" customWidth="1"/>
    <col min="12769" max="12769" width="8.85546875" style="48"/>
    <col min="12770" max="12770" width="13.140625" style="48" customWidth="1"/>
    <col min="12771" max="12771" width="8.85546875" style="48"/>
    <col min="12772" max="12772" width="28" style="48" customWidth="1"/>
    <col min="12773" max="12773" width="8.85546875" style="48"/>
    <col min="12774" max="12774" width="39.42578125" style="48" customWidth="1"/>
    <col min="12775" max="12802" width="8.85546875" style="48"/>
    <col min="12803" max="12803" width="66.42578125" style="48" customWidth="1"/>
    <col min="12804" max="12805" width="8.85546875" style="48"/>
    <col min="12806" max="12806" width="48.85546875" style="48" customWidth="1"/>
    <col min="12807" max="12807" width="8.85546875" style="48"/>
    <col min="12808" max="12808" width="11.7109375" style="48" customWidth="1"/>
    <col min="12809" max="12809" width="10.42578125" style="48" bestFit="1" customWidth="1"/>
    <col min="12810" max="13023" width="8.85546875" style="48"/>
    <col min="13024" max="13024" width="9.7109375" style="48" customWidth="1"/>
    <col min="13025" max="13025" width="8.85546875" style="48"/>
    <col min="13026" max="13026" width="13.140625" style="48" customWidth="1"/>
    <col min="13027" max="13027" width="8.85546875" style="48"/>
    <col min="13028" max="13028" width="28" style="48" customWidth="1"/>
    <col min="13029" max="13029" width="8.85546875" style="48"/>
    <col min="13030" max="13030" width="39.42578125" style="48" customWidth="1"/>
    <col min="13031" max="13058" width="8.85546875" style="48"/>
    <col min="13059" max="13059" width="66.42578125" style="48" customWidth="1"/>
    <col min="13060" max="13061" width="8.85546875" style="48"/>
    <col min="13062" max="13062" width="48.85546875" style="48" customWidth="1"/>
    <col min="13063" max="13063" width="8.85546875" style="48"/>
    <col min="13064" max="13064" width="11.7109375" style="48" customWidth="1"/>
    <col min="13065" max="13065" width="10.42578125" style="48" bestFit="1" customWidth="1"/>
    <col min="13066" max="13279" width="8.85546875" style="48"/>
    <col min="13280" max="13280" width="9.7109375" style="48" customWidth="1"/>
    <col min="13281" max="13281" width="8.85546875" style="48"/>
    <col min="13282" max="13282" width="13.140625" style="48" customWidth="1"/>
    <col min="13283" max="13283" width="8.85546875" style="48"/>
    <col min="13284" max="13284" width="28" style="48" customWidth="1"/>
    <col min="13285" max="13285" width="8.85546875" style="48"/>
    <col min="13286" max="13286" width="39.42578125" style="48" customWidth="1"/>
    <col min="13287" max="13314" width="8.85546875" style="48"/>
    <col min="13315" max="13315" width="66.42578125" style="48" customWidth="1"/>
    <col min="13316" max="13317" width="8.85546875" style="48"/>
    <col min="13318" max="13318" width="48.85546875" style="48" customWidth="1"/>
    <col min="13319" max="13319" width="8.85546875" style="48"/>
    <col min="13320" max="13320" width="11.7109375" style="48" customWidth="1"/>
    <col min="13321" max="13321" width="10.42578125" style="48" bestFit="1" customWidth="1"/>
    <col min="13322" max="13535" width="8.85546875" style="48"/>
    <col min="13536" max="13536" width="9.7109375" style="48" customWidth="1"/>
    <col min="13537" max="13537" width="8.85546875" style="48"/>
    <col min="13538" max="13538" width="13.140625" style="48" customWidth="1"/>
    <col min="13539" max="13539" width="8.85546875" style="48"/>
    <col min="13540" max="13540" width="28" style="48" customWidth="1"/>
    <col min="13541" max="13541" width="8.85546875" style="48"/>
    <col min="13542" max="13542" width="39.42578125" style="48" customWidth="1"/>
    <col min="13543" max="13570" width="8.85546875" style="48"/>
    <col min="13571" max="13571" width="66.42578125" style="48" customWidth="1"/>
    <col min="13572" max="13573" width="8.85546875" style="48"/>
    <col min="13574" max="13574" width="48.85546875" style="48" customWidth="1"/>
    <col min="13575" max="13575" width="8.85546875" style="48"/>
    <col min="13576" max="13576" width="11.7109375" style="48" customWidth="1"/>
    <col min="13577" max="13577" width="10.42578125" style="48" bestFit="1" customWidth="1"/>
    <col min="13578" max="13791" width="8.85546875" style="48"/>
    <col min="13792" max="13792" width="9.7109375" style="48" customWidth="1"/>
    <col min="13793" max="13793" width="8.85546875" style="48"/>
    <col min="13794" max="13794" width="13.140625" style="48" customWidth="1"/>
    <col min="13795" max="13795" width="8.85546875" style="48"/>
    <col min="13796" max="13796" width="28" style="48" customWidth="1"/>
    <col min="13797" max="13797" width="8.85546875" style="48"/>
    <col min="13798" max="13798" width="39.42578125" style="48" customWidth="1"/>
    <col min="13799" max="13826" width="8.85546875" style="48"/>
    <col min="13827" max="13827" width="66.42578125" style="48" customWidth="1"/>
    <col min="13828" max="13829" width="8.85546875" style="48"/>
    <col min="13830" max="13830" width="48.85546875" style="48" customWidth="1"/>
    <col min="13831" max="13831" width="8.85546875" style="48"/>
    <col min="13832" max="13832" width="11.7109375" style="48" customWidth="1"/>
    <col min="13833" max="13833" width="10.42578125" style="48" bestFit="1" customWidth="1"/>
    <col min="13834" max="14047" width="8.85546875" style="48"/>
    <col min="14048" max="14048" width="9.7109375" style="48" customWidth="1"/>
    <col min="14049" max="14049" width="8.85546875" style="48"/>
    <col min="14050" max="14050" width="13.140625" style="48" customWidth="1"/>
    <col min="14051" max="14051" width="8.85546875" style="48"/>
    <col min="14052" max="14052" width="28" style="48" customWidth="1"/>
    <col min="14053" max="14053" width="8.85546875" style="48"/>
    <col min="14054" max="14054" width="39.42578125" style="48" customWidth="1"/>
    <col min="14055" max="14082" width="8.85546875" style="48"/>
    <col min="14083" max="14083" width="66.42578125" style="48" customWidth="1"/>
    <col min="14084" max="14085" width="8.85546875" style="48"/>
    <col min="14086" max="14086" width="48.85546875" style="48" customWidth="1"/>
    <col min="14087" max="14087" width="8.85546875" style="48"/>
    <col min="14088" max="14088" width="11.7109375" style="48" customWidth="1"/>
    <col min="14089" max="14089" width="10.42578125" style="48" bestFit="1" customWidth="1"/>
    <col min="14090" max="14303" width="8.85546875" style="48"/>
    <col min="14304" max="14304" width="9.7109375" style="48" customWidth="1"/>
    <col min="14305" max="14305" width="8.85546875" style="48"/>
    <col min="14306" max="14306" width="13.140625" style="48" customWidth="1"/>
    <col min="14307" max="14307" width="8.85546875" style="48"/>
    <col min="14308" max="14308" width="28" style="48" customWidth="1"/>
    <col min="14309" max="14309" width="8.85546875" style="48"/>
    <col min="14310" max="14310" width="39.42578125" style="48" customWidth="1"/>
    <col min="14311" max="14338" width="8.85546875" style="48"/>
    <col min="14339" max="14339" width="66.42578125" style="48" customWidth="1"/>
    <col min="14340" max="14341" width="8.85546875" style="48"/>
    <col min="14342" max="14342" width="48.85546875" style="48" customWidth="1"/>
    <col min="14343" max="14343" width="8.85546875" style="48"/>
    <col min="14344" max="14344" width="11.7109375" style="48" customWidth="1"/>
    <col min="14345" max="14345" width="10.42578125" style="48" bestFit="1" customWidth="1"/>
    <col min="14346" max="14559" width="8.85546875" style="48"/>
    <col min="14560" max="14560" width="9.7109375" style="48" customWidth="1"/>
    <col min="14561" max="14561" width="8.85546875" style="48"/>
    <col min="14562" max="14562" width="13.140625" style="48" customWidth="1"/>
    <col min="14563" max="14563" width="8.85546875" style="48"/>
    <col min="14564" max="14564" width="28" style="48" customWidth="1"/>
    <col min="14565" max="14565" width="8.85546875" style="48"/>
    <col min="14566" max="14566" width="39.42578125" style="48" customWidth="1"/>
    <col min="14567" max="14594" width="8.85546875" style="48"/>
    <col min="14595" max="14595" width="66.42578125" style="48" customWidth="1"/>
    <col min="14596" max="14597" width="8.85546875" style="48"/>
    <col min="14598" max="14598" width="48.85546875" style="48" customWidth="1"/>
    <col min="14599" max="14599" width="8.85546875" style="48"/>
    <col min="14600" max="14600" width="11.7109375" style="48" customWidth="1"/>
    <col min="14601" max="14601" width="10.42578125" style="48" bestFit="1" customWidth="1"/>
    <col min="14602" max="14815" width="8.85546875" style="48"/>
    <col min="14816" max="14816" width="9.7109375" style="48" customWidth="1"/>
    <col min="14817" max="14817" width="8.85546875" style="48"/>
    <col min="14818" max="14818" width="13.140625" style="48" customWidth="1"/>
    <col min="14819" max="14819" width="8.85546875" style="48"/>
    <col min="14820" max="14820" width="28" style="48" customWidth="1"/>
    <col min="14821" max="14821" width="8.85546875" style="48"/>
    <col min="14822" max="14822" width="39.42578125" style="48" customWidth="1"/>
    <col min="14823" max="14850" width="8.85546875" style="48"/>
    <col min="14851" max="14851" width="66.42578125" style="48" customWidth="1"/>
    <col min="14852" max="14853" width="8.85546875" style="48"/>
    <col min="14854" max="14854" width="48.85546875" style="48" customWidth="1"/>
    <col min="14855" max="14855" width="8.85546875" style="48"/>
    <col min="14856" max="14856" width="11.7109375" style="48" customWidth="1"/>
    <col min="14857" max="14857" width="10.42578125" style="48" bestFit="1" customWidth="1"/>
    <col min="14858" max="15071" width="8.85546875" style="48"/>
    <col min="15072" max="15072" width="9.7109375" style="48" customWidth="1"/>
    <col min="15073" max="15073" width="8.85546875" style="48"/>
    <col min="15074" max="15074" width="13.140625" style="48" customWidth="1"/>
    <col min="15075" max="15075" width="8.85546875" style="48"/>
    <col min="15076" max="15076" width="28" style="48" customWidth="1"/>
    <col min="15077" max="15077" width="8.85546875" style="48"/>
    <col min="15078" max="15078" width="39.42578125" style="48" customWidth="1"/>
    <col min="15079" max="15106" width="8.85546875" style="48"/>
    <col min="15107" max="15107" width="66.42578125" style="48" customWidth="1"/>
    <col min="15108" max="15109" width="8.85546875" style="48"/>
    <col min="15110" max="15110" width="48.85546875" style="48" customWidth="1"/>
    <col min="15111" max="15111" width="8.85546875" style="48"/>
    <col min="15112" max="15112" width="11.7109375" style="48" customWidth="1"/>
    <col min="15113" max="15113" width="10.42578125" style="48" bestFit="1" customWidth="1"/>
    <col min="15114" max="15327" width="8.85546875" style="48"/>
    <col min="15328" max="15328" width="9.7109375" style="48" customWidth="1"/>
    <col min="15329" max="15329" width="8.85546875" style="48"/>
    <col min="15330" max="15330" width="13.140625" style="48" customWidth="1"/>
    <col min="15331" max="15331" width="8.85546875" style="48"/>
    <col min="15332" max="15332" width="28" style="48" customWidth="1"/>
    <col min="15333" max="15333" width="8.85546875" style="48"/>
    <col min="15334" max="15334" width="39.42578125" style="48" customWidth="1"/>
    <col min="15335" max="15362" width="8.85546875" style="48"/>
    <col min="15363" max="15363" width="66.42578125" style="48" customWidth="1"/>
    <col min="15364" max="15365" width="8.85546875" style="48"/>
    <col min="15366" max="15366" width="48.85546875" style="48" customWidth="1"/>
    <col min="15367" max="15367" width="8.85546875" style="48"/>
    <col min="15368" max="15368" width="11.7109375" style="48" customWidth="1"/>
    <col min="15369" max="15369" width="10.42578125" style="48" bestFit="1" customWidth="1"/>
    <col min="15370" max="15583" width="8.85546875" style="48"/>
    <col min="15584" max="15584" width="9.7109375" style="48" customWidth="1"/>
    <col min="15585" max="15585" width="8.85546875" style="48"/>
    <col min="15586" max="15586" width="13.140625" style="48" customWidth="1"/>
    <col min="15587" max="15587" width="8.85546875" style="48"/>
    <col min="15588" max="15588" width="28" style="48" customWidth="1"/>
    <col min="15589" max="15589" width="8.85546875" style="48"/>
    <col min="15590" max="15590" width="39.42578125" style="48" customWidth="1"/>
    <col min="15591" max="15618" width="8.85546875" style="48"/>
    <col min="15619" max="15619" width="66.42578125" style="48" customWidth="1"/>
    <col min="15620" max="15621" width="8.85546875" style="48"/>
    <col min="15622" max="15622" width="48.85546875" style="48" customWidth="1"/>
    <col min="15623" max="15623" width="8.85546875" style="48"/>
    <col min="15624" max="15624" width="11.7109375" style="48" customWidth="1"/>
    <col min="15625" max="15625" width="10.42578125" style="48" bestFit="1" customWidth="1"/>
    <col min="15626" max="15839" width="8.85546875" style="48"/>
    <col min="15840" max="15840" width="9.7109375" style="48" customWidth="1"/>
    <col min="15841" max="15841" width="8.85546875" style="48"/>
    <col min="15842" max="15842" width="13.140625" style="48" customWidth="1"/>
    <col min="15843" max="15843" width="8.85546875" style="48"/>
    <col min="15844" max="15844" width="28" style="48" customWidth="1"/>
    <col min="15845" max="15845" width="8.85546875" style="48"/>
    <col min="15846" max="15846" width="39.42578125" style="48" customWidth="1"/>
    <col min="15847" max="15874" width="8.85546875" style="48"/>
    <col min="15875" max="15875" width="66.42578125" style="48" customWidth="1"/>
    <col min="15876" max="15877" width="8.85546875" style="48"/>
    <col min="15878" max="15878" width="48.85546875" style="48" customWidth="1"/>
    <col min="15879" max="15879" width="8.85546875" style="48"/>
    <col min="15880" max="15880" width="11.7109375" style="48" customWidth="1"/>
    <col min="15881" max="15881" width="10.42578125" style="48" bestFit="1" customWidth="1"/>
    <col min="15882" max="16095" width="8.85546875" style="48"/>
    <col min="16096" max="16096" width="9.7109375" style="48" customWidth="1"/>
    <col min="16097" max="16097" width="8.85546875" style="48"/>
    <col min="16098" max="16098" width="13.140625" style="48" customWidth="1"/>
    <col min="16099" max="16099" width="8.85546875" style="48"/>
    <col min="16100" max="16100" width="28" style="48" customWidth="1"/>
    <col min="16101" max="16101" width="8.85546875" style="48"/>
    <col min="16102" max="16102" width="39.42578125" style="48" customWidth="1"/>
    <col min="16103" max="16130" width="8.85546875" style="48"/>
    <col min="16131" max="16131" width="66.42578125" style="48" customWidth="1"/>
    <col min="16132" max="16133" width="8.85546875" style="48"/>
    <col min="16134" max="16134" width="48.85546875" style="48" customWidth="1"/>
    <col min="16135" max="16135" width="8.85546875" style="48"/>
    <col min="16136" max="16136" width="11.7109375" style="48" customWidth="1"/>
    <col min="16137" max="16137" width="10.42578125" style="48" bestFit="1" customWidth="1"/>
    <col min="16138" max="16351" width="8.85546875" style="48"/>
    <col min="16352" max="16352" width="9.7109375" style="48" customWidth="1"/>
    <col min="16353" max="16353" width="8.85546875" style="48"/>
    <col min="16354" max="16354" width="13.140625" style="48" customWidth="1"/>
    <col min="16355" max="16355" width="8.85546875" style="48"/>
    <col min="16356" max="16356" width="28" style="48" customWidth="1"/>
    <col min="16357" max="16357" width="8.85546875" style="48"/>
    <col min="16358" max="16358" width="39.42578125" style="48" customWidth="1"/>
    <col min="16359" max="16384" width="8.85546875" style="48"/>
  </cols>
  <sheetData>
    <row r="1" spans="1:8" ht="15.75">
      <c r="A1" s="43"/>
      <c r="B1" s="44" t="s">
        <v>43</v>
      </c>
      <c r="C1" s="45"/>
      <c r="D1" s="43"/>
      <c r="E1" s="46" t="s">
        <v>44</v>
      </c>
      <c r="F1" s="47">
        <f>B5+B71</f>
        <v>100</v>
      </c>
      <c r="G1" s="43" t="s">
        <v>45</v>
      </c>
      <c r="H1" s="43"/>
    </row>
    <row r="2" spans="1:8" ht="15.75">
      <c r="A2" s="43"/>
      <c r="B2" s="49"/>
      <c r="C2" s="43"/>
      <c r="D2" s="43"/>
      <c r="E2" s="43"/>
      <c r="F2" s="43"/>
      <c r="G2" s="43"/>
      <c r="H2" s="43"/>
    </row>
    <row r="3" spans="1:8">
      <c r="A3" s="43"/>
      <c r="B3" s="50" t="s">
        <v>46</v>
      </c>
      <c r="C3" s="51"/>
      <c r="D3" s="52"/>
      <c r="E3" s="51"/>
      <c r="F3" s="51"/>
      <c r="G3" s="51"/>
      <c r="H3" s="43"/>
    </row>
    <row r="4" spans="1:8" ht="13.5" thickBot="1">
      <c r="A4" s="43"/>
      <c r="B4" s="53"/>
      <c r="C4" s="51"/>
      <c r="D4" s="54"/>
      <c r="E4" s="51"/>
      <c r="F4" s="51"/>
      <c r="G4" s="51"/>
      <c r="H4" s="43"/>
    </row>
    <row r="5" spans="1:8" ht="15">
      <c r="A5" s="43"/>
      <c r="B5" s="64">
        <f>B8+B12+B25+B30+B35+B38+B44+B47+B52+B61+B65</f>
        <v>41</v>
      </c>
      <c r="C5" s="56" t="s">
        <v>243</v>
      </c>
      <c r="D5" s="57" t="s">
        <v>47</v>
      </c>
      <c r="E5" s="58"/>
      <c r="F5" s="58"/>
      <c r="G5" s="59"/>
      <c r="H5" s="43"/>
    </row>
    <row r="6" spans="1:8">
      <c r="A6" s="43"/>
      <c r="B6" s="60"/>
      <c r="C6" s="51"/>
      <c r="D6" s="61"/>
      <c r="E6" s="51"/>
      <c r="F6" s="51"/>
      <c r="G6" s="62"/>
      <c r="H6" s="43"/>
    </row>
    <row r="7" spans="1:8">
      <c r="A7" s="43"/>
      <c r="B7" s="60"/>
      <c r="C7" s="51"/>
      <c r="D7" s="63"/>
      <c r="E7" s="54"/>
      <c r="F7" s="51"/>
      <c r="G7" s="62"/>
      <c r="H7" s="43"/>
    </row>
    <row r="8" spans="1:8">
      <c r="A8" s="43"/>
      <c r="B8" s="64">
        <f>MIN(SUM(B9:B10),2)</f>
        <v>2</v>
      </c>
      <c r="C8" s="54"/>
      <c r="D8" s="65" t="s">
        <v>48</v>
      </c>
      <c r="E8" s="54"/>
      <c r="F8" s="51"/>
      <c r="G8" s="62"/>
      <c r="H8" s="43"/>
    </row>
    <row r="9" spans="1:8">
      <c r="A9" s="43"/>
      <c r="B9" s="66">
        <v>1</v>
      </c>
      <c r="C9" s="51">
        <v>1</v>
      </c>
      <c r="D9" s="43" t="s">
        <v>49</v>
      </c>
      <c r="E9" s="54"/>
      <c r="F9" s="51"/>
      <c r="G9" s="62"/>
      <c r="H9" s="43"/>
    </row>
    <row r="10" spans="1:8">
      <c r="A10" s="43"/>
      <c r="B10" s="66">
        <v>1</v>
      </c>
      <c r="C10" s="51">
        <v>1</v>
      </c>
      <c r="D10" s="43" t="s">
        <v>50</v>
      </c>
      <c r="E10" s="54"/>
      <c r="F10" s="51"/>
      <c r="G10" s="62"/>
      <c r="H10" s="43"/>
    </row>
    <row r="11" spans="1:8">
      <c r="A11" s="43"/>
      <c r="B11" s="66"/>
      <c r="C11" s="51"/>
      <c r="D11" s="43"/>
      <c r="E11" s="54"/>
      <c r="F11" s="51"/>
      <c r="G11" s="62"/>
      <c r="H11" s="43"/>
    </row>
    <row r="12" spans="1:8">
      <c r="A12" s="43"/>
      <c r="B12" s="64">
        <f>MIN(SUM(B13:B23),9)</f>
        <v>9</v>
      </c>
      <c r="C12" s="51"/>
      <c r="D12" s="65" t="s">
        <v>51</v>
      </c>
      <c r="E12" s="54"/>
      <c r="F12" s="51"/>
      <c r="G12" s="62"/>
      <c r="H12" s="43"/>
    </row>
    <row r="13" spans="1:8">
      <c r="A13" s="43"/>
      <c r="B13" s="66">
        <v>1</v>
      </c>
      <c r="C13" s="51">
        <v>1</v>
      </c>
      <c r="D13" s="116" t="s">
        <v>146</v>
      </c>
      <c r="E13" s="54"/>
      <c r="F13" s="51"/>
      <c r="G13" s="62"/>
      <c r="H13" s="43"/>
    </row>
    <row r="14" spans="1:8">
      <c r="A14" s="43"/>
      <c r="B14" s="66">
        <v>1</v>
      </c>
      <c r="C14" s="51">
        <v>1</v>
      </c>
      <c r="D14" s="116" t="s">
        <v>147</v>
      </c>
      <c r="E14" s="54"/>
      <c r="F14" s="51"/>
      <c r="G14" s="62"/>
      <c r="H14" s="43"/>
    </row>
    <row r="15" spans="1:8">
      <c r="A15" s="43"/>
      <c r="B15" s="66">
        <v>1</v>
      </c>
      <c r="C15" s="51">
        <v>1</v>
      </c>
      <c r="D15" s="116" t="s">
        <v>148</v>
      </c>
      <c r="E15" s="54"/>
      <c r="F15" s="51"/>
      <c r="G15" s="62"/>
      <c r="H15" s="43"/>
    </row>
    <row r="16" spans="1:8">
      <c r="A16" s="43"/>
      <c r="B16" s="66">
        <v>1</v>
      </c>
      <c r="C16" s="51">
        <v>1</v>
      </c>
      <c r="D16" s="116" t="s">
        <v>149</v>
      </c>
      <c r="E16" s="54"/>
      <c r="F16" s="51"/>
      <c r="G16" s="62"/>
      <c r="H16" s="43"/>
    </row>
    <row r="17" spans="1:8">
      <c r="A17" s="43"/>
      <c r="B17" s="66">
        <v>1</v>
      </c>
      <c r="C17" s="51">
        <v>1</v>
      </c>
      <c r="D17" s="116" t="s">
        <v>150</v>
      </c>
      <c r="E17" s="54"/>
      <c r="F17" s="51"/>
      <c r="G17" s="62"/>
      <c r="H17" s="43"/>
    </row>
    <row r="18" spans="1:8">
      <c r="A18" s="43"/>
      <c r="B18" s="66">
        <v>1</v>
      </c>
      <c r="C18" s="51">
        <v>1</v>
      </c>
      <c r="D18" s="116" t="s">
        <v>151</v>
      </c>
      <c r="E18" s="54"/>
      <c r="F18" s="51"/>
      <c r="G18" s="62"/>
      <c r="H18" s="43"/>
    </row>
    <row r="19" spans="1:8">
      <c r="A19" s="43"/>
      <c r="B19" s="66">
        <v>1</v>
      </c>
      <c r="C19" s="51">
        <v>1</v>
      </c>
      <c r="D19" s="116" t="s">
        <v>152</v>
      </c>
      <c r="E19" s="54"/>
      <c r="F19" s="51"/>
      <c r="G19" s="62"/>
      <c r="H19" s="43"/>
    </row>
    <row r="20" spans="1:8">
      <c r="A20" s="43"/>
      <c r="B20" s="66">
        <v>1</v>
      </c>
      <c r="C20" s="51">
        <v>1</v>
      </c>
      <c r="D20" s="116" t="s">
        <v>153</v>
      </c>
      <c r="E20" s="54"/>
      <c r="F20" s="51"/>
      <c r="G20" s="62"/>
      <c r="H20" s="43"/>
    </row>
    <row r="21" spans="1:8">
      <c r="A21" s="43"/>
      <c r="B21" s="66">
        <v>1</v>
      </c>
      <c r="C21" s="51">
        <v>1</v>
      </c>
      <c r="D21" s="116" t="s">
        <v>154</v>
      </c>
      <c r="E21" s="54"/>
      <c r="F21" s="51"/>
      <c r="G21" s="62"/>
      <c r="H21" s="43"/>
    </row>
    <row r="22" spans="1:8">
      <c r="A22" s="43"/>
      <c r="B22" s="66">
        <v>1</v>
      </c>
      <c r="C22" s="51">
        <v>1</v>
      </c>
      <c r="D22" s="116" t="s">
        <v>155</v>
      </c>
      <c r="E22" s="54"/>
      <c r="F22" s="51"/>
      <c r="G22" s="62"/>
      <c r="H22" s="43"/>
    </row>
    <row r="23" spans="1:8">
      <c r="A23" s="43"/>
      <c r="B23" s="66">
        <v>1</v>
      </c>
      <c r="C23" s="51">
        <v>1</v>
      </c>
      <c r="D23" s="73" t="s">
        <v>52</v>
      </c>
      <c r="E23" s="54"/>
      <c r="F23" s="51"/>
      <c r="G23" s="62"/>
      <c r="H23" s="43"/>
    </row>
    <row r="24" spans="1:8">
      <c r="A24" s="43"/>
      <c r="B24" s="66"/>
      <c r="C24" s="51"/>
      <c r="D24" s="73"/>
      <c r="E24" s="54"/>
      <c r="F24" s="51"/>
      <c r="G24" s="62"/>
      <c r="H24" s="43"/>
    </row>
    <row r="25" spans="1:8">
      <c r="A25" s="43"/>
      <c r="B25" s="64">
        <f>MIN(SUM(B26:B28),3)</f>
        <v>3</v>
      </c>
      <c r="C25" s="51"/>
      <c r="D25" s="65" t="s">
        <v>156</v>
      </c>
      <c r="E25" s="52"/>
      <c r="F25" s="51"/>
      <c r="G25" s="62"/>
      <c r="H25" s="43"/>
    </row>
    <row r="26" spans="1:8">
      <c r="A26" s="43"/>
      <c r="B26" s="66">
        <v>1</v>
      </c>
      <c r="C26" s="51">
        <v>1</v>
      </c>
      <c r="D26" s="73" t="s">
        <v>53</v>
      </c>
      <c r="E26" s="52"/>
      <c r="F26" s="51"/>
      <c r="G26" s="62"/>
      <c r="H26" s="43"/>
    </row>
    <row r="27" spans="1:8">
      <c r="A27" s="43"/>
      <c r="B27" s="66">
        <v>1</v>
      </c>
      <c r="C27" s="51">
        <v>1</v>
      </c>
      <c r="D27" s="117" t="s">
        <v>157</v>
      </c>
      <c r="E27" s="69"/>
      <c r="F27" s="51"/>
      <c r="G27" s="62"/>
      <c r="H27" s="43"/>
    </row>
    <row r="28" spans="1:8">
      <c r="A28" s="43"/>
      <c r="B28" s="66">
        <v>1</v>
      </c>
      <c r="C28" s="51">
        <v>1</v>
      </c>
      <c r="D28" s="117" t="s">
        <v>158</v>
      </c>
      <c r="E28" s="69"/>
      <c r="F28" s="51"/>
      <c r="G28" s="62"/>
      <c r="H28" s="43"/>
    </row>
    <row r="29" spans="1:8">
      <c r="A29" s="43"/>
      <c r="B29" s="66"/>
      <c r="C29" s="51"/>
      <c r="D29" s="70"/>
      <c r="E29" s="69"/>
      <c r="F29" s="51"/>
      <c r="G29" s="62"/>
      <c r="H29" s="43"/>
    </row>
    <row r="30" spans="1:8">
      <c r="A30" s="43"/>
      <c r="B30" s="64">
        <f>MIN(SUM(B31:B33),3)</f>
        <v>3</v>
      </c>
      <c r="C30" s="51"/>
      <c r="D30" s="65" t="s">
        <v>159</v>
      </c>
      <c r="E30" s="69"/>
      <c r="F30" s="51"/>
      <c r="G30" s="62"/>
      <c r="H30" s="43"/>
    </row>
    <row r="31" spans="1:8">
      <c r="A31" s="43"/>
      <c r="B31" s="66">
        <v>1</v>
      </c>
      <c r="C31" s="51">
        <v>1</v>
      </c>
      <c r="D31" s="73" t="s">
        <v>240</v>
      </c>
      <c r="E31" s="52"/>
      <c r="F31" s="51"/>
      <c r="G31" s="62"/>
      <c r="H31" s="43"/>
    </row>
    <row r="32" spans="1:8">
      <c r="A32" s="43"/>
      <c r="B32" s="66">
        <v>1</v>
      </c>
      <c r="C32" s="51">
        <v>1</v>
      </c>
      <c r="D32" s="117" t="s">
        <v>160</v>
      </c>
      <c r="E32" s="69"/>
      <c r="F32" s="51"/>
      <c r="G32" s="62"/>
      <c r="H32" s="43"/>
    </row>
    <row r="33" spans="1:8">
      <c r="A33" s="43"/>
      <c r="B33" s="66">
        <v>1</v>
      </c>
      <c r="C33" s="51">
        <v>1</v>
      </c>
      <c r="D33" s="117" t="s">
        <v>161</v>
      </c>
      <c r="E33" s="69"/>
      <c r="F33" s="51"/>
      <c r="G33" s="62"/>
      <c r="H33" s="43"/>
    </row>
    <row r="34" spans="1:8">
      <c r="A34" s="43"/>
      <c r="B34" s="66"/>
      <c r="C34" s="51"/>
      <c r="D34" s="70"/>
      <c r="E34" s="69"/>
      <c r="F34" s="51"/>
      <c r="G34" s="62"/>
      <c r="H34" s="43"/>
    </row>
    <row r="35" spans="1:8">
      <c r="A35" s="43"/>
      <c r="B35" s="64">
        <f>MIN(2,SUM(B36:B36))</f>
        <v>2</v>
      </c>
      <c r="C35" s="51"/>
      <c r="D35" s="65" t="s">
        <v>162</v>
      </c>
      <c r="E35" s="69"/>
      <c r="F35" s="51"/>
      <c r="G35" s="62"/>
      <c r="H35" s="43"/>
    </row>
    <row r="36" spans="1:8">
      <c r="A36" s="43"/>
      <c r="B36" s="66">
        <v>2</v>
      </c>
      <c r="C36" s="51">
        <v>2</v>
      </c>
      <c r="D36" s="118" t="s">
        <v>163</v>
      </c>
      <c r="E36" s="69"/>
      <c r="F36" s="51"/>
      <c r="G36" s="62"/>
      <c r="H36" s="43"/>
    </row>
    <row r="37" spans="1:8">
      <c r="A37" s="43"/>
      <c r="B37" s="66"/>
      <c r="C37" s="51"/>
      <c r="D37" s="73"/>
      <c r="E37" s="69"/>
      <c r="F37" s="51"/>
      <c r="G37" s="62"/>
      <c r="H37" s="43"/>
    </row>
    <row r="38" spans="1:8">
      <c r="A38" s="43"/>
      <c r="B38" s="64">
        <f>MIN(4,SUM(B39:B42))</f>
        <v>4</v>
      </c>
      <c r="C38" s="51"/>
      <c r="D38" s="65" t="s">
        <v>215</v>
      </c>
      <c r="E38" s="69"/>
      <c r="F38" s="51"/>
      <c r="G38" s="62"/>
      <c r="H38" s="43"/>
    </row>
    <row r="39" spans="1:8">
      <c r="A39" s="43"/>
      <c r="B39" s="60">
        <v>1</v>
      </c>
      <c r="C39" s="74">
        <v>1</v>
      </c>
      <c r="D39" s="73" t="s">
        <v>248</v>
      </c>
      <c r="E39" s="69"/>
      <c r="F39" s="51"/>
      <c r="G39" s="62"/>
      <c r="H39" s="43"/>
    </row>
    <row r="40" spans="1:8">
      <c r="A40" s="43"/>
      <c r="B40" s="60">
        <v>1</v>
      </c>
      <c r="C40" s="74">
        <v>1</v>
      </c>
      <c r="D40" s="73" t="s">
        <v>249</v>
      </c>
      <c r="E40" s="69"/>
      <c r="F40" s="51"/>
      <c r="G40" s="62"/>
      <c r="H40" s="43"/>
    </row>
    <row r="41" spans="1:8">
      <c r="A41" s="43"/>
      <c r="B41" s="60">
        <v>1</v>
      </c>
      <c r="C41" s="74">
        <v>1</v>
      </c>
      <c r="D41" s="116" t="s">
        <v>164</v>
      </c>
      <c r="E41" s="69"/>
      <c r="F41" s="51"/>
      <c r="G41" s="62"/>
      <c r="H41" s="43"/>
    </row>
    <row r="42" spans="1:8">
      <c r="A42" s="43"/>
      <c r="B42" s="60">
        <v>1</v>
      </c>
      <c r="C42" s="74">
        <v>1</v>
      </c>
      <c r="D42" s="116" t="s">
        <v>165</v>
      </c>
      <c r="E42" s="69"/>
      <c r="F42" s="51"/>
      <c r="G42" s="62"/>
      <c r="H42" s="43"/>
    </row>
    <row r="43" spans="1:8">
      <c r="A43" s="43"/>
      <c r="B43" s="60"/>
      <c r="C43" s="74"/>
      <c r="D43" s="70"/>
      <c r="E43" s="69"/>
      <c r="F43" s="51"/>
      <c r="G43" s="62"/>
      <c r="H43" s="43"/>
    </row>
    <row r="44" spans="1:8">
      <c r="A44" s="43"/>
      <c r="B44" s="64">
        <f>MIN(3,SUM(B45:B45))</f>
        <v>2</v>
      </c>
      <c r="C44" s="51"/>
      <c r="D44" s="65" t="s">
        <v>166</v>
      </c>
      <c r="E44" s="69"/>
      <c r="F44" s="51"/>
      <c r="G44" s="62"/>
      <c r="H44" s="43"/>
    </row>
    <row r="45" spans="1:8">
      <c r="A45" s="43"/>
      <c r="B45" s="66">
        <v>2</v>
      </c>
      <c r="C45" s="51">
        <v>2</v>
      </c>
      <c r="D45" s="116" t="s">
        <v>167</v>
      </c>
      <c r="E45" s="69"/>
      <c r="F45" s="51"/>
      <c r="G45" s="62"/>
      <c r="H45" s="43"/>
    </row>
    <row r="46" spans="1:8">
      <c r="A46" s="43"/>
      <c r="B46" s="66"/>
      <c r="C46" s="51"/>
      <c r="D46" s="73"/>
      <c r="E46" s="69"/>
      <c r="F46" s="51"/>
      <c r="G46" s="62"/>
      <c r="H46" s="43"/>
    </row>
    <row r="47" spans="1:8">
      <c r="A47" s="43"/>
      <c r="B47" s="64">
        <f>MIN(3,SUM(B48:B50))</f>
        <v>3</v>
      </c>
      <c r="C47" s="51"/>
      <c r="D47" s="65" t="s">
        <v>171</v>
      </c>
      <c r="E47" s="69"/>
      <c r="F47" s="51"/>
      <c r="G47" s="62"/>
      <c r="H47" s="43"/>
    </row>
    <row r="48" spans="1:8">
      <c r="A48" s="43"/>
      <c r="B48" s="66">
        <v>1</v>
      </c>
      <c r="C48" s="51">
        <v>1</v>
      </c>
      <c r="D48" s="116" t="s">
        <v>168</v>
      </c>
      <c r="E48" s="69"/>
      <c r="F48" s="51"/>
      <c r="G48" s="62"/>
      <c r="H48" s="43"/>
    </row>
    <row r="49" spans="1:8">
      <c r="A49" s="43"/>
      <c r="B49" s="66">
        <v>1</v>
      </c>
      <c r="C49" s="51">
        <v>1</v>
      </c>
      <c r="D49" s="116" t="s">
        <v>169</v>
      </c>
      <c r="E49" s="69"/>
      <c r="F49" s="51"/>
      <c r="G49" s="62"/>
      <c r="H49" s="43"/>
    </row>
    <row r="50" spans="1:8">
      <c r="A50" s="43"/>
      <c r="B50" s="66">
        <v>1</v>
      </c>
      <c r="C50" s="51">
        <v>1</v>
      </c>
      <c r="D50" s="116" t="s">
        <v>170</v>
      </c>
      <c r="E50" s="69"/>
      <c r="F50" s="51"/>
      <c r="G50" s="62"/>
      <c r="H50" s="43"/>
    </row>
    <row r="51" spans="1:8">
      <c r="A51" s="43"/>
      <c r="B51" s="66"/>
      <c r="C51" s="51"/>
      <c r="D51" s="70"/>
      <c r="E51" s="69"/>
      <c r="F51" s="51"/>
      <c r="G51" s="62"/>
      <c r="H51" s="43"/>
    </row>
    <row r="52" spans="1:8">
      <c r="A52" s="43"/>
      <c r="B52" s="64">
        <f>MIN(8,SUM(B53:B59))</f>
        <v>8</v>
      </c>
      <c r="C52" s="51"/>
      <c r="D52" s="65" t="s">
        <v>178</v>
      </c>
      <c r="E52" s="51"/>
      <c r="F52" s="51"/>
      <c r="G52" s="62"/>
      <c r="H52" s="43"/>
    </row>
    <row r="53" spans="1:8">
      <c r="A53" s="43"/>
      <c r="B53" s="66">
        <v>1</v>
      </c>
      <c r="C53" s="51">
        <v>1</v>
      </c>
      <c r="D53" s="118" t="s">
        <v>177</v>
      </c>
      <c r="E53" s="118" t="s">
        <v>172</v>
      </c>
      <c r="F53" s="51"/>
      <c r="G53" s="62"/>
      <c r="H53" s="43"/>
    </row>
    <row r="54" spans="1:8">
      <c r="A54" s="43"/>
      <c r="B54" s="66">
        <v>1</v>
      </c>
      <c r="C54" s="51">
        <v>1</v>
      </c>
      <c r="D54" s="118" t="s">
        <v>172</v>
      </c>
      <c r="E54" s="69"/>
      <c r="F54" s="51"/>
      <c r="G54" s="62"/>
      <c r="H54" s="43"/>
    </row>
    <row r="55" spans="1:8">
      <c r="A55" s="43"/>
      <c r="B55" s="66">
        <v>1</v>
      </c>
      <c r="C55" s="51">
        <v>1</v>
      </c>
      <c r="D55" s="116" t="s">
        <v>173</v>
      </c>
      <c r="E55" s="69"/>
      <c r="F55" s="51"/>
      <c r="G55" s="62"/>
      <c r="H55" s="43"/>
    </row>
    <row r="56" spans="1:8">
      <c r="A56" s="43"/>
      <c r="B56" s="66">
        <v>2</v>
      </c>
      <c r="C56" s="51">
        <v>2</v>
      </c>
      <c r="D56" s="118" t="s">
        <v>174</v>
      </c>
      <c r="E56" s="72"/>
      <c r="F56" s="51"/>
      <c r="G56" s="62"/>
      <c r="H56" s="43"/>
    </row>
    <row r="57" spans="1:8">
      <c r="A57" s="43"/>
      <c r="B57" s="66">
        <v>1</v>
      </c>
      <c r="C57" s="51">
        <v>1</v>
      </c>
      <c r="D57" s="71" t="s">
        <v>250</v>
      </c>
      <c r="E57" s="72"/>
      <c r="F57" s="51"/>
      <c r="G57" s="62"/>
      <c r="H57" s="43"/>
    </row>
    <row r="58" spans="1:8">
      <c r="A58" s="43"/>
      <c r="B58" s="66">
        <v>1</v>
      </c>
      <c r="C58" s="51">
        <v>1</v>
      </c>
      <c r="D58" s="118" t="s">
        <v>212</v>
      </c>
      <c r="E58" s="72"/>
      <c r="F58" s="51"/>
      <c r="G58" s="62"/>
      <c r="H58" s="43"/>
    </row>
    <row r="59" spans="1:8">
      <c r="A59" s="43"/>
      <c r="B59" s="66">
        <v>1</v>
      </c>
      <c r="C59" s="51">
        <v>1</v>
      </c>
      <c r="D59" s="116" t="s">
        <v>213</v>
      </c>
      <c r="E59" s="72"/>
      <c r="F59" s="51"/>
      <c r="G59" s="62"/>
      <c r="H59" s="43"/>
    </row>
    <row r="60" spans="1:8">
      <c r="A60" s="43"/>
      <c r="B60" s="66"/>
      <c r="C60" s="51"/>
      <c r="D60" s="73"/>
      <c r="E60" s="69"/>
      <c r="F60" s="51"/>
      <c r="G60" s="62"/>
      <c r="H60" s="43"/>
    </row>
    <row r="61" spans="1:8">
      <c r="A61" s="43"/>
      <c r="B61" s="64">
        <f>MIN(SUM(B62:B63),2)</f>
        <v>2</v>
      </c>
      <c r="C61" s="51"/>
      <c r="D61" s="65" t="s">
        <v>175</v>
      </c>
      <c r="E61" s="51"/>
      <c r="F61" s="51"/>
      <c r="G61" s="62"/>
      <c r="H61" s="43"/>
    </row>
    <row r="62" spans="1:8">
      <c r="A62" s="43"/>
      <c r="B62" s="66">
        <v>1</v>
      </c>
      <c r="C62" s="75">
        <v>1</v>
      </c>
      <c r="D62" s="117" t="s">
        <v>176</v>
      </c>
      <c r="E62" s="72"/>
      <c r="F62" s="51"/>
      <c r="G62" s="76"/>
      <c r="H62" s="43"/>
    </row>
    <row r="63" spans="1:8">
      <c r="A63" s="43"/>
      <c r="B63" s="66">
        <v>1</v>
      </c>
      <c r="C63" s="51">
        <v>1</v>
      </c>
      <c r="D63" s="68" t="s">
        <v>238</v>
      </c>
      <c r="E63" s="69"/>
      <c r="F63" s="51"/>
      <c r="G63" s="77"/>
      <c r="H63" s="43"/>
    </row>
    <row r="64" spans="1:8">
      <c r="A64" s="43"/>
      <c r="B64" s="66"/>
      <c r="C64" s="51"/>
      <c r="D64" s="73"/>
      <c r="E64" s="52"/>
      <c r="F64" s="51"/>
      <c r="G64" s="62"/>
      <c r="H64" s="43"/>
    </row>
    <row r="65" spans="1:9">
      <c r="A65" s="43"/>
      <c r="B65" s="64">
        <f>MIN(6,SUM(B66:B68))</f>
        <v>3</v>
      </c>
      <c r="C65" s="51"/>
      <c r="D65" s="65" t="s">
        <v>179</v>
      </c>
      <c r="E65" s="51"/>
      <c r="F65" s="51"/>
      <c r="G65" s="62"/>
      <c r="H65" s="43"/>
    </row>
    <row r="66" spans="1:9">
      <c r="A66" s="43"/>
      <c r="B66" s="66">
        <v>1</v>
      </c>
      <c r="C66" s="51">
        <v>1</v>
      </c>
      <c r="D66" s="73" t="s">
        <v>239</v>
      </c>
      <c r="E66" s="69"/>
      <c r="F66" s="51"/>
      <c r="G66" s="62"/>
      <c r="H66" s="43"/>
    </row>
    <row r="67" spans="1:9">
      <c r="A67" s="43"/>
      <c r="B67" s="66">
        <v>1</v>
      </c>
      <c r="C67" s="51">
        <v>1</v>
      </c>
      <c r="D67" s="116" t="s">
        <v>164</v>
      </c>
      <c r="E67" s="69"/>
      <c r="F67" s="51"/>
      <c r="G67" s="62"/>
      <c r="H67" s="43"/>
    </row>
    <row r="68" spans="1:9">
      <c r="A68" s="43"/>
      <c r="B68" s="66">
        <v>1</v>
      </c>
      <c r="C68" s="51">
        <v>1</v>
      </c>
      <c r="D68" s="116" t="s">
        <v>165</v>
      </c>
      <c r="E68" s="69"/>
      <c r="F68" s="51"/>
      <c r="G68" s="62"/>
      <c r="H68" s="43"/>
    </row>
    <row r="69" spans="1:9" ht="13.5" thickBot="1">
      <c r="A69" s="43"/>
      <c r="B69" s="79"/>
      <c r="C69" s="80"/>
      <c r="D69" s="81"/>
      <c r="E69" s="80"/>
      <c r="F69" s="80"/>
      <c r="G69" s="82"/>
      <c r="H69" s="43"/>
    </row>
    <row r="70" spans="1:9" ht="13.5" thickBot="1">
      <c r="A70" s="43"/>
      <c r="B70" s="83"/>
      <c r="C70" s="51"/>
      <c r="D70" s="70"/>
      <c r="E70" s="51"/>
      <c r="F70" s="51"/>
      <c r="G70" s="51"/>
      <c r="H70" s="43"/>
    </row>
    <row r="71" spans="1:9" ht="12.75" customHeight="1">
      <c r="A71" s="43"/>
      <c r="B71" s="107">
        <f>B73+B94</f>
        <v>59</v>
      </c>
      <c r="C71" s="84" t="s">
        <v>244</v>
      </c>
      <c r="D71" s="85" t="s">
        <v>54</v>
      </c>
      <c r="E71" s="58"/>
      <c r="F71" s="58"/>
      <c r="G71" s="86"/>
      <c r="H71" s="51"/>
      <c r="I71" s="87"/>
    </row>
    <row r="72" spans="1:9" ht="12.75" customHeight="1">
      <c r="A72" s="43"/>
      <c r="B72" s="60"/>
      <c r="C72" s="108"/>
      <c r="D72" s="74"/>
      <c r="E72" s="51"/>
      <c r="F72" s="51"/>
      <c r="G72" s="109"/>
      <c r="H72" s="51"/>
      <c r="I72" s="87"/>
    </row>
    <row r="73" spans="1:9" ht="12.75" customHeight="1">
      <c r="A73" s="43"/>
      <c r="B73" s="64">
        <f>B75+B83+B88</f>
        <v>16</v>
      </c>
      <c r="C73" s="74" t="s">
        <v>245</v>
      </c>
      <c r="D73" s="74" t="s">
        <v>55</v>
      </c>
      <c r="E73" s="51"/>
      <c r="F73" s="51"/>
      <c r="G73" s="62"/>
      <c r="H73" s="43"/>
      <c r="I73" s="88"/>
    </row>
    <row r="74" spans="1:9" ht="12.75" customHeight="1">
      <c r="A74" s="43"/>
      <c r="B74" s="60"/>
      <c r="C74" s="51"/>
      <c r="D74" s="51"/>
      <c r="E74" s="51"/>
      <c r="F74" s="51"/>
      <c r="G74" s="62"/>
      <c r="H74" s="43"/>
      <c r="I74" s="88"/>
    </row>
    <row r="75" spans="1:9" ht="12.75" customHeight="1">
      <c r="A75" s="43"/>
      <c r="B75" s="64">
        <f>SUM(B76:B81)</f>
        <v>8</v>
      </c>
      <c r="C75" s="74" t="s">
        <v>180</v>
      </c>
      <c r="D75" s="65" t="s">
        <v>57</v>
      </c>
      <c r="E75" s="69"/>
      <c r="F75" s="51"/>
      <c r="G75" s="62"/>
      <c r="H75" s="43"/>
      <c r="I75" s="88"/>
    </row>
    <row r="76" spans="1:9" ht="12.75" customHeight="1">
      <c r="A76" s="43"/>
      <c r="B76" s="60">
        <v>2</v>
      </c>
      <c r="C76" s="75">
        <v>2</v>
      </c>
      <c r="D76" s="77" t="s">
        <v>58</v>
      </c>
      <c r="E76" s="69"/>
      <c r="F76" s="51"/>
      <c r="G76" s="62"/>
      <c r="H76" s="43"/>
      <c r="I76" s="88"/>
    </row>
    <row r="77" spans="1:9" ht="12.75" customHeight="1">
      <c r="A77" s="43"/>
      <c r="B77" s="60">
        <v>2</v>
      </c>
      <c r="C77" s="75">
        <v>2</v>
      </c>
      <c r="D77" s="73" t="s">
        <v>59</v>
      </c>
      <c r="E77" s="69"/>
      <c r="F77" s="51"/>
      <c r="G77" s="62"/>
      <c r="H77" s="43"/>
      <c r="I77" s="88"/>
    </row>
    <row r="78" spans="1:9" ht="12.75" customHeight="1">
      <c r="A78" s="43"/>
      <c r="B78" s="60">
        <v>1</v>
      </c>
      <c r="C78" s="75">
        <v>1</v>
      </c>
      <c r="D78" s="77" t="s">
        <v>60</v>
      </c>
      <c r="E78" s="69"/>
      <c r="F78" s="51"/>
      <c r="G78" s="62"/>
      <c r="H78" s="43"/>
      <c r="I78" s="88"/>
    </row>
    <row r="79" spans="1:9" ht="12.75" customHeight="1">
      <c r="A79" s="43"/>
      <c r="B79" s="60">
        <v>1</v>
      </c>
      <c r="C79" s="75">
        <v>1</v>
      </c>
      <c r="D79" s="77" t="s">
        <v>61</v>
      </c>
      <c r="E79" s="69"/>
      <c r="F79" s="51"/>
      <c r="G79" s="62"/>
      <c r="H79" s="43"/>
      <c r="I79" s="88"/>
    </row>
    <row r="80" spans="1:9" ht="12.75" customHeight="1">
      <c r="A80" s="43"/>
      <c r="B80" s="60">
        <v>1</v>
      </c>
      <c r="C80" s="75">
        <v>1</v>
      </c>
      <c r="D80" s="77" t="s">
        <v>62</v>
      </c>
      <c r="E80" s="69"/>
      <c r="F80" s="51"/>
      <c r="G80" s="62"/>
      <c r="H80" s="43"/>
      <c r="I80" s="88"/>
    </row>
    <row r="81" spans="1:9" ht="12.75" customHeight="1">
      <c r="A81" s="43"/>
      <c r="B81" s="60">
        <v>1</v>
      </c>
      <c r="C81" s="75">
        <v>1</v>
      </c>
      <c r="D81" s="77" t="s">
        <v>211</v>
      </c>
      <c r="E81" s="69"/>
      <c r="F81" s="51"/>
      <c r="G81" s="62"/>
      <c r="H81" s="43"/>
      <c r="I81" s="88"/>
    </row>
    <row r="82" spans="1:9" ht="12.75" customHeight="1">
      <c r="A82" s="43"/>
      <c r="B82" s="60"/>
      <c r="C82" s="75"/>
      <c r="D82" s="77"/>
      <c r="E82" s="69"/>
      <c r="F82" s="51"/>
      <c r="G82" s="62"/>
      <c r="H82" s="43"/>
      <c r="I82" s="88"/>
    </row>
    <row r="83" spans="1:9" ht="12.75" customHeight="1">
      <c r="A83" s="43"/>
      <c r="B83" s="64">
        <f>SUM(B84:B86)</f>
        <v>5</v>
      </c>
      <c r="C83" s="74" t="s">
        <v>63</v>
      </c>
      <c r="D83" s="65" t="s">
        <v>64</v>
      </c>
      <c r="E83" s="69"/>
      <c r="F83" s="51"/>
      <c r="G83" s="62"/>
      <c r="H83" s="43"/>
      <c r="I83" s="87"/>
    </row>
    <row r="84" spans="1:9" ht="12.75" customHeight="1">
      <c r="A84" s="43"/>
      <c r="B84" s="60">
        <v>2</v>
      </c>
      <c r="C84" s="75">
        <v>2</v>
      </c>
      <c r="D84" s="77" t="s">
        <v>65</v>
      </c>
      <c r="E84" s="69"/>
      <c r="F84" s="51"/>
      <c r="G84" s="62"/>
      <c r="H84" s="43"/>
      <c r="I84" s="87"/>
    </row>
    <row r="85" spans="1:9" ht="12.75" customHeight="1">
      <c r="A85" s="43"/>
      <c r="B85" s="60">
        <v>1.5</v>
      </c>
      <c r="C85" s="75">
        <v>1.5</v>
      </c>
      <c r="D85" s="77" t="s">
        <v>66</v>
      </c>
      <c r="E85" s="69"/>
      <c r="F85" s="51"/>
      <c r="G85" s="62"/>
      <c r="H85" s="43"/>
      <c r="I85" s="87"/>
    </row>
    <row r="86" spans="1:9" ht="12.75" customHeight="1">
      <c r="A86" s="43"/>
      <c r="B86" s="60">
        <v>1.5</v>
      </c>
      <c r="C86" s="75">
        <v>1.5</v>
      </c>
      <c r="D86" s="77" t="s">
        <v>67</v>
      </c>
      <c r="E86" s="69"/>
      <c r="F86" s="51"/>
      <c r="G86" s="62"/>
      <c r="H86" s="43"/>
      <c r="I86" s="87"/>
    </row>
    <row r="87" spans="1:9" ht="12.75" customHeight="1">
      <c r="A87" s="43"/>
      <c r="B87" s="60"/>
      <c r="C87" s="51"/>
      <c r="D87" s="61"/>
      <c r="E87" s="69"/>
      <c r="F87" s="51"/>
      <c r="G87" s="62"/>
      <c r="H87" s="43"/>
      <c r="I87" s="88"/>
    </row>
    <row r="88" spans="1:9" ht="12.75" customHeight="1">
      <c r="A88" s="43"/>
      <c r="B88" s="64">
        <f>3-SUM(B89:B92)</f>
        <v>3</v>
      </c>
      <c r="C88" s="74" t="s">
        <v>68</v>
      </c>
      <c r="D88" s="65" t="s">
        <v>69</v>
      </c>
      <c r="E88" s="69"/>
      <c r="F88" s="51"/>
      <c r="G88" s="62"/>
      <c r="H88" s="43"/>
      <c r="I88" s="87"/>
    </row>
    <row r="89" spans="1:9" ht="12.75" customHeight="1">
      <c r="A89" s="43"/>
      <c r="B89" s="60"/>
      <c r="C89" s="75">
        <v>-1</v>
      </c>
      <c r="D89" s="77" t="s">
        <v>70</v>
      </c>
      <c r="E89" s="69"/>
      <c r="F89" s="51"/>
      <c r="G89" s="62"/>
      <c r="H89" s="43"/>
      <c r="I89" s="87"/>
    </row>
    <row r="90" spans="1:9" ht="12.75" customHeight="1">
      <c r="A90" s="43"/>
      <c r="B90" s="78"/>
      <c r="C90" s="51">
        <v>-1</v>
      </c>
      <c r="D90" s="68" t="s">
        <v>71</v>
      </c>
      <c r="E90" s="51"/>
      <c r="F90" s="51"/>
      <c r="G90" s="62"/>
      <c r="H90" s="43"/>
      <c r="I90" s="88"/>
    </row>
    <row r="91" spans="1:9" ht="12.75" customHeight="1">
      <c r="A91" s="43"/>
      <c r="B91" s="110"/>
      <c r="C91" s="51">
        <v>-1</v>
      </c>
      <c r="D91" s="68" t="s">
        <v>72</v>
      </c>
      <c r="E91" s="51"/>
      <c r="F91" s="51"/>
      <c r="G91" s="62"/>
      <c r="H91" s="43"/>
      <c r="I91" s="88"/>
    </row>
    <row r="92" spans="1:9" ht="12.75" customHeight="1" thickBot="1">
      <c r="A92" s="43"/>
      <c r="B92" s="79"/>
      <c r="C92" s="80"/>
      <c r="D92" s="81"/>
      <c r="E92" s="80"/>
      <c r="F92" s="80"/>
      <c r="G92" s="82"/>
      <c r="H92" s="43"/>
      <c r="I92" s="88"/>
    </row>
    <row r="93" spans="1:9" ht="16.5" thickBot="1">
      <c r="A93" s="43"/>
      <c r="B93" s="53"/>
      <c r="C93" s="51"/>
      <c r="D93" s="61"/>
      <c r="E93" s="51"/>
      <c r="F93" s="51"/>
      <c r="G93" s="51"/>
      <c r="H93" s="43"/>
      <c r="I93" s="88"/>
    </row>
    <row r="94" spans="1:9" ht="15.75">
      <c r="A94" s="43"/>
      <c r="B94" s="55">
        <f>B96+B115+B128+B137</f>
        <v>43</v>
      </c>
      <c r="C94" s="89" t="s">
        <v>246</v>
      </c>
      <c r="D94" s="57" t="s">
        <v>73</v>
      </c>
      <c r="E94" s="58"/>
      <c r="F94" s="58"/>
      <c r="G94" s="59"/>
      <c r="H94" s="43"/>
      <c r="I94" s="88"/>
    </row>
    <row r="95" spans="1:9">
      <c r="A95" s="43"/>
      <c r="B95" s="60"/>
      <c r="C95" s="74"/>
      <c r="D95" s="61"/>
      <c r="E95" s="51"/>
      <c r="F95" s="51"/>
      <c r="G95" s="62"/>
      <c r="H95" s="43"/>
    </row>
    <row r="96" spans="1:9">
      <c r="A96" s="43"/>
      <c r="B96" s="64">
        <f>MIN(20,SUM(B97:B113))</f>
        <v>20</v>
      </c>
      <c r="C96" s="74" t="s">
        <v>74</v>
      </c>
      <c r="D96" s="65" t="s">
        <v>75</v>
      </c>
      <c r="E96" s="51"/>
      <c r="F96" s="51"/>
      <c r="G96" s="62"/>
      <c r="H96" s="43"/>
    </row>
    <row r="97" spans="1:9">
      <c r="A97" s="43"/>
      <c r="B97" s="78">
        <v>2</v>
      </c>
      <c r="C97" s="75">
        <v>2</v>
      </c>
      <c r="D97" s="77" t="s">
        <v>76</v>
      </c>
      <c r="E97" s="51"/>
      <c r="F97" s="51"/>
      <c r="G97" s="62"/>
      <c r="H97" s="43"/>
    </row>
    <row r="98" spans="1:9">
      <c r="A98" s="43"/>
      <c r="B98" s="78">
        <v>2</v>
      </c>
      <c r="C98" s="51">
        <v>2</v>
      </c>
      <c r="D98" s="67" t="s">
        <v>77</v>
      </c>
      <c r="E98" s="51"/>
      <c r="F98" s="51"/>
      <c r="G98" s="62"/>
      <c r="H98" s="43"/>
      <c r="I98" s="52"/>
    </row>
    <row r="99" spans="1:9">
      <c r="A99" s="43"/>
      <c r="B99" s="78">
        <v>1</v>
      </c>
      <c r="C99" s="51">
        <v>1</v>
      </c>
      <c r="D99" s="68" t="s">
        <v>78</v>
      </c>
      <c r="E99" s="51"/>
      <c r="F99" s="51"/>
      <c r="G99" s="62"/>
      <c r="H99" s="43"/>
      <c r="I99" s="52"/>
    </row>
    <row r="100" spans="1:9">
      <c r="A100" s="43"/>
      <c r="B100" s="78">
        <v>1</v>
      </c>
      <c r="C100" s="51">
        <v>1</v>
      </c>
      <c r="D100" s="68" t="s">
        <v>79</v>
      </c>
      <c r="E100" s="51"/>
      <c r="F100" s="51"/>
      <c r="G100" s="62"/>
      <c r="H100" s="43"/>
      <c r="I100" s="52"/>
    </row>
    <row r="101" spans="1:9">
      <c r="A101" s="43"/>
      <c r="B101" s="78">
        <v>1</v>
      </c>
      <c r="C101" s="51">
        <v>1</v>
      </c>
      <c r="D101" s="68" t="s">
        <v>80</v>
      </c>
      <c r="E101" s="51"/>
      <c r="F101" s="51"/>
      <c r="G101" s="62"/>
      <c r="H101" s="43"/>
      <c r="I101" s="52"/>
    </row>
    <row r="102" spans="1:9">
      <c r="A102" s="43"/>
      <c r="B102" s="78">
        <v>1</v>
      </c>
      <c r="C102" s="51">
        <v>1</v>
      </c>
      <c r="D102" s="48" t="s">
        <v>81</v>
      </c>
      <c r="E102" s="51"/>
      <c r="F102" s="51"/>
      <c r="G102" s="62"/>
      <c r="H102" s="43"/>
      <c r="I102" s="52"/>
    </row>
    <row r="103" spans="1:9">
      <c r="A103" s="43"/>
      <c r="B103" s="78">
        <v>1</v>
      </c>
      <c r="C103" s="51">
        <v>1</v>
      </c>
      <c r="D103" s="117" t="s">
        <v>182</v>
      </c>
      <c r="E103" s="51"/>
      <c r="F103" s="51"/>
      <c r="G103" s="62"/>
      <c r="H103" s="43"/>
      <c r="I103" s="52"/>
    </row>
    <row r="104" spans="1:9">
      <c r="A104" s="43"/>
      <c r="B104" s="78">
        <v>1</v>
      </c>
      <c r="C104" s="51">
        <v>1</v>
      </c>
      <c r="D104" s="117" t="s">
        <v>189</v>
      </c>
      <c r="E104" s="51"/>
      <c r="F104" s="51"/>
      <c r="G104" s="62"/>
      <c r="H104" s="43"/>
    </row>
    <row r="105" spans="1:9">
      <c r="A105" s="43"/>
      <c r="B105" s="78">
        <v>2</v>
      </c>
      <c r="C105" s="51">
        <v>2</v>
      </c>
      <c r="D105" s="117" t="s">
        <v>190</v>
      </c>
      <c r="E105" s="51"/>
      <c r="F105" s="51"/>
      <c r="G105" s="62"/>
      <c r="H105" s="43"/>
    </row>
    <row r="106" spans="1:9">
      <c r="A106" s="43"/>
      <c r="B106" s="78">
        <v>1</v>
      </c>
      <c r="C106" s="51">
        <v>1</v>
      </c>
      <c r="D106" s="116" t="s">
        <v>191</v>
      </c>
      <c r="E106" s="51"/>
      <c r="F106" s="51"/>
      <c r="G106" s="62"/>
      <c r="H106" s="43"/>
      <c r="I106" s="68"/>
    </row>
    <row r="107" spans="1:9">
      <c r="A107" s="43"/>
      <c r="B107" s="78">
        <v>1</v>
      </c>
      <c r="C107" s="51">
        <v>1</v>
      </c>
      <c r="D107" s="117" t="s">
        <v>192</v>
      </c>
      <c r="E107" s="51"/>
      <c r="F107" s="51"/>
      <c r="G107" s="62"/>
      <c r="H107" s="43"/>
      <c r="I107" s="68"/>
    </row>
    <row r="108" spans="1:9">
      <c r="A108" s="43"/>
      <c r="B108" s="78">
        <v>1</v>
      </c>
      <c r="C108" s="51">
        <v>1</v>
      </c>
      <c r="D108" s="116" t="s">
        <v>193</v>
      </c>
      <c r="E108" s="51"/>
      <c r="F108" s="51"/>
      <c r="G108" s="62"/>
      <c r="H108" s="43"/>
      <c r="I108" s="68"/>
    </row>
    <row r="109" spans="1:9">
      <c r="A109" s="43"/>
      <c r="B109" s="78">
        <v>1</v>
      </c>
      <c r="C109" s="51">
        <v>1</v>
      </c>
      <c r="D109" s="117" t="s">
        <v>194</v>
      </c>
      <c r="E109" s="51"/>
      <c r="F109" s="51"/>
      <c r="G109" s="62"/>
      <c r="H109" s="43"/>
    </row>
    <row r="110" spans="1:9">
      <c r="A110" s="43"/>
      <c r="B110" s="78">
        <v>1</v>
      </c>
      <c r="C110" s="51">
        <v>1</v>
      </c>
      <c r="D110" s="117" t="s">
        <v>190</v>
      </c>
      <c r="E110" s="51"/>
      <c r="F110" s="51"/>
      <c r="G110" s="62"/>
      <c r="H110" s="43"/>
    </row>
    <row r="111" spans="1:9">
      <c r="A111" s="43"/>
      <c r="B111" s="78">
        <v>2</v>
      </c>
      <c r="C111" s="51">
        <v>2</v>
      </c>
      <c r="D111" s="116" t="s">
        <v>195</v>
      </c>
      <c r="E111" s="51"/>
      <c r="F111" s="51"/>
      <c r="G111" s="62"/>
      <c r="H111" s="43"/>
    </row>
    <row r="112" spans="1:9">
      <c r="A112" s="43"/>
      <c r="B112" s="78">
        <v>1</v>
      </c>
      <c r="C112" s="51">
        <v>1</v>
      </c>
      <c r="D112" s="116" t="s">
        <v>193</v>
      </c>
      <c r="E112" s="51"/>
      <c r="F112" s="51"/>
      <c r="G112" s="62"/>
      <c r="H112" s="43"/>
    </row>
    <row r="113" spans="1:9">
      <c r="A113" s="43"/>
      <c r="B113" s="78">
        <v>1</v>
      </c>
      <c r="C113" s="51">
        <v>1</v>
      </c>
      <c r="D113" s="116" t="s">
        <v>183</v>
      </c>
      <c r="E113" s="51"/>
      <c r="F113" s="51"/>
      <c r="G113" s="62"/>
      <c r="H113" s="43"/>
    </row>
    <row r="114" spans="1:9">
      <c r="A114" s="43"/>
      <c r="B114" s="78"/>
      <c r="C114" s="51"/>
      <c r="E114" s="51"/>
      <c r="F114" s="51"/>
      <c r="G114" s="62"/>
      <c r="H114" s="43"/>
    </row>
    <row r="115" spans="1:9">
      <c r="A115" s="43"/>
      <c r="B115" s="64">
        <f>MIN(8,SUM(B116:B126))</f>
        <v>8</v>
      </c>
      <c r="C115" s="74" t="s">
        <v>180</v>
      </c>
      <c r="D115" s="65" t="s">
        <v>82</v>
      </c>
      <c r="E115" s="51"/>
      <c r="F115" s="51"/>
      <c r="G115" s="62"/>
      <c r="H115" s="43"/>
    </row>
    <row r="116" spans="1:9">
      <c r="A116" s="43"/>
      <c r="B116" s="90"/>
      <c r="C116" s="54"/>
      <c r="D116" s="63" t="s">
        <v>214</v>
      </c>
      <c r="E116" s="51"/>
      <c r="F116" s="51"/>
      <c r="G116" s="62"/>
      <c r="H116" s="43"/>
    </row>
    <row r="117" spans="1:9" ht="15">
      <c r="A117" s="43"/>
      <c r="B117" s="90">
        <v>1</v>
      </c>
      <c r="C117" s="48">
        <v>1</v>
      </c>
      <c r="D117" s="104" t="s">
        <v>184</v>
      </c>
      <c r="E117" s="51"/>
      <c r="F117" s="51"/>
      <c r="G117" s="54"/>
      <c r="H117" s="43"/>
    </row>
    <row r="118" spans="1:9" ht="15">
      <c r="A118" s="43"/>
      <c r="B118" s="90">
        <v>1</v>
      </c>
      <c r="C118" s="48">
        <v>1</v>
      </c>
      <c r="D118" s="104" t="s">
        <v>185</v>
      </c>
      <c r="E118" s="51"/>
      <c r="F118" s="51"/>
      <c r="G118" s="71"/>
      <c r="H118" s="43"/>
    </row>
    <row r="119" spans="1:9" ht="15">
      <c r="A119" s="43"/>
      <c r="B119" s="90">
        <v>1</v>
      </c>
      <c r="C119" s="48">
        <v>1</v>
      </c>
      <c r="D119" s="104" t="s">
        <v>186</v>
      </c>
      <c r="E119" s="51"/>
      <c r="F119" s="51"/>
      <c r="G119" s="73"/>
      <c r="H119" s="43"/>
    </row>
    <row r="120" spans="1:9" ht="15">
      <c r="A120" s="43"/>
      <c r="B120" s="90">
        <v>1</v>
      </c>
      <c r="C120" s="48">
        <v>1</v>
      </c>
      <c r="D120" s="104" t="s">
        <v>187</v>
      </c>
      <c r="E120" s="51"/>
      <c r="F120" s="51"/>
      <c r="G120" s="68"/>
      <c r="H120" s="43"/>
    </row>
    <row r="121" spans="1:9" ht="15">
      <c r="A121" s="43"/>
      <c r="B121" s="90">
        <v>1</v>
      </c>
      <c r="C121" s="48">
        <v>1</v>
      </c>
      <c r="D121" s="104" t="s">
        <v>188</v>
      </c>
      <c r="E121" s="51"/>
      <c r="F121" s="51"/>
      <c r="G121" s="68"/>
      <c r="H121" s="43"/>
    </row>
    <row r="122" spans="1:9">
      <c r="A122" s="43"/>
      <c r="B122" s="90">
        <v>1</v>
      </c>
      <c r="C122" s="48">
        <v>1</v>
      </c>
      <c r="D122" s="117" t="s">
        <v>207</v>
      </c>
      <c r="E122" s="51"/>
      <c r="F122" s="51"/>
      <c r="G122" s="68"/>
      <c r="H122" s="43"/>
    </row>
    <row r="123" spans="1:9">
      <c r="A123" s="43"/>
      <c r="B123" s="90">
        <v>1</v>
      </c>
      <c r="C123" s="48">
        <v>1</v>
      </c>
      <c r="D123" s="117" t="s">
        <v>208</v>
      </c>
      <c r="E123" s="51"/>
      <c r="F123" s="51"/>
      <c r="G123" s="68"/>
      <c r="H123" s="43"/>
    </row>
    <row r="124" spans="1:9">
      <c r="A124" s="43"/>
      <c r="B124" s="90">
        <v>1</v>
      </c>
      <c r="C124" s="48">
        <v>1</v>
      </c>
      <c r="D124" s="117" t="s">
        <v>209</v>
      </c>
      <c r="E124" s="51"/>
      <c r="F124" s="51"/>
      <c r="G124" s="68"/>
      <c r="H124" s="43"/>
    </row>
    <row r="125" spans="1:9">
      <c r="A125" s="43"/>
      <c r="B125" s="90">
        <v>1</v>
      </c>
      <c r="C125" s="48">
        <v>1</v>
      </c>
      <c r="D125" s="117" t="s">
        <v>210</v>
      </c>
      <c r="E125" s="51"/>
      <c r="F125" s="51"/>
      <c r="G125" s="68"/>
      <c r="H125" s="43"/>
    </row>
    <row r="126" spans="1:9">
      <c r="A126" s="43"/>
      <c r="B126" s="60">
        <v>1</v>
      </c>
      <c r="C126" s="48">
        <v>1</v>
      </c>
      <c r="D126" s="68" t="s">
        <v>83</v>
      </c>
      <c r="E126" s="51"/>
      <c r="F126" s="51"/>
      <c r="G126" s="62"/>
      <c r="H126" s="43"/>
    </row>
    <row r="127" spans="1:9" ht="15.75">
      <c r="A127" s="43"/>
      <c r="B127" s="60"/>
      <c r="C127" s="51"/>
      <c r="D127" s="61"/>
      <c r="E127" s="51"/>
      <c r="F127" s="51"/>
      <c r="G127" s="62"/>
      <c r="H127" s="43"/>
      <c r="I127" s="88"/>
    </row>
    <row r="128" spans="1:9">
      <c r="A128" s="43"/>
      <c r="B128" s="64">
        <f>MIN(8,SUM(B129:B135))</f>
        <v>8</v>
      </c>
      <c r="C128" s="74" t="s">
        <v>180</v>
      </c>
      <c r="D128" s="91" t="s">
        <v>84</v>
      </c>
      <c r="E128" s="69"/>
      <c r="F128" s="51"/>
      <c r="G128" s="62"/>
      <c r="H128" s="43"/>
      <c r="I128" s="92"/>
    </row>
    <row r="129" spans="1:9">
      <c r="A129" s="43"/>
      <c r="B129" s="60">
        <v>1</v>
      </c>
      <c r="C129" s="54">
        <v>1</v>
      </c>
      <c r="D129" s="61" t="s">
        <v>85</v>
      </c>
      <c r="E129" s="69"/>
      <c r="F129" s="51"/>
      <c r="G129" s="62"/>
      <c r="H129" s="43"/>
      <c r="I129" s="92"/>
    </row>
    <row r="130" spans="1:9">
      <c r="A130" s="43"/>
      <c r="B130" s="60">
        <v>2</v>
      </c>
      <c r="C130" s="54">
        <v>2</v>
      </c>
      <c r="D130" s="61" t="s">
        <v>86</v>
      </c>
      <c r="E130" s="69"/>
      <c r="F130" s="51"/>
      <c r="G130" s="62"/>
      <c r="H130" s="43"/>
      <c r="I130" s="92"/>
    </row>
    <row r="131" spans="1:9">
      <c r="A131" s="43"/>
      <c r="B131" s="60">
        <v>1</v>
      </c>
      <c r="C131" s="54">
        <v>1</v>
      </c>
      <c r="D131" s="61" t="s">
        <v>87</v>
      </c>
      <c r="E131" s="69"/>
      <c r="F131" s="51"/>
      <c r="G131" s="62"/>
      <c r="H131" s="43"/>
      <c r="I131" s="92"/>
    </row>
    <row r="132" spans="1:9">
      <c r="A132" s="43"/>
      <c r="B132" s="60">
        <v>1</v>
      </c>
      <c r="C132" s="54">
        <v>1</v>
      </c>
      <c r="D132" s="61" t="s">
        <v>88</v>
      </c>
      <c r="E132" s="69"/>
      <c r="F132" s="51"/>
      <c r="G132" s="62"/>
      <c r="H132" s="43"/>
      <c r="I132" s="92"/>
    </row>
    <row r="133" spans="1:9">
      <c r="A133" s="43"/>
      <c r="B133" s="60">
        <v>1</v>
      </c>
      <c r="C133" s="54">
        <v>1</v>
      </c>
      <c r="D133" s="61" t="s">
        <v>89</v>
      </c>
      <c r="E133" s="69"/>
      <c r="F133" s="51"/>
      <c r="G133" s="62"/>
      <c r="H133" s="43"/>
      <c r="I133" s="92"/>
    </row>
    <row r="134" spans="1:9">
      <c r="A134" s="43"/>
      <c r="B134" s="60">
        <v>1</v>
      </c>
      <c r="C134" s="54">
        <v>1</v>
      </c>
      <c r="D134" s="119" t="s">
        <v>181</v>
      </c>
      <c r="E134" s="69"/>
      <c r="F134" s="51"/>
      <c r="G134" s="62"/>
      <c r="H134" s="43"/>
      <c r="I134" s="92"/>
    </row>
    <row r="135" spans="1:9">
      <c r="A135" s="43"/>
      <c r="B135" s="60">
        <v>1</v>
      </c>
      <c r="C135" s="54">
        <v>1</v>
      </c>
      <c r="D135" s="61" t="s">
        <v>90</v>
      </c>
      <c r="E135" s="69"/>
      <c r="F135" s="51"/>
      <c r="G135" s="62"/>
      <c r="H135" s="43"/>
      <c r="I135" s="92"/>
    </row>
    <row r="136" spans="1:9">
      <c r="A136" s="43"/>
      <c r="B136" s="60"/>
      <c r="C136" s="74"/>
      <c r="D136" s="61"/>
      <c r="E136" s="51"/>
      <c r="F136" s="51"/>
      <c r="G136" s="62"/>
      <c r="H136" s="43"/>
      <c r="I136" s="92"/>
    </row>
    <row r="137" spans="1:9">
      <c r="A137" s="43"/>
      <c r="B137" s="64">
        <f>MIN(7,SUM(B138:B143))</f>
        <v>7</v>
      </c>
      <c r="C137" s="74" t="s">
        <v>56</v>
      </c>
      <c r="D137" s="91" t="s">
        <v>91</v>
      </c>
      <c r="E137" s="69"/>
      <c r="F137" s="51"/>
      <c r="G137" s="62"/>
      <c r="H137" s="43"/>
      <c r="I137" s="92"/>
    </row>
    <row r="138" spans="1:9">
      <c r="A138" s="43"/>
      <c r="B138" s="60">
        <v>1</v>
      </c>
      <c r="C138" s="54">
        <v>1</v>
      </c>
      <c r="D138" s="61" t="s">
        <v>92</v>
      </c>
      <c r="E138" s="69"/>
      <c r="F138" s="51"/>
      <c r="G138" s="62"/>
      <c r="H138" s="43"/>
      <c r="I138" s="92"/>
    </row>
    <row r="139" spans="1:9">
      <c r="A139" s="43"/>
      <c r="B139" s="60">
        <v>2</v>
      </c>
      <c r="C139" s="54">
        <v>2</v>
      </c>
      <c r="D139" s="61" t="s">
        <v>93</v>
      </c>
      <c r="E139" s="69"/>
      <c r="F139" s="51"/>
      <c r="G139" s="62"/>
      <c r="H139" s="43"/>
      <c r="I139" s="92"/>
    </row>
    <row r="140" spans="1:9">
      <c r="A140" s="43"/>
      <c r="B140" s="60">
        <v>1</v>
      </c>
      <c r="C140" s="54">
        <v>1</v>
      </c>
      <c r="D140" s="61" t="s">
        <v>94</v>
      </c>
      <c r="E140" s="69"/>
      <c r="F140" s="51"/>
      <c r="G140" s="62"/>
      <c r="H140" s="43"/>
      <c r="I140" s="92"/>
    </row>
    <row r="141" spans="1:9">
      <c r="A141" s="43"/>
      <c r="B141" s="60">
        <v>1</v>
      </c>
      <c r="C141" s="54">
        <v>1</v>
      </c>
      <c r="D141" s="61" t="s">
        <v>95</v>
      </c>
      <c r="E141" s="69"/>
      <c r="F141" s="51"/>
      <c r="G141" s="62"/>
      <c r="H141" s="43"/>
      <c r="I141" s="92"/>
    </row>
    <row r="142" spans="1:9">
      <c r="A142" s="43"/>
      <c r="B142" s="60">
        <v>1</v>
      </c>
      <c r="C142" s="54">
        <v>1</v>
      </c>
      <c r="D142" s="61" t="s">
        <v>96</v>
      </c>
      <c r="E142" s="69"/>
      <c r="F142" s="51"/>
      <c r="G142" s="62"/>
      <c r="H142" s="43"/>
      <c r="I142" s="92"/>
    </row>
    <row r="143" spans="1:9">
      <c r="A143" s="43"/>
      <c r="B143" s="60">
        <v>1</v>
      </c>
      <c r="C143" s="54">
        <v>1</v>
      </c>
      <c r="D143" s="61" t="s">
        <v>97</v>
      </c>
      <c r="E143" s="69"/>
      <c r="F143" s="51"/>
      <c r="G143" s="62"/>
      <c r="H143" s="43"/>
      <c r="I143" s="92"/>
    </row>
    <row r="144" spans="1:9" ht="12.75" customHeight="1">
      <c r="A144" s="43"/>
      <c r="B144" s="60"/>
      <c r="C144" s="74"/>
      <c r="D144" s="93"/>
      <c r="E144" s="69"/>
      <c r="F144" s="51"/>
      <c r="G144" s="62"/>
      <c r="H144" s="43"/>
      <c r="I144" s="92"/>
    </row>
    <row r="145" spans="1:9">
      <c r="A145" s="43"/>
      <c r="B145" s="94"/>
      <c r="C145" s="95"/>
      <c r="D145" s="96"/>
      <c r="E145" s="97"/>
      <c r="F145" s="98"/>
      <c r="G145" s="99"/>
      <c r="H145" s="43"/>
      <c r="I145" s="92"/>
    </row>
    <row r="146" spans="1:9">
      <c r="A146" s="43"/>
      <c r="B146" s="60"/>
      <c r="C146" s="51"/>
      <c r="D146" s="51"/>
      <c r="E146" s="51"/>
      <c r="F146" s="51"/>
      <c r="G146" s="62"/>
      <c r="H146" s="43"/>
    </row>
    <row r="147" spans="1:9">
      <c r="A147" s="43"/>
      <c r="B147" s="100"/>
      <c r="C147" s="98"/>
      <c r="D147" s="96"/>
      <c r="E147" s="98"/>
      <c r="F147" s="98"/>
      <c r="G147" s="99"/>
      <c r="H147" s="43"/>
    </row>
    <row r="148" spans="1:9">
      <c r="A148" s="43"/>
      <c r="B148" s="101"/>
      <c r="C148" s="43"/>
      <c r="D148" s="43"/>
      <c r="E148" s="43"/>
      <c r="F148" s="43"/>
      <c r="G148" s="43"/>
      <c r="H148" s="43"/>
    </row>
    <row r="149" spans="1:9" ht="13.5" thickBot="1">
      <c r="A149" s="43"/>
      <c r="B149" s="101" t="s">
        <v>98</v>
      </c>
      <c r="C149" s="43"/>
      <c r="D149" s="43"/>
      <c r="E149" s="43"/>
      <c r="F149" s="43"/>
      <c r="G149" s="43"/>
      <c r="H149" s="43"/>
    </row>
    <row r="150" spans="1:9">
      <c r="A150" s="43"/>
      <c r="B150" s="128"/>
      <c r="C150" s="129"/>
      <c r="D150" s="129"/>
      <c r="E150" s="129"/>
      <c r="F150" s="129"/>
      <c r="G150" s="129"/>
      <c r="H150" s="129"/>
    </row>
    <row r="151" spans="1:9">
      <c r="A151" s="43"/>
      <c r="B151" s="130"/>
      <c r="C151" s="131"/>
      <c r="D151" s="131"/>
      <c r="E151" s="131"/>
      <c r="F151" s="131"/>
      <c r="G151" s="131"/>
      <c r="H151" s="131"/>
    </row>
    <row r="152" spans="1:9">
      <c r="A152" s="43"/>
      <c r="B152" s="130"/>
      <c r="C152" s="131"/>
      <c r="D152" s="131"/>
      <c r="E152" s="131"/>
      <c r="F152" s="131"/>
      <c r="G152" s="131"/>
      <c r="H152" s="131"/>
    </row>
    <row r="153" spans="1:9">
      <c r="A153" s="43"/>
      <c r="B153" s="130"/>
      <c r="C153" s="131"/>
      <c r="D153" s="131"/>
      <c r="E153" s="131"/>
      <c r="F153" s="131"/>
      <c r="G153" s="131"/>
      <c r="H153" s="131"/>
    </row>
    <row r="154" spans="1:9">
      <c r="A154" s="43"/>
      <c r="B154" s="130"/>
      <c r="C154" s="131"/>
      <c r="D154" s="131"/>
      <c r="E154" s="131"/>
      <c r="F154" s="131"/>
      <c r="G154" s="131"/>
      <c r="H154" s="131"/>
    </row>
    <row r="155" spans="1:9">
      <c r="A155" s="43"/>
      <c r="B155" s="130"/>
      <c r="C155" s="131"/>
      <c r="D155" s="131"/>
      <c r="E155" s="131"/>
      <c r="F155" s="131"/>
      <c r="G155" s="131"/>
      <c r="H155" s="131"/>
    </row>
    <row r="156" spans="1:9">
      <c r="A156" s="43"/>
      <c r="B156" s="130"/>
      <c r="C156" s="131"/>
      <c r="D156" s="131"/>
      <c r="E156" s="131"/>
      <c r="F156" s="131"/>
      <c r="G156" s="131"/>
      <c r="H156" s="131"/>
    </row>
    <row r="157" spans="1:9">
      <c r="A157" s="43"/>
      <c r="B157" s="130"/>
      <c r="C157" s="131"/>
      <c r="D157" s="131"/>
      <c r="E157" s="131"/>
      <c r="F157" s="131"/>
      <c r="G157" s="131"/>
      <c r="H157" s="131"/>
    </row>
    <row r="158" spans="1:9" ht="13.5" thickBot="1">
      <c r="A158" s="43"/>
      <c r="B158" s="132"/>
      <c r="C158" s="133"/>
      <c r="D158" s="133"/>
      <c r="E158" s="133"/>
      <c r="F158" s="133"/>
      <c r="G158" s="133"/>
      <c r="H158" s="133"/>
    </row>
    <row r="159" spans="1:9">
      <c r="A159" s="43"/>
      <c r="B159" s="101"/>
      <c r="C159" s="43"/>
      <c r="D159" s="43"/>
      <c r="E159" s="43"/>
      <c r="F159" s="43"/>
      <c r="G159" s="43"/>
      <c r="H159" s="43"/>
    </row>
    <row r="160" spans="1:9">
      <c r="A160" s="43"/>
      <c r="B160" s="101"/>
      <c r="C160" s="43"/>
      <c r="D160" s="43"/>
      <c r="E160" s="43"/>
      <c r="F160" s="43"/>
      <c r="G160" s="43"/>
      <c r="H160" s="43"/>
    </row>
    <row r="161" spans="1:1">
      <c r="A161" s="43"/>
    </row>
  </sheetData>
  <mergeCells count="1">
    <mergeCell ref="B150:H158"/>
  </mergeCells>
  <dataValidations count="2">
    <dataValidation type="whole" allowBlank="1" showInputMessage="1" showErrorMessage="1" error="Value can only be 0 or -1" sqref="B65632:B65634 IW65632:IW65634 SS65632:SS65634 ACO65632:ACO65634 AMK65632:AMK65634 AWG65632:AWG65634 BGC65632:BGC65634 BPY65632:BPY65634 BZU65632:BZU65634 CJQ65632:CJQ65634 CTM65632:CTM65634 DDI65632:DDI65634 DNE65632:DNE65634 DXA65632:DXA65634 EGW65632:EGW65634 EQS65632:EQS65634 FAO65632:FAO65634 FKK65632:FKK65634 FUG65632:FUG65634 GEC65632:GEC65634 GNY65632:GNY65634 GXU65632:GXU65634 HHQ65632:HHQ65634 HRM65632:HRM65634 IBI65632:IBI65634 ILE65632:ILE65634 IVA65632:IVA65634 JEW65632:JEW65634 JOS65632:JOS65634 JYO65632:JYO65634 KIK65632:KIK65634 KSG65632:KSG65634 LCC65632:LCC65634 LLY65632:LLY65634 LVU65632:LVU65634 MFQ65632:MFQ65634 MPM65632:MPM65634 MZI65632:MZI65634 NJE65632:NJE65634 NTA65632:NTA65634 OCW65632:OCW65634 OMS65632:OMS65634 OWO65632:OWO65634 PGK65632:PGK65634 PQG65632:PQG65634 QAC65632:QAC65634 QJY65632:QJY65634 QTU65632:QTU65634 RDQ65632:RDQ65634 RNM65632:RNM65634 RXI65632:RXI65634 SHE65632:SHE65634 SRA65632:SRA65634 TAW65632:TAW65634 TKS65632:TKS65634 TUO65632:TUO65634 UEK65632:UEK65634 UOG65632:UOG65634 UYC65632:UYC65634 VHY65632:VHY65634 VRU65632:VRU65634 WBQ65632:WBQ65634 WLM65632:WLM65634 WVI65632:WVI65634 IW131168:IW131170 SS131168:SS131170 ACO131168:ACO131170 AMK131168:AMK131170 AWG131168:AWG131170 BGC131168:BGC131170 BPY131168:BPY131170 BZU131168:BZU131170 CJQ131168:CJQ131170 CTM131168:CTM131170 DDI131168:DDI131170 DNE131168:DNE131170 DXA131168:DXA131170 EGW131168:EGW131170 EQS131168:EQS131170 FAO131168:FAO131170 FKK131168:FKK131170 FUG131168:FUG131170 GEC131168:GEC131170 GNY131168:GNY131170 GXU131168:GXU131170 HHQ131168:HHQ131170 HRM131168:HRM131170 IBI131168:IBI131170 ILE131168:ILE131170 IVA131168:IVA131170 JEW131168:JEW131170 JOS131168:JOS131170 JYO131168:JYO131170 KIK131168:KIK131170 KSG131168:KSG131170 LCC131168:LCC131170 LLY131168:LLY131170 LVU131168:LVU131170 MFQ131168:MFQ131170 MPM131168:MPM131170 MZI131168:MZI131170 NJE131168:NJE131170 NTA131168:NTA131170 OCW131168:OCW131170 OMS131168:OMS131170 OWO131168:OWO131170 PGK131168:PGK131170 PQG131168:PQG131170 QAC131168:QAC131170 QJY131168:QJY131170 QTU131168:QTU131170 RDQ131168:RDQ131170 RNM131168:RNM131170 RXI131168:RXI131170 SHE131168:SHE131170 SRA131168:SRA131170 TAW131168:TAW131170 TKS131168:TKS131170 TUO131168:TUO131170 UEK131168:UEK131170 UOG131168:UOG131170 UYC131168:UYC131170 VHY131168:VHY131170 VRU131168:VRU131170 WBQ131168:WBQ131170 WLM131168:WLM131170 WVI131168:WVI131170 IW196704:IW196706 SS196704:SS196706 ACO196704:ACO196706 AMK196704:AMK196706 AWG196704:AWG196706 BGC196704:BGC196706 BPY196704:BPY196706 BZU196704:BZU196706 CJQ196704:CJQ196706 CTM196704:CTM196706 DDI196704:DDI196706 DNE196704:DNE196706 DXA196704:DXA196706 EGW196704:EGW196706 EQS196704:EQS196706 FAO196704:FAO196706 FKK196704:FKK196706 FUG196704:FUG196706 GEC196704:GEC196706 GNY196704:GNY196706 GXU196704:GXU196706 HHQ196704:HHQ196706 HRM196704:HRM196706 IBI196704:IBI196706 ILE196704:ILE196706 IVA196704:IVA196706 JEW196704:JEW196706 JOS196704:JOS196706 JYO196704:JYO196706 KIK196704:KIK196706 KSG196704:KSG196706 LCC196704:LCC196706 LLY196704:LLY196706 LVU196704:LVU196706 MFQ196704:MFQ196706 MPM196704:MPM196706 MZI196704:MZI196706 NJE196704:NJE196706 NTA196704:NTA196706 OCW196704:OCW196706 OMS196704:OMS196706 OWO196704:OWO196706 PGK196704:PGK196706 PQG196704:PQG196706 QAC196704:QAC196706 QJY196704:QJY196706 QTU196704:QTU196706 RDQ196704:RDQ196706 RNM196704:RNM196706 RXI196704:RXI196706 SHE196704:SHE196706 SRA196704:SRA196706 TAW196704:TAW196706 TKS196704:TKS196706 TUO196704:TUO196706 UEK196704:UEK196706 UOG196704:UOG196706 UYC196704:UYC196706 VHY196704:VHY196706 VRU196704:VRU196706 WBQ196704:WBQ196706 WLM196704:WLM196706 WVI196704:WVI196706 IW262240:IW262242 SS262240:SS262242 ACO262240:ACO262242 AMK262240:AMK262242 AWG262240:AWG262242 BGC262240:BGC262242 BPY262240:BPY262242 BZU262240:BZU262242 CJQ262240:CJQ262242 CTM262240:CTM262242 DDI262240:DDI262242 DNE262240:DNE262242 DXA262240:DXA262242 EGW262240:EGW262242 EQS262240:EQS262242 FAO262240:FAO262242 FKK262240:FKK262242 FUG262240:FUG262242 GEC262240:GEC262242 GNY262240:GNY262242 GXU262240:GXU262242 HHQ262240:HHQ262242 HRM262240:HRM262242 IBI262240:IBI262242 ILE262240:ILE262242 IVA262240:IVA262242 JEW262240:JEW262242 JOS262240:JOS262242 JYO262240:JYO262242 KIK262240:KIK262242 KSG262240:KSG262242 LCC262240:LCC262242 LLY262240:LLY262242 LVU262240:LVU262242 MFQ262240:MFQ262242 MPM262240:MPM262242 MZI262240:MZI262242 NJE262240:NJE262242 NTA262240:NTA262242 OCW262240:OCW262242 OMS262240:OMS262242 OWO262240:OWO262242 PGK262240:PGK262242 PQG262240:PQG262242 QAC262240:QAC262242 QJY262240:QJY262242 QTU262240:QTU262242 RDQ262240:RDQ262242 RNM262240:RNM262242 RXI262240:RXI262242 SHE262240:SHE262242 SRA262240:SRA262242 TAW262240:TAW262242 TKS262240:TKS262242 TUO262240:TUO262242 UEK262240:UEK262242 UOG262240:UOG262242 UYC262240:UYC262242 VHY262240:VHY262242 VRU262240:VRU262242 WBQ262240:WBQ262242 WLM262240:WLM262242 WVI262240:WVI262242 IW327776:IW327778 SS327776:SS327778 ACO327776:ACO327778 AMK327776:AMK327778 AWG327776:AWG327778 BGC327776:BGC327778 BPY327776:BPY327778 BZU327776:BZU327778 CJQ327776:CJQ327778 CTM327776:CTM327778 DDI327776:DDI327778 DNE327776:DNE327778 DXA327776:DXA327778 EGW327776:EGW327778 EQS327776:EQS327778 FAO327776:FAO327778 FKK327776:FKK327778 FUG327776:FUG327778 GEC327776:GEC327778 GNY327776:GNY327778 GXU327776:GXU327778 HHQ327776:HHQ327778 HRM327776:HRM327778 IBI327776:IBI327778 ILE327776:ILE327778 IVA327776:IVA327778 JEW327776:JEW327778 JOS327776:JOS327778 JYO327776:JYO327778 KIK327776:KIK327778 KSG327776:KSG327778 LCC327776:LCC327778 LLY327776:LLY327778 LVU327776:LVU327778 MFQ327776:MFQ327778 MPM327776:MPM327778 MZI327776:MZI327778 NJE327776:NJE327778 NTA327776:NTA327778 OCW327776:OCW327778 OMS327776:OMS327778 OWO327776:OWO327778 PGK327776:PGK327778 PQG327776:PQG327778 QAC327776:QAC327778 QJY327776:QJY327778 QTU327776:QTU327778 RDQ327776:RDQ327778 RNM327776:RNM327778 RXI327776:RXI327778 SHE327776:SHE327778 SRA327776:SRA327778 TAW327776:TAW327778 TKS327776:TKS327778 TUO327776:TUO327778 UEK327776:UEK327778 UOG327776:UOG327778 UYC327776:UYC327778 VHY327776:VHY327778 VRU327776:VRU327778 WBQ327776:WBQ327778 WLM327776:WLM327778 WVI327776:WVI327778 IW393312:IW393314 SS393312:SS393314 ACO393312:ACO393314 AMK393312:AMK393314 AWG393312:AWG393314 BGC393312:BGC393314 BPY393312:BPY393314 BZU393312:BZU393314 CJQ393312:CJQ393314 CTM393312:CTM393314 DDI393312:DDI393314 DNE393312:DNE393314 DXA393312:DXA393314 EGW393312:EGW393314 EQS393312:EQS393314 FAO393312:FAO393314 FKK393312:FKK393314 FUG393312:FUG393314 GEC393312:GEC393314 GNY393312:GNY393314 GXU393312:GXU393314 HHQ393312:HHQ393314 HRM393312:HRM393314 IBI393312:IBI393314 ILE393312:ILE393314 IVA393312:IVA393314 JEW393312:JEW393314 JOS393312:JOS393314 JYO393312:JYO393314 KIK393312:KIK393314 KSG393312:KSG393314 LCC393312:LCC393314 LLY393312:LLY393314 LVU393312:LVU393314 MFQ393312:MFQ393314 MPM393312:MPM393314 MZI393312:MZI393314 NJE393312:NJE393314 NTA393312:NTA393314 OCW393312:OCW393314 OMS393312:OMS393314 OWO393312:OWO393314 PGK393312:PGK393314 PQG393312:PQG393314 QAC393312:QAC393314 QJY393312:QJY393314 QTU393312:QTU393314 RDQ393312:RDQ393314 RNM393312:RNM393314 RXI393312:RXI393314 SHE393312:SHE393314 SRA393312:SRA393314 TAW393312:TAW393314 TKS393312:TKS393314 TUO393312:TUO393314 UEK393312:UEK393314 UOG393312:UOG393314 UYC393312:UYC393314 VHY393312:VHY393314 VRU393312:VRU393314 WBQ393312:WBQ393314 WLM393312:WLM393314 WVI393312:WVI393314 IW458848:IW458850 SS458848:SS458850 ACO458848:ACO458850 AMK458848:AMK458850 AWG458848:AWG458850 BGC458848:BGC458850 BPY458848:BPY458850 BZU458848:BZU458850 CJQ458848:CJQ458850 CTM458848:CTM458850 DDI458848:DDI458850 DNE458848:DNE458850 DXA458848:DXA458850 EGW458848:EGW458850 EQS458848:EQS458850 FAO458848:FAO458850 FKK458848:FKK458850 FUG458848:FUG458850 GEC458848:GEC458850 GNY458848:GNY458850 GXU458848:GXU458850 HHQ458848:HHQ458850 HRM458848:HRM458850 IBI458848:IBI458850 ILE458848:ILE458850 IVA458848:IVA458850 JEW458848:JEW458850 JOS458848:JOS458850 JYO458848:JYO458850 KIK458848:KIK458850 KSG458848:KSG458850 LCC458848:LCC458850 LLY458848:LLY458850 LVU458848:LVU458850 MFQ458848:MFQ458850 MPM458848:MPM458850 MZI458848:MZI458850 NJE458848:NJE458850 NTA458848:NTA458850 OCW458848:OCW458850 OMS458848:OMS458850 OWO458848:OWO458850 PGK458848:PGK458850 PQG458848:PQG458850 QAC458848:QAC458850 QJY458848:QJY458850 QTU458848:QTU458850 RDQ458848:RDQ458850 RNM458848:RNM458850 RXI458848:RXI458850 SHE458848:SHE458850 SRA458848:SRA458850 TAW458848:TAW458850 TKS458848:TKS458850 TUO458848:TUO458850 UEK458848:UEK458850 UOG458848:UOG458850 UYC458848:UYC458850 VHY458848:VHY458850 VRU458848:VRU458850 WBQ458848:WBQ458850 WLM458848:WLM458850 WVI458848:WVI458850 IW524384:IW524386 SS524384:SS524386 ACO524384:ACO524386 AMK524384:AMK524386 AWG524384:AWG524386 BGC524384:BGC524386 BPY524384:BPY524386 BZU524384:BZU524386 CJQ524384:CJQ524386 CTM524384:CTM524386 DDI524384:DDI524386 DNE524384:DNE524386 DXA524384:DXA524386 EGW524384:EGW524386 EQS524384:EQS524386 FAO524384:FAO524386 FKK524384:FKK524386 FUG524384:FUG524386 GEC524384:GEC524386 GNY524384:GNY524386 GXU524384:GXU524386 HHQ524384:HHQ524386 HRM524384:HRM524386 IBI524384:IBI524386 ILE524384:ILE524386 IVA524384:IVA524386 JEW524384:JEW524386 JOS524384:JOS524386 JYO524384:JYO524386 KIK524384:KIK524386 KSG524384:KSG524386 LCC524384:LCC524386 LLY524384:LLY524386 LVU524384:LVU524386 MFQ524384:MFQ524386 MPM524384:MPM524386 MZI524384:MZI524386 NJE524384:NJE524386 NTA524384:NTA524386 OCW524384:OCW524386 OMS524384:OMS524386 OWO524384:OWO524386 PGK524384:PGK524386 PQG524384:PQG524386 QAC524384:QAC524386 QJY524384:QJY524386 QTU524384:QTU524386 RDQ524384:RDQ524386 RNM524384:RNM524386 RXI524384:RXI524386 SHE524384:SHE524386 SRA524384:SRA524386 TAW524384:TAW524386 TKS524384:TKS524386 TUO524384:TUO524386 UEK524384:UEK524386 UOG524384:UOG524386 UYC524384:UYC524386 VHY524384:VHY524386 VRU524384:VRU524386 WBQ524384:WBQ524386 WLM524384:WLM524386 WVI524384:WVI524386 IW589920:IW589922 SS589920:SS589922 ACO589920:ACO589922 AMK589920:AMK589922 AWG589920:AWG589922 BGC589920:BGC589922 BPY589920:BPY589922 BZU589920:BZU589922 CJQ589920:CJQ589922 CTM589920:CTM589922 DDI589920:DDI589922 DNE589920:DNE589922 DXA589920:DXA589922 EGW589920:EGW589922 EQS589920:EQS589922 FAO589920:FAO589922 FKK589920:FKK589922 FUG589920:FUG589922 GEC589920:GEC589922 GNY589920:GNY589922 GXU589920:GXU589922 HHQ589920:HHQ589922 HRM589920:HRM589922 IBI589920:IBI589922 ILE589920:ILE589922 IVA589920:IVA589922 JEW589920:JEW589922 JOS589920:JOS589922 JYO589920:JYO589922 KIK589920:KIK589922 KSG589920:KSG589922 LCC589920:LCC589922 LLY589920:LLY589922 LVU589920:LVU589922 MFQ589920:MFQ589922 MPM589920:MPM589922 MZI589920:MZI589922 NJE589920:NJE589922 NTA589920:NTA589922 OCW589920:OCW589922 OMS589920:OMS589922 OWO589920:OWO589922 PGK589920:PGK589922 PQG589920:PQG589922 QAC589920:QAC589922 QJY589920:QJY589922 QTU589920:QTU589922 RDQ589920:RDQ589922 RNM589920:RNM589922 RXI589920:RXI589922 SHE589920:SHE589922 SRA589920:SRA589922 TAW589920:TAW589922 TKS589920:TKS589922 TUO589920:TUO589922 UEK589920:UEK589922 UOG589920:UOG589922 UYC589920:UYC589922 VHY589920:VHY589922 VRU589920:VRU589922 WBQ589920:WBQ589922 WLM589920:WLM589922 WVI589920:WVI589922 IW655456:IW655458 SS655456:SS655458 ACO655456:ACO655458 AMK655456:AMK655458 AWG655456:AWG655458 BGC655456:BGC655458 BPY655456:BPY655458 BZU655456:BZU655458 CJQ655456:CJQ655458 CTM655456:CTM655458 DDI655456:DDI655458 DNE655456:DNE655458 DXA655456:DXA655458 EGW655456:EGW655458 EQS655456:EQS655458 FAO655456:FAO655458 FKK655456:FKK655458 FUG655456:FUG655458 GEC655456:GEC655458 GNY655456:GNY655458 GXU655456:GXU655458 HHQ655456:HHQ655458 HRM655456:HRM655458 IBI655456:IBI655458 ILE655456:ILE655458 IVA655456:IVA655458 JEW655456:JEW655458 JOS655456:JOS655458 JYO655456:JYO655458 KIK655456:KIK655458 KSG655456:KSG655458 LCC655456:LCC655458 LLY655456:LLY655458 LVU655456:LVU655458 MFQ655456:MFQ655458 MPM655456:MPM655458 MZI655456:MZI655458 NJE655456:NJE655458 NTA655456:NTA655458 OCW655456:OCW655458 OMS655456:OMS655458 OWO655456:OWO655458 PGK655456:PGK655458 PQG655456:PQG655458 QAC655456:QAC655458 QJY655456:QJY655458 QTU655456:QTU655458 RDQ655456:RDQ655458 RNM655456:RNM655458 RXI655456:RXI655458 SHE655456:SHE655458 SRA655456:SRA655458 TAW655456:TAW655458 TKS655456:TKS655458 TUO655456:TUO655458 UEK655456:UEK655458 UOG655456:UOG655458 UYC655456:UYC655458 VHY655456:VHY655458 VRU655456:VRU655458 WBQ655456:WBQ655458 WLM655456:WLM655458 WVI655456:WVI655458 IW720992:IW720994 SS720992:SS720994 ACO720992:ACO720994 AMK720992:AMK720994 AWG720992:AWG720994 BGC720992:BGC720994 BPY720992:BPY720994 BZU720992:BZU720994 CJQ720992:CJQ720994 CTM720992:CTM720994 DDI720992:DDI720994 DNE720992:DNE720994 DXA720992:DXA720994 EGW720992:EGW720994 EQS720992:EQS720994 FAO720992:FAO720994 FKK720992:FKK720994 FUG720992:FUG720994 GEC720992:GEC720994 GNY720992:GNY720994 GXU720992:GXU720994 HHQ720992:HHQ720994 HRM720992:HRM720994 IBI720992:IBI720994 ILE720992:ILE720994 IVA720992:IVA720994 JEW720992:JEW720994 JOS720992:JOS720994 JYO720992:JYO720994 KIK720992:KIK720994 KSG720992:KSG720994 LCC720992:LCC720994 LLY720992:LLY720994 LVU720992:LVU720994 MFQ720992:MFQ720994 MPM720992:MPM720994 MZI720992:MZI720994 NJE720992:NJE720994 NTA720992:NTA720994 OCW720992:OCW720994 OMS720992:OMS720994 OWO720992:OWO720994 PGK720992:PGK720994 PQG720992:PQG720994 QAC720992:QAC720994 QJY720992:QJY720994 QTU720992:QTU720994 RDQ720992:RDQ720994 RNM720992:RNM720994 RXI720992:RXI720994 SHE720992:SHE720994 SRA720992:SRA720994 TAW720992:TAW720994 TKS720992:TKS720994 TUO720992:TUO720994 UEK720992:UEK720994 UOG720992:UOG720994 UYC720992:UYC720994 VHY720992:VHY720994 VRU720992:VRU720994 WBQ720992:WBQ720994 WLM720992:WLM720994 WVI720992:WVI720994 IW786528:IW786530 SS786528:SS786530 ACO786528:ACO786530 AMK786528:AMK786530 AWG786528:AWG786530 BGC786528:BGC786530 BPY786528:BPY786530 BZU786528:BZU786530 CJQ786528:CJQ786530 CTM786528:CTM786530 DDI786528:DDI786530 DNE786528:DNE786530 DXA786528:DXA786530 EGW786528:EGW786530 EQS786528:EQS786530 FAO786528:FAO786530 FKK786528:FKK786530 FUG786528:FUG786530 GEC786528:GEC786530 GNY786528:GNY786530 GXU786528:GXU786530 HHQ786528:HHQ786530 HRM786528:HRM786530 IBI786528:IBI786530 ILE786528:ILE786530 IVA786528:IVA786530 JEW786528:JEW786530 JOS786528:JOS786530 JYO786528:JYO786530 KIK786528:KIK786530 KSG786528:KSG786530 LCC786528:LCC786530 LLY786528:LLY786530 LVU786528:LVU786530 MFQ786528:MFQ786530 MPM786528:MPM786530 MZI786528:MZI786530 NJE786528:NJE786530 NTA786528:NTA786530 OCW786528:OCW786530 OMS786528:OMS786530 OWO786528:OWO786530 PGK786528:PGK786530 PQG786528:PQG786530 QAC786528:QAC786530 QJY786528:QJY786530 QTU786528:QTU786530 RDQ786528:RDQ786530 RNM786528:RNM786530 RXI786528:RXI786530 SHE786528:SHE786530 SRA786528:SRA786530 TAW786528:TAW786530 TKS786528:TKS786530 TUO786528:TUO786530 UEK786528:UEK786530 UOG786528:UOG786530 UYC786528:UYC786530 VHY786528:VHY786530 VRU786528:VRU786530 WBQ786528:WBQ786530 WLM786528:WLM786530 WVI786528:WVI786530 IW852064:IW852066 SS852064:SS852066 ACO852064:ACO852066 AMK852064:AMK852066 AWG852064:AWG852066 BGC852064:BGC852066 BPY852064:BPY852066 BZU852064:BZU852066 CJQ852064:CJQ852066 CTM852064:CTM852066 DDI852064:DDI852066 DNE852064:DNE852066 DXA852064:DXA852066 EGW852064:EGW852066 EQS852064:EQS852066 FAO852064:FAO852066 FKK852064:FKK852066 FUG852064:FUG852066 GEC852064:GEC852066 GNY852064:GNY852066 GXU852064:GXU852066 HHQ852064:HHQ852066 HRM852064:HRM852066 IBI852064:IBI852066 ILE852064:ILE852066 IVA852064:IVA852066 JEW852064:JEW852066 JOS852064:JOS852066 JYO852064:JYO852066 KIK852064:KIK852066 KSG852064:KSG852066 LCC852064:LCC852066 LLY852064:LLY852066 LVU852064:LVU852066 MFQ852064:MFQ852066 MPM852064:MPM852066 MZI852064:MZI852066 NJE852064:NJE852066 NTA852064:NTA852066 OCW852064:OCW852066 OMS852064:OMS852066 OWO852064:OWO852066 PGK852064:PGK852066 PQG852064:PQG852066 QAC852064:QAC852066 QJY852064:QJY852066 QTU852064:QTU852066 RDQ852064:RDQ852066 RNM852064:RNM852066 RXI852064:RXI852066 SHE852064:SHE852066 SRA852064:SRA852066 TAW852064:TAW852066 TKS852064:TKS852066 TUO852064:TUO852066 UEK852064:UEK852066 UOG852064:UOG852066 UYC852064:UYC852066 VHY852064:VHY852066 VRU852064:VRU852066 WBQ852064:WBQ852066 WLM852064:WLM852066 WVI852064:WVI852066 IW917600:IW917602 SS917600:SS917602 ACO917600:ACO917602 AMK917600:AMK917602 AWG917600:AWG917602 BGC917600:BGC917602 BPY917600:BPY917602 BZU917600:BZU917602 CJQ917600:CJQ917602 CTM917600:CTM917602 DDI917600:DDI917602 DNE917600:DNE917602 DXA917600:DXA917602 EGW917600:EGW917602 EQS917600:EQS917602 FAO917600:FAO917602 FKK917600:FKK917602 FUG917600:FUG917602 GEC917600:GEC917602 GNY917600:GNY917602 GXU917600:GXU917602 HHQ917600:HHQ917602 HRM917600:HRM917602 IBI917600:IBI917602 ILE917600:ILE917602 IVA917600:IVA917602 JEW917600:JEW917602 JOS917600:JOS917602 JYO917600:JYO917602 KIK917600:KIK917602 KSG917600:KSG917602 LCC917600:LCC917602 LLY917600:LLY917602 LVU917600:LVU917602 MFQ917600:MFQ917602 MPM917600:MPM917602 MZI917600:MZI917602 NJE917600:NJE917602 NTA917600:NTA917602 OCW917600:OCW917602 OMS917600:OMS917602 OWO917600:OWO917602 PGK917600:PGK917602 PQG917600:PQG917602 QAC917600:QAC917602 QJY917600:QJY917602 QTU917600:QTU917602 RDQ917600:RDQ917602 RNM917600:RNM917602 RXI917600:RXI917602 SHE917600:SHE917602 SRA917600:SRA917602 TAW917600:TAW917602 TKS917600:TKS917602 TUO917600:TUO917602 UEK917600:UEK917602 UOG917600:UOG917602 UYC917600:UYC917602 VHY917600:VHY917602 VRU917600:VRU917602 WBQ917600:WBQ917602 WLM917600:WLM917602 WVI917600:WVI917602 IW983136:IW983138 SS983136:SS983138 ACO983136:ACO983138 AMK983136:AMK983138 AWG983136:AWG983138 BGC983136:BGC983138 BPY983136:BPY983138 BZU983136:BZU983138 CJQ983136:CJQ983138 CTM983136:CTM983138 DDI983136:DDI983138 DNE983136:DNE983138 DXA983136:DXA983138 EGW983136:EGW983138 EQS983136:EQS983138 FAO983136:FAO983138 FKK983136:FKK983138 FUG983136:FUG983138 GEC983136:GEC983138 GNY983136:GNY983138 GXU983136:GXU983138 HHQ983136:HHQ983138 HRM983136:HRM983138 IBI983136:IBI983138 ILE983136:ILE983138 IVA983136:IVA983138 JEW983136:JEW983138 JOS983136:JOS983138 JYO983136:JYO983138 KIK983136:KIK983138 KSG983136:KSG983138 LCC983136:LCC983138 LLY983136:LLY983138 LVU983136:LVU983138 MFQ983136:MFQ983138 MPM983136:MPM983138 MZI983136:MZI983138 NJE983136:NJE983138 NTA983136:NTA983138 OCW983136:OCW983138 OMS983136:OMS983138 OWO983136:OWO983138 PGK983136:PGK983138 PQG983136:PQG983138 QAC983136:QAC983138 QJY983136:QJY983138 QTU983136:QTU983138 RDQ983136:RDQ983138 RNM983136:RNM983138 RXI983136:RXI983138 SHE983136:SHE983138 SRA983136:SRA983138 TAW983136:TAW983138 TKS983136:TKS983138 TUO983136:TUO983138 UEK983136:UEK983138 UOG983136:UOG983138 UYC983136:UYC983138 VHY983136:VHY983138 VRU983136:VRU983138 WBQ983136:WBQ983138 WLM983136:WLM983138 WVI983136:WVI983138 B983136:B983138 B917600:B917602 B852064:B852066 B786528:B786530 B720992:B720994 B655456:B655458 B589920:B589922 B524384:B524386 B458848:B458850 B393312:B393314 B327776:B327778 B262240:B262242 B196704:B196706 B131168:B131170 SS89:SS92 ACO89:ACO92 AMK89:AMK92 AWG89:AWG92 BGC89:BGC92 BPY89:BPY92 BZU89:BZU92 CJQ89:CJQ92 CTM89:CTM92 DDI89:DDI92 DNE89:DNE92 DXA89:DXA92 EGW89:EGW92 EQS89:EQS92 FAO89:FAO92 FKK89:FKK92 FUG89:FUG92 GEC89:GEC92 GNY89:GNY92 GXU89:GXU92 HHQ89:HHQ92 HRM89:HRM92 IBI89:IBI92 ILE89:ILE92 IVA89:IVA92 JEW89:JEW92 JOS89:JOS92 JYO89:JYO92 KIK89:KIK92 KSG89:KSG92 LCC89:LCC92 LLY89:LLY92 LVU89:LVU92 MFQ89:MFQ92 MPM89:MPM92 MZI89:MZI92 NJE89:NJE92 NTA89:NTA92 OCW89:OCW92 OMS89:OMS92 OWO89:OWO92 PGK89:PGK92 PQG89:PQG92 QAC89:QAC92 QJY89:QJY92 QTU89:QTU92 RDQ89:RDQ92 RNM89:RNM92 RXI89:RXI92 SHE89:SHE92 SRA89:SRA92 TAW89:TAW92 TKS89:TKS92 TUO89:TUO92 UEK89:UEK92 UOG89:UOG92 UYC89:UYC92 VHY89:VHY92 VRU89:VRU92 WBQ89:WBQ92 WLM89:WLM92 WVI89:WVI92 B89:B92 IW89:IW92">
      <formula1>-1</formula1>
      <formula2>0</formula2>
    </dataValidation>
    <dataValidation type="decimal" errorStyle="warning" allowBlank="1" showInputMessage="1" showErrorMessage="1" error="You should only deduct marks in this section" sqref="XDW983116 HO65612 RK65612 ABG65612 ALC65612 AUY65612 BEU65612 BOQ65612 BYM65612 CII65612 CSE65612 DCA65612 DLW65612 DVS65612 EFO65612 EPK65612 EZG65612 FJC65612 FSY65612 GCU65612 GMQ65612 GWM65612 HGI65612 HQE65612 IAA65612 IJW65612 ITS65612 JDO65612 JNK65612 JXG65612 KHC65612 KQY65612 LAU65612 LKQ65612 LUM65612 MEI65612 MOE65612 MYA65612 NHW65612 NRS65612 OBO65612 OLK65612 OVG65612 PFC65612 POY65612 PYU65612 QIQ65612 QSM65612 RCI65612 RME65612 RWA65612 SFW65612 SPS65612 SZO65612 TJK65612 TTG65612 UDC65612 UMY65612 UWU65612 VGQ65612 VQM65612 WAI65612 WKE65612 WUA65612 XDW65612 HO131148 RK131148 ABG131148 ALC131148 AUY131148 BEU131148 BOQ131148 BYM131148 CII131148 CSE131148 DCA131148 DLW131148 DVS131148 EFO131148 EPK131148 EZG131148 FJC131148 FSY131148 GCU131148 GMQ131148 GWM131148 HGI131148 HQE131148 IAA131148 IJW131148 ITS131148 JDO131148 JNK131148 JXG131148 KHC131148 KQY131148 LAU131148 LKQ131148 LUM131148 MEI131148 MOE131148 MYA131148 NHW131148 NRS131148 OBO131148 OLK131148 OVG131148 PFC131148 POY131148 PYU131148 QIQ131148 QSM131148 RCI131148 RME131148 RWA131148 SFW131148 SPS131148 SZO131148 TJK131148 TTG131148 UDC131148 UMY131148 UWU131148 VGQ131148 VQM131148 WAI131148 WKE131148 WUA131148 XDW131148 HO196684 RK196684 ABG196684 ALC196684 AUY196684 BEU196684 BOQ196684 BYM196684 CII196684 CSE196684 DCA196684 DLW196684 DVS196684 EFO196684 EPK196684 EZG196684 FJC196684 FSY196684 GCU196684 GMQ196684 GWM196684 HGI196684 HQE196684 IAA196684 IJW196684 ITS196684 JDO196684 JNK196684 JXG196684 KHC196684 KQY196684 LAU196684 LKQ196684 LUM196684 MEI196684 MOE196684 MYA196684 NHW196684 NRS196684 OBO196684 OLK196684 OVG196684 PFC196684 POY196684 PYU196684 QIQ196684 QSM196684 RCI196684 RME196684 RWA196684 SFW196684 SPS196684 SZO196684 TJK196684 TTG196684 UDC196684 UMY196684 UWU196684 VGQ196684 VQM196684 WAI196684 WKE196684 WUA196684 XDW196684 HO262220 RK262220 ABG262220 ALC262220 AUY262220 BEU262220 BOQ262220 BYM262220 CII262220 CSE262220 DCA262220 DLW262220 DVS262220 EFO262220 EPK262220 EZG262220 FJC262220 FSY262220 GCU262220 GMQ262220 GWM262220 HGI262220 HQE262220 IAA262220 IJW262220 ITS262220 JDO262220 JNK262220 JXG262220 KHC262220 KQY262220 LAU262220 LKQ262220 LUM262220 MEI262220 MOE262220 MYA262220 NHW262220 NRS262220 OBO262220 OLK262220 OVG262220 PFC262220 POY262220 PYU262220 QIQ262220 QSM262220 RCI262220 RME262220 RWA262220 SFW262220 SPS262220 SZO262220 TJK262220 TTG262220 UDC262220 UMY262220 UWU262220 VGQ262220 VQM262220 WAI262220 WKE262220 WUA262220 XDW262220 HO327756 RK327756 ABG327756 ALC327756 AUY327756 BEU327756 BOQ327756 BYM327756 CII327756 CSE327756 DCA327756 DLW327756 DVS327756 EFO327756 EPK327756 EZG327756 FJC327756 FSY327756 GCU327756 GMQ327756 GWM327756 HGI327756 HQE327756 IAA327756 IJW327756 ITS327756 JDO327756 JNK327756 JXG327756 KHC327756 KQY327756 LAU327756 LKQ327756 LUM327756 MEI327756 MOE327756 MYA327756 NHW327756 NRS327756 OBO327756 OLK327756 OVG327756 PFC327756 POY327756 PYU327756 QIQ327756 QSM327756 RCI327756 RME327756 RWA327756 SFW327756 SPS327756 SZO327756 TJK327756 TTG327756 UDC327756 UMY327756 UWU327756 VGQ327756 VQM327756 WAI327756 WKE327756 WUA327756 XDW327756 HO393292 RK393292 ABG393292 ALC393292 AUY393292 BEU393292 BOQ393292 BYM393292 CII393292 CSE393292 DCA393292 DLW393292 DVS393292 EFO393292 EPK393292 EZG393292 FJC393292 FSY393292 GCU393292 GMQ393292 GWM393292 HGI393292 HQE393292 IAA393292 IJW393292 ITS393292 JDO393292 JNK393292 JXG393292 KHC393292 KQY393292 LAU393292 LKQ393292 LUM393292 MEI393292 MOE393292 MYA393292 NHW393292 NRS393292 OBO393292 OLK393292 OVG393292 PFC393292 POY393292 PYU393292 QIQ393292 QSM393292 RCI393292 RME393292 RWA393292 SFW393292 SPS393292 SZO393292 TJK393292 TTG393292 UDC393292 UMY393292 UWU393292 VGQ393292 VQM393292 WAI393292 WKE393292 WUA393292 XDW393292 HO458828 RK458828 ABG458828 ALC458828 AUY458828 BEU458828 BOQ458828 BYM458828 CII458828 CSE458828 DCA458828 DLW458828 DVS458828 EFO458828 EPK458828 EZG458828 FJC458828 FSY458828 GCU458828 GMQ458828 GWM458828 HGI458828 HQE458828 IAA458828 IJW458828 ITS458828 JDO458828 JNK458828 JXG458828 KHC458828 KQY458828 LAU458828 LKQ458828 LUM458828 MEI458828 MOE458828 MYA458828 NHW458828 NRS458828 OBO458828 OLK458828 OVG458828 PFC458828 POY458828 PYU458828 QIQ458828 QSM458828 RCI458828 RME458828 RWA458828 SFW458828 SPS458828 SZO458828 TJK458828 TTG458828 UDC458828 UMY458828 UWU458828 VGQ458828 VQM458828 WAI458828 WKE458828 WUA458828 XDW458828 HO524364 RK524364 ABG524364 ALC524364 AUY524364 BEU524364 BOQ524364 BYM524364 CII524364 CSE524364 DCA524364 DLW524364 DVS524364 EFO524364 EPK524364 EZG524364 FJC524364 FSY524364 GCU524364 GMQ524364 GWM524364 HGI524364 HQE524364 IAA524364 IJW524364 ITS524364 JDO524364 JNK524364 JXG524364 KHC524364 KQY524364 LAU524364 LKQ524364 LUM524364 MEI524364 MOE524364 MYA524364 NHW524364 NRS524364 OBO524364 OLK524364 OVG524364 PFC524364 POY524364 PYU524364 QIQ524364 QSM524364 RCI524364 RME524364 RWA524364 SFW524364 SPS524364 SZO524364 TJK524364 TTG524364 UDC524364 UMY524364 UWU524364 VGQ524364 VQM524364 WAI524364 WKE524364 WUA524364 XDW524364 HO589900 RK589900 ABG589900 ALC589900 AUY589900 BEU589900 BOQ589900 BYM589900 CII589900 CSE589900 DCA589900 DLW589900 DVS589900 EFO589900 EPK589900 EZG589900 FJC589900 FSY589900 GCU589900 GMQ589900 GWM589900 HGI589900 HQE589900 IAA589900 IJW589900 ITS589900 JDO589900 JNK589900 JXG589900 KHC589900 KQY589900 LAU589900 LKQ589900 LUM589900 MEI589900 MOE589900 MYA589900 NHW589900 NRS589900 OBO589900 OLK589900 OVG589900 PFC589900 POY589900 PYU589900 QIQ589900 QSM589900 RCI589900 RME589900 RWA589900 SFW589900 SPS589900 SZO589900 TJK589900 TTG589900 UDC589900 UMY589900 UWU589900 VGQ589900 VQM589900 WAI589900 WKE589900 WUA589900 XDW589900 HO655436 RK655436 ABG655436 ALC655436 AUY655436 BEU655436 BOQ655436 BYM655436 CII655436 CSE655436 DCA655436 DLW655436 DVS655436 EFO655436 EPK655436 EZG655436 FJC655436 FSY655436 GCU655436 GMQ655436 GWM655436 HGI655436 HQE655436 IAA655436 IJW655436 ITS655436 JDO655436 JNK655436 JXG655436 KHC655436 KQY655436 LAU655436 LKQ655436 LUM655436 MEI655436 MOE655436 MYA655436 NHW655436 NRS655436 OBO655436 OLK655436 OVG655436 PFC655436 POY655436 PYU655436 QIQ655436 QSM655436 RCI655436 RME655436 RWA655436 SFW655436 SPS655436 SZO655436 TJK655436 TTG655436 UDC655436 UMY655436 UWU655436 VGQ655436 VQM655436 WAI655436 WKE655436 WUA655436 XDW655436 HO720972 RK720972 ABG720972 ALC720972 AUY720972 BEU720972 BOQ720972 BYM720972 CII720972 CSE720972 DCA720972 DLW720972 DVS720972 EFO720972 EPK720972 EZG720972 FJC720972 FSY720972 GCU720972 GMQ720972 GWM720972 HGI720972 HQE720972 IAA720972 IJW720972 ITS720972 JDO720972 JNK720972 JXG720972 KHC720972 KQY720972 LAU720972 LKQ720972 LUM720972 MEI720972 MOE720972 MYA720972 NHW720972 NRS720972 OBO720972 OLK720972 OVG720972 PFC720972 POY720972 PYU720972 QIQ720972 QSM720972 RCI720972 RME720972 RWA720972 SFW720972 SPS720972 SZO720972 TJK720972 TTG720972 UDC720972 UMY720972 UWU720972 VGQ720972 VQM720972 WAI720972 WKE720972 WUA720972 XDW720972 HO786508 RK786508 ABG786508 ALC786508 AUY786508 BEU786508 BOQ786508 BYM786508 CII786508 CSE786508 DCA786508 DLW786508 DVS786508 EFO786508 EPK786508 EZG786508 FJC786508 FSY786508 GCU786508 GMQ786508 GWM786508 HGI786508 HQE786508 IAA786508 IJW786508 ITS786508 JDO786508 JNK786508 JXG786508 KHC786508 KQY786508 LAU786508 LKQ786508 LUM786508 MEI786508 MOE786508 MYA786508 NHW786508 NRS786508 OBO786508 OLK786508 OVG786508 PFC786508 POY786508 PYU786508 QIQ786508 QSM786508 RCI786508 RME786508 RWA786508 SFW786508 SPS786508 SZO786508 TJK786508 TTG786508 UDC786508 UMY786508 UWU786508 VGQ786508 VQM786508 WAI786508 WKE786508 WUA786508 XDW786508 HO852044 RK852044 ABG852044 ALC852044 AUY852044 BEU852044 BOQ852044 BYM852044 CII852044 CSE852044 DCA852044 DLW852044 DVS852044 EFO852044 EPK852044 EZG852044 FJC852044 FSY852044 GCU852044 GMQ852044 GWM852044 HGI852044 HQE852044 IAA852044 IJW852044 ITS852044 JDO852044 JNK852044 JXG852044 KHC852044 KQY852044 LAU852044 LKQ852044 LUM852044 MEI852044 MOE852044 MYA852044 NHW852044 NRS852044 OBO852044 OLK852044 OVG852044 PFC852044 POY852044 PYU852044 QIQ852044 QSM852044 RCI852044 RME852044 RWA852044 SFW852044 SPS852044 SZO852044 TJK852044 TTG852044 UDC852044 UMY852044 UWU852044 VGQ852044 VQM852044 WAI852044 WKE852044 WUA852044 XDW852044 HO917580 RK917580 ABG917580 ALC917580 AUY917580 BEU917580 BOQ917580 BYM917580 CII917580 CSE917580 DCA917580 DLW917580 DVS917580 EFO917580 EPK917580 EZG917580 FJC917580 FSY917580 GCU917580 GMQ917580 GWM917580 HGI917580 HQE917580 IAA917580 IJW917580 ITS917580 JDO917580 JNK917580 JXG917580 KHC917580 KQY917580 LAU917580 LKQ917580 LUM917580 MEI917580 MOE917580 MYA917580 NHW917580 NRS917580 OBO917580 OLK917580 OVG917580 PFC917580 POY917580 PYU917580 QIQ917580 QSM917580 RCI917580 RME917580 RWA917580 SFW917580 SPS917580 SZO917580 TJK917580 TTG917580 UDC917580 UMY917580 UWU917580 VGQ917580 VQM917580 WAI917580 WKE917580 WUA917580 XDW917580 HO983116 RK983116 ABG983116 ALC983116 AUY983116 BEU983116 BOQ983116 BYM983116 CII983116 CSE983116 DCA983116 DLW983116 DVS983116 EFO983116 EPK983116 EZG983116 FJC983116 FSY983116 GCU983116 GMQ983116 GWM983116 HGI983116 HQE983116 IAA983116 IJW983116 ITS983116 JDO983116 JNK983116 JXG983116 KHC983116 KQY983116 LAU983116 LKQ983116 LUM983116 MEI983116 MOE983116 MYA983116 NHW983116 NRS983116 OBO983116 OLK983116 OVG983116 PFC983116 POY983116 PYU983116 QIQ983116 QSM983116 RCI983116 RME983116 RWA983116 SFW983116 SPS983116 SZO983116 TJK983116 TTG983116 UDC983116 UMY983116 UWU983116 VGQ983116 VQM983116 WAI983116 WKE983116 WUA983116 RK69 ABG69 ALC69 AUY69 BEU69 BOQ69 BYM69 CII69 CSE69 DCA69 DLW69 DVS69 EFO69 EPK69 EZG69 FJC69 FSY69 GCU69 GMQ69 GWM69 HGI69 HQE69 IAA69 IJW69 ITS69 JDO69 JNK69 JXG69 KHC69 KQY69 LAU69 LKQ69 LUM69 MEI69 MOE69 MYA69 NHW69 NRS69 OBO69 OLK69 OVG69 PFC69 POY69 PYU69 QIQ69 QSM69 RCI69 RME69 RWA69 SFW69 SPS69 SZO69 TJK69 TTG69 UDC69 UMY69 UWU69 VGQ69 VQM69 WAI69 WKE69 WUA69 XDW69 HO69">
      <formula1>-2</formula1>
      <formula2>0</formula2>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Audit trail</vt:lpstr>
      <vt:lpstr>Data</vt:lpstr>
      <vt:lpstr>Data Validation</vt:lpstr>
      <vt:lpstr>Parameters</vt:lpstr>
      <vt:lpstr>Current Prize Bond</vt:lpstr>
      <vt:lpstr>Proposed Prize Bond</vt:lpstr>
      <vt:lpstr>Charts</vt:lpstr>
      <vt:lpstr>Marking Schedule</vt:lpstr>
      <vt:lpstr>alternative_prizes</vt:lpstr>
      <vt:lpstr>amc</vt:lpstr>
      <vt:lpstr>initial_investment</vt:lpstr>
      <vt:lpstr>original_prizes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McCarthy</dc:creator>
  <cp:lastModifiedBy>Amanda-Jayne Smith</cp:lastModifiedBy>
  <dcterms:created xsi:type="dcterms:W3CDTF">2011-01-29T10:26:27Z</dcterms:created>
  <dcterms:modified xsi:type="dcterms:W3CDTF">2018-03-28T10:36:45Z</dcterms:modified>
</cp:coreProperties>
</file>