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chartsheets/sheet2.xml" ContentType="application/vnd.openxmlformats-officedocument.spreadsheetml.chartsheet+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140" yWindow="645" windowWidth="14790" windowHeight="9435"/>
  </bookViews>
  <sheets>
    <sheet name="Marking Schedule" sheetId="6" r:id="rId1"/>
    <sheet name="Audit trail" sheetId="9" r:id="rId2"/>
    <sheet name="Data" sheetId="7" r:id="rId3"/>
    <sheet name="Data Checks" sheetId="19" r:id="rId4"/>
    <sheet name="Parameters" sheetId="1" r:id="rId5"/>
    <sheet name="Active Subscription Projection" sheetId="3" r:id="rId6"/>
    <sheet name="Active Subs Projection Chart" sheetId="13" r:id="rId7"/>
    <sheet name="Expense Projection" sheetId="16" r:id="rId8"/>
    <sheet name="Expense Projection Chart" sheetId="17" r:id="rId9"/>
    <sheet name="Profit Distribution" sheetId="18" r:id="rId10"/>
  </sheets>
  <definedNames>
    <definedName name="_xlnm._FilterDatabase" localSheetId="5" hidden="1">'Active Subscription Projection'!$R$6:$R$106</definedName>
    <definedName name="_xlnm._FilterDatabase" localSheetId="7" hidden="1">'Expense Projection'!#REF!</definedName>
    <definedName name="_xlnm._FilterDatabase" localSheetId="9" hidden="1">'Profit Distribution'!#REF!</definedName>
    <definedName name="admin_cost">Parameters!$C$7</definedName>
    <definedName name="Audit" localSheetId="0">'Marking Schedule'!$B$47</definedName>
    <definedName name="AuditApproach" localSheetId="0">'Marking Schedule'!$B$3</definedName>
    <definedName name="bonus_factor">Parameters!$C$15</definedName>
    <definedName name="IndepWork" localSheetId="0">'Marking Schedule'!$K$178</definedName>
    <definedName name="initial_no_products">Parameters!$C$5</definedName>
    <definedName name="minimum_profit">Parameters!$C$13</definedName>
    <definedName name="_xlnm.Print_Area" localSheetId="1">'Audit trail'!$B$1:$B$85</definedName>
    <definedName name="_xlnm.Print_Area" localSheetId="0">'Marking Schedule'!$A$1:$D$165</definedName>
    <definedName name="production_cost">Parameters!$C$17</definedName>
    <definedName name="subscription_length">Parameters!$C$11</definedName>
    <definedName name="subscription_price">Parameters!$C$9</definedName>
    <definedName name="SummaryDescrApproach" localSheetId="0">'Marking Schedule'!$K$3</definedName>
    <definedName name="SummaryDrafting" localSheetId="0">'Marking Schedule'!$K$173</definedName>
  </definedNames>
  <calcPr calcId="125725" calcMode="manual" calcCompleted="0" calcOnSave="0"/>
</workbook>
</file>

<file path=xl/calcChain.xml><?xml version="1.0" encoding="utf-8"?>
<calcChain xmlns="http://schemas.openxmlformats.org/spreadsheetml/2006/main">
  <c r="F1" i="6"/>
  <c r="C4" i="19"/>
  <c r="D4"/>
  <c r="E4"/>
  <c r="F4"/>
  <c r="G4"/>
  <c r="H4"/>
  <c r="I4"/>
  <c r="J4"/>
  <c r="K4"/>
  <c r="L4"/>
  <c r="M4"/>
  <c r="N4"/>
  <c r="C5"/>
  <c r="D5"/>
  <c r="E5"/>
  <c r="F5"/>
  <c r="G5"/>
  <c r="H5"/>
  <c r="I5"/>
  <c r="J5"/>
  <c r="K5"/>
  <c r="L5"/>
  <c r="M5"/>
  <c r="N5"/>
  <c r="C6"/>
  <c r="D6"/>
  <c r="E6"/>
  <c r="F6"/>
  <c r="G6"/>
  <c r="H6"/>
  <c r="I6"/>
  <c r="J6"/>
  <c r="K6"/>
  <c r="L6"/>
  <c r="M6"/>
  <c r="N6"/>
  <c r="C7"/>
  <c r="D7"/>
  <c r="E7"/>
  <c r="F7"/>
  <c r="G7"/>
  <c r="H7"/>
  <c r="I7"/>
  <c r="J7"/>
  <c r="K7"/>
  <c r="L7"/>
  <c r="M7"/>
  <c r="N7"/>
  <c r="C8"/>
  <c r="D8"/>
  <c r="E8"/>
  <c r="F8"/>
  <c r="G8"/>
  <c r="H8"/>
  <c r="I8"/>
  <c r="J8"/>
  <c r="K8"/>
  <c r="L8"/>
  <c r="M8"/>
  <c r="N8"/>
  <c r="C9"/>
  <c r="D9"/>
  <c r="E9"/>
  <c r="F9"/>
  <c r="G9"/>
  <c r="H9"/>
  <c r="I9"/>
  <c r="J9"/>
  <c r="K9"/>
  <c r="L9"/>
  <c r="M9"/>
  <c r="N9"/>
  <c r="C10"/>
  <c r="D10"/>
  <c r="E10"/>
  <c r="F10"/>
  <c r="G10"/>
  <c r="H10"/>
  <c r="I10"/>
  <c r="J10"/>
  <c r="K10"/>
  <c r="L10"/>
  <c r="M10"/>
  <c r="N10"/>
  <c r="C11"/>
  <c r="D11"/>
  <c r="E11"/>
  <c r="F11"/>
  <c r="G11"/>
  <c r="H11"/>
  <c r="I11"/>
  <c r="J11"/>
  <c r="K11"/>
  <c r="L11"/>
  <c r="M11"/>
  <c r="N11"/>
  <c r="C12"/>
  <c r="D12"/>
  <c r="E12"/>
  <c r="F12"/>
  <c r="G12"/>
  <c r="H12"/>
  <c r="I12"/>
  <c r="J12"/>
  <c r="K12"/>
  <c r="L12"/>
  <c r="M12"/>
  <c r="N12"/>
  <c r="C13"/>
  <c r="D13"/>
  <c r="E13"/>
  <c r="F13"/>
  <c r="G13"/>
  <c r="H13"/>
  <c r="I13"/>
  <c r="J13"/>
  <c r="K13"/>
  <c r="L13"/>
  <c r="M13"/>
  <c r="N13"/>
  <c r="C14"/>
  <c r="D14"/>
  <c r="E14"/>
  <c r="F14"/>
  <c r="G14"/>
  <c r="H14"/>
  <c r="I14"/>
  <c r="J14"/>
  <c r="K14"/>
  <c r="L14"/>
  <c r="M14"/>
  <c r="N14"/>
  <c r="C15"/>
  <c r="D15"/>
  <c r="E15"/>
  <c r="F15"/>
  <c r="G15"/>
  <c r="H15"/>
  <c r="I15"/>
  <c r="J15"/>
  <c r="K15"/>
  <c r="L15"/>
  <c r="M15"/>
  <c r="N15"/>
  <c r="C16"/>
  <c r="D16"/>
  <c r="E16"/>
  <c r="F16"/>
  <c r="G16"/>
  <c r="H16"/>
  <c r="I16"/>
  <c r="J16"/>
  <c r="K16"/>
  <c r="L16"/>
  <c r="M16"/>
  <c r="N16"/>
  <c r="C17"/>
  <c r="D17"/>
  <c r="E17"/>
  <c r="F17"/>
  <c r="G17"/>
  <c r="H17"/>
  <c r="I17"/>
  <c r="J17"/>
  <c r="K17"/>
  <c r="L17"/>
  <c r="M17"/>
  <c r="N17"/>
  <c r="C18"/>
  <c r="D18"/>
  <c r="E18"/>
  <c r="F18"/>
  <c r="G18"/>
  <c r="H18"/>
  <c r="I18"/>
  <c r="J18"/>
  <c r="K18"/>
  <c r="L18"/>
  <c r="M18"/>
  <c r="N18"/>
  <c r="C19"/>
  <c r="D19"/>
  <c r="E19"/>
  <c r="F19"/>
  <c r="G19"/>
  <c r="H19"/>
  <c r="I19"/>
  <c r="J19"/>
  <c r="K19"/>
  <c r="L19"/>
  <c r="M19"/>
  <c r="N19"/>
  <c r="C20"/>
  <c r="D20"/>
  <c r="E20"/>
  <c r="F20"/>
  <c r="G20"/>
  <c r="H20"/>
  <c r="I20"/>
  <c r="J20"/>
  <c r="K20"/>
  <c r="L20"/>
  <c r="M20"/>
  <c r="N20"/>
  <c r="C21"/>
  <c r="D21"/>
  <c r="E21"/>
  <c r="F21"/>
  <c r="G21"/>
  <c r="H21"/>
  <c r="I21"/>
  <c r="J21"/>
  <c r="K21"/>
  <c r="L21"/>
  <c r="M21"/>
  <c r="N21"/>
  <c r="C22"/>
  <c r="D22"/>
  <c r="E22"/>
  <c r="F22"/>
  <c r="G22"/>
  <c r="H22"/>
  <c r="I22"/>
  <c r="J22"/>
  <c r="K22"/>
  <c r="L22"/>
  <c r="M22"/>
  <c r="N22"/>
  <c r="C23"/>
  <c r="D23"/>
  <c r="E23"/>
  <c r="F23"/>
  <c r="G23"/>
  <c r="H23"/>
  <c r="I23"/>
  <c r="J23"/>
  <c r="K23"/>
  <c r="L23"/>
  <c r="M23"/>
  <c r="N23"/>
  <c r="C24"/>
  <c r="D24"/>
  <c r="E24"/>
  <c r="F24"/>
  <c r="G24"/>
  <c r="H24"/>
  <c r="I24"/>
  <c r="J24"/>
  <c r="K24"/>
  <c r="L24"/>
  <c r="M24"/>
  <c r="N24"/>
  <c r="C25"/>
  <c r="D25"/>
  <c r="E25"/>
  <c r="F25"/>
  <c r="G25"/>
  <c r="H25"/>
  <c r="I25"/>
  <c r="J25"/>
  <c r="K25"/>
  <c r="L25"/>
  <c r="M25"/>
  <c r="N25"/>
  <c r="C26"/>
  <c r="D26"/>
  <c r="E26"/>
  <c r="F26"/>
  <c r="G26"/>
  <c r="H26"/>
  <c r="I26"/>
  <c r="J26"/>
  <c r="K26"/>
  <c r="L26"/>
  <c r="M26"/>
  <c r="N26"/>
  <c r="C27"/>
  <c r="D27"/>
  <c r="E27"/>
  <c r="F27"/>
  <c r="G27"/>
  <c r="H27"/>
  <c r="I27"/>
  <c r="J27"/>
  <c r="K27"/>
  <c r="L27"/>
  <c r="M27"/>
  <c r="N27"/>
  <c r="C28"/>
  <c r="D28"/>
  <c r="E28"/>
  <c r="F28"/>
  <c r="G28"/>
  <c r="H28"/>
  <c r="I28"/>
  <c r="J28"/>
  <c r="K28"/>
  <c r="L28"/>
  <c r="M28"/>
  <c r="N28"/>
  <c r="C29"/>
  <c r="D29"/>
  <c r="E29"/>
  <c r="F29"/>
  <c r="G29"/>
  <c r="H29"/>
  <c r="I29"/>
  <c r="J29"/>
  <c r="K29"/>
  <c r="L29"/>
  <c r="M29"/>
  <c r="N29"/>
  <c r="C30"/>
  <c r="D30"/>
  <c r="E30"/>
  <c r="F30"/>
  <c r="G30"/>
  <c r="H30"/>
  <c r="I30"/>
  <c r="J30"/>
  <c r="K30"/>
  <c r="L30"/>
  <c r="M30"/>
  <c r="N30"/>
  <c r="C31"/>
  <c r="D31"/>
  <c r="E31"/>
  <c r="F31"/>
  <c r="G31"/>
  <c r="H31"/>
  <c r="I31"/>
  <c r="J31"/>
  <c r="K31"/>
  <c r="L31"/>
  <c r="M31"/>
  <c r="N31"/>
  <c r="C32"/>
  <c r="D32"/>
  <c r="E32"/>
  <c r="F32"/>
  <c r="G32"/>
  <c r="H32"/>
  <c r="I32"/>
  <c r="J32"/>
  <c r="K32"/>
  <c r="L32"/>
  <c r="M32"/>
  <c r="N32"/>
  <c r="C33"/>
  <c r="D33"/>
  <c r="E33"/>
  <c r="F33"/>
  <c r="G33"/>
  <c r="H33"/>
  <c r="I33"/>
  <c r="J33"/>
  <c r="K33"/>
  <c r="L33"/>
  <c r="M33"/>
  <c r="N33"/>
  <c r="C34"/>
  <c r="D34"/>
  <c r="E34"/>
  <c r="F34"/>
  <c r="G34"/>
  <c r="H34"/>
  <c r="I34"/>
  <c r="J34"/>
  <c r="K34"/>
  <c r="L34"/>
  <c r="M34"/>
  <c r="N34"/>
  <c r="C35"/>
  <c r="D35"/>
  <c r="E35"/>
  <c r="F35"/>
  <c r="G35"/>
  <c r="H35"/>
  <c r="I35"/>
  <c r="J35"/>
  <c r="K35"/>
  <c r="L35"/>
  <c r="M35"/>
  <c r="N35"/>
  <c r="C36"/>
  <c r="D36"/>
  <c r="E36"/>
  <c r="F36"/>
  <c r="G36"/>
  <c r="H36"/>
  <c r="I36"/>
  <c r="J36"/>
  <c r="K36"/>
  <c r="L36"/>
  <c r="M36"/>
  <c r="N36"/>
  <c r="C37"/>
  <c r="D37"/>
  <c r="E37"/>
  <c r="F37"/>
  <c r="G37"/>
  <c r="H37"/>
  <c r="I37"/>
  <c r="J37"/>
  <c r="K37"/>
  <c r="L37"/>
  <c r="M37"/>
  <c r="N37"/>
  <c r="C38"/>
  <c r="D38"/>
  <c r="E38"/>
  <c r="F38"/>
  <c r="G38"/>
  <c r="H38"/>
  <c r="I38"/>
  <c r="J38"/>
  <c r="K38"/>
  <c r="L38"/>
  <c r="M38"/>
  <c r="N38"/>
  <c r="C39"/>
  <c r="D39"/>
  <c r="E39"/>
  <c r="F39"/>
  <c r="G39"/>
  <c r="H39"/>
  <c r="I39"/>
  <c r="J39"/>
  <c r="K39"/>
  <c r="L39"/>
  <c r="M39"/>
  <c r="N39"/>
  <c r="C40"/>
  <c r="D40"/>
  <c r="E40"/>
  <c r="F40"/>
  <c r="G40"/>
  <c r="H40"/>
  <c r="I40"/>
  <c r="J40"/>
  <c r="K40"/>
  <c r="L40"/>
  <c r="M40"/>
  <c r="N40"/>
  <c r="C41"/>
  <c r="D41"/>
  <c r="E41"/>
  <c r="F41"/>
  <c r="G41"/>
  <c r="H41"/>
  <c r="I41"/>
  <c r="J41"/>
  <c r="K41"/>
  <c r="L41"/>
  <c r="M41"/>
  <c r="N41"/>
  <c r="C42"/>
  <c r="D42"/>
  <c r="E42"/>
  <c r="F42"/>
  <c r="G42"/>
  <c r="H42"/>
  <c r="I42"/>
  <c r="J42"/>
  <c r="K42"/>
  <c r="L42"/>
  <c r="M42"/>
  <c r="N42"/>
  <c r="C43"/>
  <c r="D43"/>
  <c r="E43"/>
  <c r="F43"/>
  <c r="G43"/>
  <c r="H43"/>
  <c r="I43"/>
  <c r="J43"/>
  <c r="K43"/>
  <c r="L43"/>
  <c r="M43"/>
  <c r="N43"/>
  <c r="C44"/>
  <c r="D44"/>
  <c r="E44"/>
  <c r="F44"/>
  <c r="G44"/>
  <c r="H44"/>
  <c r="I44"/>
  <c r="J44"/>
  <c r="K44"/>
  <c r="L44"/>
  <c r="M44"/>
  <c r="N44"/>
  <c r="C45"/>
  <c r="D45"/>
  <c r="E45"/>
  <c r="F45"/>
  <c r="G45"/>
  <c r="H45"/>
  <c r="I45"/>
  <c r="J45"/>
  <c r="K45"/>
  <c r="L45"/>
  <c r="M45"/>
  <c r="N45"/>
  <c r="C46"/>
  <c r="D46"/>
  <c r="E46"/>
  <c r="F46"/>
  <c r="G46"/>
  <c r="H46"/>
  <c r="I46"/>
  <c r="J46"/>
  <c r="K46"/>
  <c r="L46"/>
  <c r="M46"/>
  <c r="N46"/>
  <c r="C47"/>
  <c r="D47"/>
  <c r="E47"/>
  <c r="F47"/>
  <c r="G47"/>
  <c r="H47"/>
  <c r="I47"/>
  <c r="J47"/>
  <c r="K47"/>
  <c r="L47"/>
  <c r="M47"/>
  <c r="N47"/>
  <c r="C48"/>
  <c r="D48"/>
  <c r="E48"/>
  <c r="F48"/>
  <c r="G48"/>
  <c r="H48"/>
  <c r="I48"/>
  <c r="J48"/>
  <c r="K48"/>
  <c r="L48"/>
  <c r="M48"/>
  <c r="N48"/>
  <c r="C49"/>
  <c r="D49"/>
  <c r="E49"/>
  <c r="F49"/>
  <c r="G49"/>
  <c r="H49"/>
  <c r="I49"/>
  <c r="J49"/>
  <c r="K49"/>
  <c r="L49"/>
  <c r="M49"/>
  <c r="N49"/>
  <c r="C50"/>
  <c r="D50"/>
  <c r="E50"/>
  <c r="F50"/>
  <c r="G50"/>
  <c r="H50"/>
  <c r="I50"/>
  <c r="J50"/>
  <c r="K50"/>
  <c r="L50"/>
  <c r="M50"/>
  <c r="N50"/>
  <c r="C51"/>
  <c r="D51"/>
  <c r="E51"/>
  <c r="F51"/>
  <c r="G51"/>
  <c r="H51"/>
  <c r="I51"/>
  <c r="J51"/>
  <c r="K51"/>
  <c r="L51"/>
  <c r="M51"/>
  <c r="N51"/>
  <c r="C52"/>
  <c r="D52"/>
  <c r="E52"/>
  <c r="F52"/>
  <c r="G52"/>
  <c r="H52"/>
  <c r="I52"/>
  <c r="J52"/>
  <c r="K52"/>
  <c r="L52"/>
  <c r="M52"/>
  <c r="N52"/>
  <c r="C53"/>
  <c r="D53"/>
  <c r="E53"/>
  <c r="F53"/>
  <c r="G53"/>
  <c r="H53"/>
  <c r="I53"/>
  <c r="J53"/>
  <c r="K53"/>
  <c r="L53"/>
  <c r="M53"/>
  <c r="N53"/>
  <c r="C54"/>
  <c r="D54"/>
  <c r="E54"/>
  <c r="F54"/>
  <c r="G54"/>
  <c r="H54"/>
  <c r="I54"/>
  <c r="J54"/>
  <c r="K54"/>
  <c r="L54"/>
  <c r="M54"/>
  <c r="N54"/>
  <c r="C55"/>
  <c r="D55"/>
  <c r="E55"/>
  <c r="F55"/>
  <c r="G55"/>
  <c r="H55"/>
  <c r="I55"/>
  <c r="J55"/>
  <c r="K55"/>
  <c r="L55"/>
  <c r="M55"/>
  <c r="N55"/>
  <c r="C56"/>
  <c r="D56"/>
  <c r="E56"/>
  <c r="F56"/>
  <c r="G56"/>
  <c r="H56"/>
  <c r="I56"/>
  <c r="J56"/>
  <c r="K56"/>
  <c r="L56"/>
  <c r="M56"/>
  <c r="N56"/>
  <c r="C57"/>
  <c r="D57"/>
  <c r="E57"/>
  <c r="F57"/>
  <c r="G57"/>
  <c r="H57"/>
  <c r="I57"/>
  <c r="J57"/>
  <c r="K57"/>
  <c r="L57"/>
  <c r="M57"/>
  <c r="N57"/>
  <c r="C58"/>
  <c r="D58"/>
  <c r="E58"/>
  <c r="F58"/>
  <c r="G58"/>
  <c r="H58"/>
  <c r="I58"/>
  <c r="J58"/>
  <c r="K58"/>
  <c r="L58"/>
  <c r="M58"/>
  <c r="N58"/>
  <c r="C59"/>
  <c r="D59"/>
  <c r="E59"/>
  <c r="F59"/>
  <c r="G59"/>
  <c r="H59"/>
  <c r="I59"/>
  <c r="J59"/>
  <c r="K59"/>
  <c r="L59"/>
  <c r="M59"/>
  <c r="N59"/>
  <c r="C60"/>
  <c r="D60"/>
  <c r="E60"/>
  <c r="F60"/>
  <c r="G60"/>
  <c r="H60"/>
  <c r="I60"/>
  <c r="J60"/>
  <c r="K60"/>
  <c r="L60"/>
  <c r="M60"/>
  <c r="N60"/>
  <c r="C61"/>
  <c r="D61"/>
  <c r="E61"/>
  <c r="F61"/>
  <c r="G61"/>
  <c r="H61"/>
  <c r="I61"/>
  <c r="J61"/>
  <c r="K61"/>
  <c r="L61"/>
  <c r="M61"/>
  <c r="N61"/>
  <c r="C62"/>
  <c r="D62"/>
  <c r="E62"/>
  <c r="F62"/>
  <c r="G62"/>
  <c r="H62"/>
  <c r="I62"/>
  <c r="J62"/>
  <c r="K62"/>
  <c r="L62"/>
  <c r="M62"/>
  <c r="N62"/>
  <c r="C63"/>
  <c r="D63"/>
  <c r="E63"/>
  <c r="F63"/>
  <c r="G63"/>
  <c r="H63"/>
  <c r="I63"/>
  <c r="J63"/>
  <c r="K63"/>
  <c r="L63"/>
  <c r="M63"/>
  <c r="N63"/>
  <c r="C64"/>
  <c r="D64"/>
  <c r="E64"/>
  <c r="F64"/>
  <c r="G64"/>
  <c r="H64"/>
  <c r="I64"/>
  <c r="J64"/>
  <c r="K64"/>
  <c r="L64"/>
  <c r="M64"/>
  <c r="N64"/>
  <c r="C65"/>
  <c r="D65"/>
  <c r="E65"/>
  <c r="F65"/>
  <c r="G65"/>
  <c r="H65"/>
  <c r="I65"/>
  <c r="J65"/>
  <c r="K65"/>
  <c r="L65"/>
  <c r="M65"/>
  <c r="N65"/>
  <c r="C66"/>
  <c r="D66"/>
  <c r="E66"/>
  <c r="F66"/>
  <c r="G66"/>
  <c r="H66"/>
  <c r="I66"/>
  <c r="J66"/>
  <c r="K66"/>
  <c r="L66"/>
  <c r="M66"/>
  <c r="N66"/>
  <c r="C67"/>
  <c r="D67"/>
  <c r="E67"/>
  <c r="F67"/>
  <c r="G67"/>
  <c r="H67"/>
  <c r="I67"/>
  <c r="J67"/>
  <c r="K67"/>
  <c r="L67"/>
  <c r="M67"/>
  <c r="N67"/>
  <c r="C68"/>
  <c r="D68"/>
  <c r="E68"/>
  <c r="F68"/>
  <c r="G68"/>
  <c r="H68"/>
  <c r="I68"/>
  <c r="J68"/>
  <c r="K68"/>
  <c r="L68"/>
  <c r="M68"/>
  <c r="N68"/>
  <c r="C69"/>
  <c r="D69"/>
  <c r="E69"/>
  <c r="F69"/>
  <c r="G69"/>
  <c r="H69"/>
  <c r="I69"/>
  <c r="J69"/>
  <c r="K69"/>
  <c r="L69"/>
  <c r="M69"/>
  <c r="N69"/>
  <c r="C70"/>
  <c r="D70"/>
  <c r="E70"/>
  <c r="F70"/>
  <c r="G70"/>
  <c r="H70"/>
  <c r="I70"/>
  <c r="J70"/>
  <c r="K70"/>
  <c r="L70"/>
  <c r="M70"/>
  <c r="N70"/>
  <c r="C71"/>
  <c r="D71"/>
  <c r="E71"/>
  <c r="F71"/>
  <c r="G71"/>
  <c r="H71"/>
  <c r="I71"/>
  <c r="J71"/>
  <c r="K71"/>
  <c r="L71"/>
  <c r="M71"/>
  <c r="N71"/>
  <c r="C72"/>
  <c r="D72"/>
  <c r="E72"/>
  <c r="F72"/>
  <c r="G72"/>
  <c r="H72"/>
  <c r="I72"/>
  <c r="J72"/>
  <c r="K72"/>
  <c r="L72"/>
  <c r="M72"/>
  <c r="N72"/>
  <c r="C73"/>
  <c r="D73"/>
  <c r="E73"/>
  <c r="F73"/>
  <c r="G73"/>
  <c r="H73"/>
  <c r="I73"/>
  <c r="J73"/>
  <c r="K73"/>
  <c r="L73"/>
  <c r="M73"/>
  <c r="N73"/>
  <c r="C74"/>
  <c r="D74"/>
  <c r="E74"/>
  <c r="F74"/>
  <c r="G74"/>
  <c r="H74"/>
  <c r="I74"/>
  <c r="J74"/>
  <c r="K74"/>
  <c r="L74"/>
  <c r="M74"/>
  <c r="N74"/>
  <c r="C75"/>
  <c r="D75"/>
  <c r="E75"/>
  <c r="F75"/>
  <c r="G75"/>
  <c r="H75"/>
  <c r="I75"/>
  <c r="J75"/>
  <c r="K75"/>
  <c r="L75"/>
  <c r="M75"/>
  <c r="N75"/>
  <c r="C76"/>
  <c r="D76"/>
  <c r="E76"/>
  <c r="F76"/>
  <c r="G76"/>
  <c r="H76"/>
  <c r="I76"/>
  <c r="J76"/>
  <c r="K76"/>
  <c r="L76"/>
  <c r="M76"/>
  <c r="N76"/>
  <c r="C77"/>
  <c r="D77"/>
  <c r="E77"/>
  <c r="F77"/>
  <c r="G77"/>
  <c r="H77"/>
  <c r="I77"/>
  <c r="J77"/>
  <c r="K77"/>
  <c r="L77"/>
  <c r="M77"/>
  <c r="N77"/>
  <c r="C78"/>
  <c r="D78"/>
  <c r="E78"/>
  <c r="F78"/>
  <c r="G78"/>
  <c r="H78"/>
  <c r="I78"/>
  <c r="J78"/>
  <c r="K78"/>
  <c r="L78"/>
  <c r="M78"/>
  <c r="N78"/>
  <c r="C79"/>
  <c r="D79"/>
  <c r="E79"/>
  <c r="F79"/>
  <c r="G79"/>
  <c r="H79"/>
  <c r="I79"/>
  <c r="J79"/>
  <c r="K79"/>
  <c r="L79"/>
  <c r="M79"/>
  <c r="N79"/>
  <c r="C80"/>
  <c r="D80"/>
  <c r="E80"/>
  <c r="F80"/>
  <c r="G80"/>
  <c r="H80"/>
  <c r="I80"/>
  <c r="J80"/>
  <c r="K80"/>
  <c r="L80"/>
  <c r="M80"/>
  <c r="N80"/>
  <c r="C81"/>
  <c r="D81"/>
  <c r="E81"/>
  <c r="F81"/>
  <c r="G81"/>
  <c r="H81"/>
  <c r="I81"/>
  <c r="J81"/>
  <c r="K81"/>
  <c r="L81"/>
  <c r="M81"/>
  <c r="N81"/>
  <c r="C82"/>
  <c r="D82"/>
  <c r="E82"/>
  <c r="F82"/>
  <c r="G82"/>
  <c r="H82"/>
  <c r="I82"/>
  <c r="J82"/>
  <c r="K82"/>
  <c r="L82"/>
  <c r="M82"/>
  <c r="N82"/>
  <c r="C83"/>
  <c r="D83"/>
  <c r="E83"/>
  <c r="F83"/>
  <c r="G83"/>
  <c r="H83"/>
  <c r="I83"/>
  <c r="J83"/>
  <c r="K83"/>
  <c r="L83"/>
  <c r="M83"/>
  <c r="N83"/>
  <c r="C84"/>
  <c r="D84"/>
  <c r="E84"/>
  <c r="F84"/>
  <c r="G84"/>
  <c r="H84"/>
  <c r="I84"/>
  <c r="J84"/>
  <c r="K84"/>
  <c r="L84"/>
  <c r="M84"/>
  <c r="N84"/>
  <c r="C85"/>
  <c r="D85"/>
  <c r="E85"/>
  <c r="F85"/>
  <c r="G85"/>
  <c r="H85"/>
  <c r="I85"/>
  <c r="J85"/>
  <c r="K85"/>
  <c r="L85"/>
  <c r="M85"/>
  <c r="N85"/>
  <c r="C86"/>
  <c r="D86"/>
  <c r="E86"/>
  <c r="F86"/>
  <c r="G86"/>
  <c r="H86"/>
  <c r="I86"/>
  <c r="J86"/>
  <c r="K86"/>
  <c r="L86"/>
  <c r="M86"/>
  <c r="N86"/>
  <c r="C87"/>
  <c r="D87"/>
  <c r="E87"/>
  <c r="F87"/>
  <c r="G87"/>
  <c r="H87"/>
  <c r="I87"/>
  <c r="J87"/>
  <c r="K87"/>
  <c r="L87"/>
  <c r="M87"/>
  <c r="N87"/>
  <c r="C88"/>
  <c r="D88"/>
  <c r="E88"/>
  <c r="F88"/>
  <c r="G88"/>
  <c r="H88"/>
  <c r="I88"/>
  <c r="J88"/>
  <c r="K88"/>
  <c r="L88"/>
  <c r="M88"/>
  <c r="N88"/>
  <c r="C89"/>
  <c r="D89"/>
  <c r="E89"/>
  <c r="F89"/>
  <c r="G89"/>
  <c r="H89"/>
  <c r="I89"/>
  <c r="J89"/>
  <c r="K89"/>
  <c r="L89"/>
  <c r="M89"/>
  <c r="N89"/>
  <c r="C90"/>
  <c r="D90"/>
  <c r="E90"/>
  <c r="F90"/>
  <c r="G90"/>
  <c r="H90"/>
  <c r="I90"/>
  <c r="J90"/>
  <c r="K90"/>
  <c r="L90"/>
  <c r="M90"/>
  <c r="N90"/>
  <c r="C91"/>
  <c r="D91"/>
  <c r="E91"/>
  <c r="F91"/>
  <c r="G91"/>
  <c r="H91"/>
  <c r="I91"/>
  <c r="J91"/>
  <c r="K91"/>
  <c r="L91"/>
  <c r="M91"/>
  <c r="N91"/>
  <c r="C92"/>
  <c r="D92"/>
  <c r="E92"/>
  <c r="F92"/>
  <c r="G92"/>
  <c r="H92"/>
  <c r="I92"/>
  <c r="J92"/>
  <c r="K92"/>
  <c r="L92"/>
  <c r="M92"/>
  <c r="N92"/>
  <c r="C93"/>
  <c r="D93"/>
  <c r="E93"/>
  <c r="F93"/>
  <c r="G93"/>
  <c r="H93"/>
  <c r="I93"/>
  <c r="J93"/>
  <c r="K93"/>
  <c r="L93"/>
  <c r="M93"/>
  <c r="N93"/>
  <c r="C94"/>
  <c r="D94"/>
  <c r="E94"/>
  <c r="F94"/>
  <c r="G94"/>
  <c r="H94"/>
  <c r="I94"/>
  <c r="J94"/>
  <c r="K94"/>
  <c r="L94"/>
  <c r="M94"/>
  <c r="N94"/>
  <c r="C95"/>
  <c r="D95"/>
  <c r="E95"/>
  <c r="F95"/>
  <c r="G95"/>
  <c r="H95"/>
  <c r="I95"/>
  <c r="J95"/>
  <c r="K95"/>
  <c r="L95"/>
  <c r="M95"/>
  <c r="N95"/>
  <c r="C96"/>
  <c r="D96"/>
  <c r="E96"/>
  <c r="F96"/>
  <c r="G96"/>
  <c r="H96"/>
  <c r="I96"/>
  <c r="J96"/>
  <c r="K96"/>
  <c r="L96"/>
  <c r="M96"/>
  <c r="N96"/>
  <c r="C97"/>
  <c r="D97"/>
  <c r="E97"/>
  <c r="F97"/>
  <c r="G97"/>
  <c r="H97"/>
  <c r="I97"/>
  <c r="J97"/>
  <c r="K97"/>
  <c r="L97"/>
  <c r="M97"/>
  <c r="N97"/>
  <c r="C98"/>
  <c r="D98"/>
  <c r="E98"/>
  <c r="F98"/>
  <c r="G98"/>
  <c r="H98"/>
  <c r="I98"/>
  <c r="J98"/>
  <c r="K98"/>
  <c r="L98"/>
  <c r="M98"/>
  <c r="N98"/>
  <c r="C99"/>
  <c r="D99"/>
  <c r="E99"/>
  <c r="F99"/>
  <c r="G99"/>
  <c r="H99"/>
  <c r="I99"/>
  <c r="J99"/>
  <c r="K99"/>
  <c r="L99"/>
  <c r="M99"/>
  <c r="N99"/>
  <c r="C100"/>
  <c r="D100"/>
  <c r="E100"/>
  <c r="F100"/>
  <c r="G100"/>
  <c r="H100"/>
  <c r="I100"/>
  <c r="J100"/>
  <c r="K100"/>
  <c r="L100"/>
  <c r="M100"/>
  <c r="N100"/>
  <c r="C101"/>
  <c r="D101"/>
  <c r="E101"/>
  <c r="F101"/>
  <c r="G101"/>
  <c r="H101"/>
  <c r="I101"/>
  <c r="J101"/>
  <c r="K101"/>
  <c r="L101"/>
  <c r="M101"/>
  <c r="N101"/>
  <c r="C102"/>
  <c r="D102"/>
  <c r="E102"/>
  <c r="F102"/>
  <c r="G102"/>
  <c r="H102"/>
  <c r="I102"/>
  <c r="J102"/>
  <c r="K102"/>
  <c r="L102"/>
  <c r="M102"/>
  <c r="N102"/>
  <c r="D3"/>
  <c r="E3"/>
  <c r="F3"/>
  <c r="G3"/>
  <c r="H3"/>
  <c r="I3"/>
  <c r="J3"/>
  <c r="K3"/>
  <c r="L3"/>
  <c r="M3"/>
  <c r="N3"/>
  <c r="C3"/>
  <c r="O216" i="3" l="1"/>
  <c r="N216"/>
  <c r="M216"/>
  <c r="L216"/>
  <c r="K216"/>
  <c r="J216"/>
  <c r="I216"/>
  <c r="H216"/>
  <c r="G216"/>
  <c r="F216"/>
  <c r="E216"/>
  <c r="D216"/>
  <c r="O215"/>
  <c r="N215"/>
  <c r="M215"/>
  <c r="L215"/>
  <c r="K215"/>
  <c r="J215"/>
  <c r="I215"/>
  <c r="H215"/>
  <c r="G215"/>
  <c r="F215"/>
  <c r="E215"/>
  <c r="D215"/>
  <c r="O214"/>
  <c r="N214"/>
  <c r="M214"/>
  <c r="L214"/>
  <c r="K214"/>
  <c r="J214"/>
  <c r="I214"/>
  <c r="H214"/>
  <c r="G214"/>
  <c r="F214"/>
  <c r="E214"/>
  <c r="D214"/>
  <c r="O213"/>
  <c r="N213"/>
  <c r="M213"/>
  <c r="L213"/>
  <c r="K213"/>
  <c r="J213"/>
  <c r="I213"/>
  <c r="H213"/>
  <c r="G213"/>
  <c r="F213"/>
  <c r="E213"/>
  <c r="D213"/>
  <c r="O212"/>
  <c r="N212"/>
  <c r="M212"/>
  <c r="L212"/>
  <c r="K212"/>
  <c r="J212"/>
  <c r="I212"/>
  <c r="H212"/>
  <c r="G212"/>
  <c r="F212"/>
  <c r="E212"/>
  <c r="D212"/>
  <c r="O211"/>
  <c r="N211"/>
  <c r="M211"/>
  <c r="L211"/>
  <c r="K211"/>
  <c r="J211"/>
  <c r="I211"/>
  <c r="H211"/>
  <c r="G211"/>
  <c r="F211"/>
  <c r="E211"/>
  <c r="D211"/>
  <c r="O210"/>
  <c r="N210"/>
  <c r="M210"/>
  <c r="L210"/>
  <c r="K210"/>
  <c r="J210"/>
  <c r="I210"/>
  <c r="H210"/>
  <c r="G210"/>
  <c r="F210"/>
  <c r="E210"/>
  <c r="D210"/>
  <c r="O209"/>
  <c r="N209"/>
  <c r="M209"/>
  <c r="L209"/>
  <c r="K209"/>
  <c r="J209"/>
  <c r="I209"/>
  <c r="H209"/>
  <c r="G209"/>
  <c r="F209"/>
  <c r="E209"/>
  <c r="D209"/>
  <c r="O208"/>
  <c r="N208"/>
  <c r="M208"/>
  <c r="L208"/>
  <c r="K208"/>
  <c r="J208"/>
  <c r="I208"/>
  <c r="H208"/>
  <c r="G208"/>
  <c r="F208"/>
  <c r="E208"/>
  <c r="D208"/>
  <c r="O207"/>
  <c r="N207"/>
  <c r="M207"/>
  <c r="L207"/>
  <c r="K207"/>
  <c r="J207"/>
  <c r="I207"/>
  <c r="H207"/>
  <c r="G207"/>
  <c r="F207"/>
  <c r="E207"/>
  <c r="D207"/>
  <c r="O206"/>
  <c r="N206"/>
  <c r="M206"/>
  <c r="L206"/>
  <c r="K206"/>
  <c r="J206"/>
  <c r="I206"/>
  <c r="H206"/>
  <c r="G206"/>
  <c r="F206"/>
  <c r="E206"/>
  <c r="D206"/>
  <c r="O205"/>
  <c r="N205"/>
  <c r="M205"/>
  <c r="L205"/>
  <c r="K205"/>
  <c r="J205"/>
  <c r="I205"/>
  <c r="H205"/>
  <c r="G205"/>
  <c r="F205"/>
  <c r="E205"/>
  <c r="D205"/>
  <c r="O204"/>
  <c r="N204"/>
  <c r="M204"/>
  <c r="L204"/>
  <c r="K204"/>
  <c r="J204"/>
  <c r="I204"/>
  <c r="H204"/>
  <c r="G204"/>
  <c r="F204"/>
  <c r="E204"/>
  <c r="D204"/>
  <c r="O203"/>
  <c r="N203"/>
  <c r="M203"/>
  <c r="L203"/>
  <c r="K203"/>
  <c r="J203"/>
  <c r="I203"/>
  <c r="H203"/>
  <c r="G203"/>
  <c r="F203"/>
  <c r="E203"/>
  <c r="D203"/>
  <c r="O202"/>
  <c r="N202"/>
  <c r="M202"/>
  <c r="L202"/>
  <c r="K202"/>
  <c r="J202"/>
  <c r="I202"/>
  <c r="H202"/>
  <c r="G202"/>
  <c r="F202"/>
  <c r="E202"/>
  <c r="D202"/>
  <c r="O201"/>
  <c r="N201"/>
  <c r="M201"/>
  <c r="L201"/>
  <c r="K201"/>
  <c r="J201"/>
  <c r="I201"/>
  <c r="H201"/>
  <c r="G201"/>
  <c r="F201"/>
  <c r="E201"/>
  <c r="D201"/>
  <c r="O200"/>
  <c r="N200"/>
  <c r="M200"/>
  <c r="L200"/>
  <c r="K200"/>
  <c r="J200"/>
  <c r="I200"/>
  <c r="H200"/>
  <c r="G200"/>
  <c r="F200"/>
  <c r="E200"/>
  <c r="D200"/>
  <c r="O199"/>
  <c r="N199"/>
  <c r="M199"/>
  <c r="L199"/>
  <c r="K199"/>
  <c r="J199"/>
  <c r="I199"/>
  <c r="H199"/>
  <c r="G199"/>
  <c r="F199"/>
  <c r="E199"/>
  <c r="D199"/>
  <c r="O198"/>
  <c r="N198"/>
  <c r="M198"/>
  <c r="L198"/>
  <c r="K198"/>
  <c r="J198"/>
  <c r="I198"/>
  <c r="H198"/>
  <c r="G198"/>
  <c r="F198"/>
  <c r="E198"/>
  <c r="D198"/>
  <c r="O197"/>
  <c r="N197"/>
  <c r="M197"/>
  <c r="L197"/>
  <c r="K197"/>
  <c r="J197"/>
  <c r="I197"/>
  <c r="H197"/>
  <c r="G197"/>
  <c r="F197"/>
  <c r="E197"/>
  <c r="D197"/>
  <c r="O196"/>
  <c r="N196"/>
  <c r="M196"/>
  <c r="L196"/>
  <c r="K196"/>
  <c r="J196"/>
  <c r="I196"/>
  <c r="H196"/>
  <c r="G196"/>
  <c r="F196"/>
  <c r="E196"/>
  <c r="D196"/>
  <c r="O195"/>
  <c r="N195"/>
  <c r="M195"/>
  <c r="L195"/>
  <c r="K195"/>
  <c r="J195"/>
  <c r="I195"/>
  <c r="H195"/>
  <c r="G195"/>
  <c r="F195"/>
  <c r="E195"/>
  <c r="D195"/>
  <c r="O194"/>
  <c r="N194"/>
  <c r="M194"/>
  <c r="L194"/>
  <c r="K194"/>
  <c r="J194"/>
  <c r="I194"/>
  <c r="H194"/>
  <c r="G194"/>
  <c r="F194"/>
  <c r="E194"/>
  <c r="D194"/>
  <c r="O193"/>
  <c r="N193"/>
  <c r="M193"/>
  <c r="L193"/>
  <c r="K193"/>
  <c r="J193"/>
  <c r="I193"/>
  <c r="H193"/>
  <c r="G193"/>
  <c r="F193"/>
  <c r="E193"/>
  <c r="D193"/>
  <c r="O192"/>
  <c r="N192"/>
  <c r="M192"/>
  <c r="L192"/>
  <c r="K192"/>
  <c r="J192"/>
  <c r="I192"/>
  <c r="H192"/>
  <c r="G192"/>
  <c r="F192"/>
  <c r="E192"/>
  <c r="D192"/>
  <c r="O191"/>
  <c r="N191"/>
  <c r="M191"/>
  <c r="L191"/>
  <c r="K191"/>
  <c r="J191"/>
  <c r="I191"/>
  <c r="H191"/>
  <c r="G191"/>
  <c r="F191"/>
  <c r="E191"/>
  <c r="D191"/>
  <c r="O190"/>
  <c r="N190"/>
  <c r="M190"/>
  <c r="L190"/>
  <c r="K190"/>
  <c r="J190"/>
  <c r="I190"/>
  <c r="H190"/>
  <c r="G190"/>
  <c r="F190"/>
  <c r="E190"/>
  <c r="D190"/>
  <c r="O189"/>
  <c r="N189"/>
  <c r="M189"/>
  <c r="L189"/>
  <c r="K189"/>
  <c r="J189"/>
  <c r="I189"/>
  <c r="H189"/>
  <c r="G189"/>
  <c r="F189"/>
  <c r="E189"/>
  <c r="D189"/>
  <c r="O188"/>
  <c r="N188"/>
  <c r="M188"/>
  <c r="L188"/>
  <c r="K188"/>
  <c r="J188"/>
  <c r="I188"/>
  <c r="H188"/>
  <c r="G188"/>
  <c r="F188"/>
  <c r="E188"/>
  <c r="D188"/>
  <c r="O187"/>
  <c r="N187"/>
  <c r="M187"/>
  <c r="L187"/>
  <c r="K187"/>
  <c r="J187"/>
  <c r="I187"/>
  <c r="H187"/>
  <c r="G187"/>
  <c r="F187"/>
  <c r="E187"/>
  <c r="D187"/>
  <c r="O186"/>
  <c r="N186"/>
  <c r="M186"/>
  <c r="L186"/>
  <c r="K186"/>
  <c r="J186"/>
  <c r="I186"/>
  <c r="H186"/>
  <c r="G186"/>
  <c r="F186"/>
  <c r="E186"/>
  <c r="D186"/>
  <c r="O185"/>
  <c r="N185"/>
  <c r="M185"/>
  <c r="L185"/>
  <c r="K185"/>
  <c r="J185"/>
  <c r="I185"/>
  <c r="H185"/>
  <c r="G185"/>
  <c r="F185"/>
  <c r="E185"/>
  <c r="D185"/>
  <c r="O184"/>
  <c r="N184"/>
  <c r="M184"/>
  <c r="L184"/>
  <c r="K184"/>
  <c r="J184"/>
  <c r="I184"/>
  <c r="H184"/>
  <c r="G184"/>
  <c r="F184"/>
  <c r="E184"/>
  <c r="D184"/>
  <c r="O183"/>
  <c r="N183"/>
  <c r="M183"/>
  <c r="L183"/>
  <c r="K183"/>
  <c r="J183"/>
  <c r="I183"/>
  <c r="H183"/>
  <c r="G183"/>
  <c r="F183"/>
  <c r="E183"/>
  <c r="D183"/>
  <c r="O182"/>
  <c r="N182"/>
  <c r="M182"/>
  <c r="L182"/>
  <c r="K182"/>
  <c r="J182"/>
  <c r="I182"/>
  <c r="H182"/>
  <c r="G182"/>
  <c r="F182"/>
  <c r="E182"/>
  <c r="D182"/>
  <c r="O181"/>
  <c r="N181"/>
  <c r="M181"/>
  <c r="L181"/>
  <c r="K181"/>
  <c r="J181"/>
  <c r="I181"/>
  <c r="H181"/>
  <c r="G181"/>
  <c r="F181"/>
  <c r="E181"/>
  <c r="D181"/>
  <c r="O180"/>
  <c r="N180"/>
  <c r="M180"/>
  <c r="L180"/>
  <c r="K180"/>
  <c r="J180"/>
  <c r="I180"/>
  <c r="H180"/>
  <c r="G180"/>
  <c r="F180"/>
  <c r="E180"/>
  <c r="D180"/>
  <c r="O179"/>
  <c r="N179"/>
  <c r="M179"/>
  <c r="L179"/>
  <c r="K179"/>
  <c r="J179"/>
  <c r="I179"/>
  <c r="H179"/>
  <c r="G179"/>
  <c r="F179"/>
  <c r="E179"/>
  <c r="D179"/>
  <c r="O178"/>
  <c r="N178"/>
  <c r="M178"/>
  <c r="L178"/>
  <c r="K178"/>
  <c r="J178"/>
  <c r="I178"/>
  <c r="H178"/>
  <c r="G178"/>
  <c r="F178"/>
  <c r="E178"/>
  <c r="D178"/>
  <c r="O177"/>
  <c r="N177"/>
  <c r="M177"/>
  <c r="L177"/>
  <c r="K177"/>
  <c r="J177"/>
  <c r="I177"/>
  <c r="H177"/>
  <c r="G177"/>
  <c r="F177"/>
  <c r="E177"/>
  <c r="D177"/>
  <c r="O176"/>
  <c r="N176"/>
  <c r="M176"/>
  <c r="L176"/>
  <c r="K176"/>
  <c r="J176"/>
  <c r="I176"/>
  <c r="H176"/>
  <c r="G176"/>
  <c r="F176"/>
  <c r="E176"/>
  <c r="D176"/>
  <c r="O175"/>
  <c r="N175"/>
  <c r="M175"/>
  <c r="L175"/>
  <c r="K175"/>
  <c r="J175"/>
  <c r="I175"/>
  <c r="H175"/>
  <c r="G175"/>
  <c r="F175"/>
  <c r="E175"/>
  <c r="D175"/>
  <c r="O174"/>
  <c r="N174"/>
  <c r="M174"/>
  <c r="L174"/>
  <c r="K174"/>
  <c r="J174"/>
  <c r="I174"/>
  <c r="H174"/>
  <c r="G174"/>
  <c r="F174"/>
  <c r="E174"/>
  <c r="D174"/>
  <c r="O173"/>
  <c r="N173"/>
  <c r="M173"/>
  <c r="L173"/>
  <c r="K173"/>
  <c r="J173"/>
  <c r="I173"/>
  <c r="H173"/>
  <c r="G173"/>
  <c r="F173"/>
  <c r="E173"/>
  <c r="D173"/>
  <c r="O172"/>
  <c r="N172"/>
  <c r="M172"/>
  <c r="L172"/>
  <c r="K172"/>
  <c r="J172"/>
  <c r="I172"/>
  <c r="H172"/>
  <c r="G172"/>
  <c r="F172"/>
  <c r="E172"/>
  <c r="D172"/>
  <c r="O171"/>
  <c r="N171"/>
  <c r="M171"/>
  <c r="L171"/>
  <c r="K171"/>
  <c r="J171"/>
  <c r="I171"/>
  <c r="H171"/>
  <c r="G171"/>
  <c r="F171"/>
  <c r="E171"/>
  <c r="D171"/>
  <c r="O170"/>
  <c r="N170"/>
  <c r="M170"/>
  <c r="L170"/>
  <c r="K170"/>
  <c r="J170"/>
  <c r="I170"/>
  <c r="H170"/>
  <c r="G170"/>
  <c r="F170"/>
  <c r="E170"/>
  <c r="D170"/>
  <c r="O169"/>
  <c r="N169"/>
  <c r="M169"/>
  <c r="L169"/>
  <c r="K169"/>
  <c r="J169"/>
  <c r="I169"/>
  <c r="H169"/>
  <c r="G169"/>
  <c r="F169"/>
  <c r="E169"/>
  <c r="D169"/>
  <c r="O168"/>
  <c r="N168"/>
  <c r="M168"/>
  <c r="L168"/>
  <c r="K168"/>
  <c r="J168"/>
  <c r="I168"/>
  <c r="H168"/>
  <c r="G168"/>
  <c r="F168"/>
  <c r="E168"/>
  <c r="D168"/>
  <c r="O167"/>
  <c r="N167"/>
  <c r="M167"/>
  <c r="L167"/>
  <c r="K167"/>
  <c r="J167"/>
  <c r="I167"/>
  <c r="H167"/>
  <c r="G167"/>
  <c r="F167"/>
  <c r="E167"/>
  <c r="D167"/>
  <c r="O166"/>
  <c r="N166"/>
  <c r="M166"/>
  <c r="L166"/>
  <c r="K166"/>
  <c r="J166"/>
  <c r="I166"/>
  <c r="H166"/>
  <c r="G166"/>
  <c r="F166"/>
  <c r="E166"/>
  <c r="D166"/>
  <c r="O165"/>
  <c r="N165"/>
  <c r="M165"/>
  <c r="L165"/>
  <c r="K165"/>
  <c r="J165"/>
  <c r="I165"/>
  <c r="H165"/>
  <c r="G165"/>
  <c r="F165"/>
  <c r="E165"/>
  <c r="D165"/>
  <c r="O164"/>
  <c r="N164"/>
  <c r="M164"/>
  <c r="L164"/>
  <c r="K164"/>
  <c r="J164"/>
  <c r="I164"/>
  <c r="H164"/>
  <c r="G164"/>
  <c r="F164"/>
  <c r="E164"/>
  <c r="D164"/>
  <c r="O163"/>
  <c r="N163"/>
  <c r="M163"/>
  <c r="L163"/>
  <c r="K163"/>
  <c r="J163"/>
  <c r="I163"/>
  <c r="H163"/>
  <c r="G163"/>
  <c r="F163"/>
  <c r="E163"/>
  <c r="D163"/>
  <c r="O162"/>
  <c r="N162"/>
  <c r="M162"/>
  <c r="L162"/>
  <c r="K162"/>
  <c r="J162"/>
  <c r="I162"/>
  <c r="H162"/>
  <c r="G162"/>
  <c r="F162"/>
  <c r="E162"/>
  <c r="D162"/>
  <c r="O161"/>
  <c r="N161"/>
  <c r="M161"/>
  <c r="L161"/>
  <c r="K161"/>
  <c r="J161"/>
  <c r="I161"/>
  <c r="H161"/>
  <c r="G161"/>
  <c r="F161"/>
  <c r="E161"/>
  <c r="D161"/>
  <c r="O160"/>
  <c r="N160"/>
  <c r="M160"/>
  <c r="L160"/>
  <c r="K160"/>
  <c r="J160"/>
  <c r="I160"/>
  <c r="H160"/>
  <c r="G160"/>
  <c r="F160"/>
  <c r="E160"/>
  <c r="D160"/>
  <c r="O159"/>
  <c r="N159"/>
  <c r="M159"/>
  <c r="L159"/>
  <c r="K159"/>
  <c r="J159"/>
  <c r="I159"/>
  <c r="H159"/>
  <c r="G159"/>
  <c r="F159"/>
  <c r="E159"/>
  <c r="D159"/>
  <c r="O158"/>
  <c r="N158"/>
  <c r="M158"/>
  <c r="L158"/>
  <c r="K158"/>
  <c r="J158"/>
  <c r="I158"/>
  <c r="H158"/>
  <c r="G158"/>
  <c r="F158"/>
  <c r="E158"/>
  <c r="D158"/>
  <c r="O157"/>
  <c r="N157"/>
  <c r="M157"/>
  <c r="L157"/>
  <c r="K157"/>
  <c r="J157"/>
  <c r="I157"/>
  <c r="H157"/>
  <c r="G157"/>
  <c r="F157"/>
  <c r="E157"/>
  <c r="D157"/>
  <c r="O156"/>
  <c r="N156"/>
  <c r="M156"/>
  <c r="L156"/>
  <c r="K156"/>
  <c r="J156"/>
  <c r="I156"/>
  <c r="H156"/>
  <c r="G156"/>
  <c r="F156"/>
  <c r="E156"/>
  <c r="D156"/>
  <c r="O155"/>
  <c r="N155"/>
  <c r="M155"/>
  <c r="L155"/>
  <c r="K155"/>
  <c r="J155"/>
  <c r="I155"/>
  <c r="H155"/>
  <c r="G155"/>
  <c r="F155"/>
  <c r="E155"/>
  <c r="D155"/>
  <c r="O154"/>
  <c r="N154"/>
  <c r="M154"/>
  <c r="L154"/>
  <c r="K154"/>
  <c r="J154"/>
  <c r="I154"/>
  <c r="H154"/>
  <c r="G154"/>
  <c r="F154"/>
  <c r="E154"/>
  <c r="D154"/>
  <c r="O153"/>
  <c r="N153"/>
  <c r="M153"/>
  <c r="L153"/>
  <c r="K153"/>
  <c r="J153"/>
  <c r="I153"/>
  <c r="H153"/>
  <c r="G153"/>
  <c r="F153"/>
  <c r="E153"/>
  <c r="D153"/>
  <c r="O152"/>
  <c r="N152"/>
  <c r="M152"/>
  <c r="L152"/>
  <c r="K152"/>
  <c r="J152"/>
  <c r="I152"/>
  <c r="H152"/>
  <c r="G152"/>
  <c r="F152"/>
  <c r="E152"/>
  <c r="D152"/>
  <c r="O151"/>
  <c r="N151"/>
  <c r="M151"/>
  <c r="L151"/>
  <c r="K151"/>
  <c r="J151"/>
  <c r="I151"/>
  <c r="H151"/>
  <c r="G151"/>
  <c r="F151"/>
  <c r="E151"/>
  <c r="D151"/>
  <c r="O150"/>
  <c r="N150"/>
  <c r="M150"/>
  <c r="L150"/>
  <c r="K150"/>
  <c r="J150"/>
  <c r="I150"/>
  <c r="H150"/>
  <c r="G150"/>
  <c r="F150"/>
  <c r="E150"/>
  <c r="D150"/>
  <c r="O149"/>
  <c r="N149"/>
  <c r="M149"/>
  <c r="L149"/>
  <c r="K149"/>
  <c r="J149"/>
  <c r="I149"/>
  <c r="H149"/>
  <c r="G149"/>
  <c r="F149"/>
  <c r="E149"/>
  <c r="D149"/>
  <c r="O148"/>
  <c r="N148"/>
  <c r="M148"/>
  <c r="L148"/>
  <c r="K148"/>
  <c r="J148"/>
  <c r="I148"/>
  <c r="H148"/>
  <c r="G148"/>
  <c r="F148"/>
  <c r="E148"/>
  <c r="D148"/>
  <c r="O147"/>
  <c r="N147"/>
  <c r="M147"/>
  <c r="L147"/>
  <c r="K147"/>
  <c r="J147"/>
  <c r="I147"/>
  <c r="H147"/>
  <c r="G147"/>
  <c r="F147"/>
  <c r="E147"/>
  <c r="D147"/>
  <c r="O146"/>
  <c r="N146"/>
  <c r="M146"/>
  <c r="L146"/>
  <c r="K146"/>
  <c r="J146"/>
  <c r="I146"/>
  <c r="H146"/>
  <c r="G146"/>
  <c r="F146"/>
  <c r="E146"/>
  <c r="D146"/>
  <c r="O145"/>
  <c r="N145"/>
  <c r="M145"/>
  <c r="L145"/>
  <c r="K145"/>
  <c r="J145"/>
  <c r="I145"/>
  <c r="H145"/>
  <c r="G145"/>
  <c r="F145"/>
  <c r="E145"/>
  <c r="D145"/>
  <c r="O144"/>
  <c r="N144"/>
  <c r="M144"/>
  <c r="L144"/>
  <c r="K144"/>
  <c r="J144"/>
  <c r="I144"/>
  <c r="H144"/>
  <c r="G144"/>
  <c r="F144"/>
  <c r="E144"/>
  <c r="D144"/>
  <c r="O143"/>
  <c r="N143"/>
  <c r="M143"/>
  <c r="L143"/>
  <c r="K143"/>
  <c r="J143"/>
  <c r="I143"/>
  <c r="H143"/>
  <c r="G143"/>
  <c r="F143"/>
  <c r="E143"/>
  <c r="D143"/>
  <c r="O142"/>
  <c r="N142"/>
  <c r="M142"/>
  <c r="L142"/>
  <c r="K142"/>
  <c r="J142"/>
  <c r="I142"/>
  <c r="H142"/>
  <c r="G142"/>
  <c r="F142"/>
  <c r="E142"/>
  <c r="D142"/>
  <c r="O141"/>
  <c r="N141"/>
  <c r="M141"/>
  <c r="L141"/>
  <c r="K141"/>
  <c r="J141"/>
  <c r="I141"/>
  <c r="H141"/>
  <c r="G141"/>
  <c r="F141"/>
  <c r="E141"/>
  <c r="D141"/>
  <c r="O140"/>
  <c r="N140"/>
  <c r="M140"/>
  <c r="L140"/>
  <c r="K140"/>
  <c r="J140"/>
  <c r="I140"/>
  <c r="H140"/>
  <c r="G140"/>
  <c r="F140"/>
  <c r="E140"/>
  <c r="D140"/>
  <c r="O139"/>
  <c r="N139"/>
  <c r="M139"/>
  <c r="L139"/>
  <c r="K139"/>
  <c r="J139"/>
  <c r="I139"/>
  <c r="H139"/>
  <c r="G139"/>
  <c r="F139"/>
  <c r="E139"/>
  <c r="D139"/>
  <c r="O138"/>
  <c r="N138"/>
  <c r="M138"/>
  <c r="L138"/>
  <c r="K138"/>
  <c r="J138"/>
  <c r="I138"/>
  <c r="H138"/>
  <c r="G138"/>
  <c r="F138"/>
  <c r="E138"/>
  <c r="D138"/>
  <c r="O137"/>
  <c r="N137"/>
  <c r="M137"/>
  <c r="L137"/>
  <c r="K137"/>
  <c r="J137"/>
  <c r="I137"/>
  <c r="H137"/>
  <c r="G137"/>
  <c r="F137"/>
  <c r="E137"/>
  <c r="D137"/>
  <c r="O136"/>
  <c r="N136"/>
  <c r="M136"/>
  <c r="L136"/>
  <c r="K136"/>
  <c r="J136"/>
  <c r="I136"/>
  <c r="H136"/>
  <c r="G136"/>
  <c r="F136"/>
  <c r="E136"/>
  <c r="D136"/>
  <c r="O135"/>
  <c r="N135"/>
  <c r="M135"/>
  <c r="L135"/>
  <c r="K135"/>
  <c r="J135"/>
  <c r="I135"/>
  <c r="H135"/>
  <c r="G135"/>
  <c r="F135"/>
  <c r="E135"/>
  <c r="D135"/>
  <c r="O134"/>
  <c r="N134"/>
  <c r="M134"/>
  <c r="L134"/>
  <c r="K134"/>
  <c r="J134"/>
  <c r="I134"/>
  <c r="H134"/>
  <c r="G134"/>
  <c r="F134"/>
  <c r="E134"/>
  <c r="D134"/>
  <c r="O133"/>
  <c r="N133"/>
  <c r="M133"/>
  <c r="L133"/>
  <c r="K133"/>
  <c r="J133"/>
  <c r="I133"/>
  <c r="H133"/>
  <c r="G133"/>
  <c r="F133"/>
  <c r="E133"/>
  <c r="D133"/>
  <c r="O132"/>
  <c r="N132"/>
  <c r="M132"/>
  <c r="L132"/>
  <c r="K132"/>
  <c r="J132"/>
  <c r="I132"/>
  <c r="H132"/>
  <c r="G132"/>
  <c r="F132"/>
  <c r="E132"/>
  <c r="D132"/>
  <c r="O131"/>
  <c r="N131"/>
  <c r="M131"/>
  <c r="L131"/>
  <c r="K131"/>
  <c r="J131"/>
  <c r="I131"/>
  <c r="H131"/>
  <c r="G131"/>
  <c r="F131"/>
  <c r="E131"/>
  <c r="D131"/>
  <c r="O130"/>
  <c r="N130"/>
  <c r="M130"/>
  <c r="L130"/>
  <c r="K130"/>
  <c r="J130"/>
  <c r="I130"/>
  <c r="H130"/>
  <c r="G130"/>
  <c r="F130"/>
  <c r="E130"/>
  <c r="D130"/>
  <c r="O129"/>
  <c r="N129"/>
  <c r="M129"/>
  <c r="L129"/>
  <c r="K129"/>
  <c r="J129"/>
  <c r="I129"/>
  <c r="H129"/>
  <c r="G129"/>
  <c r="F129"/>
  <c r="E129"/>
  <c r="D129"/>
  <c r="O128"/>
  <c r="N128"/>
  <c r="M128"/>
  <c r="L128"/>
  <c r="K128"/>
  <c r="J128"/>
  <c r="I128"/>
  <c r="H128"/>
  <c r="G128"/>
  <c r="F128"/>
  <c r="E128"/>
  <c r="D128"/>
  <c r="O127"/>
  <c r="N127"/>
  <c r="M127"/>
  <c r="L127"/>
  <c r="K127"/>
  <c r="J127"/>
  <c r="I127"/>
  <c r="H127"/>
  <c r="G127"/>
  <c r="F127"/>
  <c r="E127"/>
  <c r="D127"/>
  <c r="O126"/>
  <c r="N126"/>
  <c r="M126"/>
  <c r="L126"/>
  <c r="K126"/>
  <c r="J126"/>
  <c r="I126"/>
  <c r="H126"/>
  <c r="G126"/>
  <c r="F126"/>
  <c r="E126"/>
  <c r="D126"/>
  <c r="O125"/>
  <c r="N125"/>
  <c r="M125"/>
  <c r="L125"/>
  <c r="K125"/>
  <c r="J125"/>
  <c r="I125"/>
  <c r="H125"/>
  <c r="G125"/>
  <c r="F125"/>
  <c r="E125"/>
  <c r="D125"/>
  <c r="O124"/>
  <c r="N124"/>
  <c r="M124"/>
  <c r="L124"/>
  <c r="K124"/>
  <c r="J124"/>
  <c r="I124"/>
  <c r="H124"/>
  <c r="G124"/>
  <c r="F124"/>
  <c r="E124"/>
  <c r="D124"/>
  <c r="O123"/>
  <c r="N123"/>
  <c r="M123"/>
  <c r="L123"/>
  <c r="K123"/>
  <c r="J123"/>
  <c r="I123"/>
  <c r="H123"/>
  <c r="G123"/>
  <c r="F123"/>
  <c r="E123"/>
  <c r="D123"/>
  <c r="O122"/>
  <c r="N122"/>
  <c r="M122"/>
  <c r="L122"/>
  <c r="K122"/>
  <c r="J122"/>
  <c r="I122"/>
  <c r="H122"/>
  <c r="G122"/>
  <c r="F122"/>
  <c r="E122"/>
  <c r="D122"/>
  <c r="O121"/>
  <c r="N121"/>
  <c r="M121"/>
  <c r="L121"/>
  <c r="K121"/>
  <c r="J121"/>
  <c r="I121"/>
  <c r="H121"/>
  <c r="G121"/>
  <c r="F121"/>
  <c r="E121"/>
  <c r="D121"/>
  <c r="O120"/>
  <c r="N120"/>
  <c r="M120"/>
  <c r="L120"/>
  <c r="K120"/>
  <c r="J120"/>
  <c r="I120"/>
  <c r="H120"/>
  <c r="G120"/>
  <c r="F120"/>
  <c r="E120"/>
  <c r="D120"/>
  <c r="O119"/>
  <c r="N119"/>
  <c r="M119"/>
  <c r="L119"/>
  <c r="K119"/>
  <c r="J119"/>
  <c r="I119"/>
  <c r="H119"/>
  <c r="G119"/>
  <c r="F119"/>
  <c r="E119"/>
  <c r="D119"/>
  <c r="B119"/>
  <c r="B120" s="1"/>
  <c r="B121" s="1"/>
  <c r="B122" s="1"/>
  <c r="B123" s="1"/>
  <c r="B124" s="1"/>
  <c r="B125" s="1"/>
  <c r="B126" s="1"/>
  <c r="B127" s="1"/>
  <c r="B128" s="1"/>
  <c r="B129" s="1"/>
  <c r="B130" s="1"/>
  <c r="B131" s="1"/>
  <c r="B132" s="1"/>
  <c r="B133" s="1"/>
  <c r="B134" s="1"/>
  <c r="B135" s="1"/>
  <c r="B136" s="1"/>
  <c r="B137" s="1"/>
  <c r="B138" s="1"/>
  <c r="B139" s="1"/>
  <c r="B140" s="1"/>
  <c r="B141" s="1"/>
  <c r="B142" s="1"/>
  <c r="B143" s="1"/>
  <c r="B144" s="1"/>
  <c r="B145" s="1"/>
  <c r="B146" s="1"/>
  <c r="B147" s="1"/>
  <c r="B148" s="1"/>
  <c r="B149" s="1"/>
  <c r="B150" s="1"/>
  <c r="B151" s="1"/>
  <c r="B152" s="1"/>
  <c r="B153" s="1"/>
  <c r="B154" s="1"/>
  <c r="B155" s="1"/>
  <c r="B156" s="1"/>
  <c r="B157" s="1"/>
  <c r="B158" s="1"/>
  <c r="B159" s="1"/>
  <c r="B160" s="1"/>
  <c r="B161" s="1"/>
  <c r="B162" s="1"/>
  <c r="B163" s="1"/>
  <c r="B164" s="1"/>
  <c r="B165" s="1"/>
  <c r="B166" s="1"/>
  <c r="B167" s="1"/>
  <c r="B168" s="1"/>
  <c r="B169" s="1"/>
  <c r="B170" s="1"/>
  <c r="B171" s="1"/>
  <c r="B172" s="1"/>
  <c r="B173" s="1"/>
  <c r="B174" s="1"/>
  <c r="B175" s="1"/>
  <c r="B176" s="1"/>
  <c r="B177" s="1"/>
  <c r="B178" s="1"/>
  <c r="B179" s="1"/>
  <c r="B180" s="1"/>
  <c r="B181" s="1"/>
  <c r="B182" s="1"/>
  <c r="B183" s="1"/>
  <c r="B184" s="1"/>
  <c r="B185" s="1"/>
  <c r="B186" s="1"/>
  <c r="B187" s="1"/>
  <c r="B188" s="1"/>
  <c r="B189" s="1"/>
  <c r="B190" s="1"/>
  <c r="B191" s="1"/>
  <c r="B192" s="1"/>
  <c r="B193" s="1"/>
  <c r="B194" s="1"/>
  <c r="B195" s="1"/>
  <c r="B196" s="1"/>
  <c r="B197" s="1"/>
  <c r="B198" s="1"/>
  <c r="B199" s="1"/>
  <c r="B200" s="1"/>
  <c r="B201" s="1"/>
  <c r="B202" s="1"/>
  <c r="B203" s="1"/>
  <c r="B204" s="1"/>
  <c r="B205" s="1"/>
  <c r="B206" s="1"/>
  <c r="B207" s="1"/>
  <c r="B208" s="1"/>
  <c r="B209" s="1"/>
  <c r="B210" s="1"/>
  <c r="B211" s="1"/>
  <c r="B212" s="1"/>
  <c r="B213" s="1"/>
  <c r="B214" s="1"/>
  <c r="B215" s="1"/>
  <c r="B216" s="1"/>
  <c r="O118"/>
  <c r="N118"/>
  <c r="M118"/>
  <c r="L118"/>
  <c r="K118"/>
  <c r="J118"/>
  <c r="I118"/>
  <c r="H118"/>
  <c r="G118"/>
  <c r="F118"/>
  <c r="E118"/>
  <c r="D118"/>
  <c r="B118"/>
  <c r="O117"/>
  <c r="N117"/>
  <c r="M117"/>
  <c r="L117"/>
  <c r="K117"/>
  <c r="J117"/>
  <c r="I117"/>
  <c r="H117"/>
  <c r="G117"/>
  <c r="F117"/>
  <c r="E117"/>
  <c r="D117"/>
  <c r="N108" i="19"/>
  <c r="M108"/>
  <c r="L108"/>
  <c r="K108"/>
  <c r="J108"/>
  <c r="I108"/>
  <c r="H108"/>
  <c r="G108"/>
  <c r="F108"/>
  <c r="E108"/>
  <c r="D108"/>
  <c r="C108"/>
  <c r="N107"/>
  <c r="N110" s="1"/>
  <c r="M107"/>
  <c r="M110" s="1"/>
  <c r="L107"/>
  <c r="L110" s="1"/>
  <c r="K107"/>
  <c r="K110" s="1"/>
  <c r="J107"/>
  <c r="J110" s="1"/>
  <c r="I107"/>
  <c r="I110" s="1"/>
  <c r="H107"/>
  <c r="H110" s="1"/>
  <c r="G107"/>
  <c r="G110" s="1"/>
  <c r="F107"/>
  <c r="F110" s="1"/>
  <c r="E107"/>
  <c r="E110" s="1"/>
  <c r="D107"/>
  <c r="D110" s="1"/>
  <c r="C107"/>
  <c r="C110" s="1"/>
  <c r="N106"/>
  <c r="N112" s="1"/>
  <c r="M106"/>
  <c r="M112" s="1"/>
  <c r="L106"/>
  <c r="L112" s="1"/>
  <c r="K106"/>
  <c r="K112" s="1"/>
  <c r="J106"/>
  <c r="J112" s="1"/>
  <c r="I106"/>
  <c r="I112" s="1"/>
  <c r="H106"/>
  <c r="H112" s="1"/>
  <c r="G106"/>
  <c r="G112" s="1"/>
  <c r="F106"/>
  <c r="F112" s="1"/>
  <c r="E106"/>
  <c r="E112" s="1"/>
  <c r="D106"/>
  <c r="D112" s="1"/>
  <c r="C106"/>
  <c r="C112" s="1"/>
  <c r="N105"/>
  <c r="N111" s="1"/>
  <c r="M105"/>
  <c r="M111" s="1"/>
  <c r="L105"/>
  <c r="L111" s="1"/>
  <c r="K105"/>
  <c r="K111" s="1"/>
  <c r="J105"/>
  <c r="J111" s="1"/>
  <c r="I105"/>
  <c r="I111" s="1"/>
  <c r="H105"/>
  <c r="H111" s="1"/>
  <c r="G105"/>
  <c r="G111" s="1"/>
  <c r="F105"/>
  <c r="F111" s="1"/>
  <c r="E105"/>
  <c r="E111" s="1"/>
  <c r="D105"/>
  <c r="D111" s="1"/>
  <c r="C105"/>
  <c r="C111" s="1"/>
  <c r="B28" i="6" l="1"/>
  <c r="B26" s="1"/>
  <c r="B47"/>
  <c r="B143"/>
  <c r="B39"/>
  <c r="B5"/>
  <c r="B20"/>
  <c r="B14"/>
  <c r="B3" l="1"/>
  <c r="AI8" i="16"/>
  <c r="AI9"/>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I48"/>
  <c r="AI49"/>
  <c r="AI50"/>
  <c r="AI51"/>
  <c r="AI52"/>
  <c r="AI53"/>
  <c r="AI54"/>
  <c r="AI55"/>
  <c r="AI56"/>
  <c r="AI57"/>
  <c r="AI58"/>
  <c r="AI59"/>
  <c r="AI60"/>
  <c r="AI61"/>
  <c r="AI62"/>
  <c r="AI63"/>
  <c r="AI64"/>
  <c r="AI65"/>
  <c r="AI66"/>
  <c r="AI67"/>
  <c r="AI68"/>
  <c r="AI69"/>
  <c r="AI70"/>
  <c r="AI71"/>
  <c r="AI72"/>
  <c r="AI73"/>
  <c r="AI74"/>
  <c r="AI75"/>
  <c r="AI76"/>
  <c r="AI77"/>
  <c r="AI78"/>
  <c r="AI79"/>
  <c r="AI80"/>
  <c r="AI81"/>
  <c r="AI82"/>
  <c r="AI83"/>
  <c r="AI84"/>
  <c r="AI85"/>
  <c r="AI86"/>
  <c r="AI87"/>
  <c r="AI88"/>
  <c r="AI89"/>
  <c r="AI90"/>
  <c r="AI91"/>
  <c r="AI92"/>
  <c r="AI93"/>
  <c r="AI94"/>
  <c r="AI95"/>
  <c r="AI96"/>
  <c r="AI97"/>
  <c r="AI98"/>
  <c r="AI99"/>
  <c r="AI100"/>
  <c r="AI101"/>
  <c r="AI102"/>
  <c r="AI103"/>
  <c r="AI104"/>
  <c r="AI105"/>
  <c r="AI106"/>
  <c r="AI7"/>
  <c r="AI111" s="1"/>
  <c r="AI110" l="1"/>
  <c r="AI112"/>
  <c r="AI109"/>
  <c r="B74" i="6"/>
  <c r="B154"/>
  <c r="B145" l="1"/>
  <c r="B99"/>
  <c r="B97" s="1"/>
  <c r="AK8" i="16" l="1"/>
  <c r="AK9" s="1"/>
  <c r="AK10" s="1"/>
  <c r="AK11" s="1"/>
  <c r="AK12" s="1"/>
  <c r="AK13" s="1"/>
  <c r="AK14" s="1"/>
  <c r="AK15" s="1"/>
  <c r="AK16" s="1"/>
  <c r="AK17" s="1"/>
  <c r="AK18" s="1"/>
  <c r="AK19" s="1"/>
  <c r="AK20" s="1"/>
  <c r="AK21" s="1"/>
  <c r="AK22" s="1"/>
  <c r="AK23" s="1"/>
  <c r="AK24" s="1"/>
  <c r="AK25" s="1"/>
  <c r="AK26" s="1"/>
  <c r="AK27" s="1"/>
  <c r="AK28" s="1"/>
  <c r="AK29" s="1"/>
  <c r="AK30" s="1"/>
  <c r="AK31" s="1"/>
  <c r="AK32" s="1"/>
  <c r="AK33" s="1"/>
  <c r="AK34" s="1"/>
  <c r="AK35" s="1"/>
  <c r="AK36" s="1"/>
  <c r="AK37" s="1"/>
  <c r="AK38" s="1"/>
  <c r="AK39" s="1"/>
  <c r="AK40" s="1"/>
  <c r="AK41" s="1"/>
  <c r="AK42" s="1"/>
  <c r="AK43" s="1"/>
  <c r="AK44" s="1"/>
  <c r="AK45" s="1"/>
  <c r="AK46" s="1"/>
  <c r="AK47" s="1"/>
  <c r="AK48" s="1"/>
  <c r="AK49" s="1"/>
  <c r="AK50" s="1"/>
  <c r="AK51" s="1"/>
  <c r="AK52" s="1"/>
  <c r="AK53" s="1"/>
  <c r="AK54" s="1"/>
  <c r="AK55" s="1"/>
  <c r="AK56" s="1"/>
  <c r="AK57" s="1"/>
  <c r="AK58" s="1"/>
  <c r="AK59" s="1"/>
  <c r="AK60" s="1"/>
  <c r="AK61" s="1"/>
  <c r="AK62" s="1"/>
  <c r="AK63" s="1"/>
  <c r="AK64" s="1"/>
  <c r="AK65" s="1"/>
  <c r="AK66" s="1"/>
  <c r="AK67" s="1"/>
  <c r="AK68" s="1"/>
  <c r="AK69" s="1"/>
  <c r="AK70" s="1"/>
  <c r="AK71" s="1"/>
  <c r="AK72" s="1"/>
  <c r="AK73" s="1"/>
  <c r="AK74" s="1"/>
  <c r="AK75" s="1"/>
  <c r="AK76" s="1"/>
  <c r="AK77" s="1"/>
  <c r="AK78" s="1"/>
  <c r="AK79" s="1"/>
  <c r="AK80" s="1"/>
  <c r="AK81" s="1"/>
  <c r="AK82" s="1"/>
  <c r="AK83" s="1"/>
  <c r="AK84" s="1"/>
  <c r="AK85" s="1"/>
  <c r="AK86" s="1"/>
  <c r="AK87" s="1"/>
  <c r="AK88" s="1"/>
  <c r="AK89" s="1"/>
  <c r="AK90" s="1"/>
  <c r="AK91" s="1"/>
  <c r="AK92" s="1"/>
  <c r="AK93" s="1"/>
  <c r="AK94" s="1"/>
  <c r="AK95" s="1"/>
  <c r="AK96" s="1"/>
  <c r="AK97" s="1"/>
  <c r="AK98" s="1"/>
  <c r="AK99" s="1"/>
  <c r="AK100" s="1"/>
  <c r="AK101" s="1"/>
  <c r="AK102" s="1"/>
  <c r="AK103" s="1"/>
  <c r="AK104" s="1"/>
  <c r="AK105" s="1"/>
  <c r="AK106" s="1"/>
  <c r="D8" i="18" l="1"/>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7"/>
  <c r="B8"/>
  <c r="B9" s="1"/>
  <c r="B10" s="1"/>
  <c r="B11" s="1"/>
  <c r="B12" s="1"/>
  <c r="B13" s="1"/>
  <c r="B14" s="1"/>
  <c r="B15" s="1"/>
  <c r="B16" s="1"/>
  <c r="B17" s="1"/>
  <c r="B18" s="1"/>
  <c r="B19" s="1"/>
  <c r="B20" s="1"/>
  <c r="B21" s="1"/>
  <c r="B22" s="1"/>
  <c r="B23" s="1"/>
  <c r="B24" s="1"/>
  <c r="B25" s="1"/>
  <c r="B26" s="1"/>
  <c r="B27" s="1"/>
  <c r="B28" s="1"/>
  <c r="B29" s="1"/>
  <c r="B30" s="1"/>
  <c r="B31" s="1"/>
  <c r="B32" s="1"/>
  <c r="B33" s="1"/>
  <c r="B34" s="1"/>
  <c r="B35" s="1"/>
  <c r="B36" s="1"/>
  <c r="B37" s="1"/>
  <c r="B38" s="1"/>
  <c r="B39" s="1"/>
  <c r="B40" s="1"/>
  <c r="B41" s="1"/>
  <c r="B42" s="1"/>
  <c r="B43" s="1"/>
  <c r="B44" s="1"/>
  <c r="B45" s="1"/>
  <c r="B46" s="1"/>
  <c r="B47" s="1"/>
  <c r="B48" s="1"/>
  <c r="B49" s="1"/>
  <c r="B50" s="1"/>
  <c r="B51" s="1"/>
  <c r="B52" s="1"/>
  <c r="B53" s="1"/>
  <c r="B54" s="1"/>
  <c r="B55" s="1"/>
  <c r="B56" s="1"/>
  <c r="B57" s="1"/>
  <c r="B58" s="1"/>
  <c r="B59" s="1"/>
  <c r="B60" s="1"/>
  <c r="B61" s="1"/>
  <c r="B62" s="1"/>
  <c r="B63" s="1"/>
  <c r="B64" s="1"/>
  <c r="B65" s="1"/>
  <c r="B66" s="1"/>
  <c r="B67" s="1"/>
  <c r="B68" s="1"/>
  <c r="B69" s="1"/>
  <c r="B70" s="1"/>
  <c r="B71" s="1"/>
  <c r="B72" s="1"/>
  <c r="B73" s="1"/>
  <c r="B74" s="1"/>
  <c r="B75" s="1"/>
  <c r="B76" s="1"/>
  <c r="B77" s="1"/>
  <c r="B78" s="1"/>
  <c r="B79" s="1"/>
  <c r="B80" s="1"/>
  <c r="B81" s="1"/>
  <c r="B82" s="1"/>
  <c r="B83" s="1"/>
  <c r="B84" s="1"/>
  <c r="B85" s="1"/>
  <c r="B86" s="1"/>
  <c r="B87" s="1"/>
  <c r="B88" s="1"/>
  <c r="B89" s="1"/>
  <c r="B90" s="1"/>
  <c r="B91" s="1"/>
  <c r="B92" s="1"/>
  <c r="B93" s="1"/>
  <c r="B94" s="1"/>
  <c r="B95" s="1"/>
  <c r="B96" s="1"/>
  <c r="B97" s="1"/>
  <c r="B98" s="1"/>
  <c r="B99" s="1"/>
  <c r="B100" s="1"/>
  <c r="B101" s="1"/>
  <c r="B102" s="1"/>
  <c r="B103" s="1"/>
  <c r="B104" s="1"/>
  <c r="B105" s="1"/>
  <c r="B106" s="1"/>
  <c r="D111" l="1"/>
  <c r="D109"/>
  <c r="D112"/>
  <c r="D110"/>
  <c r="S8" i="16"/>
  <c r="S9" s="1"/>
  <c r="S10" s="1"/>
  <c r="S11" s="1"/>
  <c r="S12" s="1"/>
  <c r="S13" s="1"/>
  <c r="S14" s="1"/>
  <c r="S15" s="1"/>
  <c r="S16" s="1"/>
  <c r="S17" s="1"/>
  <c r="S18" s="1"/>
  <c r="S19" s="1"/>
  <c r="S20" s="1"/>
  <c r="S21" s="1"/>
  <c r="S22" s="1"/>
  <c r="S23" s="1"/>
  <c r="S24" s="1"/>
  <c r="S25" s="1"/>
  <c r="S26" s="1"/>
  <c r="S27" s="1"/>
  <c r="S28" s="1"/>
  <c r="S29" s="1"/>
  <c r="S30" s="1"/>
  <c r="S31" s="1"/>
  <c r="S32" s="1"/>
  <c r="S33" s="1"/>
  <c r="S34" s="1"/>
  <c r="S35" s="1"/>
  <c r="S36" s="1"/>
  <c r="S37" s="1"/>
  <c r="S38" s="1"/>
  <c r="S39" s="1"/>
  <c r="S40" s="1"/>
  <c r="S41" s="1"/>
  <c r="S42" s="1"/>
  <c r="S43" s="1"/>
  <c r="S44" s="1"/>
  <c r="S45" s="1"/>
  <c r="S46" s="1"/>
  <c r="S47" s="1"/>
  <c r="S48" s="1"/>
  <c r="S49" s="1"/>
  <c r="S50" s="1"/>
  <c r="S51" s="1"/>
  <c r="S52" s="1"/>
  <c r="S53" s="1"/>
  <c r="S54" s="1"/>
  <c r="S55" s="1"/>
  <c r="S56" s="1"/>
  <c r="S57" s="1"/>
  <c r="S58" s="1"/>
  <c r="S59" s="1"/>
  <c r="S60" s="1"/>
  <c r="S61" s="1"/>
  <c r="S62" s="1"/>
  <c r="S63" s="1"/>
  <c r="S64" s="1"/>
  <c r="S65" s="1"/>
  <c r="S66" s="1"/>
  <c r="S67" s="1"/>
  <c r="S68" s="1"/>
  <c r="S69" s="1"/>
  <c r="S70" s="1"/>
  <c r="S71" s="1"/>
  <c r="S72" s="1"/>
  <c r="S73" s="1"/>
  <c r="S74" s="1"/>
  <c r="S75" s="1"/>
  <c r="S76" s="1"/>
  <c r="S77" s="1"/>
  <c r="S78" s="1"/>
  <c r="S79" s="1"/>
  <c r="S80" s="1"/>
  <c r="S81" s="1"/>
  <c r="S82" s="1"/>
  <c r="S83" s="1"/>
  <c r="S84" s="1"/>
  <c r="S85" s="1"/>
  <c r="S86" s="1"/>
  <c r="S87" s="1"/>
  <c r="S88" s="1"/>
  <c r="S89" s="1"/>
  <c r="S90" s="1"/>
  <c r="S91" s="1"/>
  <c r="S92" s="1"/>
  <c r="S93" s="1"/>
  <c r="S94" s="1"/>
  <c r="S95" s="1"/>
  <c r="S96" s="1"/>
  <c r="S97" s="1"/>
  <c r="S98" s="1"/>
  <c r="S99" s="1"/>
  <c r="S100" s="1"/>
  <c r="S101" s="1"/>
  <c r="S102" s="1"/>
  <c r="S103" s="1"/>
  <c r="S104" s="1"/>
  <c r="S105" s="1"/>
  <c r="S106" s="1"/>
  <c r="C8"/>
  <c r="C9" s="1"/>
  <c r="C10" s="1"/>
  <c r="C11" s="1"/>
  <c r="C12" s="1"/>
  <c r="C13" s="1"/>
  <c r="C14" s="1"/>
  <c r="C15" s="1"/>
  <c r="C16" s="1"/>
  <c r="C17" s="1"/>
  <c r="C18" s="1"/>
  <c r="C19" s="1"/>
  <c r="C20" s="1"/>
  <c r="C21" s="1"/>
  <c r="C22" s="1"/>
  <c r="C23" s="1"/>
  <c r="C24" s="1"/>
  <c r="C25" s="1"/>
  <c r="C26" s="1"/>
  <c r="C27" s="1"/>
  <c r="C28" s="1"/>
  <c r="C29" s="1"/>
  <c r="C30" s="1"/>
  <c r="C31" s="1"/>
  <c r="C32" s="1"/>
  <c r="C33" s="1"/>
  <c r="C34" s="1"/>
  <c r="C35" s="1"/>
  <c r="C36" s="1"/>
  <c r="C37" s="1"/>
  <c r="C38" s="1"/>
  <c r="C39" s="1"/>
  <c r="C40" s="1"/>
  <c r="C41" s="1"/>
  <c r="C42" s="1"/>
  <c r="C43" s="1"/>
  <c r="C44" s="1"/>
  <c r="C45" s="1"/>
  <c r="C46" s="1"/>
  <c r="C47" s="1"/>
  <c r="C48" s="1"/>
  <c r="C49" s="1"/>
  <c r="C50" s="1"/>
  <c r="C51" s="1"/>
  <c r="C52" s="1"/>
  <c r="C53" s="1"/>
  <c r="C54" s="1"/>
  <c r="C55" s="1"/>
  <c r="C56" s="1"/>
  <c r="C57" s="1"/>
  <c r="C58" s="1"/>
  <c r="C59" s="1"/>
  <c r="C60" s="1"/>
  <c r="C61" s="1"/>
  <c r="C62" s="1"/>
  <c r="C63" s="1"/>
  <c r="C64" s="1"/>
  <c r="C65" s="1"/>
  <c r="C66" s="1"/>
  <c r="C67" s="1"/>
  <c r="C68" s="1"/>
  <c r="C69" s="1"/>
  <c r="C70" s="1"/>
  <c r="C71" s="1"/>
  <c r="C72" s="1"/>
  <c r="C73" s="1"/>
  <c r="C74" s="1"/>
  <c r="C75" s="1"/>
  <c r="C76" s="1"/>
  <c r="C77" s="1"/>
  <c r="C78" s="1"/>
  <c r="C79" s="1"/>
  <c r="C80" s="1"/>
  <c r="C81" s="1"/>
  <c r="C82" s="1"/>
  <c r="C83" s="1"/>
  <c r="C84" s="1"/>
  <c r="C85" s="1"/>
  <c r="C86" s="1"/>
  <c r="C87" s="1"/>
  <c r="C88" s="1"/>
  <c r="C89" s="1"/>
  <c r="C90" s="1"/>
  <c r="C91" s="1"/>
  <c r="C92" s="1"/>
  <c r="C93" s="1"/>
  <c r="C94" s="1"/>
  <c r="C95" s="1"/>
  <c r="C96" s="1"/>
  <c r="C97" s="1"/>
  <c r="C98" s="1"/>
  <c r="C99" s="1"/>
  <c r="C100" s="1"/>
  <c r="C101" s="1"/>
  <c r="C102" s="1"/>
  <c r="C103" s="1"/>
  <c r="C104" s="1"/>
  <c r="C105" s="1"/>
  <c r="C106" s="1"/>
  <c r="C106" i="3" l="1"/>
  <c r="C105"/>
  <c r="C104"/>
  <c r="C103"/>
  <c r="C102"/>
  <c r="C101"/>
  <c r="C100"/>
  <c r="C99"/>
  <c r="C98"/>
  <c r="C97"/>
  <c r="C96"/>
  <c r="C95"/>
  <c r="C94"/>
  <c r="C93"/>
  <c r="C92"/>
  <c r="C91"/>
  <c r="C90"/>
  <c r="C89"/>
  <c r="C88"/>
  <c r="C87"/>
  <c r="C86"/>
  <c r="C85"/>
  <c r="C84"/>
  <c r="C83"/>
  <c r="C82"/>
  <c r="C81"/>
  <c r="C80"/>
  <c r="C79"/>
  <c r="C78"/>
  <c r="C77"/>
  <c r="C76"/>
  <c r="C75"/>
  <c r="C74"/>
  <c r="C73"/>
  <c r="C72"/>
  <c r="C71"/>
  <c r="C70"/>
  <c r="C69"/>
  <c r="C68"/>
  <c r="C67"/>
  <c r="C66"/>
  <c r="C65"/>
  <c r="C64"/>
  <c r="C63"/>
  <c r="C62"/>
  <c r="C61"/>
  <c r="C60"/>
  <c r="C59"/>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C8"/>
  <c r="C7"/>
  <c r="B8"/>
  <c r="B9" s="1"/>
  <c r="B10" s="1"/>
  <c r="B11" s="1"/>
  <c r="B12" s="1"/>
  <c r="B13" s="1"/>
  <c r="B14" s="1"/>
  <c r="B15" s="1"/>
  <c r="B16" s="1"/>
  <c r="B17" s="1"/>
  <c r="B18" s="1"/>
  <c r="B19" s="1"/>
  <c r="B20" s="1"/>
  <c r="B21" s="1"/>
  <c r="B22" s="1"/>
  <c r="B23" s="1"/>
  <c r="B24" s="1"/>
  <c r="B25" s="1"/>
  <c r="B26" s="1"/>
  <c r="B27" s="1"/>
  <c r="B28" s="1"/>
  <c r="B29" s="1"/>
  <c r="B30" s="1"/>
  <c r="B31" s="1"/>
  <c r="B32" s="1"/>
  <c r="B33" s="1"/>
  <c r="B34" s="1"/>
  <c r="B35" s="1"/>
  <c r="B36" s="1"/>
  <c r="B37" s="1"/>
  <c r="B38" s="1"/>
  <c r="B39" s="1"/>
  <c r="B40" s="1"/>
  <c r="B41" s="1"/>
  <c r="B42" s="1"/>
  <c r="B43" s="1"/>
  <c r="B44" s="1"/>
  <c r="B45" s="1"/>
  <c r="B46" s="1"/>
  <c r="B47" s="1"/>
  <c r="B48" s="1"/>
  <c r="B49" s="1"/>
  <c r="B50" s="1"/>
  <c r="B51" s="1"/>
  <c r="B52" s="1"/>
  <c r="B53" s="1"/>
  <c r="B54" s="1"/>
  <c r="B55" s="1"/>
  <c r="B56" s="1"/>
  <c r="B57" s="1"/>
  <c r="B58" s="1"/>
  <c r="B59" s="1"/>
  <c r="B60" s="1"/>
  <c r="B61" s="1"/>
  <c r="B62" s="1"/>
  <c r="B63" s="1"/>
  <c r="B64" s="1"/>
  <c r="B65" s="1"/>
  <c r="B66" s="1"/>
  <c r="B67" s="1"/>
  <c r="B68" s="1"/>
  <c r="B69" s="1"/>
  <c r="B70" s="1"/>
  <c r="B71" s="1"/>
  <c r="B72" s="1"/>
  <c r="B73" s="1"/>
  <c r="B74" s="1"/>
  <c r="B75" s="1"/>
  <c r="B76" s="1"/>
  <c r="B77" s="1"/>
  <c r="B78" s="1"/>
  <c r="B79" s="1"/>
  <c r="B80" s="1"/>
  <c r="B81" s="1"/>
  <c r="B82" s="1"/>
  <c r="B83" s="1"/>
  <c r="B84" s="1"/>
  <c r="B85" s="1"/>
  <c r="B86" s="1"/>
  <c r="B87" s="1"/>
  <c r="B88" s="1"/>
  <c r="B89" s="1"/>
  <c r="B90" s="1"/>
  <c r="B91" s="1"/>
  <c r="B92" s="1"/>
  <c r="B93" s="1"/>
  <c r="B94" s="1"/>
  <c r="B95" s="1"/>
  <c r="B96" s="1"/>
  <c r="B97" s="1"/>
  <c r="B98" s="1"/>
  <c r="B99" s="1"/>
  <c r="B100" s="1"/>
  <c r="B101" s="1"/>
  <c r="B102" s="1"/>
  <c r="B103" s="1"/>
  <c r="B104" s="1"/>
  <c r="B105" s="1"/>
  <c r="B106" s="1"/>
  <c r="D8" l="1"/>
  <c r="D10"/>
  <c r="D12"/>
  <c r="T12" i="16" s="1"/>
  <c r="D14" i="3"/>
  <c r="D16"/>
  <c r="D18"/>
  <c r="D20"/>
  <c r="D22"/>
  <c r="D24"/>
  <c r="D26"/>
  <c r="D28"/>
  <c r="D30"/>
  <c r="D32"/>
  <c r="D34"/>
  <c r="D36"/>
  <c r="D38"/>
  <c r="D40"/>
  <c r="D42"/>
  <c r="D44"/>
  <c r="D46"/>
  <c r="D48"/>
  <c r="D50"/>
  <c r="D52"/>
  <c r="D54"/>
  <c r="D56"/>
  <c r="D58"/>
  <c r="D60"/>
  <c r="D62"/>
  <c r="D64"/>
  <c r="D66"/>
  <c r="D68"/>
  <c r="D70"/>
  <c r="D72"/>
  <c r="D74"/>
  <c r="D76"/>
  <c r="D78"/>
  <c r="D80"/>
  <c r="D82"/>
  <c r="D84"/>
  <c r="D86"/>
  <c r="D88"/>
  <c r="D90"/>
  <c r="D92"/>
  <c r="D94"/>
  <c r="D96"/>
  <c r="D98"/>
  <c r="D100"/>
  <c r="D102"/>
  <c r="D104"/>
  <c r="D106"/>
  <c r="D9"/>
  <c r="T9" i="16" s="1"/>
  <c r="D11" i="3"/>
  <c r="D13"/>
  <c r="T13" i="16" s="1"/>
  <c r="D15" i="3"/>
  <c r="D17"/>
  <c r="T17" i="16" s="1"/>
  <c r="D19" i="3"/>
  <c r="D21"/>
  <c r="T21" i="16" s="1"/>
  <c r="D23" i="3"/>
  <c r="D25"/>
  <c r="T25" i="16" s="1"/>
  <c r="D27" i="3"/>
  <c r="D29"/>
  <c r="T29" i="16" s="1"/>
  <c r="D31" i="3"/>
  <c r="D33"/>
  <c r="T33" i="16" s="1"/>
  <c r="D35" i="3"/>
  <c r="D37"/>
  <c r="T37" i="16" s="1"/>
  <c r="D39" i="3"/>
  <c r="D41"/>
  <c r="T41" i="16" s="1"/>
  <c r="D43" i="3"/>
  <c r="D45"/>
  <c r="T45" i="16" s="1"/>
  <c r="D47" i="3"/>
  <c r="D49"/>
  <c r="T49" i="16" s="1"/>
  <c r="D51" i="3"/>
  <c r="D53"/>
  <c r="T53" i="16" s="1"/>
  <c r="D55" i="3"/>
  <c r="D57"/>
  <c r="T57" i="16" s="1"/>
  <c r="D59" i="3"/>
  <c r="D61"/>
  <c r="T61" i="16" s="1"/>
  <c r="D63" i="3"/>
  <c r="D65"/>
  <c r="T65" i="16" s="1"/>
  <c r="D67" i="3"/>
  <c r="D69"/>
  <c r="T69" i="16" s="1"/>
  <c r="D71" i="3"/>
  <c r="D73"/>
  <c r="T73" i="16" s="1"/>
  <c r="D75" i="3"/>
  <c r="D77"/>
  <c r="T77" i="16" s="1"/>
  <c r="D79" i="3"/>
  <c r="D81"/>
  <c r="T81" i="16" s="1"/>
  <c r="D83" i="3"/>
  <c r="D85"/>
  <c r="T85" i="16" s="1"/>
  <c r="D87" i="3"/>
  <c r="D89"/>
  <c r="T89" i="16" s="1"/>
  <c r="D91" i="3"/>
  <c r="D93"/>
  <c r="T93" i="16" s="1"/>
  <c r="D95" i="3"/>
  <c r="D97"/>
  <c r="T97" i="16" s="1"/>
  <c r="D99" i="3"/>
  <c r="D101"/>
  <c r="T101" i="16" s="1"/>
  <c r="D103" i="3"/>
  <c r="D105"/>
  <c r="T105" i="16" s="1"/>
  <c r="E8" i="3"/>
  <c r="E12"/>
  <c r="E16"/>
  <c r="E20"/>
  <c r="E24"/>
  <c r="E28"/>
  <c r="E32"/>
  <c r="E36"/>
  <c r="E40"/>
  <c r="E44"/>
  <c r="E48"/>
  <c r="E52"/>
  <c r="E56"/>
  <c r="E60"/>
  <c r="E64"/>
  <c r="E68"/>
  <c r="E72"/>
  <c r="E76"/>
  <c r="E80"/>
  <c r="E84"/>
  <c r="E88"/>
  <c r="E92"/>
  <c r="E96"/>
  <c r="E100"/>
  <c r="E104"/>
  <c r="E9"/>
  <c r="E13"/>
  <c r="E17"/>
  <c r="E21"/>
  <c r="E25"/>
  <c r="E57"/>
  <c r="D7"/>
  <c r="D7" i="16" s="1"/>
  <c r="V9" i="3"/>
  <c r="V7"/>
  <c r="V8"/>
  <c r="V10"/>
  <c r="C110"/>
  <c r="C112"/>
  <c r="C109"/>
  <c r="C111"/>
  <c r="E41" l="1"/>
  <c r="E89"/>
  <c r="E49"/>
  <c r="E33"/>
  <c r="E73"/>
  <c r="E105"/>
  <c r="E81"/>
  <c r="E65"/>
  <c r="E97"/>
  <c r="T106" i="16"/>
  <c r="T102"/>
  <c r="T98"/>
  <c r="T94"/>
  <c r="T90"/>
  <c r="T86"/>
  <c r="T82"/>
  <c r="T78"/>
  <c r="T74"/>
  <c r="T70"/>
  <c r="T66"/>
  <c r="T62"/>
  <c r="T58"/>
  <c r="T54"/>
  <c r="T50"/>
  <c r="T46"/>
  <c r="T42"/>
  <c r="T38"/>
  <c r="T34"/>
  <c r="T30"/>
  <c r="T26"/>
  <c r="T22"/>
  <c r="T18"/>
  <c r="T14"/>
  <c r="U105"/>
  <c r="E101" i="3"/>
  <c r="U101" i="16" s="1"/>
  <c r="U97"/>
  <c r="E93" i="3"/>
  <c r="U93" i="16" s="1"/>
  <c r="U89"/>
  <c r="E85" i="3"/>
  <c r="U85" i="16" s="1"/>
  <c r="U81"/>
  <c r="E77" i="3"/>
  <c r="U77" i="16" s="1"/>
  <c r="U73"/>
  <c r="E69" i="3"/>
  <c r="U69" i="16" s="1"/>
  <c r="U65"/>
  <c r="E61" i="3"/>
  <c r="U61" i="16" s="1"/>
  <c r="U57"/>
  <c r="E53" i="3"/>
  <c r="U53" i="16" s="1"/>
  <c r="U49"/>
  <c r="E45" i="3"/>
  <c r="U45" i="16" s="1"/>
  <c r="U41"/>
  <c r="E37" i="3"/>
  <c r="U37" i="16" s="1"/>
  <c r="U33"/>
  <c r="E29" i="3"/>
  <c r="U29" i="16" s="1"/>
  <c r="U25"/>
  <c r="U21"/>
  <c r="U17"/>
  <c r="U13"/>
  <c r="U9"/>
  <c r="U104"/>
  <c r="U100"/>
  <c r="U96"/>
  <c r="U92"/>
  <c r="U88"/>
  <c r="U84"/>
  <c r="U80"/>
  <c r="U76"/>
  <c r="U72"/>
  <c r="U68"/>
  <c r="U64"/>
  <c r="U60"/>
  <c r="U56"/>
  <c r="U52"/>
  <c r="U48"/>
  <c r="U44"/>
  <c r="U40"/>
  <c r="U36"/>
  <c r="U32"/>
  <c r="U28"/>
  <c r="U24"/>
  <c r="U20"/>
  <c r="U16"/>
  <c r="U12"/>
  <c r="U8"/>
  <c r="T103"/>
  <c r="T99"/>
  <c r="T95"/>
  <c r="T91"/>
  <c r="T87"/>
  <c r="T83"/>
  <c r="T79"/>
  <c r="T75"/>
  <c r="T71"/>
  <c r="T67"/>
  <c r="T63"/>
  <c r="T59"/>
  <c r="T55"/>
  <c r="T51"/>
  <c r="T47"/>
  <c r="T43"/>
  <c r="T39"/>
  <c r="T35"/>
  <c r="T31"/>
  <c r="T27"/>
  <c r="T23"/>
  <c r="T19"/>
  <c r="T15"/>
  <c r="T11"/>
  <c r="T7"/>
  <c r="AL7" s="1"/>
  <c r="T8"/>
  <c r="T104"/>
  <c r="T100"/>
  <c r="T96"/>
  <c r="T92"/>
  <c r="T88"/>
  <c r="T84"/>
  <c r="T80"/>
  <c r="T76"/>
  <c r="T72"/>
  <c r="T68"/>
  <c r="T64"/>
  <c r="T60"/>
  <c r="T56"/>
  <c r="T52"/>
  <c r="T48"/>
  <c r="T44"/>
  <c r="T40"/>
  <c r="T36"/>
  <c r="T32"/>
  <c r="T28"/>
  <c r="T24"/>
  <c r="T20"/>
  <c r="T16"/>
  <c r="T10"/>
  <c r="D103"/>
  <c r="AL103" s="1"/>
  <c r="D99"/>
  <c r="AL99" s="1"/>
  <c r="D55"/>
  <c r="AL55" s="1"/>
  <c r="D47"/>
  <c r="AL47" s="1"/>
  <c r="D43"/>
  <c r="AL43" s="1"/>
  <c r="D39"/>
  <c r="AL39" s="1"/>
  <c r="D35"/>
  <c r="AL35" s="1"/>
  <c r="D31"/>
  <c r="AL31" s="1"/>
  <c r="D27"/>
  <c r="AL27" s="1"/>
  <c r="D23"/>
  <c r="AL23" s="1"/>
  <c r="D19"/>
  <c r="AL19" s="1"/>
  <c r="D15"/>
  <c r="AL15" s="1"/>
  <c r="D11"/>
  <c r="AL11" s="1"/>
  <c r="D106"/>
  <c r="AL106" s="1"/>
  <c r="D102"/>
  <c r="AL102" s="1"/>
  <c r="D98"/>
  <c r="AL98" s="1"/>
  <c r="D94"/>
  <c r="AL94" s="1"/>
  <c r="D90"/>
  <c r="AL90" s="1"/>
  <c r="D86"/>
  <c r="AL86" s="1"/>
  <c r="D82"/>
  <c r="AL82" s="1"/>
  <c r="D78"/>
  <c r="AL78" s="1"/>
  <c r="D74"/>
  <c r="AL74" s="1"/>
  <c r="D70"/>
  <c r="AL70" s="1"/>
  <c r="D66"/>
  <c r="AL66" s="1"/>
  <c r="D62"/>
  <c r="AL62" s="1"/>
  <c r="D58"/>
  <c r="AL58" s="1"/>
  <c r="D54"/>
  <c r="AL54" s="1"/>
  <c r="D50"/>
  <c r="AL50" s="1"/>
  <c r="D46"/>
  <c r="AL46" s="1"/>
  <c r="D42"/>
  <c r="AL42" s="1"/>
  <c r="D38"/>
  <c r="AL38" s="1"/>
  <c r="D34"/>
  <c r="AL34" s="1"/>
  <c r="D30"/>
  <c r="AL30" s="1"/>
  <c r="D26"/>
  <c r="AL26" s="1"/>
  <c r="D22"/>
  <c r="AL22" s="1"/>
  <c r="D18"/>
  <c r="AL18" s="1"/>
  <c r="D14"/>
  <c r="AL14" s="1"/>
  <c r="D10"/>
  <c r="AL10" s="1"/>
  <c r="D93"/>
  <c r="AL93" s="1"/>
  <c r="D89"/>
  <c r="AL89" s="1"/>
  <c r="D85"/>
  <c r="AL85" s="1"/>
  <c r="D81"/>
  <c r="AL81" s="1"/>
  <c r="D77"/>
  <c r="AL77" s="1"/>
  <c r="D73"/>
  <c r="AL73" s="1"/>
  <c r="D69"/>
  <c r="AL69" s="1"/>
  <c r="D65"/>
  <c r="AL65" s="1"/>
  <c r="D61"/>
  <c r="AL61" s="1"/>
  <c r="D57"/>
  <c r="AL57" s="1"/>
  <c r="D53"/>
  <c r="AL53" s="1"/>
  <c r="D49"/>
  <c r="AL49" s="1"/>
  <c r="D45"/>
  <c r="AL45" s="1"/>
  <c r="D41"/>
  <c r="AL41" s="1"/>
  <c r="D37"/>
  <c r="AL37" s="1"/>
  <c r="D33"/>
  <c r="AL33" s="1"/>
  <c r="D29"/>
  <c r="AL29" s="1"/>
  <c r="D25"/>
  <c r="AL25" s="1"/>
  <c r="D21"/>
  <c r="AL21" s="1"/>
  <c r="D17"/>
  <c r="AL17" s="1"/>
  <c r="D13"/>
  <c r="AL13" s="1"/>
  <c r="D9"/>
  <c r="AL9" s="1"/>
  <c r="D104"/>
  <c r="AL104" s="1"/>
  <c r="D100"/>
  <c r="AL100" s="1"/>
  <c r="D96"/>
  <c r="AL96" s="1"/>
  <c r="D92"/>
  <c r="AL92" s="1"/>
  <c r="D88"/>
  <c r="AL88" s="1"/>
  <c r="D84"/>
  <c r="AL84" s="1"/>
  <c r="D80"/>
  <c r="AL80" s="1"/>
  <c r="D76"/>
  <c r="AL76" s="1"/>
  <c r="D72"/>
  <c r="AL72" s="1"/>
  <c r="D68"/>
  <c r="AL68" s="1"/>
  <c r="D64"/>
  <c r="AL64" s="1"/>
  <c r="D60"/>
  <c r="AL60" s="1"/>
  <c r="D56"/>
  <c r="AL56" s="1"/>
  <c r="D52"/>
  <c r="AL52" s="1"/>
  <c r="D48"/>
  <c r="AL48" s="1"/>
  <c r="D44"/>
  <c r="AL44" s="1"/>
  <c r="D40"/>
  <c r="AL40" s="1"/>
  <c r="D36"/>
  <c r="AL36" s="1"/>
  <c r="D32"/>
  <c r="AL32" s="1"/>
  <c r="D28"/>
  <c r="AL28" s="1"/>
  <c r="D24"/>
  <c r="AL24" s="1"/>
  <c r="D20"/>
  <c r="AL20" s="1"/>
  <c r="D16"/>
  <c r="AL16" s="1"/>
  <c r="D12"/>
  <c r="AL12" s="1"/>
  <c r="D8"/>
  <c r="AL8" s="1"/>
  <c r="W8" i="3"/>
  <c r="E82"/>
  <c r="U82" i="16" s="1"/>
  <c r="E78" i="3"/>
  <c r="E74"/>
  <c r="U74" i="16" s="1"/>
  <c r="E70" i="3"/>
  <c r="E66"/>
  <c r="U66" i="16" s="1"/>
  <c r="E62" i="3"/>
  <c r="E58"/>
  <c r="U58" i="16" s="1"/>
  <c r="E54" i="3"/>
  <c r="E50"/>
  <c r="U50" i="16" s="1"/>
  <c r="E46" i="3"/>
  <c r="E42"/>
  <c r="U42" i="16" s="1"/>
  <c r="E38" i="3"/>
  <c r="E34"/>
  <c r="U34" i="16" s="1"/>
  <c r="E30" i="3"/>
  <c r="E26"/>
  <c r="U26" i="16" s="1"/>
  <c r="E22" i="3"/>
  <c r="E18"/>
  <c r="U18" i="16" s="1"/>
  <c r="E14" i="3"/>
  <c r="E10"/>
  <c r="U10" i="16" s="1"/>
  <c r="E7" i="3"/>
  <c r="E105" i="16"/>
  <c r="AM105" s="1"/>
  <c r="E101"/>
  <c r="AM101" s="1"/>
  <c r="E97"/>
  <c r="AM97" s="1"/>
  <c r="E103" i="3"/>
  <c r="E99"/>
  <c r="E95"/>
  <c r="E91"/>
  <c r="E87"/>
  <c r="E83"/>
  <c r="E79"/>
  <c r="E75"/>
  <c r="E71"/>
  <c r="E67"/>
  <c r="E63"/>
  <c r="E59"/>
  <c r="E55"/>
  <c r="E51"/>
  <c r="E47"/>
  <c r="E43"/>
  <c r="F43" s="1"/>
  <c r="E39"/>
  <c r="E35"/>
  <c r="E31"/>
  <c r="E27"/>
  <c r="E23"/>
  <c r="E19"/>
  <c r="E15"/>
  <c r="E11"/>
  <c r="E106"/>
  <c r="E102"/>
  <c r="E98"/>
  <c r="E94"/>
  <c r="E90"/>
  <c r="E86"/>
  <c r="D105" i="16"/>
  <c r="AL105" s="1"/>
  <c r="D101"/>
  <c r="AL101" s="1"/>
  <c r="D97"/>
  <c r="AL97" s="1"/>
  <c r="D95"/>
  <c r="AL95" s="1"/>
  <c r="D91"/>
  <c r="AL91" s="1"/>
  <c r="D87"/>
  <c r="AL87" s="1"/>
  <c r="D83"/>
  <c r="AL83" s="1"/>
  <c r="D79"/>
  <c r="AL79" s="1"/>
  <c r="D75"/>
  <c r="AL75" s="1"/>
  <c r="D71"/>
  <c r="AL71" s="1"/>
  <c r="D67"/>
  <c r="AL67" s="1"/>
  <c r="D63"/>
  <c r="AL63" s="1"/>
  <c r="D59"/>
  <c r="AL59" s="1"/>
  <c r="D51"/>
  <c r="AL51" s="1"/>
  <c r="E103"/>
  <c r="E99"/>
  <c r="E93"/>
  <c r="AM93" s="1"/>
  <c r="E89"/>
  <c r="AM89" s="1"/>
  <c r="E85"/>
  <c r="AM85" s="1"/>
  <c r="E81"/>
  <c r="AM81" s="1"/>
  <c r="E73"/>
  <c r="AM73" s="1"/>
  <c r="E65"/>
  <c r="AM65" s="1"/>
  <c r="E57"/>
  <c r="AM57" s="1"/>
  <c r="E55"/>
  <c r="E53"/>
  <c r="AM53" s="1"/>
  <c r="E49"/>
  <c r="AM49" s="1"/>
  <c r="E47"/>
  <c r="E45"/>
  <c r="AM45" s="1"/>
  <c r="E43"/>
  <c r="E41"/>
  <c r="AM41" s="1"/>
  <c r="E39"/>
  <c r="E37"/>
  <c r="AM37" s="1"/>
  <c r="E35"/>
  <c r="E33"/>
  <c r="AM33" s="1"/>
  <c r="E31"/>
  <c r="E29"/>
  <c r="AM29" s="1"/>
  <c r="E27"/>
  <c r="E25"/>
  <c r="AM25" s="1"/>
  <c r="E23"/>
  <c r="E21"/>
  <c r="AM21" s="1"/>
  <c r="E19"/>
  <c r="E17"/>
  <c r="AM17" s="1"/>
  <c r="E15"/>
  <c r="E13"/>
  <c r="AM13" s="1"/>
  <c r="E11"/>
  <c r="E9"/>
  <c r="AM9" s="1"/>
  <c r="E106"/>
  <c r="E104"/>
  <c r="AM104" s="1"/>
  <c r="E102"/>
  <c r="E100"/>
  <c r="AM100" s="1"/>
  <c r="E98"/>
  <c r="E96"/>
  <c r="AM96" s="1"/>
  <c r="E94"/>
  <c r="E92"/>
  <c r="AM92" s="1"/>
  <c r="E90"/>
  <c r="E88"/>
  <c r="AM88" s="1"/>
  <c r="E86"/>
  <c r="E84"/>
  <c r="AM84" s="1"/>
  <c r="E82"/>
  <c r="AM82" s="1"/>
  <c r="E80"/>
  <c r="AM80" s="1"/>
  <c r="E78"/>
  <c r="E76"/>
  <c r="AM76" s="1"/>
  <c r="E74"/>
  <c r="AM74" s="1"/>
  <c r="E72"/>
  <c r="AM72" s="1"/>
  <c r="E70"/>
  <c r="E68"/>
  <c r="AM68" s="1"/>
  <c r="E66"/>
  <c r="AM66" s="1"/>
  <c r="E64"/>
  <c r="AM64" s="1"/>
  <c r="E62"/>
  <c r="E60"/>
  <c r="AM60" s="1"/>
  <c r="E58"/>
  <c r="AM58" s="1"/>
  <c r="E56"/>
  <c r="AM56" s="1"/>
  <c r="E54"/>
  <c r="E52"/>
  <c r="AM52" s="1"/>
  <c r="E50"/>
  <c r="AM50" s="1"/>
  <c r="E48"/>
  <c r="AM48" s="1"/>
  <c r="E46"/>
  <c r="E44"/>
  <c r="AM44" s="1"/>
  <c r="E42"/>
  <c r="AM42" s="1"/>
  <c r="E40"/>
  <c r="AM40" s="1"/>
  <c r="E38"/>
  <c r="E36"/>
  <c r="AM36" s="1"/>
  <c r="E34"/>
  <c r="AM34" s="1"/>
  <c r="E32"/>
  <c r="AM32" s="1"/>
  <c r="E30"/>
  <c r="E28"/>
  <c r="AM28" s="1"/>
  <c r="E26"/>
  <c r="AM26" s="1"/>
  <c r="E24"/>
  <c r="AM24" s="1"/>
  <c r="E22"/>
  <c r="E20"/>
  <c r="AM20" s="1"/>
  <c r="E18"/>
  <c r="AM18" s="1"/>
  <c r="E16"/>
  <c r="AM16" s="1"/>
  <c r="E14"/>
  <c r="E12"/>
  <c r="AM12" s="1"/>
  <c r="E10"/>
  <c r="AM10" s="1"/>
  <c r="E8"/>
  <c r="AM8" s="1"/>
  <c r="E7"/>
  <c r="F103" i="3"/>
  <c r="F95"/>
  <c r="F87"/>
  <c r="F79"/>
  <c r="F55"/>
  <c r="F47"/>
  <c r="F39"/>
  <c r="F31"/>
  <c r="F23"/>
  <c r="F15"/>
  <c r="F106"/>
  <c r="F98"/>
  <c r="F90"/>
  <c r="F78"/>
  <c r="F70"/>
  <c r="F62"/>
  <c r="F54"/>
  <c r="F46"/>
  <c r="F38"/>
  <c r="F30"/>
  <c r="F22"/>
  <c r="F14"/>
  <c r="F83"/>
  <c r="F71"/>
  <c r="F63"/>
  <c r="W10"/>
  <c r="W9"/>
  <c r="W7"/>
  <c r="F105"/>
  <c r="F101"/>
  <c r="F97"/>
  <c r="F93"/>
  <c r="F89"/>
  <c r="F85"/>
  <c r="F81"/>
  <c r="F77"/>
  <c r="F73"/>
  <c r="F69"/>
  <c r="F65"/>
  <c r="F61"/>
  <c r="F57"/>
  <c r="F53"/>
  <c r="F49"/>
  <c r="F45"/>
  <c r="F41"/>
  <c r="F37"/>
  <c r="F33"/>
  <c r="F29"/>
  <c r="F25"/>
  <c r="F21"/>
  <c r="F17"/>
  <c r="F13"/>
  <c r="F9"/>
  <c r="F104"/>
  <c r="F100"/>
  <c r="F96"/>
  <c r="F92"/>
  <c r="F88"/>
  <c r="F84"/>
  <c r="F80"/>
  <c r="F76"/>
  <c r="F72"/>
  <c r="F68"/>
  <c r="F64"/>
  <c r="V64" i="16" s="1"/>
  <c r="F60" i="3"/>
  <c r="F56"/>
  <c r="F52"/>
  <c r="F48"/>
  <c r="F44"/>
  <c r="F40"/>
  <c r="F36"/>
  <c r="F32"/>
  <c r="F28"/>
  <c r="F24"/>
  <c r="F20"/>
  <c r="F16"/>
  <c r="F12"/>
  <c r="F8"/>
  <c r="F7"/>
  <c r="D112"/>
  <c r="D111"/>
  <c r="D110"/>
  <c r="D109"/>
  <c r="X8" l="1"/>
  <c r="E61" i="16"/>
  <c r="AM61" s="1"/>
  <c r="E69"/>
  <c r="AM69" s="1"/>
  <c r="E77"/>
  <c r="AM77" s="1"/>
  <c r="V90"/>
  <c r="V98"/>
  <c r="V106"/>
  <c r="V15"/>
  <c r="V23"/>
  <c r="V31"/>
  <c r="V39"/>
  <c r="V47"/>
  <c r="V55"/>
  <c r="V63"/>
  <c r="V71"/>
  <c r="V79"/>
  <c r="V87"/>
  <c r="V95"/>
  <c r="V103"/>
  <c r="V7"/>
  <c r="V14"/>
  <c r="V22"/>
  <c r="V30"/>
  <c r="V38"/>
  <c r="V46"/>
  <c r="V54"/>
  <c r="V62"/>
  <c r="V70"/>
  <c r="V78"/>
  <c r="V37"/>
  <c r="V53"/>
  <c r="V69"/>
  <c r="V85"/>
  <c r="V101"/>
  <c r="V12"/>
  <c r="V28"/>
  <c r="V44"/>
  <c r="V60"/>
  <c r="V76"/>
  <c r="V92"/>
  <c r="V9"/>
  <c r="V25"/>
  <c r="V57"/>
  <c r="V89"/>
  <c r="U90"/>
  <c r="AM90" s="1"/>
  <c r="U98"/>
  <c r="AM98" s="1"/>
  <c r="U106"/>
  <c r="AM106" s="1"/>
  <c r="U15"/>
  <c r="AM15" s="1"/>
  <c r="U23"/>
  <c r="AM23" s="1"/>
  <c r="U31"/>
  <c r="AM31" s="1"/>
  <c r="U39"/>
  <c r="AM39" s="1"/>
  <c r="U47"/>
  <c r="AM47" s="1"/>
  <c r="U55"/>
  <c r="AM55" s="1"/>
  <c r="U63"/>
  <c r="U71"/>
  <c r="U79"/>
  <c r="U87"/>
  <c r="U95"/>
  <c r="U103"/>
  <c r="AM103" s="1"/>
  <c r="V16"/>
  <c r="V32"/>
  <c r="V48"/>
  <c r="V80"/>
  <c r="V96"/>
  <c r="V13"/>
  <c r="V33"/>
  <c r="V65"/>
  <c r="V97"/>
  <c r="V43"/>
  <c r="V83"/>
  <c r="V29"/>
  <c r="V45"/>
  <c r="V61"/>
  <c r="V77"/>
  <c r="V93"/>
  <c r="V20"/>
  <c r="V36"/>
  <c r="V52"/>
  <c r="V68"/>
  <c r="V84"/>
  <c r="V100"/>
  <c r="V17"/>
  <c r="V41"/>
  <c r="V73"/>
  <c r="V105"/>
  <c r="U14"/>
  <c r="AM14" s="1"/>
  <c r="U22"/>
  <c r="AM22" s="1"/>
  <c r="U30"/>
  <c r="AM30" s="1"/>
  <c r="U38"/>
  <c r="AM38" s="1"/>
  <c r="U46"/>
  <c r="AM46" s="1"/>
  <c r="U54"/>
  <c r="AM54" s="1"/>
  <c r="U62"/>
  <c r="AM62" s="1"/>
  <c r="U70"/>
  <c r="AM70" s="1"/>
  <c r="U78"/>
  <c r="AM78" s="1"/>
  <c r="U86"/>
  <c r="AM86" s="1"/>
  <c r="U94"/>
  <c r="AM94" s="1"/>
  <c r="U102"/>
  <c r="AM102" s="1"/>
  <c r="U11"/>
  <c r="AM11" s="1"/>
  <c r="U19"/>
  <c r="AM19" s="1"/>
  <c r="U27"/>
  <c r="AM27" s="1"/>
  <c r="U35"/>
  <c r="AM35" s="1"/>
  <c r="U43"/>
  <c r="AM43" s="1"/>
  <c r="U51"/>
  <c r="U59"/>
  <c r="U67"/>
  <c r="U75"/>
  <c r="U83"/>
  <c r="U91"/>
  <c r="U99"/>
  <c r="AM99" s="1"/>
  <c r="V8"/>
  <c r="V24"/>
  <c r="V40"/>
  <c r="V56"/>
  <c r="V72"/>
  <c r="V88"/>
  <c r="V104"/>
  <c r="V21"/>
  <c r="V49"/>
  <c r="V81"/>
  <c r="U7"/>
  <c r="AM7" s="1"/>
  <c r="T112"/>
  <c r="T111"/>
  <c r="T110"/>
  <c r="T109"/>
  <c r="F44"/>
  <c r="AN44" s="1"/>
  <c r="F92"/>
  <c r="AN92" s="1"/>
  <c r="F9"/>
  <c r="AN9" s="1"/>
  <c r="F25"/>
  <c r="AN25" s="1"/>
  <c r="E63"/>
  <c r="AM63" s="1"/>
  <c r="E71"/>
  <c r="AM71" s="1"/>
  <c r="E79"/>
  <c r="AM79" s="1"/>
  <c r="E87"/>
  <c r="AM87" s="1"/>
  <c r="E95"/>
  <c r="AM95" s="1"/>
  <c r="F12"/>
  <c r="AN12" s="1"/>
  <c r="F28"/>
  <c r="AN28" s="1"/>
  <c r="F60"/>
  <c r="AN60" s="1"/>
  <c r="F76"/>
  <c r="AN76" s="1"/>
  <c r="F41"/>
  <c r="AN41" s="1"/>
  <c r="F57"/>
  <c r="AN57" s="1"/>
  <c r="F73"/>
  <c r="AN73" s="1"/>
  <c r="F89"/>
  <c r="AN89" s="1"/>
  <c r="F86" i="3"/>
  <c r="F94"/>
  <c r="V94" i="16" s="1"/>
  <c r="F102" i="3"/>
  <c r="F11"/>
  <c r="V11" i="16" s="1"/>
  <c r="F19" i="3"/>
  <c r="F27"/>
  <c r="V27" i="16" s="1"/>
  <c r="F35" i="3"/>
  <c r="F51"/>
  <c r="E59" i="16"/>
  <c r="AM59" s="1"/>
  <c r="E67"/>
  <c r="AM67" s="1"/>
  <c r="E75"/>
  <c r="AM75" s="1"/>
  <c r="E83"/>
  <c r="AM83" s="1"/>
  <c r="E91"/>
  <c r="AM91" s="1"/>
  <c r="F99" i="3"/>
  <c r="F99" i="16" s="1"/>
  <c r="F10" i="3"/>
  <c r="F18"/>
  <c r="F18" i="16" s="1"/>
  <c r="F26" i="3"/>
  <c r="F34"/>
  <c r="F34" i="16" s="1"/>
  <c r="F42" i="3"/>
  <c r="F50"/>
  <c r="F50" i="16" s="1"/>
  <c r="F58" i="3"/>
  <c r="F66"/>
  <c r="F66" i="16" s="1"/>
  <c r="F74" i="3"/>
  <c r="F82"/>
  <c r="F82" i="16" s="1"/>
  <c r="F59" i="3"/>
  <c r="X10"/>
  <c r="X9"/>
  <c r="X7"/>
  <c r="F75"/>
  <c r="F91"/>
  <c r="V91" i="16" s="1"/>
  <c r="F67" i="3"/>
  <c r="F8" i="16"/>
  <c r="AN8" s="1"/>
  <c r="F24"/>
  <c r="AN24" s="1"/>
  <c r="F40"/>
  <c r="AN40" s="1"/>
  <c r="F56"/>
  <c r="AN56" s="1"/>
  <c r="F72"/>
  <c r="AN72" s="1"/>
  <c r="F88"/>
  <c r="AN88" s="1"/>
  <c r="F104"/>
  <c r="AN104" s="1"/>
  <c r="F21"/>
  <c r="AN21" s="1"/>
  <c r="F105"/>
  <c r="AN105" s="1"/>
  <c r="F14"/>
  <c r="AN14" s="1"/>
  <c r="F22"/>
  <c r="AN22" s="1"/>
  <c r="F30"/>
  <c r="AN30" s="1"/>
  <c r="F38"/>
  <c r="AN38" s="1"/>
  <c r="F46"/>
  <c r="AN46" s="1"/>
  <c r="F54"/>
  <c r="AN54" s="1"/>
  <c r="F62"/>
  <c r="AN62" s="1"/>
  <c r="F70"/>
  <c r="AN70" s="1"/>
  <c r="F78"/>
  <c r="AN78" s="1"/>
  <c r="F86"/>
  <c r="F102"/>
  <c r="F19"/>
  <c r="F35"/>
  <c r="F43"/>
  <c r="AN43" s="1"/>
  <c r="F51"/>
  <c r="F59"/>
  <c r="F83"/>
  <c r="AN83" s="1"/>
  <c r="E51"/>
  <c r="AM51" s="1"/>
  <c r="F37"/>
  <c r="AN37" s="1"/>
  <c r="F53"/>
  <c r="AN53" s="1"/>
  <c r="F69"/>
  <c r="AN69" s="1"/>
  <c r="F85"/>
  <c r="AN85" s="1"/>
  <c r="F101"/>
  <c r="AN101" s="1"/>
  <c r="F16"/>
  <c r="AN16" s="1"/>
  <c r="F32"/>
  <c r="AN32" s="1"/>
  <c r="F48"/>
  <c r="AN48" s="1"/>
  <c r="F64"/>
  <c r="AN64" s="1"/>
  <c r="F80"/>
  <c r="AN80" s="1"/>
  <c r="F96"/>
  <c r="AN96" s="1"/>
  <c r="F13"/>
  <c r="AN13" s="1"/>
  <c r="F29"/>
  <c r="AN29" s="1"/>
  <c r="F49"/>
  <c r="AN49" s="1"/>
  <c r="F65"/>
  <c r="AN65" s="1"/>
  <c r="F81"/>
  <c r="AN81" s="1"/>
  <c r="F97"/>
  <c r="AN97" s="1"/>
  <c r="F10"/>
  <c r="F26"/>
  <c r="F42"/>
  <c r="F58"/>
  <c r="F74"/>
  <c r="F90"/>
  <c r="AN90" s="1"/>
  <c r="F98"/>
  <c r="AN98" s="1"/>
  <c r="F106"/>
  <c r="AN106" s="1"/>
  <c r="F15"/>
  <c r="AN15" s="1"/>
  <c r="F23"/>
  <c r="AN23" s="1"/>
  <c r="F31"/>
  <c r="AN31" s="1"/>
  <c r="F39"/>
  <c r="AN39" s="1"/>
  <c r="F47"/>
  <c r="AN47" s="1"/>
  <c r="F55"/>
  <c r="AN55" s="1"/>
  <c r="F63"/>
  <c r="AN63" s="1"/>
  <c r="F71"/>
  <c r="AN71" s="1"/>
  <c r="F79"/>
  <c r="AN79" s="1"/>
  <c r="F87"/>
  <c r="AN87" s="1"/>
  <c r="F95"/>
  <c r="AN95" s="1"/>
  <c r="F103"/>
  <c r="AN103" s="1"/>
  <c r="F20"/>
  <c r="AN20" s="1"/>
  <c r="F36"/>
  <c r="AN36" s="1"/>
  <c r="F52"/>
  <c r="AN52" s="1"/>
  <c r="F68"/>
  <c r="AN68" s="1"/>
  <c r="F84"/>
  <c r="AN84" s="1"/>
  <c r="F100"/>
  <c r="AN100" s="1"/>
  <c r="F17"/>
  <c r="AN17" s="1"/>
  <c r="F33"/>
  <c r="AN33" s="1"/>
  <c r="F45"/>
  <c r="AN45" s="1"/>
  <c r="F61"/>
  <c r="AN61" s="1"/>
  <c r="F77"/>
  <c r="AN77" s="1"/>
  <c r="F93"/>
  <c r="AN93" s="1"/>
  <c r="D112"/>
  <c r="D111"/>
  <c r="D110"/>
  <c r="D109"/>
  <c r="F7"/>
  <c r="AN7" s="1"/>
  <c r="G8" i="3"/>
  <c r="G16"/>
  <c r="G24"/>
  <c r="G32"/>
  <c r="G40"/>
  <c r="G48"/>
  <c r="G56"/>
  <c r="G64"/>
  <c r="G72"/>
  <c r="G80"/>
  <c r="G88"/>
  <c r="G96"/>
  <c r="G104"/>
  <c r="G13"/>
  <c r="G21"/>
  <c r="G29"/>
  <c r="G37"/>
  <c r="G45"/>
  <c r="G53"/>
  <c r="G61"/>
  <c r="G69"/>
  <c r="G77"/>
  <c r="G85"/>
  <c r="G93"/>
  <c r="G101"/>
  <c r="G35"/>
  <c r="G43"/>
  <c r="G51"/>
  <c r="G59"/>
  <c r="G63"/>
  <c r="G71"/>
  <c r="G83"/>
  <c r="G99"/>
  <c r="G12"/>
  <c r="G20"/>
  <c r="G28"/>
  <c r="G36"/>
  <c r="G44"/>
  <c r="G52"/>
  <c r="G60"/>
  <c r="G68"/>
  <c r="G76"/>
  <c r="G84"/>
  <c r="G92"/>
  <c r="G100"/>
  <c r="G9"/>
  <c r="G17"/>
  <c r="G25"/>
  <c r="G33"/>
  <c r="G41"/>
  <c r="G49"/>
  <c r="G57"/>
  <c r="G65"/>
  <c r="G73"/>
  <c r="G81"/>
  <c r="G89"/>
  <c r="G97"/>
  <c r="G105"/>
  <c r="G10"/>
  <c r="G14"/>
  <c r="G18"/>
  <c r="G22"/>
  <c r="G26"/>
  <c r="G30"/>
  <c r="G34"/>
  <c r="G38"/>
  <c r="G42"/>
  <c r="G46"/>
  <c r="G50"/>
  <c r="G54"/>
  <c r="G58"/>
  <c r="G62"/>
  <c r="G66"/>
  <c r="G70"/>
  <c r="G74"/>
  <c r="G78"/>
  <c r="G82"/>
  <c r="G86"/>
  <c r="G90"/>
  <c r="G94"/>
  <c r="G98"/>
  <c r="G102"/>
  <c r="G106"/>
  <c r="W106" i="16" s="1"/>
  <c r="G11" i="3"/>
  <c r="G15"/>
  <c r="G19"/>
  <c r="G23"/>
  <c r="G27"/>
  <c r="G31"/>
  <c r="G39"/>
  <c r="G47"/>
  <c r="G55"/>
  <c r="G67"/>
  <c r="G79"/>
  <c r="G87"/>
  <c r="G95"/>
  <c r="G103"/>
  <c r="Y8"/>
  <c r="G7"/>
  <c r="E112"/>
  <c r="E111"/>
  <c r="E110"/>
  <c r="E109"/>
  <c r="AL110" i="16" l="1"/>
  <c r="BD10"/>
  <c r="E112"/>
  <c r="G91" i="3"/>
  <c r="F27" i="16"/>
  <c r="AN27" s="1"/>
  <c r="F11"/>
  <c r="AN11" s="1"/>
  <c r="F94"/>
  <c r="AN94" s="1"/>
  <c r="W67"/>
  <c r="W59"/>
  <c r="W74"/>
  <c r="W58"/>
  <c r="W42"/>
  <c r="W26"/>
  <c r="W10"/>
  <c r="W35"/>
  <c r="W19"/>
  <c r="W102"/>
  <c r="W86"/>
  <c r="V74"/>
  <c r="AN74" s="1"/>
  <c r="V58"/>
  <c r="AN58" s="1"/>
  <c r="V42"/>
  <c r="AN42" s="1"/>
  <c r="V26"/>
  <c r="AN26" s="1"/>
  <c r="V10"/>
  <c r="AN10" s="1"/>
  <c r="V75"/>
  <c r="V59"/>
  <c r="AN59" s="1"/>
  <c r="W103"/>
  <c r="W54"/>
  <c r="W64"/>
  <c r="W79"/>
  <c r="W31"/>
  <c r="W98"/>
  <c r="W62"/>
  <c r="W30"/>
  <c r="W71"/>
  <c r="W105"/>
  <c r="W89"/>
  <c r="W73"/>
  <c r="W57"/>
  <c r="W41"/>
  <c r="W25"/>
  <c r="W9"/>
  <c r="W92"/>
  <c r="W76"/>
  <c r="W60"/>
  <c r="W44"/>
  <c r="W28"/>
  <c r="W12"/>
  <c r="W55"/>
  <c r="W70"/>
  <c r="W22"/>
  <c r="W101"/>
  <c r="W85"/>
  <c r="W69"/>
  <c r="W53"/>
  <c r="W37"/>
  <c r="W21"/>
  <c r="W104"/>
  <c r="W88"/>
  <c r="W72"/>
  <c r="W48"/>
  <c r="W32"/>
  <c r="W16"/>
  <c r="F91"/>
  <c r="AN91" s="1"/>
  <c r="W91"/>
  <c r="W82"/>
  <c r="W66"/>
  <c r="W50"/>
  <c r="W34"/>
  <c r="W18"/>
  <c r="W99"/>
  <c r="W51"/>
  <c r="W27"/>
  <c r="W11"/>
  <c r="W94"/>
  <c r="V82"/>
  <c r="AN82" s="1"/>
  <c r="V66"/>
  <c r="AN66" s="1"/>
  <c r="V50"/>
  <c r="AN50" s="1"/>
  <c r="V34"/>
  <c r="AN34" s="1"/>
  <c r="V18"/>
  <c r="AN18" s="1"/>
  <c r="V99"/>
  <c r="AN99" s="1"/>
  <c r="V67"/>
  <c r="V51"/>
  <c r="AN51" s="1"/>
  <c r="V35"/>
  <c r="AN35" s="1"/>
  <c r="V19"/>
  <c r="AN19" s="1"/>
  <c r="V102"/>
  <c r="AN102" s="1"/>
  <c r="V86"/>
  <c r="AN86" s="1"/>
  <c r="W23"/>
  <c r="W63"/>
  <c r="W8"/>
  <c r="W95"/>
  <c r="W47"/>
  <c r="W15"/>
  <c r="W78"/>
  <c r="W46"/>
  <c r="W14"/>
  <c r="W43"/>
  <c r="W97"/>
  <c r="W81"/>
  <c r="W65"/>
  <c r="W49"/>
  <c r="W33"/>
  <c r="W17"/>
  <c r="W100"/>
  <c r="W84"/>
  <c r="W68"/>
  <c r="W52"/>
  <c r="W36"/>
  <c r="W20"/>
  <c r="W87"/>
  <c r="W39"/>
  <c r="W90"/>
  <c r="W38"/>
  <c r="W83"/>
  <c r="W93"/>
  <c r="W77"/>
  <c r="W61"/>
  <c r="W45"/>
  <c r="W29"/>
  <c r="W13"/>
  <c r="W96"/>
  <c r="W80"/>
  <c r="W56"/>
  <c r="W40"/>
  <c r="W24"/>
  <c r="W7"/>
  <c r="E111"/>
  <c r="G23"/>
  <c r="AO23" s="1"/>
  <c r="G74"/>
  <c r="AO74" s="1"/>
  <c r="G58"/>
  <c r="AO58" s="1"/>
  <c r="G10"/>
  <c r="AO10" s="1"/>
  <c r="G49"/>
  <c r="AO49" s="1"/>
  <c r="G17"/>
  <c r="AO17" s="1"/>
  <c r="G59"/>
  <c r="AO59" s="1"/>
  <c r="G101"/>
  <c r="AO101" s="1"/>
  <c r="G85"/>
  <c r="AO85" s="1"/>
  <c r="G69"/>
  <c r="AO69" s="1"/>
  <c r="G53"/>
  <c r="AO53" s="1"/>
  <c r="G37"/>
  <c r="AO37" s="1"/>
  <c r="G21"/>
  <c r="AO21" s="1"/>
  <c r="G104"/>
  <c r="AO104" s="1"/>
  <c r="G88"/>
  <c r="AO88" s="1"/>
  <c r="G72"/>
  <c r="AO72" s="1"/>
  <c r="G56"/>
  <c r="AO56" s="1"/>
  <c r="G40"/>
  <c r="AO40" s="1"/>
  <c r="G24"/>
  <c r="AO24" s="1"/>
  <c r="G8"/>
  <c r="AO8" s="1"/>
  <c r="G87"/>
  <c r="AO87" s="1"/>
  <c r="G47"/>
  <c r="AO47" s="1"/>
  <c r="G106"/>
  <c r="AO106" s="1"/>
  <c r="G90"/>
  <c r="AO90" s="1"/>
  <c r="G42"/>
  <c r="AO42" s="1"/>
  <c r="G26"/>
  <c r="AO26" s="1"/>
  <c r="G97"/>
  <c r="AO97" s="1"/>
  <c r="G81"/>
  <c r="AO81" s="1"/>
  <c r="G84"/>
  <c r="AO84" s="1"/>
  <c r="G52"/>
  <c r="AO52" s="1"/>
  <c r="G20"/>
  <c r="AO20" s="1"/>
  <c r="G83"/>
  <c r="AO83" s="1"/>
  <c r="F67"/>
  <c r="AN67" s="1"/>
  <c r="G75" i="3"/>
  <c r="H75" s="1"/>
  <c r="F75" i="16"/>
  <c r="AN75" s="1"/>
  <c r="E110"/>
  <c r="Y10" i="3"/>
  <c r="Y9"/>
  <c r="Y7"/>
  <c r="E109" i="16"/>
  <c r="G51"/>
  <c r="AO51" s="1"/>
  <c r="G73"/>
  <c r="AO73" s="1"/>
  <c r="G41"/>
  <c r="AO41" s="1"/>
  <c r="G9"/>
  <c r="AO9" s="1"/>
  <c r="G76"/>
  <c r="AO76" s="1"/>
  <c r="G44"/>
  <c r="AO44" s="1"/>
  <c r="G12"/>
  <c r="AO12" s="1"/>
  <c r="G95"/>
  <c r="AO95" s="1"/>
  <c r="G55"/>
  <c r="AO55" s="1"/>
  <c r="G27"/>
  <c r="AO27" s="1"/>
  <c r="G11"/>
  <c r="AO11" s="1"/>
  <c r="G94"/>
  <c r="AO94" s="1"/>
  <c r="G78"/>
  <c r="AO78" s="1"/>
  <c r="G62"/>
  <c r="AO62" s="1"/>
  <c r="G46"/>
  <c r="AO46" s="1"/>
  <c r="G30"/>
  <c r="AO30" s="1"/>
  <c r="G14"/>
  <c r="AO14" s="1"/>
  <c r="G103"/>
  <c r="AO103" s="1"/>
  <c r="G67"/>
  <c r="AO67" s="1"/>
  <c r="G31"/>
  <c r="AO31" s="1"/>
  <c r="G15"/>
  <c r="AO15" s="1"/>
  <c r="G98"/>
  <c r="AO98" s="1"/>
  <c r="G82"/>
  <c r="AO82" s="1"/>
  <c r="G66"/>
  <c r="AO66" s="1"/>
  <c r="G50"/>
  <c r="AO50" s="1"/>
  <c r="G34"/>
  <c r="AO34" s="1"/>
  <c r="G18"/>
  <c r="AO18" s="1"/>
  <c r="G91"/>
  <c r="AO91" s="1"/>
  <c r="G63"/>
  <c r="AO63" s="1"/>
  <c r="G35"/>
  <c r="AO35" s="1"/>
  <c r="G89"/>
  <c r="AO89" s="1"/>
  <c r="G57"/>
  <c r="AO57" s="1"/>
  <c r="G25"/>
  <c r="AO25" s="1"/>
  <c r="G92"/>
  <c r="AO92" s="1"/>
  <c r="G60"/>
  <c r="AO60" s="1"/>
  <c r="G28"/>
  <c r="AO28" s="1"/>
  <c r="G79"/>
  <c r="AO79" s="1"/>
  <c r="G39"/>
  <c r="AO39" s="1"/>
  <c r="G19"/>
  <c r="AO19" s="1"/>
  <c r="G102"/>
  <c r="AO102" s="1"/>
  <c r="G86"/>
  <c r="AO86" s="1"/>
  <c r="G70"/>
  <c r="AO70" s="1"/>
  <c r="G54"/>
  <c r="AO54" s="1"/>
  <c r="G38"/>
  <c r="AO38" s="1"/>
  <c r="G22"/>
  <c r="AO22" s="1"/>
  <c r="G99"/>
  <c r="AO99" s="1"/>
  <c r="G71"/>
  <c r="AO71" s="1"/>
  <c r="G43"/>
  <c r="AO43" s="1"/>
  <c r="G93"/>
  <c r="AO93" s="1"/>
  <c r="G77"/>
  <c r="AO77" s="1"/>
  <c r="G61"/>
  <c r="AO61" s="1"/>
  <c r="G45"/>
  <c r="AO45" s="1"/>
  <c r="G29"/>
  <c r="AO29" s="1"/>
  <c r="G13"/>
  <c r="AO13" s="1"/>
  <c r="G96"/>
  <c r="AO96" s="1"/>
  <c r="G80"/>
  <c r="AO80" s="1"/>
  <c r="G64"/>
  <c r="AO64" s="1"/>
  <c r="G48"/>
  <c r="AO48" s="1"/>
  <c r="G32"/>
  <c r="AO32" s="1"/>
  <c r="G16"/>
  <c r="AO16" s="1"/>
  <c r="G105"/>
  <c r="AO105" s="1"/>
  <c r="G65"/>
  <c r="AO65" s="1"/>
  <c r="G33"/>
  <c r="AO33" s="1"/>
  <c r="G100"/>
  <c r="AO100" s="1"/>
  <c r="G68"/>
  <c r="AO68" s="1"/>
  <c r="G36"/>
  <c r="AO36" s="1"/>
  <c r="G7"/>
  <c r="AO7" s="1"/>
  <c r="F110"/>
  <c r="H103" i="3"/>
  <c r="X103" i="16" s="1"/>
  <c r="H95" i="3"/>
  <c r="H87"/>
  <c r="H79"/>
  <c r="H67"/>
  <c r="H55"/>
  <c r="H47"/>
  <c r="X47" i="16" s="1"/>
  <c r="H39" i="3"/>
  <c r="H31"/>
  <c r="H27"/>
  <c r="H23"/>
  <c r="X23" i="16" s="1"/>
  <c r="H19" i="3"/>
  <c r="H15"/>
  <c r="X15" i="16" s="1"/>
  <c r="H11" i="3"/>
  <c r="H106"/>
  <c r="H102"/>
  <c r="H98"/>
  <c r="H94"/>
  <c r="H90"/>
  <c r="X90" i="16" s="1"/>
  <c r="H86" i="3"/>
  <c r="H82"/>
  <c r="X82" i="16" s="1"/>
  <c r="H78" i="3"/>
  <c r="H74"/>
  <c r="H70"/>
  <c r="H66"/>
  <c r="X66" i="16" s="1"/>
  <c r="H62" i="3"/>
  <c r="H58"/>
  <c r="H54"/>
  <c r="H50"/>
  <c r="H46"/>
  <c r="H42"/>
  <c r="X42" i="16" s="1"/>
  <c r="H38" i="3"/>
  <c r="H34"/>
  <c r="X34" i="16" s="1"/>
  <c r="H30" i="3"/>
  <c r="X30" i="16" s="1"/>
  <c r="H26" i="3"/>
  <c r="H22"/>
  <c r="H18"/>
  <c r="H14"/>
  <c r="H10"/>
  <c r="X10" i="16" s="1"/>
  <c r="H99" i="3"/>
  <c r="H91"/>
  <c r="H83"/>
  <c r="X83" i="16" s="1"/>
  <c r="H71" i="3"/>
  <c r="H63"/>
  <c r="X63" i="16" s="1"/>
  <c r="H59" i="3"/>
  <c r="X59" i="16" s="1"/>
  <c r="H51" i="3"/>
  <c r="H43"/>
  <c r="H35"/>
  <c r="X35" i="16" s="1"/>
  <c r="H101" i="3"/>
  <c r="H93"/>
  <c r="H85"/>
  <c r="H77"/>
  <c r="X77" i="16" s="1"/>
  <c r="H69" i="3"/>
  <c r="H61"/>
  <c r="H53"/>
  <c r="H45"/>
  <c r="H37"/>
  <c r="X37" i="16" s="1"/>
  <c r="H29" i="3"/>
  <c r="X29" i="16" s="1"/>
  <c r="H21" i="3"/>
  <c r="H13"/>
  <c r="H104"/>
  <c r="X104" i="16" s="1"/>
  <c r="H96" i="3"/>
  <c r="X96" i="16" s="1"/>
  <c r="H88" i="3"/>
  <c r="H80"/>
  <c r="H72"/>
  <c r="X72" i="16" s="1"/>
  <c r="H64" i="3"/>
  <c r="X64" i="16" s="1"/>
  <c r="H56" i="3"/>
  <c r="H48"/>
  <c r="H40"/>
  <c r="H32"/>
  <c r="X32" i="16" s="1"/>
  <c r="H24" i="3"/>
  <c r="H16"/>
  <c r="H8"/>
  <c r="H105"/>
  <c r="H97"/>
  <c r="X97" i="16" s="1"/>
  <c r="H89" i="3"/>
  <c r="X89" i="16" s="1"/>
  <c r="H81" i="3"/>
  <c r="H73"/>
  <c r="H65"/>
  <c r="X65" i="16" s="1"/>
  <c r="H57" i="3"/>
  <c r="X57" i="16" s="1"/>
  <c r="H49" i="3"/>
  <c r="H41"/>
  <c r="H33"/>
  <c r="H25"/>
  <c r="X25" i="16" s="1"/>
  <c r="H17" i="3"/>
  <c r="X17" i="16" s="1"/>
  <c r="H9" i="3"/>
  <c r="H100"/>
  <c r="H92"/>
  <c r="X92" i="16" s="1"/>
  <c r="H84" i="3"/>
  <c r="H76"/>
  <c r="H68"/>
  <c r="X68" i="16" s="1"/>
  <c r="H60" i="3"/>
  <c r="X60" i="16" s="1"/>
  <c r="H52" i="3"/>
  <c r="H44"/>
  <c r="H36"/>
  <c r="H28"/>
  <c r="X28" i="16" s="1"/>
  <c r="H20" i="3"/>
  <c r="X20" i="16" s="1"/>
  <c r="H12" i="3"/>
  <c r="Z7"/>
  <c r="Z8"/>
  <c r="Z9"/>
  <c r="H7"/>
  <c r="X7" i="16" s="1"/>
  <c r="Z10" i="3"/>
  <c r="F112"/>
  <c r="F111"/>
  <c r="F110"/>
  <c r="F109"/>
  <c r="BE7" i="16" l="1"/>
  <c r="BD9"/>
  <c r="AL112"/>
  <c r="AL109"/>
  <c r="BD7"/>
  <c r="AL111"/>
  <c r="BD8"/>
  <c r="AM110"/>
  <c r="BE10"/>
  <c r="BE8"/>
  <c r="AM112"/>
  <c r="BE9"/>
  <c r="F112"/>
  <c r="F109"/>
  <c r="F111"/>
  <c r="AM109"/>
  <c r="AM111"/>
  <c r="X75"/>
  <c r="X100"/>
  <c r="X8"/>
  <c r="X40"/>
  <c r="X69"/>
  <c r="X101"/>
  <c r="X91"/>
  <c r="X14"/>
  <c r="X46"/>
  <c r="X62"/>
  <c r="X78"/>
  <c r="X94"/>
  <c r="X11"/>
  <c r="X27"/>
  <c r="X55"/>
  <c r="X95"/>
  <c r="G75"/>
  <c r="X61"/>
  <c r="X52"/>
  <c r="X49"/>
  <c r="X18"/>
  <c r="X58"/>
  <c r="X106"/>
  <c r="X67"/>
  <c r="W75"/>
  <c r="W112" s="1"/>
  <c r="X24"/>
  <c r="X56"/>
  <c r="X88"/>
  <c r="X21"/>
  <c r="X53"/>
  <c r="X85"/>
  <c r="X43"/>
  <c r="X71"/>
  <c r="X12"/>
  <c r="X44"/>
  <c r="X76"/>
  <c r="X9"/>
  <c r="X41"/>
  <c r="X73"/>
  <c r="X105"/>
  <c r="X22"/>
  <c r="X38"/>
  <c r="X54"/>
  <c r="X70"/>
  <c r="X86"/>
  <c r="X102"/>
  <c r="X19"/>
  <c r="X39"/>
  <c r="X79"/>
  <c r="X16"/>
  <c r="X48"/>
  <c r="X80"/>
  <c r="X13"/>
  <c r="X45"/>
  <c r="X93"/>
  <c r="X51"/>
  <c r="X99"/>
  <c r="X36"/>
  <c r="X84"/>
  <c r="X33"/>
  <c r="X81"/>
  <c r="X26"/>
  <c r="X50"/>
  <c r="X74"/>
  <c r="X98"/>
  <c r="X31"/>
  <c r="X87"/>
  <c r="V110"/>
  <c r="V112"/>
  <c r="U110"/>
  <c r="U112"/>
  <c r="W110"/>
  <c r="V109"/>
  <c r="V111"/>
  <c r="U109"/>
  <c r="U111"/>
  <c r="H12"/>
  <c r="AP12" s="1"/>
  <c r="H44"/>
  <c r="AP44" s="1"/>
  <c r="H76"/>
  <c r="AP76" s="1"/>
  <c r="H9"/>
  <c r="AP9" s="1"/>
  <c r="H41"/>
  <c r="AP41" s="1"/>
  <c r="H73"/>
  <c r="AP73" s="1"/>
  <c r="H105"/>
  <c r="AP105" s="1"/>
  <c r="H32"/>
  <c r="AP32" s="1"/>
  <c r="H64"/>
  <c r="AP64" s="1"/>
  <c r="H96"/>
  <c r="AP96" s="1"/>
  <c r="H29"/>
  <c r="AP29" s="1"/>
  <c r="H61"/>
  <c r="AP61" s="1"/>
  <c r="H93"/>
  <c r="H51"/>
  <c r="AP51" s="1"/>
  <c r="H75"/>
  <c r="AP75" s="1"/>
  <c r="H18"/>
  <c r="AP18" s="1"/>
  <c r="H34"/>
  <c r="AP34" s="1"/>
  <c r="H50"/>
  <c r="AP50" s="1"/>
  <c r="H66"/>
  <c r="AP66" s="1"/>
  <c r="H82"/>
  <c r="AP82" s="1"/>
  <c r="H98"/>
  <c r="AP98" s="1"/>
  <c r="H15"/>
  <c r="AP15" s="1"/>
  <c r="H31"/>
  <c r="AP31" s="1"/>
  <c r="H67"/>
  <c r="AP67" s="1"/>
  <c r="H103"/>
  <c r="AP103" s="1"/>
  <c r="H24"/>
  <c r="AP24" s="1"/>
  <c r="H56"/>
  <c r="AP56" s="1"/>
  <c r="H88"/>
  <c r="AP88" s="1"/>
  <c r="H21"/>
  <c r="AP21" s="1"/>
  <c r="H53"/>
  <c r="AP53" s="1"/>
  <c r="H85"/>
  <c r="AP85" s="1"/>
  <c r="H43"/>
  <c r="AP43" s="1"/>
  <c r="H71"/>
  <c r="AP71" s="1"/>
  <c r="H99"/>
  <c r="AP99" s="1"/>
  <c r="H36"/>
  <c r="AP36" s="1"/>
  <c r="H68"/>
  <c r="AP68" s="1"/>
  <c r="H100"/>
  <c r="AP100" s="1"/>
  <c r="H33"/>
  <c r="AP33" s="1"/>
  <c r="H65"/>
  <c r="AP65" s="1"/>
  <c r="H97"/>
  <c r="AP97" s="1"/>
  <c r="H22"/>
  <c r="AP22" s="1"/>
  <c r="H38"/>
  <c r="AP38" s="1"/>
  <c r="H54"/>
  <c r="AP54" s="1"/>
  <c r="H70"/>
  <c r="AP70" s="1"/>
  <c r="H86"/>
  <c r="AP86" s="1"/>
  <c r="H102"/>
  <c r="AP102" s="1"/>
  <c r="H19"/>
  <c r="AP19" s="1"/>
  <c r="H39"/>
  <c r="AP39" s="1"/>
  <c r="H79"/>
  <c r="AP79" s="1"/>
  <c r="H8"/>
  <c r="AP8" s="1"/>
  <c r="H40"/>
  <c r="AP40" s="1"/>
  <c r="H72"/>
  <c r="AP72" s="1"/>
  <c r="H104"/>
  <c r="AP104" s="1"/>
  <c r="H37"/>
  <c r="AP37" s="1"/>
  <c r="H69"/>
  <c r="AP69" s="1"/>
  <c r="H101"/>
  <c r="AP101" s="1"/>
  <c r="H59"/>
  <c r="AP59" s="1"/>
  <c r="H83"/>
  <c r="AP83" s="1"/>
  <c r="H20"/>
  <c r="AP20" s="1"/>
  <c r="H52"/>
  <c r="AP52" s="1"/>
  <c r="H84"/>
  <c r="AP84" s="1"/>
  <c r="H17"/>
  <c r="AP17" s="1"/>
  <c r="H49"/>
  <c r="AP49" s="1"/>
  <c r="H81"/>
  <c r="AP81" s="1"/>
  <c r="H10"/>
  <c r="AP10" s="1"/>
  <c r="H26"/>
  <c r="AP26" s="1"/>
  <c r="H42"/>
  <c r="AP42" s="1"/>
  <c r="H58"/>
  <c r="AP58" s="1"/>
  <c r="H74"/>
  <c r="AP74" s="1"/>
  <c r="H90"/>
  <c r="AP90" s="1"/>
  <c r="H106"/>
  <c r="AP106" s="1"/>
  <c r="H23"/>
  <c r="AP23" s="1"/>
  <c r="H47"/>
  <c r="AP47" s="1"/>
  <c r="H87"/>
  <c r="AP87" s="1"/>
  <c r="H16"/>
  <c r="AP16" s="1"/>
  <c r="H48"/>
  <c r="AP48" s="1"/>
  <c r="H80"/>
  <c r="AP80" s="1"/>
  <c r="H13"/>
  <c r="AP13" s="1"/>
  <c r="H45"/>
  <c r="AP45" s="1"/>
  <c r="H77"/>
  <c r="AP77" s="1"/>
  <c r="H35"/>
  <c r="AP35" s="1"/>
  <c r="H63"/>
  <c r="AP63" s="1"/>
  <c r="H91"/>
  <c r="AP91" s="1"/>
  <c r="H28"/>
  <c r="AP28" s="1"/>
  <c r="H60"/>
  <c r="AP60" s="1"/>
  <c r="H92"/>
  <c r="AP92" s="1"/>
  <c r="H25"/>
  <c r="AP25" s="1"/>
  <c r="H57"/>
  <c r="AP57" s="1"/>
  <c r="H89"/>
  <c r="AP89" s="1"/>
  <c r="H14"/>
  <c r="AP14" s="1"/>
  <c r="H30"/>
  <c r="AP30" s="1"/>
  <c r="H46"/>
  <c r="AP46" s="1"/>
  <c r="H62"/>
  <c r="AP62" s="1"/>
  <c r="H78"/>
  <c r="AP78" s="1"/>
  <c r="H94"/>
  <c r="AP94" s="1"/>
  <c r="H11"/>
  <c r="AP11" s="1"/>
  <c r="H27"/>
  <c r="AP27" s="1"/>
  <c r="H55"/>
  <c r="AP55" s="1"/>
  <c r="H95"/>
  <c r="AP95" s="1"/>
  <c r="G111"/>
  <c r="G109"/>
  <c r="H7"/>
  <c r="AP7" s="1"/>
  <c r="I12" i="3"/>
  <c r="I20"/>
  <c r="I28"/>
  <c r="I36"/>
  <c r="I44"/>
  <c r="I52"/>
  <c r="I60"/>
  <c r="I68"/>
  <c r="I76"/>
  <c r="I84"/>
  <c r="I92"/>
  <c r="I100"/>
  <c r="I9"/>
  <c r="I17"/>
  <c r="Y17" i="16" s="1"/>
  <c r="I25" i="3"/>
  <c r="I33"/>
  <c r="I41"/>
  <c r="I49"/>
  <c r="I57"/>
  <c r="I65"/>
  <c r="Y65" i="16" s="1"/>
  <c r="I73" i="3"/>
  <c r="I81"/>
  <c r="I89"/>
  <c r="I97"/>
  <c r="I105"/>
  <c r="I8"/>
  <c r="I16"/>
  <c r="I24"/>
  <c r="I32"/>
  <c r="I40"/>
  <c r="Y40" i="16" s="1"/>
  <c r="I48" i="3"/>
  <c r="I56"/>
  <c r="I64"/>
  <c r="I72"/>
  <c r="I80"/>
  <c r="I88"/>
  <c r="I96"/>
  <c r="I104"/>
  <c r="I13"/>
  <c r="I21"/>
  <c r="Y21" i="16" s="1"/>
  <c r="I29" i="3"/>
  <c r="I37"/>
  <c r="I45"/>
  <c r="I53"/>
  <c r="I61"/>
  <c r="I69"/>
  <c r="I77"/>
  <c r="I85"/>
  <c r="I93"/>
  <c r="I101"/>
  <c r="Y101" i="16" s="1"/>
  <c r="I35" i="3"/>
  <c r="I43"/>
  <c r="I51"/>
  <c r="I59"/>
  <c r="Y59" i="16" s="1"/>
  <c r="I63" i="3"/>
  <c r="I71"/>
  <c r="I75"/>
  <c r="I83"/>
  <c r="I91"/>
  <c r="I99"/>
  <c r="Y99" i="16" s="1"/>
  <c r="I10" i="3"/>
  <c r="I14"/>
  <c r="I18"/>
  <c r="I22"/>
  <c r="I26"/>
  <c r="I30"/>
  <c r="I34"/>
  <c r="I38"/>
  <c r="Y38" i="16" s="1"/>
  <c r="I42" i="3"/>
  <c r="I46"/>
  <c r="I50"/>
  <c r="I54"/>
  <c r="Y54" i="16" s="1"/>
  <c r="I58" i="3"/>
  <c r="I62"/>
  <c r="I66"/>
  <c r="I70"/>
  <c r="Y70" i="16" s="1"/>
  <c r="I74" i="3"/>
  <c r="I78"/>
  <c r="I82"/>
  <c r="I86"/>
  <c r="I90"/>
  <c r="I94"/>
  <c r="I98"/>
  <c r="I102"/>
  <c r="I106"/>
  <c r="I11"/>
  <c r="I15"/>
  <c r="I19"/>
  <c r="I23"/>
  <c r="I27"/>
  <c r="I31"/>
  <c r="I39"/>
  <c r="I47"/>
  <c r="I55"/>
  <c r="I67"/>
  <c r="I79"/>
  <c r="Y79" i="16" s="1"/>
  <c r="I87" i="3"/>
  <c r="I95"/>
  <c r="I103"/>
  <c r="AA7"/>
  <c r="AA8"/>
  <c r="AA9"/>
  <c r="I7"/>
  <c r="AA10"/>
  <c r="G112"/>
  <c r="G111"/>
  <c r="G110"/>
  <c r="G109"/>
  <c r="AO75" i="16" l="1"/>
  <c r="AP93"/>
  <c r="BF8"/>
  <c r="BF9"/>
  <c r="BF10"/>
  <c r="BG10"/>
  <c r="BG9"/>
  <c r="AO109"/>
  <c r="AO111"/>
  <c r="AN110"/>
  <c r="AN109"/>
  <c r="G110"/>
  <c r="G112"/>
  <c r="W109"/>
  <c r="W111"/>
  <c r="AO110"/>
  <c r="AO112"/>
  <c r="AN112"/>
  <c r="AN111"/>
  <c r="Y103"/>
  <c r="Y67"/>
  <c r="Y31"/>
  <c r="Y15"/>
  <c r="Y98"/>
  <c r="Y82"/>
  <c r="Y66"/>
  <c r="Y50"/>
  <c r="Y34"/>
  <c r="Y18"/>
  <c r="Y91"/>
  <c r="Y63"/>
  <c r="Y35"/>
  <c r="Y77"/>
  <c r="Y45"/>
  <c r="Y13"/>
  <c r="Y80"/>
  <c r="Y48"/>
  <c r="Y16"/>
  <c r="Y89"/>
  <c r="Y57"/>
  <c r="Y25"/>
  <c r="Y92"/>
  <c r="Y60"/>
  <c r="Y28"/>
  <c r="Y7"/>
  <c r="Y85"/>
  <c r="Y37"/>
  <c r="Y72"/>
  <c r="Y24"/>
  <c r="Y68"/>
  <c r="Y20"/>
  <c r="Y39"/>
  <c r="Y19"/>
  <c r="Y102"/>
  <c r="Y86"/>
  <c r="Y14"/>
  <c r="Y81"/>
  <c r="Y100"/>
  <c r="Y87"/>
  <c r="Y47"/>
  <c r="Y23"/>
  <c r="Y106"/>
  <c r="Y90"/>
  <c r="Y74"/>
  <c r="Y58"/>
  <c r="Y42"/>
  <c r="Y26"/>
  <c r="Y10"/>
  <c r="Y75"/>
  <c r="Y51"/>
  <c r="Y93"/>
  <c r="Y61"/>
  <c r="Y29"/>
  <c r="Y96"/>
  <c r="Y64"/>
  <c r="Y32"/>
  <c r="Y105"/>
  <c r="Y73"/>
  <c r="Y41"/>
  <c r="Y9"/>
  <c r="Y76"/>
  <c r="Y44"/>
  <c r="Y12"/>
  <c r="Y30"/>
  <c r="Y83"/>
  <c r="Y43"/>
  <c r="Y53"/>
  <c r="Y104"/>
  <c r="Y56"/>
  <c r="Y97"/>
  <c r="Y49"/>
  <c r="Y84"/>
  <c r="Y36"/>
  <c r="Y95"/>
  <c r="Y55"/>
  <c r="Y27"/>
  <c r="Y11"/>
  <c r="Y94"/>
  <c r="Y78"/>
  <c r="Y62"/>
  <c r="Y46"/>
  <c r="Y22"/>
  <c r="Y71"/>
  <c r="Y69"/>
  <c r="Y88"/>
  <c r="Y8"/>
  <c r="Y33"/>
  <c r="Y52"/>
  <c r="X112"/>
  <c r="X111"/>
  <c r="X110"/>
  <c r="X109"/>
  <c r="I79"/>
  <c r="AQ79" s="1"/>
  <c r="I39"/>
  <c r="AQ39" s="1"/>
  <c r="I19"/>
  <c r="AQ19" s="1"/>
  <c r="I102"/>
  <c r="AQ102" s="1"/>
  <c r="I86"/>
  <c r="AQ86" s="1"/>
  <c r="I70"/>
  <c r="AQ70" s="1"/>
  <c r="I54"/>
  <c r="AQ54" s="1"/>
  <c r="I38"/>
  <c r="AQ38" s="1"/>
  <c r="I22"/>
  <c r="AQ22" s="1"/>
  <c r="I99"/>
  <c r="AQ99" s="1"/>
  <c r="I71"/>
  <c r="AQ71" s="1"/>
  <c r="I43"/>
  <c r="AQ43" s="1"/>
  <c r="I85"/>
  <c r="AQ85" s="1"/>
  <c r="I53"/>
  <c r="AQ53" s="1"/>
  <c r="I21"/>
  <c r="AQ21" s="1"/>
  <c r="I88"/>
  <c r="AQ88" s="1"/>
  <c r="I56"/>
  <c r="AQ56" s="1"/>
  <c r="I24"/>
  <c r="AQ24" s="1"/>
  <c r="I97"/>
  <c r="AQ97" s="1"/>
  <c r="I65"/>
  <c r="AQ65" s="1"/>
  <c r="I33"/>
  <c r="AQ33" s="1"/>
  <c r="I100"/>
  <c r="AQ100" s="1"/>
  <c r="I68"/>
  <c r="AQ68" s="1"/>
  <c r="I36"/>
  <c r="AQ36" s="1"/>
  <c r="I87"/>
  <c r="AQ87" s="1"/>
  <c r="I47"/>
  <c r="AQ47" s="1"/>
  <c r="I23"/>
  <c r="AQ23" s="1"/>
  <c r="I106"/>
  <c r="AQ106" s="1"/>
  <c r="I90"/>
  <c r="AQ90" s="1"/>
  <c r="I74"/>
  <c r="AQ74" s="1"/>
  <c r="I58"/>
  <c r="AQ58" s="1"/>
  <c r="I42"/>
  <c r="AQ42" s="1"/>
  <c r="I26"/>
  <c r="AQ26" s="1"/>
  <c r="I10"/>
  <c r="AQ10" s="1"/>
  <c r="I75"/>
  <c r="AQ75" s="1"/>
  <c r="I51"/>
  <c r="AQ51" s="1"/>
  <c r="I93"/>
  <c r="AQ93" s="1"/>
  <c r="I61"/>
  <c r="AQ61" s="1"/>
  <c r="I29"/>
  <c r="AQ29" s="1"/>
  <c r="I96"/>
  <c r="AQ96" s="1"/>
  <c r="I64"/>
  <c r="AQ64" s="1"/>
  <c r="I32"/>
  <c r="AQ32" s="1"/>
  <c r="I105"/>
  <c r="AQ105" s="1"/>
  <c r="I73"/>
  <c r="AQ73" s="1"/>
  <c r="I41"/>
  <c r="AQ41" s="1"/>
  <c r="I9"/>
  <c r="AQ9" s="1"/>
  <c r="I76"/>
  <c r="AQ76" s="1"/>
  <c r="I44"/>
  <c r="AQ44" s="1"/>
  <c r="I12"/>
  <c r="AQ12" s="1"/>
  <c r="I103"/>
  <c r="AQ103" s="1"/>
  <c r="I67"/>
  <c r="AQ67" s="1"/>
  <c r="I31"/>
  <c r="AQ31" s="1"/>
  <c r="I15"/>
  <c r="AQ15" s="1"/>
  <c r="I98"/>
  <c r="AQ98" s="1"/>
  <c r="I82"/>
  <c r="AQ82" s="1"/>
  <c r="I66"/>
  <c r="AQ66" s="1"/>
  <c r="I50"/>
  <c r="AQ50" s="1"/>
  <c r="I34"/>
  <c r="AQ34" s="1"/>
  <c r="I18"/>
  <c r="AQ18" s="1"/>
  <c r="I91"/>
  <c r="AQ91" s="1"/>
  <c r="I63"/>
  <c r="AQ63" s="1"/>
  <c r="I35"/>
  <c r="AQ35" s="1"/>
  <c r="I77"/>
  <c r="AQ77" s="1"/>
  <c r="I45"/>
  <c r="AQ45" s="1"/>
  <c r="I13"/>
  <c r="AQ13" s="1"/>
  <c r="I80"/>
  <c r="AQ80" s="1"/>
  <c r="I48"/>
  <c r="AQ48" s="1"/>
  <c r="I16"/>
  <c r="AQ16" s="1"/>
  <c r="I89"/>
  <c r="AQ89" s="1"/>
  <c r="I57"/>
  <c r="AQ57" s="1"/>
  <c r="I25"/>
  <c r="AQ25" s="1"/>
  <c r="I92"/>
  <c r="AQ92" s="1"/>
  <c r="I60"/>
  <c r="AQ60" s="1"/>
  <c r="I28"/>
  <c r="AQ28" s="1"/>
  <c r="I95"/>
  <c r="AQ95" s="1"/>
  <c r="I55"/>
  <c r="AQ55" s="1"/>
  <c r="I27"/>
  <c r="AQ27" s="1"/>
  <c r="I11"/>
  <c r="AQ11" s="1"/>
  <c r="I94"/>
  <c r="AQ94" s="1"/>
  <c r="I78"/>
  <c r="AQ78" s="1"/>
  <c r="I62"/>
  <c r="AQ62" s="1"/>
  <c r="I46"/>
  <c r="AQ46" s="1"/>
  <c r="I30"/>
  <c r="AQ30" s="1"/>
  <c r="I14"/>
  <c r="AQ14" s="1"/>
  <c r="I83"/>
  <c r="AQ83" s="1"/>
  <c r="I59"/>
  <c r="AQ59" s="1"/>
  <c r="I101"/>
  <c r="AQ101" s="1"/>
  <c r="I69"/>
  <c r="AQ69" s="1"/>
  <c r="I37"/>
  <c r="AQ37" s="1"/>
  <c r="I104"/>
  <c r="AQ104" s="1"/>
  <c r="I72"/>
  <c r="AQ72" s="1"/>
  <c r="I40"/>
  <c r="AQ40" s="1"/>
  <c r="I8"/>
  <c r="AQ8" s="1"/>
  <c r="I81"/>
  <c r="AQ81" s="1"/>
  <c r="I49"/>
  <c r="AQ49" s="1"/>
  <c r="I17"/>
  <c r="AQ17" s="1"/>
  <c r="I84"/>
  <c r="AQ84" s="1"/>
  <c r="I52"/>
  <c r="AQ52" s="1"/>
  <c r="I20"/>
  <c r="AQ20" s="1"/>
  <c r="I7"/>
  <c r="AQ7" s="1"/>
  <c r="H112"/>
  <c r="H111"/>
  <c r="H110"/>
  <c r="H109"/>
  <c r="J99" i="3"/>
  <c r="Z99" i="16" s="1"/>
  <c r="J91" i="3"/>
  <c r="J83"/>
  <c r="J75"/>
  <c r="J71"/>
  <c r="Z71" i="16" s="1"/>
  <c r="J63" i="3"/>
  <c r="J59"/>
  <c r="J51"/>
  <c r="J43"/>
  <c r="J35"/>
  <c r="J101"/>
  <c r="Z101" i="16" s="1"/>
  <c r="J93" i="3"/>
  <c r="J85"/>
  <c r="Z85" i="16" s="1"/>
  <c r="J77" i="3"/>
  <c r="J69"/>
  <c r="J61"/>
  <c r="J53"/>
  <c r="J45"/>
  <c r="J37"/>
  <c r="Z37" i="16" s="1"/>
  <c r="J29" i="3"/>
  <c r="J21"/>
  <c r="Z21" i="16" s="1"/>
  <c r="J13" i="3"/>
  <c r="J104"/>
  <c r="J96"/>
  <c r="J88"/>
  <c r="J80"/>
  <c r="J72"/>
  <c r="Z72" i="16" s="1"/>
  <c r="J64" i="3"/>
  <c r="J56"/>
  <c r="J48"/>
  <c r="J40"/>
  <c r="Z40" i="16" s="1"/>
  <c r="J32" i="3"/>
  <c r="J24"/>
  <c r="Z24" i="16" s="1"/>
  <c r="J16" i="3"/>
  <c r="J8"/>
  <c r="J105"/>
  <c r="J97"/>
  <c r="J89"/>
  <c r="J81"/>
  <c r="Z81" i="16" s="1"/>
  <c r="J73" i="3"/>
  <c r="J65"/>
  <c r="Z65" i="16" s="1"/>
  <c r="J57" i="3"/>
  <c r="J49"/>
  <c r="J41"/>
  <c r="J33"/>
  <c r="Z33" i="16" s="1"/>
  <c r="J25" i="3"/>
  <c r="J17"/>
  <c r="J9"/>
  <c r="J100"/>
  <c r="J92"/>
  <c r="J84"/>
  <c r="Z84" i="16" s="1"/>
  <c r="J76" i="3"/>
  <c r="J68"/>
  <c r="Z68" i="16" s="1"/>
  <c r="J60" i="3"/>
  <c r="J52"/>
  <c r="J44"/>
  <c r="J36"/>
  <c r="J28"/>
  <c r="J20"/>
  <c r="Z20" i="16" s="1"/>
  <c r="J12" i="3"/>
  <c r="J103"/>
  <c r="Z103" i="16" s="1"/>
  <c r="J95" i="3"/>
  <c r="J87"/>
  <c r="J79"/>
  <c r="J67"/>
  <c r="Z67" i="16" s="1"/>
  <c r="J55" i="3"/>
  <c r="J47"/>
  <c r="J39"/>
  <c r="J31"/>
  <c r="Z31" i="16" s="1"/>
  <c r="J27" i="3"/>
  <c r="J23"/>
  <c r="J19"/>
  <c r="J15"/>
  <c r="Z15" i="16" s="1"/>
  <c r="J11" i="3"/>
  <c r="J106"/>
  <c r="J102"/>
  <c r="J98"/>
  <c r="Z98" i="16" s="1"/>
  <c r="J94" i="3"/>
  <c r="J90"/>
  <c r="J86"/>
  <c r="J82"/>
  <c r="Z82" i="16" s="1"/>
  <c r="J78" i="3"/>
  <c r="J74"/>
  <c r="J70"/>
  <c r="J66"/>
  <c r="Z66" i="16" s="1"/>
  <c r="J62" i="3"/>
  <c r="J58"/>
  <c r="J54"/>
  <c r="J50"/>
  <c r="Z50" i="16" s="1"/>
  <c r="J46" i="3"/>
  <c r="J42"/>
  <c r="J38"/>
  <c r="J34"/>
  <c r="Z34" i="16" s="1"/>
  <c r="J30" i="3"/>
  <c r="J26"/>
  <c r="J22"/>
  <c r="J18"/>
  <c r="Z18" i="16" s="1"/>
  <c r="J14" i="3"/>
  <c r="J10"/>
  <c r="AB7"/>
  <c r="AB8"/>
  <c r="AB9"/>
  <c r="J7"/>
  <c r="AB10"/>
  <c r="H112"/>
  <c r="H111"/>
  <c r="H110"/>
  <c r="H109"/>
  <c r="BF7" i="16" l="1"/>
  <c r="BG8"/>
  <c r="AP111"/>
  <c r="BH9"/>
  <c r="BH10"/>
  <c r="BG7"/>
  <c r="BH7"/>
  <c r="BH8"/>
  <c r="AP110"/>
  <c r="AP112"/>
  <c r="AP109"/>
  <c r="Z38"/>
  <c r="Z70"/>
  <c r="Z11"/>
  <c r="Z79"/>
  <c r="Z28"/>
  <c r="Z60"/>
  <c r="Z92"/>
  <c r="Z25"/>
  <c r="Z57"/>
  <c r="Z89"/>
  <c r="Z16"/>
  <c r="Z48"/>
  <c r="Z80"/>
  <c r="Z13"/>
  <c r="Z45"/>
  <c r="Z77"/>
  <c r="Z35"/>
  <c r="Z63"/>
  <c r="Z91"/>
  <c r="Z14"/>
  <c r="Z46"/>
  <c r="Z78"/>
  <c r="Z102"/>
  <c r="Z39"/>
  <c r="Z95"/>
  <c r="Z36"/>
  <c r="Z17"/>
  <c r="Z8"/>
  <c r="Z88"/>
  <c r="Z53"/>
  <c r="Z59"/>
  <c r="Z22"/>
  <c r="Z54"/>
  <c r="Z94"/>
  <c r="Z27"/>
  <c r="Z12"/>
  <c r="Z44"/>
  <c r="Z76"/>
  <c r="Z9"/>
  <c r="Z41"/>
  <c r="Z73"/>
  <c r="Z105"/>
  <c r="Z32"/>
  <c r="Z64"/>
  <c r="Z96"/>
  <c r="Z29"/>
  <c r="Z61"/>
  <c r="Z93"/>
  <c r="Z51"/>
  <c r="Z75"/>
  <c r="Z10"/>
  <c r="Z26"/>
  <c r="Z42"/>
  <c r="Z58"/>
  <c r="Z74"/>
  <c r="Z90"/>
  <c r="Z106"/>
  <c r="Z23"/>
  <c r="Z47"/>
  <c r="Z87"/>
  <c r="Z7"/>
  <c r="Z52"/>
  <c r="Z100"/>
  <c r="Z49"/>
  <c r="Z97"/>
  <c r="Z56"/>
  <c r="Z104"/>
  <c r="Z69"/>
  <c r="Z43"/>
  <c r="Z83"/>
  <c r="Z30"/>
  <c r="Z62"/>
  <c r="Z86"/>
  <c r="Z19"/>
  <c r="Z55"/>
  <c r="Y112"/>
  <c r="Y111"/>
  <c r="Y110"/>
  <c r="Y109"/>
  <c r="J22"/>
  <c r="AR22" s="1"/>
  <c r="J38"/>
  <c r="AR38" s="1"/>
  <c r="J54"/>
  <c r="AR54" s="1"/>
  <c r="J70"/>
  <c r="AR70" s="1"/>
  <c r="J86"/>
  <c r="AR86" s="1"/>
  <c r="J102"/>
  <c r="AR102" s="1"/>
  <c r="J19"/>
  <c r="AR19" s="1"/>
  <c r="J39"/>
  <c r="AR39" s="1"/>
  <c r="J79"/>
  <c r="AR79" s="1"/>
  <c r="J12"/>
  <c r="AR12" s="1"/>
  <c r="J44"/>
  <c r="AR44" s="1"/>
  <c r="J76"/>
  <c r="AR76" s="1"/>
  <c r="J9"/>
  <c r="AR9" s="1"/>
  <c r="J41"/>
  <c r="AR41" s="1"/>
  <c r="J73"/>
  <c r="AR73" s="1"/>
  <c r="J105"/>
  <c r="AR105" s="1"/>
  <c r="J32"/>
  <c r="AR32" s="1"/>
  <c r="J64"/>
  <c r="AR64" s="1"/>
  <c r="J96"/>
  <c r="AR96" s="1"/>
  <c r="J29"/>
  <c r="AR29" s="1"/>
  <c r="J61"/>
  <c r="AR61" s="1"/>
  <c r="J93"/>
  <c r="AR93" s="1"/>
  <c r="J51"/>
  <c r="AR51" s="1"/>
  <c r="J75"/>
  <c r="AR75" s="1"/>
  <c r="J36"/>
  <c r="AR36" s="1"/>
  <c r="J68"/>
  <c r="AR68" s="1"/>
  <c r="J100"/>
  <c r="AR100" s="1"/>
  <c r="J33"/>
  <c r="AR33" s="1"/>
  <c r="J65"/>
  <c r="AR65" s="1"/>
  <c r="J97"/>
  <c r="AR97" s="1"/>
  <c r="J24"/>
  <c r="AR24" s="1"/>
  <c r="J56"/>
  <c r="AR56" s="1"/>
  <c r="J88"/>
  <c r="AR88" s="1"/>
  <c r="J21"/>
  <c r="AR21" s="1"/>
  <c r="J53"/>
  <c r="AR53" s="1"/>
  <c r="J85"/>
  <c r="AR85" s="1"/>
  <c r="J43"/>
  <c r="AR43" s="1"/>
  <c r="J71"/>
  <c r="AR71" s="1"/>
  <c r="J99"/>
  <c r="AR99" s="1"/>
  <c r="J10"/>
  <c r="AR10" s="1"/>
  <c r="J26"/>
  <c r="AR26" s="1"/>
  <c r="J42"/>
  <c r="AR42" s="1"/>
  <c r="J58"/>
  <c r="AR58" s="1"/>
  <c r="J74"/>
  <c r="AR74" s="1"/>
  <c r="J90"/>
  <c r="AR90" s="1"/>
  <c r="J106"/>
  <c r="AR106" s="1"/>
  <c r="J23"/>
  <c r="AR23" s="1"/>
  <c r="J47"/>
  <c r="AR47" s="1"/>
  <c r="J87"/>
  <c r="AR87" s="1"/>
  <c r="J20"/>
  <c r="AR20" s="1"/>
  <c r="J52"/>
  <c r="AR52" s="1"/>
  <c r="J84"/>
  <c r="AR84" s="1"/>
  <c r="J17"/>
  <c r="AR17" s="1"/>
  <c r="J49"/>
  <c r="AR49" s="1"/>
  <c r="J81"/>
  <c r="AR81" s="1"/>
  <c r="J8"/>
  <c r="AR8" s="1"/>
  <c r="J40"/>
  <c r="AR40" s="1"/>
  <c r="J72"/>
  <c r="AR72" s="1"/>
  <c r="J104"/>
  <c r="AR104" s="1"/>
  <c r="J37"/>
  <c r="AR37" s="1"/>
  <c r="J69"/>
  <c r="AR69" s="1"/>
  <c r="J101"/>
  <c r="AR101" s="1"/>
  <c r="J59"/>
  <c r="AR59" s="1"/>
  <c r="J83"/>
  <c r="AR83" s="1"/>
  <c r="J14"/>
  <c r="AR14" s="1"/>
  <c r="J30"/>
  <c r="AR30" s="1"/>
  <c r="J46"/>
  <c r="AR46" s="1"/>
  <c r="J62"/>
  <c r="AR62" s="1"/>
  <c r="J78"/>
  <c r="AR78" s="1"/>
  <c r="J94"/>
  <c r="AR94" s="1"/>
  <c r="J11"/>
  <c r="AR11" s="1"/>
  <c r="J27"/>
  <c r="AR27" s="1"/>
  <c r="J55"/>
  <c r="AR55" s="1"/>
  <c r="J95"/>
  <c r="AR95" s="1"/>
  <c r="J28"/>
  <c r="AR28" s="1"/>
  <c r="J60"/>
  <c r="AR60" s="1"/>
  <c r="J92"/>
  <c r="AR92" s="1"/>
  <c r="J25"/>
  <c r="AR25" s="1"/>
  <c r="J57"/>
  <c r="AR57" s="1"/>
  <c r="J89"/>
  <c r="AR89" s="1"/>
  <c r="J16"/>
  <c r="AR16" s="1"/>
  <c r="J48"/>
  <c r="AR48" s="1"/>
  <c r="J80"/>
  <c r="AR80" s="1"/>
  <c r="J13"/>
  <c r="AR13" s="1"/>
  <c r="J45"/>
  <c r="AR45" s="1"/>
  <c r="J77"/>
  <c r="AR77" s="1"/>
  <c r="J35"/>
  <c r="AR35" s="1"/>
  <c r="J63"/>
  <c r="AR63" s="1"/>
  <c r="J91"/>
  <c r="AR91" s="1"/>
  <c r="J18"/>
  <c r="AR18" s="1"/>
  <c r="J34"/>
  <c r="AR34" s="1"/>
  <c r="J50"/>
  <c r="AR50" s="1"/>
  <c r="J66"/>
  <c r="AR66" s="1"/>
  <c r="J82"/>
  <c r="AR82" s="1"/>
  <c r="J98"/>
  <c r="AR98" s="1"/>
  <c r="J15"/>
  <c r="AR15" s="1"/>
  <c r="J31"/>
  <c r="AR31" s="1"/>
  <c r="J67"/>
  <c r="AR67" s="1"/>
  <c r="J103"/>
  <c r="AR103" s="1"/>
  <c r="I112"/>
  <c r="I111"/>
  <c r="I110"/>
  <c r="I109"/>
  <c r="J7"/>
  <c r="AR7" s="1"/>
  <c r="K10" i="3"/>
  <c r="K14"/>
  <c r="K18"/>
  <c r="K22"/>
  <c r="AA22" i="16" s="1"/>
  <c r="K26" i="3"/>
  <c r="K30"/>
  <c r="K34"/>
  <c r="K38"/>
  <c r="AA38" i="16" s="1"/>
  <c r="K42" i="3"/>
  <c r="K46"/>
  <c r="K50"/>
  <c r="K54"/>
  <c r="AA54" i="16" s="1"/>
  <c r="K58" i="3"/>
  <c r="K62"/>
  <c r="K66"/>
  <c r="K70"/>
  <c r="AA70" i="16" s="1"/>
  <c r="K74" i="3"/>
  <c r="K78"/>
  <c r="K82"/>
  <c r="K86"/>
  <c r="AA86" i="16" s="1"/>
  <c r="K90" i="3"/>
  <c r="K94"/>
  <c r="K98"/>
  <c r="K102"/>
  <c r="AA102" i="16" s="1"/>
  <c r="K106" i="3"/>
  <c r="K11"/>
  <c r="K15"/>
  <c r="K19"/>
  <c r="AA19" i="16" s="1"/>
  <c r="K23" i="3"/>
  <c r="K27"/>
  <c r="K31"/>
  <c r="K39"/>
  <c r="AA39" i="16" s="1"/>
  <c r="K47" i="3"/>
  <c r="K55"/>
  <c r="K67"/>
  <c r="K79"/>
  <c r="AA79" i="16" s="1"/>
  <c r="K87" i="3"/>
  <c r="K95"/>
  <c r="K103"/>
  <c r="K12"/>
  <c r="AA12" i="16" s="1"/>
  <c r="K20" i="3"/>
  <c r="K28"/>
  <c r="K36"/>
  <c r="K44"/>
  <c r="AA44" i="16" s="1"/>
  <c r="K52" i="3"/>
  <c r="K60"/>
  <c r="K68"/>
  <c r="K76"/>
  <c r="AA76" i="16" s="1"/>
  <c r="K84" i="3"/>
  <c r="K92"/>
  <c r="K100"/>
  <c r="K9"/>
  <c r="AA9" i="16" s="1"/>
  <c r="K17" i="3"/>
  <c r="K25"/>
  <c r="K33"/>
  <c r="K41"/>
  <c r="AA41" i="16" s="1"/>
  <c r="K49" i="3"/>
  <c r="K57"/>
  <c r="K65"/>
  <c r="K73"/>
  <c r="AA73" i="16" s="1"/>
  <c r="K81" i="3"/>
  <c r="K89"/>
  <c r="K97"/>
  <c r="K105"/>
  <c r="AA105" i="16" s="1"/>
  <c r="K8" i="3"/>
  <c r="K16"/>
  <c r="K24"/>
  <c r="K32"/>
  <c r="AA32" i="16" s="1"/>
  <c r="K40" i="3"/>
  <c r="K48"/>
  <c r="K56"/>
  <c r="K64"/>
  <c r="AA64" i="16" s="1"/>
  <c r="K72" i="3"/>
  <c r="K80"/>
  <c r="K88"/>
  <c r="K96"/>
  <c r="AA96" i="16" s="1"/>
  <c r="K104" i="3"/>
  <c r="K13"/>
  <c r="K21"/>
  <c r="K29"/>
  <c r="AA29" i="16" s="1"/>
  <c r="K37" i="3"/>
  <c r="K45"/>
  <c r="K53"/>
  <c r="K61"/>
  <c r="AA61" i="16" s="1"/>
  <c r="K69" i="3"/>
  <c r="K77"/>
  <c r="K85"/>
  <c r="K93"/>
  <c r="AA93" i="16" s="1"/>
  <c r="K101" i="3"/>
  <c r="K35"/>
  <c r="K43"/>
  <c r="K51"/>
  <c r="AA51" i="16" s="1"/>
  <c r="K59" i="3"/>
  <c r="K63"/>
  <c r="K71"/>
  <c r="K75"/>
  <c r="AA75" i="16" s="1"/>
  <c r="K83" i="3"/>
  <c r="K91"/>
  <c r="K99"/>
  <c r="AC7"/>
  <c r="AC8"/>
  <c r="AC9"/>
  <c r="K7"/>
  <c r="AC10"/>
  <c r="I112"/>
  <c r="I111"/>
  <c r="I110"/>
  <c r="I109"/>
  <c r="BI7" i="16" l="1"/>
  <c r="BI9"/>
  <c r="BI8"/>
  <c r="BI10"/>
  <c r="AQ112"/>
  <c r="AQ111"/>
  <c r="AQ110"/>
  <c r="AQ109"/>
  <c r="AA99"/>
  <c r="AA71"/>
  <c r="AA43"/>
  <c r="AA85"/>
  <c r="AA53"/>
  <c r="AA21"/>
  <c r="AA88"/>
  <c r="AA56"/>
  <c r="AA24"/>
  <c r="AA97"/>
  <c r="AA65"/>
  <c r="AA33"/>
  <c r="AA100"/>
  <c r="AA68"/>
  <c r="AA36"/>
  <c r="AA103"/>
  <c r="AA67"/>
  <c r="AA31"/>
  <c r="AA15"/>
  <c r="AA98"/>
  <c r="AA82"/>
  <c r="AA66"/>
  <c r="AA50"/>
  <c r="AA34"/>
  <c r="AA18"/>
  <c r="AA7"/>
  <c r="AA83"/>
  <c r="AA59"/>
  <c r="AA101"/>
  <c r="AA69"/>
  <c r="AA37"/>
  <c r="AA104"/>
  <c r="AA72"/>
  <c r="AA40"/>
  <c r="AA8"/>
  <c r="AA81"/>
  <c r="AA49"/>
  <c r="AA17"/>
  <c r="AA84"/>
  <c r="AA52"/>
  <c r="AA20"/>
  <c r="AA87"/>
  <c r="AA47"/>
  <c r="AA23"/>
  <c r="AA106"/>
  <c r="AA90"/>
  <c r="AA74"/>
  <c r="AA58"/>
  <c r="AA42"/>
  <c r="AA26"/>
  <c r="AA10"/>
  <c r="AA91"/>
  <c r="AA63"/>
  <c r="AA35"/>
  <c r="AA77"/>
  <c r="AA45"/>
  <c r="AA13"/>
  <c r="AA80"/>
  <c r="AA48"/>
  <c r="AA16"/>
  <c r="AA89"/>
  <c r="AA57"/>
  <c r="AA25"/>
  <c r="AA92"/>
  <c r="AA60"/>
  <c r="AA28"/>
  <c r="AA95"/>
  <c r="AA55"/>
  <c r="AA27"/>
  <c r="AA11"/>
  <c r="AA94"/>
  <c r="AA78"/>
  <c r="AA62"/>
  <c r="AA46"/>
  <c r="AA30"/>
  <c r="AA14"/>
  <c r="Z112"/>
  <c r="Z111"/>
  <c r="Z110"/>
  <c r="Z109"/>
  <c r="K75"/>
  <c r="AS75" s="1"/>
  <c r="K51"/>
  <c r="AS51" s="1"/>
  <c r="K93"/>
  <c r="AS93" s="1"/>
  <c r="K61"/>
  <c r="AS61" s="1"/>
  <c r="K29"/>
  <c r="AS29" s="1"/>
  <c r="K96"/>
  <c r="AS96" s="1"/>
  <c r="K64"/>
  <c r="AS64" s="1"/>
  <c r="K32"/>
  <c r="AS32" s="1"/>
  <c r="K105"/>
  <c r="AS105" s="1"/>
  <c r="K73"/>
  <c r="AS73" s="1"/>
  <c r="K41"/>
  <c r="AS41" s="1"/>
  <c r="K9"/>
  <c r="AS9" s="1"/>
  <c r="K76"/>
  <c r="AS76" s="1"/>
  <c r="K44"/>
  <c r="AS44" s="1"/>
  <c r="K12"/>
  <c r="AS12" s="1"/>
  <c r="K79"/>
  <c r="AS79" s="1"/>
  <c r="K39"/>
  <c r="AS39" s="1"/>
  <c r="K19"/>
  <c r="AS19" s="1"/>
  <c r="K102"/>
  <c r="AS102" s="1"/>
  <c r="K86"/>
  <c r="AS86" s="1"/>
  <c r="K70"/>
  <c r="AS70" s="1"/>
  <c r="K54"/>
  <c r="AS54" s="1"/>
  <c r="K38"/>
  <c r="AS38" s="1"/>
  <c r="K22"/>
  <c r="AS22" s="1"/>
  <c r="K99"/>
  <c r="AS99" s="1"/>
  <c r="K71"/>
  <c r="AS71" s="1"/>
  <c r="K43"/>
  <c r="AS43" s="1"/>
  <c r="K85"/>
  <c r="AS85" s="1"/>
  <c r="K53"/>
  <c r="AS53" s="1"/>
  <c r="K21"/>
  <c r="AS21" s="1"/>
  <c r="K88"/>
  <c r="AS88" s="1"/>
  <c r="K56"/>
  <c r="AS56" s="1"/>
  <c r="K24"/>
  <c r="AS24" s="1"/>
  <c r="K97"/>
  <c r="AS97" s="1"/>
  <c r="K65"/>
  <c r="AS65" s="1"/>
  <c r="K33"/>
  <c r="AS33" s="1"/>
  <c r="K100"/>
  <c r="AS100" s="1"/>
  <c r="K68"/>
  <c r="AS68" s="1"/>
  <c r="K36"/>
  <c r="AS36" s="1"/>
  <c r="K103"/>
  <c r="AS103" s="1"/>
  <c r="K67"/>
  <c r="AS67" s="1"/>
  <c r="K31"/>
  <c r="AS31" s="1"/>
  <c r="K15"/>
  <c r="AS15" s="1"/>
  <c r="K98"/>
  <c r="AS98" s="1"/>
  <c r="K82"/>
  <c r="AS82" s="1"/>
  <c r="K66"/>
  <c r="AS66" s="1"/>
  <c r="K50"/>
  <c r="AS50" s="1"/>
  <c r="K34"/>
  <c r="AS34" s="1"/>
  <c r="K18"/>
  <c r="AS18" s="1"/>
  <c r="K91"/>
  <c r="AS91" s="1"/>
  <c r="K63"/>
  <c r="AS63" s="1"/>
  <c r="K35"/>
  <c r="AS35" s="1"/>
  <c r="K77"/>
  <c r="AS77" s="1"/>
  <c r="K45"/>
  <c r="AS45" s="1"/>
  <c r="K13"/>
  <c r="AS13" s="1"/>
  <c r="K80"/>
  <c r="AS80" s="1"/>
  <c r="K48"/>
  <c r="AS48" s="1"/>
  <c r="K16"/>
  <c r="AS16" s="1"/>
  <c r="K89"/>
  <c r="AS89" s="1"/>
  <c r="K57"/>
  <c r="AS57" s="1"/>
  <c r="K25"/>
  <c r="AS25" s="1"/>
  <c r="K92"/>
  <c r="AS92" s="1"/>
  <c r="K60"/>
  <c r="AS60" s="1"/>
  <c r="K28"/>
  <c r="AS28" s="1"/>
  <c r="K95"/>
  <c r="AS95" s="1"/>
  <c r="K55"/>
  <c r="AS55" s="1"/>
  <c r="K27"/>
  <c r="AS27" s="1"/>
  <c r="K11"/>
  <c r="AS11" s="1"/>
  <c r="K94"/>
  <c r="AS94" s="1"/>
  <c r="K78"/>
  <c r="AS78" s="1"/>
  <c r="K62"/>
  <c r="AS62" s="1"/>
  <c r="K46"/>
  <c r="AS46" s="1"/>
  <c r="K30"/>
  <c r="AS30" s="1"/>
  <c r="K14"/>
  <c r="AS14" s="1"/>
  <c r="K83"/>
  <c r="AS83" s="1"/>
  <c r="K59"/>
  <c r="AS59" s="1"/>
  <c r="K101"/>
  <c r="AS101" s="1"/>
  <c r="K69"/>
  <c r="AS69" s="1"/>
  <c r="K37"/>
  <c r="AS37" s="1"/>
  <c r="K104"/>
  <c r="AS104" s="1"/>
  <c r="K72"/>
  <c r="AS72" s="1"/>
  <c r="K40"/>
  <c r="AS40" s="1"/>
  <c r="K8"/>
  <c r="AS8" s="1"/>
  <c r="K81"/>
  <c r="AS81" s="1"/>
  <c r="K49"/>
  <c r="AS49" s="1"/>
  <c r="K17"/>
  <c r="AS17" s="1"/>
  <c r="K84"/>
  <c r="AS84" s="1"/>
  <c r="K52"/>
  <c r="AS52" s="1"/>
  <c r="K20"/>
  <c r="AS20" s="1"/>
  <c r="K87"/>
  <c r="AS87" s="1"/>
  <c r="K47"/>
  <c r="AS47" s="1"/>
  <c r="K23"/>
  <c r="AS23" s="1"/>
  <c r="K106"/>
  <c r="AS106" s="1"/>
  <c r="K90"/>
  <c r="AS90" s="1"/>
  <c r="K74"/>
  <c r="AS74" s="1"/>
  <c r="K58"/>
  <c r="AS58" s="1"/>
  <c r="K42"/>
  <c r="AS42" s="1"/>
  <c r="K26"/>
  <c r="AS26" s="1"/>
  <c r="K10"/>
  <c r="AS10" s="1"/>
  <c r="K7"/>
  <c r="AS7" s="1"/>
  <c r="J112"/>
  <c r="J111"/>
  <c r="J110"/>
  <c r="J109"/>
  <c r="L99" i="3"/>
  <c r="L91"/>
  <c r="L83"/>
  <c r="L75"/>
  <c r="L71"/>
  <c r="L63"/>
  <c r="L59"/>
  <c r="L51"/>
  <c r="L43"/>
  <c r="L35"/>
  <c r="L101"/>
  <c r="L93"/>
  <c r="L85"/>
  <c r="AB85" i="16" s="1"/>
  <c r="L77" i="3"/>
  <c r="L69"/>
  <c r="L61"/>
  <c r="L53"/>
  <c r="L45"/>
  <c r="L37"/>
  <c r="L29"/>
  <c r="L21"/>
  <c r="L13"/>
  <c r="L104"/>
  <c r="L96"/>
  <c r="L88"/>
  <c r="L80"/>
  <c r="L72"/>
  <c r="L64"/>
  <c r="L56"/>
  <c r="L48"/>
  <c r="L40"/>
  <c r="L32"/>
  <c r="L24"/>
  <c r="L16"/>
  <c r="L8"/>
  <c r="L105"/>
  <c r="L97"/>
  <c r="L89"/>
  <c r="L81"/>
  <c r="L73"/>
  <c r="L65"/>
  <c r="L57"/>
  <c r="L49"/>
  <c r="L41"/>
  <c r="L33"/>
  <c r="L25"/>
  <c r="L17"/>
  <c r="L9"/>
  <c r="L100"/>
  <c r="AB100" i="16" s="1"/>
  <c r="L92" i="3"/>
  <c r="L84"/>
  <c r="L76"/>
  <c r="L68"/>
  <c r="L60"/>
  <c r="L52"/>
  <c r="L44"/>
  <c r="L36"/>
  <c r="L28"/>
  <c r="L20"/>
  <c r="L12"/>
  <c r="L103"/>
  <c r="L95"/>
  <c r="L87"/>
  <c r="L79"/>
  <c r="L67"/>
  <c r="L55"/>
  <c r="L47"/>
  <c r="L39"/>
  <c r="L31"/>
  <c r="L27"/>
  <c r="L23"/>
  <c r="L19"/>
  <c r="L15"/>
  <c r="L11"/>
  <c r="L106"/>
  <c r="L102"/>
  <c r="L98"/>
  <c r="L94"/>
  <c r="L90"/>
  <c r="L86"/>
  <c r="L82"/>
  <c r="L78"/>
  <c r="L74"/>
  <c r="L70"/>
  <c r="L66"/>
  <c r="L62"/>
  <c r="L58"/>
  <c r="L54"/>
  <c r="L50"/>
  <c r="L46"/>
  <c r="L42"/>
  <c r="L38"/>
  <c r="L34"/>
  <c r="L30"/>
  <c r="L26"/>
  <c r="L22"/>
  <c r="L18"/>
  <c r="L14"/>
  <c r="L10"/>
  <c r="AD7"/>
  <c r="AD8"/>
  <c r="AD9"/>
  <c r="L7"/>
  <c r="AD10"/>
  <c r="J112"/>
  <c r="J111"/>
  <c r="J110"/>
  <c r="J109"/>
  <c r="AR111" i="16" l="1"/>
  <c r="BJ9"/>
  <c r="BJ10"/>
  <c r="BJ7"/>
  <c r="BJ8"/>
  <c r="AR110"/>
  <c r="AR112"/>
  <c r="AR109"/>
  <c r="AB14"/>
  <c r="AB30"/>
  <c r="AB46"/>
  <c r="AB62"/>
  <c r="AB78"/>
  <c r="AB94"/>
  <c r="AB11"/>
  <c r="AB27"/>
  <c r="AB55"/>
  <c r="AB95"/>
  <c r="AB28"/>
  <c r="AB60"/>
  <c r="AB92"/>
  <c r="AB25"/>
  <c r="AB57"/>
  <c r="AB89"/>
  <c r="AB16"/>
  <c r="AB48"/>
  <c r="AB80"/>
  <c r="AB13"/>
  <c r="AB45"/>
  <c r="AB77"/>
  <c r="AB35"/>
  <c r="AB63"/>
  <c r="AB91"/>
  <c r="AB18"/>
  <c r="AB34"/>
  <c r="AB50"/>
  <c r="AB66"/>
  <c r="AB82"/>
  <c r="AB98"/>
  <c r="AB15"/>
  <c r="AB31"/>
  <c r="AB67"/>
  <c r="AB103"/>
  <c r="AB36"/>
  <c r="AB68"/>
  <c r="AB33"/>
  <c r="AB65"/>
  <c r="AB97"/>
  <c r="AB24"/>
  <c r="AB56"/>
  <c r="AB88"/>
  <c r="AB21"/>
  <c r="AB53"/>
  <c r="AB43"/>
  <c r="AB71"/>
  <c r="AB99"/>
  <c r="AB22"/>
  <c r="AB38"/>
  <c r="AB54"/>
  <c r="AB70"/>
  <c r="AB86"/>
  <c r="AB102"/>
  <c r="AB19"/>
  <c r="AB39"/>
  <c r="AB79"/>
  <c r="AB12"/>
  <c r="AB44"/>
  <c r="AB76"/>
  <c r="AB9"/>
  <c r="AB41"/>
  <c r="AB73"/>
  <c r="AB105"/>
  <c r="AB32"/>
  <c r="AB64"/>
  <c r="AB96"/>
  <c r="AB29"/>
  <c r="AB61"/>
  <c r="AB93"/>
  <c r="AB51"/>
  <c r="AB75"/>
  <c r="AB10"/>
  <c r="AB26"/>
  <c r="AB42"/>
  <c r="AB58"/>
  <c r="AB74"/>
  <c r="AB90"/>
  <c r="AB106"/>
  <c r="AB23"/>
  <c r="AB47"/>
  <c r="AB87"/>
  <c r="AB20"/>
  <c r="AB52"/>
  <c r="AB84"/>
  <c r="AB17"/>
  <c r="AB49"/>
  <c r="AB81"/>
  <c r="AB8"/>
  <c r="AB40"/>
  <c r="AB72"/>
  <c r="AB104"/>
  <c r="AB37"/>
  <c r="AB69"/>
  <c r="AB101"/>
  <c r="AB59"/>
  <c r="AB83"/>
  <c r="AB7"/>
  <c r="AA112"/>
  <c r="AA111"/>
  <c r="AA110"/>
  <c r="AA109"/>
  <c r="L18"/>
  <c r="AT18" s="1"/>
  <c r="L34"/>
  <c r="AT34" s="1"/>
  <c r="L50"/>
  <c r="AT50" s="1"/>
  <c r="L66"/>
  <c r="AT66" s="1"/>
  <c r="L82"/>
  <c r="AT82" s="1"/>
  <c r="L98"/>
  <c r="AT98" s="1"/>
  <c r="L15"/>
  <c r="AT15" s="1"/>
  <c r="L31"/>
  <c r="AT31" s="1"/>
  <c r="L67"/>
  <c r="AT67" s="1"/>
  <c r="L103"/>
  <c r="AT103" s="1"/>
  <c r="L36"/>
  <c r="AT36" s="1"/>
  <c r="L68"/>
  <c r="AT68" s="1"/>
  <c r="L100"/>
  <c r="AT100" s="1"/>
  <c r="L33"/>
  <c r="AT33" s="1"/>
  <c r="L65"/>
  <c r="AT65" s="1"/>
  <c r="L97"/>
  <c r="AT97" s="1"/>
  <c r="L24"/>
  <c r="AT24" s="1"/>
  <c r="L56"/>
  <c r="AT56" s="1"/>
  <c r="L88"/>
  <c r="AT88" s="1"/>
  <c r="L21"/>
  <c r="AT21" s="1"/>
  <c r="L53"/>
  <c r="AT53" s="1"/>
  <c r="L85"/>
  <c r="AT85" s="1"/>
  <c r="L43"/>
  <c r="AT43" s="1"/>
  <c r="L71"/>
  <c r="AT71" s="1"/>
  <c r="L99"/>
  <c r="AT99" s="1"/>
  <c r="L14"/>
  <c r="AT14" s="1"/>
  <c r="L30"/>
  <c r="AT30" s="1"/>
  <c r="L46"/>
  <c r="AT46" s="1"/>
  <c r="L62"/>
  <c r="AT62" s="1"/>
  <c r="L78"/>
  <c r="AT78" s="1"/>
  <c r="L94"/>
  <c r="AT94" s="1"/>
  <c r="L11"/>
  <c r="AT11" s="1"/>
  <c r="L27"/>
  <c r="AT27" s="1"/>
  <c r="L55"/>
  <c r="AT55" s="1"/>
  <c r="L95"/>
  <c r="AT95" s="1"/>
  <c r="L28"/>
  <c r="AT28" s="1"/>
  <c r="L60"/>
  <c r="AT60" s="1"/>
  <c r="L92"/>
  <c r="AT92" s="1"/>
  <c r="L25"/>
  <c r="AT25" s="1"/>
  <c r="L57"/>
  <c r="AT57" s="1"/>
  <c r="L89"/>
  <c r="AT89" s="1"/>
  <c r="L16"/>
  <c r="AT16" s="1"/>
  <c r="L48"/>
  <c r="AT48" s="1"/>
  <c r="L80"/>
  <c r="AT80" s="1"/>
  <c r="L13"/>
  <c r="AT13" s="1"/>
  <c r="L45"/>
  <c r="AT45" s="1"/>
  <c r="L77"/>
  <c r="AT77" s="1"/>
  <c r="L35"/>
  <c r="AT35" s="1"/>
  <c r="L63"/>
  <c r="AT63" s="1"/>
  <c r="L91"/>
  <c r="AT91" s="1"/>
  <c r="L22"/>
  <c r="AT22" s="1"/>
  <c r="L38"/>
  <c r="AT38" s="1"/>
  <c r="L54"/>
  <c r="AT54" s="1"/>
  <c r="L70"/>
  <c r="AT70" s="1"/>
  <c r="L86"/>
  <c r="AT86" s="1"/>
  <c r="L102"/>
  <c r="AT102" s="1"/>
  <c r="L19"/>
  <c r="AT19" s="1"/>
  <c r="L39"/>
  <c r="AT39" s="1"/>
  <c r="L79"/>
  <c r="AT79" s="1"/>
  <c r="L12"/>
  <c r="AT12" s="1"/>
  <c r="L44"/>
  <c r="AT44" s="1"/>
  <c r="L76"/>
  <c r="AT76" s="1"/>
  <c r="L9"/>
  <c r="AT9" s="1"/>
  <c r="L41"/>
  <c r="AT41" s="1"/>
  <c r="L73"/>
  <c r="AT73" s="1"/>
  <c r="L105"/>
  <c r="AT105" s="1"/>
  <c r="L32"/>
  <c r="AT32" s="1"/>
  <c r="L64"/>
  <c r="AT64" s="1"/>
  <c r="L96"/>
  <c r="AT96" s="1"/>
  <c r="L29"/>
  <c r="AT29" s="1"/>
  <c r="L61"/>
  <c r="AT61" s="1"/>
  <c r="L93"/>
  <c r="AT93" s="1"/>
  <c r="L51"/>
  <c r="AT51" s="1"/>
  <c r="L75"/>
  <c r="AT75" s="1"/>
  <c r="L10"/>
  <c r="AT10" s="1"/>
  <c r="L26"/>
  <c r="AT26" s="1"/>
  <c r="L42"/>
  <c r="AT42" s="1"/>
  <c r="L58"/>
  <c r="AT58" s="1"/>
  <c r="L74"/>
  <c r="AT74" s="1"/>
  <c r="L90"/>
  <c r="AT90" s="1"/>
  <c r="L106"/>
  <c r="AT106" s="1"/>
  <c r="L23"/>
  <c r="AT23" s="1"/>
  <c r="L47"/>
  <c r="AT47" s="1"/>
  <c r="L87"/>
  <c r="AT87" s="1"/>
  <c r="L20"/>
  <c r="AT20" s="1"/>
  <c r="L52"/>
  <c r="AT52" s="1"/>
  <c r="L84"/>
  <c r="AT84" s="1"/>
  <c r="L17"/>
  <c r="AT17" s="1"/>
  <c r="L49"/>
  <c r="AT49" s="1"/>
  <c r="L81"/>
  <c r="AT81" s="1"/>
  <c r="L8"/>
  <c r="AT8" s="1"/>
  <c r="L40"/>
  <c r="AT40" s="1"/>
  <c r="L72"/>
  <c r="AT72" s="1"/>
  <c r="L104"/>
  <c r="AT104" s="1"/>
  <c r="L37"/>
  <c r="AT37" s="1"/>
  <c r="L69"/>
  <c r="AT69" s="1"/>
  <c r="L101"/>
  <c r="AT101" s="1"/>
  <c r="L59"/>
  <c r="AT59" s="1"/>
  <c r="L83"/>
  <c r="AT83" s="1"/>
  <c r="K112"/>
  <c r="K111"/>
  <c r="K110"/>
  <c r="K109"/>
  <c r="L7"/>
  <c r="AT7" s="1"/>
  <c r="M10" i="3"/>
  <c r="M14"/>
  <c r="M18"/>
  <c r="M22"/>
  <c r="M26"/>
  <c r="AC26" i="16" s="1"/>
  <c r="M30" i="3"/>
  <c r="M34"/>
  <c r="M38"/>
  <c r="M42"/>
  <c r="AC42" i="16" s="1"/>
  <c r="M46" i="3"/>
  <c r="M50"/>
  <c r="AC50" i="16" s="1"/>
  <c r="M54" i="3"/>
  <c r="M58"/>
  <c r="M62"/>
  <c r="M66"/>
  <c r="AC66" i="16" s="1"/>
  <c r="M70" i="3"/>
  <c r="M74"/>
  <c r="M78"/>
  <c r="M82"/>
  <c r="M86"/>
  <c r="M90"/>
  <c r="AC90" i="16" s="1"/>
  <c r="M94" i="3"/>
  <c r="M98"/>
  <c r="M102"/>
  <c r="AC102" i="16" s="1"/>
  <c r="M106" i="3"/>
  <c r="AC106" i="16" s="1"/>
  <c r="M11" i="3"/>
  <c r="M15"/>
  <c r="AC15" i="16" s="1"/>
  <c r="M19" i="3"/>
  <c r="AC19" i="16" s="1"/>
  <c r="M23" i="3"/>
  <c r="M27"/>
  <c r="M31"/>
  <c r="AC31" i="16" s="1"/>
  <c r="M39" i="3"/>
  <c r="AC39" i="16" s="1"/>
  <c r="M47" i="3"/>
  <c r="M55"/>
  <c r="M67"/>
  <c r="M79"/>
  <c r="AC79" i="16" s="1"/>
  <c r="M87" i="3"/>
  <c r="AC87" i="16" s="1"/>
  <c r="M95" i="3"/>
  <c r="M103"/>
  <c r="M12"/>
  <c r="AC12" i="16" s="1"/>
  <c r="M20" i="3"/>
  <c r="AC20" i="16" s="1"/>
  <c r="M28" i="3"/>
  <c r="M36"/>
  <c r="AC36" i="16" s="1"/>
  <c r="M44" i="3"/>
  <c r="AC44" i="16" s="1"/>
  <c r="M52" i="3"/>
  <c r="M60"/>
  <c r="M68"/>
  <c r="AC68" i="16" s="1"/>
  <c r="M76" i="3"/>
  <c r="AC76" i="16" s="1"/>
  <c r="M84" i="3"/>
  <c r="M92"/>
  <c r="M100"/>
  <c r="M9"/>
  <c r="M17"/>
  <c r="AC17" i="16" s="1"/>
  <c r="M25" i="3"/>
  <c r="M33"/>
  <c r="M41"/>
  <c r="AC41" i="16" s="1"/>
  <c r="M49" i="3"/>
  <c r="AC49" i="16" s="1"/>
  <c r="M57" i="3"/>
  <c r="M65"/>
  <c r="AC65" i="16" s="1"/>
  <c r="M73" i="3"/>
  <c r="AC73" i="16" s="1"/>
  <c r="M81" i="3"/>
  <c r="M89"/>
  <c r="M97"/>
  <c r="AC97" i="16" s="1"/>
  <c r="M105" i="3"/>
  <c r="AC105" i="16" s="1"/>
  <c r="M8" i="3"/>
  <c r="M16"/>
  <c r="M24"/>
  <c r="AC24" i="16" s="1"/>
  <c r="M32" i="3"/>
  <c r="AC32" i="16" s="1"/>
  <c r="M40" i="3"/>
  <c r="M48"/>
  <c r="M56"/>
  <c r="M64"/>
  <c r="AC64" i="16" s="1"/>
  <c r="M72" i="3"/>
  <c r="AC72" i="16" s="1"/>
  <c r="M80" i="3"/>
  <c r="M88"/>
  <c r="M96"/>
  <c r="M104"/>
  <c r="AC104" i="16" s="1"/>
  <c r="M13" i="3"/>
  <c r="M21"/>
  <c r="M29"/>
  <c r="AC29" i="16" s="1"/>
  <c r="M37" i="3"/>
  <c r="AC37" i="16" s="1"/>
  <c r="M45" i="3"/>
  <c r="M53"/>
  <c r="M61"/>
  <c r="AC61" i="16" s="1"/>
  <c r="M69" i="3"/>
  <c r="AC69" i="16" s="1"/>
  <c r="M77" i="3"/>
  <c r="M85"/>
  <c r="AC85" i="16" s="1"/>
  <c r="M93" i="3"/>
  <c r="M101"/>
  <c r="M35"/>
  <c r="M43"/>
  <c r="AC43" i="16" s="1"/>
  <c r="M51" i="3"/>
  <c r="AC51" i="16" s="1"/>
  <c r="M59" i="3"/>
  <c r="M63"/>
  <c r="M71"/>
  <c r="AC71" i="16" s="1"/>
  <c r="M75" i="3"/>
  <c r="AC75" i="16" s="1"/>
  <c r="M83" i="3"/>
  <c r="M91"/>
  <c r="M99"/>
  <c r="AC99" i="16" s="1"/>
  <c r="AE7" i="3"/>
  <c r="AE8"/>
  <c r="AE9"/>
  <c r="M7"/>
  <c r="AC7" i="16" s="1"/>
  <c r="AE10" i="3"/>
  <c r="K112"/>
  <c r="K111"/>
  <c r="K110"/>
  <c r="K109"/>
  <c r="BK8" i="16" l="1"/>
  <c r="AS109"/>
  <c r="AC93"/>
  <c r="AC96"/>
  <c r="AC9"/>
  <c r="AC86"/>
  <c r="AC70"/>
  <c r="AC54"/>
  <c r="AC38"/>
  <c r="AC22"/>
  <c r="AC40"/>
  <c r="AC100"/>
  <c r="AC47"/>
  <c r="AC74"/>
  <c r="AC10"/>
  <c r="AC91"/>
  <c r="AC63"/>
  <c r="AC35"/>
  <c r="AC77"/>
  <c r="AC45"/>
  <c r="AC13"/>
  <c r="AC80"/>
  <c r="AC48"/>
  <c r="AC16"/>
  <c r="AC89"/>
  <c r="AC57"/>
  <c r="AC25"/>
  <c r="AC92"/>
  <c r="AC60"/>
  <c r="AC28"/>
  <c r="AC95"/>
  <c r="AC55"/>
  <c r="AC27"/>
  <c r="AC11"/>
  <c r="AC94"/>
  <c r="AC78"/>
  <c r="AC62"/>
  <c r="AC46"/>
  <c r="AC30"/>
  <c r="AC14"/>
  <c r="AC83"/>
  <c r="AC59"/>
  <c r="AC101"/>
  <c r="AC53"/>
  <c r="AC21"/>
  <c r="AC88"/>
  <c r="AC56"/>
  <c r="AC8"/>
  <c r="AC81"/>
  <c r="AC33"/>
  <c r="AC84"/>
  <c r="AC52"/>
  <c r="AC103"/>
  <c r="AC67"/>
  <c r="AC23"/>
  <c r="AC98"/>
  <c r="AC82"/>
  <c r="AC58"/>
  <c r="AC34"/>
  <c r="AC18"/>
  <c r="AB112"/>
  <c r="AB111"/>
  <c r="AB110"/>
  <c r="AB109"/>
  <c r="M91"/>
  <c r="AU91" s="1"/>
  <c r="M63"/>
  <c r="AU63" s="1"/>
  <c r="M35"/>
  <c r="AU35" s="1"/>
  <c r="M77"/>
  <c r="AU77" s="1"/>
  <c r="M45"/>
  <c r="AU45" s="1"/>
  <c r="M13"/>
  <c r="AU13" s="1"/>
  <c r="M80"/>
  <c r="AU80" s="1"/>
  <c r="M48"/>
  <c r="AU48" s="1"/>
  <c r="M16"/>
  <c r="AU16" s="1"/>
  <c r="M89"/>
  <c r="AU89" s="1"/>
  <c r="M57"/>
  <c r="AU57" s="1"/>
  <c r="M25"/>
  <c r="AU25" s="1"/>
  <c r="M92"/>
  <c r="AU92" s="1"/>
  <c r="M60"/>
  <c r="AU60" s="1"/>
  <c r="M28"/>
  <c r="AU28" s="1"/>
  <c r="M95"/>
  <c r="AU95" s="1"/>
  <c r="M55"/>
  <c r="AU55" s="1"/>
  <c r="M27"/>
  <c r="AU27" s="1"/>
  <c r="M11"/>
  <c r="AU11" s="1"/>
  <c r="M94"/>
  <c r="AU94" s="1"/>
  <c r="M78"/>
  <c r="AU78" s="1"/>
  <c r="M62"/>
  <c r="AU62" s="1"/>
  <c r="M46"/>
  <c r="AU46" s="1"/>
  <c r="M30"/>
  <c r="AU30" s="1"/>
  <c r="M14"/>
  <c r="AU14" s="1"/>
  <c r="M83"/>
  <c r="AU83" s="1"/>
  <c r="M59"/>
  <c r="AU59" s="1"/>
  <c r="M101"/>
  <c r="AU101" s="1"/>
  <c r="M69"/>
  <c r="AU69" s="1"/>
  <c r="M37"/>
  <c r="AU37" s="1"/>
  <c r="M104"/>
  <c r="AU104" s="1"/>
  <c r="M72"/>
  <c r="AU72" s="1"/>
  <c r="M40"/>
  <c r="AU40" s="1"/>
  <c r="M8"/>
  <c r="AU8" s="1"/>
  <c r="M81"/>
  <c r="AU81" s="1"/>
  <c r="M49"/>
  <c r="AU49" s="1"/>
  <c r="M17"/>
  <c r="AU17" s="1"/>
  <c r="M84"/>
  <c r="AU84" s="1"/>
  <c r="M52"/>
  <c r="AU52" s="1"/>
  <c r="M20"/>
  <c r="AU20" s="1"/>
  <c r="M87"/>
  <c r="AU87" s="1"/>
  <c r="M47"/>
  <c r="AU47" s="1"/>
  <c r="M23"/>
  <c r="AU23" s="1"/>
  <c r="M106"/>
  <c r="AU106" s="1"/>
  <c r="M90"/>
  <c r="AU90" s="1"/>
  <c r="M74"/>
  <c r="AU74" s="1"/>
  <c r="M58"/>
  <c r="AU58" s="1"/>
  <c r="M42"/>
  <c r="AU42" s="1"/>
  <c r="M26"/>
  <c r="AU26" s="1"/>
  <c r="M10"/>
  <c r="AU10" s="1"/>
  <c r="M99"/>
  <c r="AU99" s="1"/>
  <c r="M71"/>
  <c r="AU71" s="1"/>
  <c r="M43"/>
  <c r="AU43" s="1"/>
  <c r="M85"/>
  <c r="AU85" s="1"/>
  <c r="M53"/>
  <c r="AU53" s="1"/>
  <c r="M21"/>
  <c r="AU21" s="1"/>
  <c r="M88"/>
  <c r="AU88" s="1"/>
  <c r="M56"/>
  <c r="AU56" s="1"/>
  <c r="M24"/>
  <c r="AU24" s="1"/>
  <c r="M97"/>
  <c r="AU97" s="1"/>
  <c r="M65"/>
  <c r="AU65" s="1"/>
  <c r="M33"/>
  <c r="AU33" s="1"/>
  <c r="M100"/>
  <c r="AU100" s="1"/>
  <c r="M68"/>
  <c r="AU68" s="1"/>
  <c r="M36"/>
  <c r="AU36" s="1"/>
  <c r="M103"/>
  <c r="AU103" s="1"/>
  <c r="M67"/>
  <c r="AU67" s="1"/>
  <c r="M31"/>
  <c r="AU31" s="1"/>
  <c r="M15"/>
  <c r="AU15" s="1"/>
  <c r="M98"/>
  <c r="AU98" s="1"/>
  <c r="M82"/>
  <c r="AU82" s="1"/>
  <c r="M66"/>
  <c r="AU66" s="1"/>
  <c r="M50"/>
  <c r="AU50" s="1"/>
  <c r="M34"/>
  <c r="AU34" s="1"/>
  <c r="M18"/>
  <c r="AU18" s="1"/>
  <c r="M75"/>
  <c r="AU75" s="1"/>
  <c r="M51"/>
  <c r="AU51" s="1"/>
  <c r="M93"/>
  <c r="AU93" s="1"/>
  <c r="M61"/>
  <c r="AU61" s="1"/>
  <c r="M29"/>
  <c r="AU29" s="1"/>
  <c r="M96"/>
  <c r="AU96" s="1"/>
  <c r="M64"/>
  <c r="AU64" s="1"/>
  <c r="M32"/>
  <c r="AU32" s="1"/>
  <c r="M105"/>
  <c r="AU105" s="1"/>
  <c r="M73"/>
  <c r="AU73" s="1"/>
  <c r="M41"/>
  <c r="AU41" s="1"/>
  <c r="M9"/>
  <c r="AU9" s="1"/>
  <c r="M76"/>
  <c r="AU76" s="1"/>
  <c r="M44"/>
  <c r="AU44" s="1"/>
  <c r="M12"/>
  <c r="AU12" s="1"/>
  <c r="M79"/>
  <c r="AU79" s="1"/>
  <c r="M39"/>
  <c r="AU39" s="1"/>
  <c r="M19"/>
  <c r="AU19" s="1"/>
  <c r="M102"/>
  <c r="AU102" s="1"/>
  <c r="M86"/>
  <c r="AU86" s="1"/>
  <c r="M70"/>
  <c r="AU70" s="1"/>
  <c r="M54"/>
  <c r="AU54" s="1"/>
  <c r="M38"/>
  <c r="AU38" s="1"/>
  <c r="M22"/>
  <c r="AU22" s="1"/>
  <c r="L112"/>
  <c r="L111"/>
  <c r="L110"/>
  <c r="L109"/>
  <c r="M7"/>
  <c r="AU7" s="1"/>
  <c r="N99" i="3"/>
  <c r="N91"/>
  <c r="N83"/>
  <c r="N75"/>
  <c r="N71"/>
  <c r="N63"/>
  <c r="N59"/>
  <c r="AD59" i="16" s="1"/>
  <c r="N51" i="3"/>
  <c r="N43"/>
  <c r="N35"/>
  <c r="N101"/>
  <c r="N93"/>
  <c r="N85"/>
  <c r="N77"/>
  <c r="N69"/>
  <c r="N61"/>
  <c r="N53"/>
  <c r="N45"/>
  <c r="N37"/>
  <c r="N29"/>
  <c r="N21"/>
  <c r="N13"/>
  <c r="N104"/>
  <c r="AD104" i="16" s="1"/>
  <c r="N96" i="3"/>
  <c r="N88"/>
  <c r="N80"/>
  <c r="N72"/>
  <c r="N64"/>
  <c r="N56"/>
  <c r="N48"/>
  <c r="N40"/>
  <c r="N32"/>
  <c r="N24"/>
  <c r="N16"/>
  <c r="N8"/>
  <c r="AD8" i="16" s="1"/>
  <c r="N105" i="3"/>
  <c r="N97"/>
  <c r="N89"/>
  <c r="N81"/>
  <c r="N73"/>
  <c r="N65"/>
  <c r="N57"/>
  <c r="N49"/>
  <c r="AD49" i="16" s="1"/>
  <c r="N41" i="3"/>
  <c r="N33"/>
  <c r="N25"/>
  <c r="N17"/>
  <c r="N9"/>
  <c r="N100"/>
  <c r="N92"/>
  <c r="N84"/>
  <c r="AD84" i="16" s="1"/>
  <c r="N76" i="3"/>
  <c r="N68"/>
  <c r="N60"/>
  <c r="N52"/>
  <c r="N44"/>
  <c r="N36"/>
  <c r="N28"/>
  <c r="N20"/>
  <c r="N12"/>
  <c r="N103"/>
  <c r="N95"/>
  <c r="N87"/>
  <c r="N79"/>
  <c r="N67"/>
  <c r="N55"/>
  <c r="N47"/>
  <c r="N39"/>
  <c r="N31"/>
  <c r="N27"/>
  <c r="N23"/>
  <c r="N19"/>
  <c r="N15"/>
  <c r="N11"/>
  <c r="N106"/>
  <c r="N102"/>
  <c r="N98"/>
  <c r="N94"/>
  <c r="N90"/>
  <c r="N86"/>
  <c r="N82"/>
  <c r="N78"/>
  <c r="N74"/>
  <c r="N70"/>
  <c r="N66"/>
  <c r="N62"/>
  <c r="N58"/>
  <c r="N54"/>
  <c r="N50"/>
  <c r="N46"/>
  <c r="N42"/>
  <c r="N38"/>
  <c r="N34"/>
  <c r="N30"/>
  <c r="N26"/>
  <c r="AD26" i="16" s="1"/>
  <c r="N22" i="3"/>
  <c r="N18"/>
  <c r="N14"/>
  <c r="N10"/>
  <c r="AF7"/>
  <c r="AF8"/>
  <c r="AF9"/>
  <c r="N7"/>
  <c r="AD7" i="16" s="1"/>
  <c r="AF10" i="3"/>
  <c r="L112"/>
  <c r="L111"/>
  <c r="L110"/>
  <c r="L109"/>
  <c r="AS111" i="16" l="1"/>
  <c r="BK7"/>
  <c r="AS110"/>
  <c r="BK10"/>
  <c r="AS112"/>
  <c r="BK9"/>
  <c r="BL9"/>
  <c r="BL10"/>
  <c r="AT111"/>
  <c r="BL7"/>
  <c r="BL8"/>
  <c r="AT110"/>
  <c r="AT112"/>
  <c r="AT109"/>
  <c r="AD10"/>
  <c r="AD42"/>
  <c r="AD58"/>
  <c r="AD74"/>
  <c r="AD90"/>
  <c r="AD106"/>
  <c r="AD23"/>
  <c r="AD47"/>
  <c r="AD87"/>
  <c r="AD20"/>
  <c r="AD52"/>
  <c r="AD17"/>
  <c r="AD81"/>
  <c r="AD40"/>
  <c r="AD72"/>
  <c r="AD37"/>
  <c r="AD69"/>
  <c r="AD101"/>
  <c r="AD83"/>
  <c r="AD94"/>
  <c r="AD19"/>
  <c r="AD39"/>
  <c r="AD12"/>
  <c r="AD44"/>
  <c r="AD76"/>
  <c r="AD25"/>
  <c r="AD57"/>
  <c r="AD105"/>
  <c r="AD32"/>
  <c r="AD80"/>
  <c r="AD29"/>
  <c r="AD77"/>
  <c r="AD51"/>
  <c r="AD91"/>
  <c r="AD22"/>
  <c r="AD38"/>
  <c r="AD54"/>
  <c r="AD70"/>
  <c r="AD11"/>
  <c r="AD95"/>
  <c r="AD89"/>
  <c r="AD96"/>
  <c r="AD93"/>
  <c r="AD18"/>
  <c r="AD34"/>
  <c r="AD50"/>
  <c r="AD66"/>
  <c r="AD82"/>
  <c r="AD98"/>
  <c r="AD15"/>
  <c r="AD31"/>
  <c r="AD67"/>
  <c r="AD103"/>
  <c r="AD36"/>
  <c r="AD68"/>
  <c r="AD100"/>
  <c r="AD33"/>
  <c r="AD65"/>
  <c r="AD97"/>
  <c r="AD24"/>
  <c r="AD56"/>
  <c r="AD88"/>
  <c r="AD21"/>
  <c r="AD53"/>
  <c r="AD85"/>
  <c r="AD43"/>
  <c r="AD71"/>
  <c r="AD99"/>
  <c r="AD78"/>
  <c r="AD102"/>
  <c r="AD27"/>
  <c r="AD79"/>
  <c r="AD28"/>
  <c r="AD60"/>
  <c r="AD92"/>
  <c r="AD41"/>
  <c r="AD73"/>
  <c r="AD16"/>
  <c r="AD64"/>
  <c r="AD13"/>
  <c r="AD61"/>
  <c r="AD35"/>
  <c r="AD75"/>
  <c r="AD14"/>
  <c r="AD30"/>
  <c r="AD46"/>
  <c r="AD62"/>
  <c r="AD86"/>
  <c r="AD55"/>
  <c r="AD9"/>
  <c r="AD48"/>
  <c r="AD45"/>
  <c r="AD63"/>
  <c r="AC112"/>
  <c r="AC111"/>
  <c r="AC110"/>
  <c r="AC109"/>
  <c r="N22"/>
  <c r="AV22" s="1"/>
  <c r="N38"/>
  <c r="AV38" s="1"/>
  <c r="N54"/>
  <c r="AV54" s="1"/>
  <c r="N70"/>
  <c r="AV70" s="1"/>
  <c r="N86"/>
  <c r="AV86" s="1"/>
  <c r="N102"/>
  <c r="AV102" s="1"/>
  <c r="N19"/>
  <c r="AV19" s="1"/>
  <c r="N39"/>
  <c r="AV39" s="1"/>
  <c r="N79"/>
  <c r="AV79" s="1"/>
  <c r="N12"/>
  <c r="AV12" s="1"/>
  <c r="N44"/>
  <c r="AV44" s="1"/>
  <c r="N76"/>
  <c r="AV76" s="1"/>
  <c r="N9"/>
  <c r="AV9" s="1"/>
  <c r="N41"/>
  <c r="AV41" s="1"/>
  <c r="N73"/>
  <c r="AV73" s="1"/>
  <c r="N105"/>
  <c r="AV105" s="1"/>
  <c r="N32"/>
  <c r="AV32" s="1"/>
  <c r="N64"/>
  <c r="AV64" s="1"/>
  <c r="N96"/>
  <c r="AV96" s="1"/>
  <c r="N29"/>
  <c r="AV29" s="1"/>
  <c r="N61"/>
  <c r="AV61" s="1"/>
  <c r="N93"/>
  <c r="AV93" s="1"/>
  <c r="N51"/>
  <c r="AV51" s="1"/>
  <c r="N75"/>
  <c r="AV75" s="1"/>
  <c r="N18"/>
  <c r="AV18" s="1"/>
  <c r="N34"/>
  <c r="AV34" s="1"/>
  <c r="N50"/>
  <c r="AV50" s="1"/>
  <c r="N66"/>
  <c r="AV66" s="1"/>
  <c r="N82"/>
  <c r="AV82" s="1"/>
  <c r="N98"/>
  <c r="AV98" s="1"/>
  <c r="N15"/>
  <c r="AV15" s="1"/>
  <c r="N31"/>
  <c r="AV31" s="1"/>
  <c r="N67"/>
  <c r="AV67" s="1"/>
  <c r="N103"/>
  <c r="AV103" s="1"/>
  <c r="N36"/>
  <c r="AV36" s="1"/>
  <c r="N68"/>
  <c r="AV68" s="1"/>
  <c r="N100"/>
  <c r="AV100" s="1"/>
  <c r="N33"/>
  <c r="AV33" s="1"/>
  <c r="N65"/>
  <c r="AV65" s="1"/>
  <c r="N97"/>
  <c r="AV97" s="1"/>
  <c r="N24"/>
  <c r="AV24" s="1"/>
  <c r="N56"/>
  <c r="AV56" s="1"/>
  <c r="N88"/>
  <c r="AV88" s="1"/>
  <c r="N21"/>
  <c r="AV21" s="1"/>
  <c r="N53"/>
  <c r="AV53" s="1"/>
  <c r="N85"/>
  <c r="AV85" s="1"/>
  <c r="N43"/>
  <c r="AV43" s="1"/>
  <c r="N71"/>
  <c r="AV71" s="1"/>
  <c r="N99"/>
  <c r="AV99" s="1"/>
  <c r="N14"/>
  <c r="AV14" s="1"/>
  <c r="N30"/>
  <c r="AV30" s="1"/>
  <c r="N46"/>
  <c r="AV46" s="1"/>
  <c r="N62"/>
  <c r="AV62" s="1"/>
  <c r="N78"/>
  <c r="AV78" s="1"/>
  <c r="N94"/>
  <c r="AV94" s="1"/>
  <c r="N11"/>
  <c r="AV11" s="1"/>
  <c r="N27"/>
  <c r="AV27" s="1"/>
  <c r="N55"/>
  <c r="AV55" s="1"/>
  <c r="N95"/>
  <c r="AV95" s="1"/>
  <c r="N28"/>
  <c r="AV28" s="1"/>
  <c r="N60"/>
  <c r="AV60" s="1"/>
  <c r="N92"/>
  <c r="AV92" s="1"/>
  <c r="N25"/>
  <c r="AV25" s="1"/>
  <c r="N57"/>
  <c r="AV57" s="1"/>
  <c r="N89"/>
  <c r="AV89" s="1"/>
  <c r="N16"/>
  <c r="AV16" s="1"/>
  <c r="N48"/>
  <c r="AV48" s="1"/>
  <c r="N80"/>
  <c r="AV80" s="1"/>
  <c r="N13"/>
  <c r="AV13" s="1"/>
  <c r="N45"/>
  <c r="AV45" s="1"/>
  <c r="N77"/>
  <c r="AV77" s="1"/>
  <c r="N35"/>
  <c r="AV35" s="1"/>
  <c r="N63"/>
  <c r="AV63" s="1"/>
  <c r="N91"/>
  <c r="AV91" s="1"/>
  <c r="N10"/>
  <c r="AV10" s="1"/>
  <c r="N26"/>
  <c r="AV26" s="1"/>
  <c r="N42"/>
  <c r="AV42" s="1"/>
  <c r="N58"/>
  <c r="AV58" s="1"/>
  <c r="N74"/>
  <c r="AV74" s="1"/>
  <c r="N90"/>
  <c r="AV90" s="1"/>
  <c r="N106"/>
  <c r="AV106" s="1"/>
  <c r="N23"/>
  <c r="AV23" s="1"/>
  <c r="N47"/>
  <c r="AV47" s="1"/>
  <c r="N87"/>
  <c r="AV87" s="1"/>
  <c r="N20"/>
  <c r="AV20" s="1"/>
  <c r="N52"/>
  <c r="AV52" s="1"/>
  <c r="N84"/>
  <c r="AV84" s="1"/>
  <c r="N17"/>
  <c r="AV17" s="1"/>
  <c r="N49"/>
  <c r="AV49" s="1"/>
  <c r="N81"/>
  <c r="AV81" s="1"/>
  <c r="N8"/>
  <c r="AV8" s="1"/>
  <c r="N40"/>
  <c r="AV40" s="1"/>
  <c r="N72"/>
  <c r="AV72" s="1"/>
  <c r="N104"/>
  <c r="AV104" s="1"/>
  <c r="N37"/>
  <c r="AV37" s="1"/>
  <c r="N69"/>
  <c r="AV69" s="1"/>
  <c r="N101"/>
  <c r="AV101" s="1"/>
  <c r="N59"/>
  <c r="AV59" s="1"/>
  <c r="N83"/>
  <c r="AV83" s="1"/>
  <c r="N7"/>
  <c r="AV7" s="1"/>
  <c r="M112"/>
  <c r="M111"/>
  <c r="M110"/>
  <c r="M109"/>
  <c r="O10" i="3"/>
  <c r="AE10" i="16" s="1"/>
  <c r="AG10" s="1"/>
  <c r="O14" i="3"/>
  <c r="AE14" i="16" s="1"/>
  <c r="O18" i="3"/>
  <c r="AE18" i="16" s="1"/>
  <c r="AG18" s="1"/>
  <c r="O22" i="3"/>
  <c r="AE22" i="16" s="1"/>
  <c r="AG22" s="1"/>
  <c r="O26" i="3"/>
  <c r="AE26" i="16" s="1"/>
  <c r="AG26" s="1"/>
  <c r="O30" i="3"/>
  <c r="AE30" i="16" s="1"/>
  <c r="AG30" s="1"/>
  <c r="O34" i="3"/>
  <c r="AE34" i="16" s="1"/>
  <c r="AG34" s="1"/>
  <c r="O38" i="3"/>
  <c r="AE38" i="16" s="1"/>
  <c r="O42" i="3"/>
  <c r="AE42" i="16" s="1"/>
  <c r="AG42" s="1"/>
  <c r="O46" i="3"/>
  <c r="AE46" i="16" s="1"/>
  <c r="O50" i="3"/>
  <c r="AE50" i="16" s="1"/>
  <c r="AG50" s="1"/>
  <c r="O54" i="3"/>
  <c r="AE54" i="16" s="1"/>
  <c r="AG54" s="1"/>
  <c r="O58" i="3"/>
  <c r="AE58" i="16" s="1"/>
  <c r="AG58" s="1"/>
  <c r="O62" i="3"/>
  <c r="AE62" i="16" s="1"/>
  <c r="AG62" s="1"/>
  <c r="O66" i="3"/>
  <c r="AE66" i="16" s="1"/>
  <c r="AG66" s="1"/>
  <c r="O70" i="3"/>
  <c r="AE70" i="16" s="1"/>
  <c r="O74" i="3"/>
  <c r="AE74" i="16" s="1"/>
  <c r="AG74" s="1"/>
  <c r="O78" i="3"/>
  <c r="AE78" i="16" s="1"/>
  <c r="AG78" s="1"/>
  <c r="O82" i="3"/>
  <c r="AE82" i="16" s="1"/>
  <c r="AG82" s="1"/>
  <c r="O86" i="3"/>
  <c r="AE86" i="16" s="1"/>
  <c r="O90" i="3"/>
  <c r="AE90" i="16" s="1"/>
  <c r="AG90" s="1"/>
  <c r="O94" i="3"/>
  <c r="AE94" i="16" s="1"/>
  <c r="O98" i="3"/>
  <c r="AE98" i="16" s="1"/>
  <c r="AG98" s="1"/>
  <c r="O102" i="3"/>
  <c r="AE102" i="16" s="1"/>
  <c r="O106" i="3"/>
  <c r="AE106" i="16" s="1"/>
  <c r="AG106" s="1"/>
  <c r="O11" i="3"/>
  <c r="AE11" i="16" s="1"/>
  <c r="AG11" s="1"/>
  <c r="O15" i="3"/>
  <c r="AE15" i="16" s="1"/>
  <c r="AG15" s="1"/>
  <c r="O19" i="3"/>
  <c r="AE19" i="16" s="1"/>
  <c r="AG19" s="1"/>
  <c r="O23" i="3"/>
  <c r="AE23" i="16" s="1"/>
  <c r="AG23" s="1"/>
  <c r="O27" i="3"/>
  <c r="AE27" i="16" s="1"/>
  <c r="AG27" s="1"/>
  <c r="O31" i="3"/>
  <c r="AE31" i="16" s="1"/>
  <c r="AG31" s="1"/>
  <c r="O39" i="3"/>
  <c r="AE39" i="16" s="1"/>
  <c r="O47" i="3"/>
  <c r="AE47" i="16" s="1"/>
  <c r="AG47" s="1"/>
  <c r="O55" i="3"/>
  <c r="AE55" i="16" s="1"/>
  <c r="AG55" s="1"/>
  <c r="O67" i="3"/>
  <c r="AE67" i="16" s="1"/>
  <c r="AG67" s="1"/>
  <c r="O79" i="3"/>
  <c r="AE79" i="16" s="1"/>
  <c r="O87" i="3"/>
  <c r="AE87" i="16" s="1"/>
  <c r="AG87" s="1"/>
  <c r="O95" i="3"/>
  <c r="AE95" i="16" s="1"/>
  <c r="O103" i="3"/>
  <c r="AE103" i="16" s="1"/>
  <c r="AG103" s="1"/>
  <c r="O12" i="3"/>
  <c r="AE12" i="16" s="1"/>
  <c r="AG12" s="1"/>
  <c r="O20" i="3"/>
  <c r="AE20" i="16" s="1"/>
  <c r="AG20" s="1"/>
  <c r="O28" i="3"/>
  <c r="AE28" i="16" s="1"/>
  <c r="AG28" s="1"/>
  <c r="O36" i="3"/>
  <c r="AE36" i="16" s="1"/>
  <c r="AG36" s="1"/>
  <c r="O44" i="3"/>
  <c r="AE44" i="16" s="1"/>
  <c r="O52" i="3"/>
  <c r="AE52" i="16" s="1"/>
  <c r="AG52" s="1"/>
  <c r="O60" i="3"/>
  <c r="AE60" i="16" s="1"/>
  <c r="O68" i="3"/>
  <c r="AE68" i="16" s="1"/>
  <c r="AG68" s="1"/>
  <c r="O76" i="3"/>
  <c r="AE76" i="16" s="1"/>
  <c r="AG76" s="1"/>
  <c r="O84" i="3"/>
  <c r="AE84" i="16" s="1"/>
  <c r="AG84" s="1"/>
  <c r="O92" i="3"/>
  <c r="AE92" i="16" s="1"/>
  <c r="AG92" s="1"/>
  <c r="O100" i="3"/>
  <c r="AE100" i="16" s="1"/>
  <c r="AG100" s="1"/>
  <c r="O9" i="3"/>
  <c r="AE9" i="16" s="1"/>
  <c r="O17" i="3"/>
  <c r="AE17" i="16" s="1"/>
  <c r="AG17" s="1"/>
  <c r="O25" i="3"/>
  <c r="AE25" i="16" s="1"/>
  <c r="O33" i="3"/>
  <c r="AE33" i="16" s="1"/>
  <c r="AG33" s="1"/>
  <c r="O41" i="3"/>
  <c r="AE41" i="16" s="1"/>
  <c r="O49" i="3"/>
  <c r="AE49" i="16" s="1"/>
  <c r="AG49" s="1"/>
  <c r="O57" i="3"/>
  <c r="AE57" i="16" s="1"/>
  <c r="AG57" s="1"/>
  <c r="O65" i="3"/>
  <c r="AE65" i="16" s="1"/>
  <c r="AG65" s="1"/>
  <c r="O73" i="3"/>
  <c r="AE73" i="16" s="1"/>
  <c r="AG73" s="1"/>
  <c r="O81" i="3"/>
  <c r="AE81" i="16" s="1"/>
  <c r="AG81" s="1"/>
  <c r="O89" i="3"/>
  <c r="AE89" i="16" s="1"/>
  <c r="AG89" s="1"/>
  <c r="O97" i="3"/>
  <c r="AE97" i="16" s="1"/>
  <c r="AG97" s="1"/>
  <c r="O105" i="3"/>
  <c r="AE105" i="16" s="1"/>
  <c r="O8" i="3"/>
  <c r="AE8" i="16" s="1"/>
  <c r="AG8" s="1"/>
  <c r="O16" i="3"/>
  <c r="AE16" i="16" s="1"/>
  <c r="O24" i="3"/>
  <c r="AE24" i="16" s="1"/>
  <c r="AG24" s="1"/>
  <c r="O32" i="3"/>
  <c r="AE32" i="16" s="1"/>
  <c r="AG32" s="1"/>
  <c r="O40" i="3"/>
  <c r="AE40" i="16" s="1"/>
  <c r="AG40" s="1"/>
  <c r="O48" i="3"/>
  <c r="AE48" i="16" s="1"/>
  <c r="AG48" s="1"/>
  <c r="O56" i="3"/>
  <c r="AE56" i="16" s="1"/>
  <c r="AG56" s="1"/>
  <c r="O64" i="3"/>
  <c r="AE64" i="16" s="1"/>
  <c r="AG64" s="1"/>
  <c r="O72" i="3"/>
  <c r="AE72" i="16" s="1"/>
  <c r="AG72" s="1"/>
  <c r="O80" i="3"/>
  <c r="AE80" i="16" s="1"/>
  <c r="O88" i="3"/>
  <c r="AE88" i="16" s="1"/>
  <c r="AG88" s="1"/>
  <c r="O96" i="3"/>
  <c r="AE96" i="16" s="1"/>
  <c r="O104" i="3"/>
  <c r="AE104" i="16" s="1"/>
  <c r="AG104" s="1"/>
  <c r="O13" i="3"/>
  <c r="AE13" i="16" s="1"/>
  <c r="O21" i="3"/>
  <c r="AE21" i="16" s="1"/>
  <c r="AG21" s="1"/>
  <c r="O29" i="3"/>
  <c r="AE29" i="16" s="1"/>
  <c r="AG29" s="1"/>
  <c r="O37" i="3"/>
  <c r="AE37" i="16" s="1"/>
  <c r="AG37" s="1"/>
  <c r="O45" i="3"/>
  <c r="AE45" i="16" s="1"/>
  <c r="O53" i="3"/>
  <c r="AE53" i="16" s="1"/>
  <c r="AG53" s="1"/>
  <c r="O61" i="3"/>
  <c r="AE61" i="16" s="1"/>
  <c r="AG61" s="1"/>
  <c r="O69" i="3"/>
  <c r="AE69" i="16" s="1"/>
  <c r="AG69" s="1"/>
  <c r="O77" i="3"/>
  <c r="AE77" i="16" s="1"/>
  <c r="O85" i="3"/>
  <c r="AE85" i="16" s="1"/>
  <c r="AG85" s="1"/>
  <c r="O93" i="3"/>
  <c r="AE93" i="16" s="1"/>
  <c r="AG93" s="1"/>
  <c r="O101" i="3"/>
  <c r="AE101" i="16" s="1"/>
  <c r="AG101" s="1"/>
  <c r="O35" i="3"/>
  <c r="AE35" i="16" s="1"/>
  <c r="O43" i="3"/>
  <c r="AE43" i="16" s="1"/>
  <c r="AG43" s="1"/>
  <c r="O51" i="3"/>
  <c r="AE51" i="16" s="1"/>
  <c r="AG51" s="1"/>
  <c r="O59" i="3"/>
  <c r="AE59" i="16" s="1"/>
  <c r="AG59" s="1"/>
  <c r="O63" i="3"/>
  <c r="AE63" i="16" s="1"/>
  <c r="AG63" s="1"/>
  <c r="O71" i="3"/>
  <c r="AE71" i="16" s="1"/>
  <c r="AG71" s="1"/>
  <c r="O75" i="3"/>
  <c r="AE75" i="16" s="1"/>
  <c r="AG75" s="1"/>
  <c r="O83" i="3"/>
  <c r="AE83" i="16" s="1"/>
  <c r="AG83" s="1"/>
  <c r="O91" i="3"/>
  <c r="AE91" i="16" s="1"/>
  <c r="O99" i="3"/>
  <c r="AE99" i="16" s="1"/>
  <c r="AG99" s="1"/>
  <c r="AG7" i="3"/>
  <c r="AG9"/>
  <c r="AG8"/>
  <c r="O7"/>
  <c r="AE7" i="16" s="1"/>
  <c r="AG7" s="1"/>
  <c r="AG10" i="3"/>
  <c r="M112"/>
  <c r="M111"/>
  <c r="M110"/>
  <c r="M109"/>
  <c r="BM9" i="16" l="1"/>
  <c r="AU112"/>
  <c r="BM10"/>
  <c r="AU111"/>
  <c r="BM8"/>
  <c r="BM7"/>
  <c r="AU110"/>
  <c r="AG91"/>
  <c r="AG35"/>
  <c r="AG77"/>
  <c r="AG45"/>
  <c r="AG13"/>
  <c r="AG96"/>
  <c r="AG80"/>
  <c r="AG16"/>
  <c r="AG105"/>
  <c r="AG41"/>
  <c r="AG25"/>
  <c r="AG9"/>
  <c r="AG60"/>
  <c r="AG44"/>
  <c r="AG95"/>
  <c r="AG79"/>
  <c r="AG39"/>
  <c r="AG102"/>
  <c r="AG94"/>
  <c r="AG86"/>
  <c r="AG70"/>
  <c r="AG46"/>
  <c r="AG38"/>
  <c r="AG14"/>
  <c r="AU109"/>
  <c r="AG110"/>
  <c r="O7"/>
  <c r="AW7" s="1"/>
  <c r="Q7" i="3"/>
  <c r="R99"/>
  <c r="Q99"/>
  <c r="R83"/>
  <c r="Q83"/>
  <c r="R71"/>
  <c r="Q71"/>
  <c r="R59"/>
  <c r="Q59"/>
  <c r="R43"/>
  <c r="Q43"/>
  <c r="R101"/>
  <c r="Q101"/>
  <c r="R85"/>
  <c r="Q85"/>
  <c r="R69"/>
  <c r="Q69"/>
  <c r="R53"/>
  <c r="Q53"/>
  <c r="R37"/>
  <c r="Q37"/>
  <c r="R21"/>
  <c r="Q21"/>
  <c r="R104"/>
  <c r="Q104"/>
  <c r="R88"/>
  <c r="Q88"/>
  <c r="R72"/>
  <c r="Q72"/>
  <c r="R56"/>
  <c r="Q56"/>
  <c r="R40"/>
  <c r="Q40"/>
  <c r="R24"/>
  <c r="Q24"/>
  <c r="R8"/>
  <c r="Q8"/>
  <c r="R97"/>
  <c r="Q97"/>
  <c r="R81"/>
  <c r="Q81"/>
  <c r="R65"/>
  <c r="Q65"/>
  <c r="R49"/>
  <c r="Q49"/>
  <c r="R33"/>
  <c r="Q33"/>
  <c r="R17"/>
  <c r="Q17"/>
  <c r="R100"/>
  <c r="Q100"/>
  <c r="R84"/>
  <c r="Q84"/>
  <c r="R68"/>
  <c r="Q68"/>
  <c r="R52"/>
  <c r="Q52"/>
  <c r="R36"/>
  <c r="Q36"/>
  <c r="R20"/>
  <c r="Q20"/>
  <c r="R103"/>
  <c r="Q103"/>
  <c r="R87"/>
  <c r="Q87"/>
  <c r="R67"/>
  <c r="Q67"/>
  <c r="R47"/>
  <c r="Q47"/>
  <c r="R31"/>
  <c r="Q31"/>
  <c r="R23"/>
  <c r="Q23"/>
  <c r="R15"/>
  <c r="Q15"/>
  <c r="O106" i="16"/>
  <c r="AW106" s="1"/>
  <c r="Q106" i="3"/>
  <c r="R98"/>
  <c r="Q98"/>
  <c r="R90"/>
  <c r="Q90"/>
  <c r="R82"/>
  <c r="Q82"/>
  <c r="R74"/>
  <c r="Q74"/>
  <c r="R66"/>
  <c r="Q66"/>
  <c r="R58"/>
  <c r="Q58"/>
  <c r="R50"/>
  <c r="Q50"/>
  <c r="R42"/>
  <c r="Q42"/>
  <c r="R34"/>
  <c r="Q34"/>
  <c r="R26"/>
  <c r="Q26"/>
  <c r="R18"/>
  <c r="Q18"/>
  <c r="R10"/>
  <c r="Q10"/>
  <c r="R91"/>
  <c r="Q91"/>
  <c r="R75"/>
  <c r="Q75"/>
  <c r="R63"/>
  <c r="Q63"/>
  <c r="R51"/>
  <c r="Q51"/>
  <c r="R35"/>
  <c r="Q35"/>
  <c r="R93"/>
  <c r="Q93"/>
  <c r="R77"/>
  <c r="Q77"/>
  <c r="R61"/>
  <c r="Q61"/>
  <c r="R45"/>
  <c r="Q45"/>
  <c r="R29"/>
  <c r="Q29"/>
  <c r="R13"/>
  <c r="Q13"/>
  <c r="R96"/>
  <c r="Q96"/>
  <c r="R80"/>
  <c r="Q80"/>
  <c r="R64"/>
  <c r="Q64"/>
  <c r="R48"/>
  <c r="Q48"/>
  <c r="R32"/>
  <c r="Q32"/>
  <c r="R16"/>
  <c r="Q16"/>
  <c r="R105"/>
  <c r="Q105"/>
  <c r="R89"/>
  <c r="Q89"/>
  <c r="R73"/>
  <c r="Q73"/>
  <c r="R57"/>
  <c r="Q57"/>
  <c r="R41"/>
  <c r="Q41"/>
  <c r="R25"/>
  <c r="Q25"/>
  <c r="R9"/>
  <c r="Q9"/>
  <c r="R92"/>
  <c r="Q92"/>
  <c r="R76"/>
  <c r="Q76"/>
  <c r="R60"/>
  <c r="Q60"/>
  <c r="R44"/>
  <c r="Q44"/>
  <c r="R28"/>
  <c r="Q28"/>
  <c r="R12"/>
  <c r="Q12"/>
  <c r="R95"/>
  <c r="Q95"/>
  <c r="R79"/>
  <c r="Q79"/>
  <c r="R55"/>
  <c r="Q55"/>
  <c r="R39"/>
  <c r="Q39"/>
  <c r="R27"/>
  <c r="Q27"/>
  <c r="R19"/>
  <c r="Q19"/>
  <c r="R11"/>
  <c r="Q11"/>
  <c r="R102"/>
  <c r="Q102"/>
  <c r="R94"/>
  <c r="Q94"/>
  <c r="R86"/>
  <c r="Q86"/>
  <c r="R78"/>
  <c r="Q78"/>
  <c r="R70"/>
  <c r="Q70"/>
  <c r="R62"/>
  <c r="Q62"/>
  <c r="R54"/>
  <c r="Q54"/>
  <c r="R46"/>
  <c r="Q46"/>
  <c r="R38"/>
  <c r="Q38"/>
  <c r="R30"/>
  <c r="Q30"/>
  <c r="R22"/>
  <c r="Q22"/>
  <c r="R14"/>
  <c r="Q14"/>
  <c r="AD112" i="16"/>
  <c r="AD111"/>
  <c r="AD110"/>
  <c r="AD109"/>
  <c r="O91"/>
  <c r="AW91" s="1"/>
  <c r="O63"/>
  <c r="AW63" s="1"/>
  <c r="O35"/>
  <c r="AW35" s="1"/>
  <c r="O77"/>
  <c r="AW77" s="1"/>
  <c r="O45"/>
  <c r="AW45" s="1"/>
  <c r="O13"/>
  <c r="AW13" s="1"/>
  <c r="O80"/>
  <c r="AW80" s="1"/>
  <c r="O48"/>
  <c r="AW48" s="1"/>
  <c r="O16"/>
  <c r="AW16" s="1"/>
  <c r="O89"/>
  <c r="AW89" s="1"/>
  <c r="O57"/>
  <c r="AW57" s="1"/>
  <c r="O25"/>
  <c r="AW25" s="1"/>
  <c r="O92"/>
  <c r="AW92" s="1"/>
  <c r="O60"/>
  <c r="AW60" s="1"/>
  <c r="O28"/>
  <c r="AW28" s="1"/>
  <c r="O95"/>
  <c r="AW95" s="1"/>
  <c r="O55"/>
  <c r="AW55" s="1"/>
  <c r="O27"/>
  <c r="AW27" s="1"/>
  <c r="O11"/>
  <c r="AW11" s="1"/>
  <c r="O94"/>
  <c r="AW94" s="1"/>
  <c r="O78"/>
  <c r="AW78" s="1"/>
  <c r="O62"/>
  <c r="AW62" s="1"/>
  <c r="O46"/>
  <c r="AW46" s="1"/>
  <c r="O30"/>
  <c r="AW30" s="1"/>
  <c r="O14"/>
  <c r="AW14" s="1"/>
  <c r="O99"/>
  <c r="AW99" s="1"/>
  <c r="O71"/>
  <c r="AW71" s="1"/>
  <c r="O43"/>
  <c r="AW43" s="1"/>
  <c r="O85"/>
  <c r="AW85" s="1"/>
  <c r="O53"/>
  <c r="AW53" s="1"/>
  <c r="O21"/>
  <c r="AW21" s="1"/>
  <c r="O88"/>
  <c r="AW88" s="1"/>
  <c r="O56"/>
  <c r="AW56" s="1"/>
  <c r="O24"/>
  <c r="AW24" s="1"/>
  <c r="O97"/>
  <c r="AW97" s="1"/>
  <c r="O65"/>
  <c r="AW65" s="1"/>
  <c r="O33"/>
  <c r="AW33" s="1"/>
  <c r="O100"/>
  <c r="AW100" s="1"/>
  <c r="O68"/>
  <c r="AW68" s="1"/>
  <c r="O36"/>
  <c r="AW36" s="1"/>
  <c r="O103"/>
  <c r="AW103" s="1"/>
  <c r="O67"/>
  <c r="AW67" s="1"/>
  <c r="O31"/>
  <c r="AW31" s="1"/>
  <c r="O15"/>
  <c r="AW15" s="1"/>
  <c r="O98"/>
  <c r="AW98" s="1"/>
  <c r="O82"/>
  <c r="AW82" s="1"/>
  <c r="O66"/>
  <c r="AW66" s="1"/>
  <c r="O50"/>
  <c r="AW50" s="1"/>
  <c r="O34"/>
  <c r="AW34" s="1"/>
  <c r="O18"/>
  <c r="AW18" s="1"/>
  <c r="O75"/>
  <c r="AW75" s="1"/>
  <c r="O51"/>
  <c r="AW51" s="1"/>
  <c r="O93"/>
  <c r="AW93" s="1"/>
  <c r="O61"/>
  <c r="AW61" s="1"/>
  <c r="O29"/>
  <c r="AW29" s="1"/>
  <c r="O96"/>
  <c r="AW96" s="1"/>
  <c r="O64"/>
  <c r="AW64" s="1"/>
  <c r="O32"/>
  <c r="AW32" s="1"/>
  <c r="O105"/>
  <c r="AW105" s="1"/>
  <c r="O73"/>
  <c r="AW73" s="1"/>
  <c r="O41"/>
  <c r="AW41" s="1"/>
  <c r="O9"/>
  <c r="AW9" s="1"/>
  <c r="O76"/>
  <c r="AW76" s="1"/>
  <c r="O44"/>
  <c r="AW44" s="1"/>
  <c r="O12"/>
  <c r="AW12" s="1"/>
  <c r="O79"/>
  <c r="AW79" s="1"/>
  <c r="O39"/>
  <c r="AW39" s="1"/>
  <c r="O19"/>
  <c r="AW19" s="1"/>
  <c r="O102"/>
  <c r="AW102" s="1"/>
  <c r="O86"/>
  <c r="AW86" s="1"/>
  <c r="O70"/>
  <c r="AW70" s="1"/>
  <c r="O54"/>
  <c r="AW54" s="1"/>
  <c r="O38"/>
  <c r="AW38" s="1"/>
  <c r="O22"/>
  <c r="AW22" s="1"/>
  <c r="O83"/>
  <c r="AW83" s="1"/>
  <c r="O59"/>
  <c r="AW59" s="1"/>
  <c r="O101"/>
  <c r="AW101" s="1"/>
  <c r="O69"/>
  <c r="AW69" s="1"/>
  <c r="O37"/>
  <c r="AW37" s="1"/>
  <c r="O104"/>
  <c r="AW104" s="1"/>
  <c r="O72"/>
  <c r="AW72" s="1"/>
  <c r="O40"/>
  <c r="AW40" s="1"/>
  <c r="O8"/>
  <c r="AW8" s="1"/>
  <c r="O81"/>
  <c r="AW81" s="1"/>
  <c r="O49"/>
  <c r="AW49" s="1"/>
  <c r="O17"/>
  <c r="AW17" s="1"/>
  <c r="O84"/>
  <c r="AW84" s="1"/>
  <c r="O52"/>
  <c r="AW52" s="1"/>
  <c r="O20"/>
  <c r="AW20" s="1"/>
  <c r="O87"/>
  <c r="AW87" s="1"/>
  <c r="O47"/>
  <c r="AW47" s="1"/>
  <c r="O23"/>
  <c r="AW23" s="1"/>
  <c r="O90"/>
  <c r="AW90" s="1"/>
  <c r="O74"/>
  <c r="AW74" s="1"/>
  <c r="O58"/>
  <c r="AW58" s="1"/>
  <c r="O42"/>
  <c r="AW42" s="1"/>
  <c r="O26"/>
  <c r="AW26" s="1"/>
  <c r="O10"/>
  <c r="AW10" s="1"/>
  <c r="Q7"/>
  <c r="N112"/>
  <c r="N111"/>
  <c r="N110"/>
  <c r="N109"/>
  <c r="R106" i="3"/>
  <c r="AH7"/>
  <c r="AH8"/>
  <c r="AH9"/>
  <c r="AH10"/>
  <c r="N112"/>
  <c r="N111"/>
  <c r="N110"/>
  <c r="N109"/>
  <c r="AG111" i="16" l="1"/>
  <c r="BN10"/>
  <c r="AV111"/>
  <c r="AG112"/>
  <c r="BN9"/>
  <c r="AV112"/>
  <c r="BN7"/>
  <c r="BN8"/>
  <c r="Q10"/>
  <c r="AY10"/>
  <c r="Q42"/>
  <c r="Q74"/>
  <c r="Q23"/>
  <c r="Q87"/>
  <c r="Q52"/>
  <c r="Q17"/>
  <c r="Q81"/>
  <c r="Q40"/>
  <c r="Q104"/>
  <c r="Q69"/>
  <c r="Q59"/>
  <c r="Q22"/>
  <c r="Q54"/>
  <c r="Q86"/>
  <c r="Q19"/>
  <c r="Q79"/>
  <c r="Q44"/>
  <c r="Q9"/>
  <c r="AY9"/>
  <c r="BA9" s="1"/>
  <c r="Q73"/>
  <c r="Q32"/>
  <c r="Q96"/>
  <c r="Q61"/>
  <c r="Q51"/>
  <c r="Q18"/>
  <c r="Q50"/>
  <c r="Q82"/>
  <c r="Q15"/>
  <c r="Q67"/>
  <c r="Q36"/>
  <c r="Q100"/>
  <c r="Q65"/>
  <c r="Q24"/>
  <c r="Q88"/>
  <c r="Q53"/>
  <c r="Q43"/>
  <c r="Q99"/>
  <c r="Q30"/>
  <c r="Q62"/>
  <c r="Q94"/>
  <c r="Q27"/>
  <c r="Q95"/>
  <c r="Q60"/>
  <c r="Q25"/>
  <c r="Q89"/>
  <c r="Q48"/>
  <c r="Q13"/>
  <c r="Q77"/>
  <c r="Q63"/>
  <c r="AV109"/>
  <c r="Q26"/>
  <c r="Q58"/>
  <c r="Q90"/>
  <c r="Q47"/>
  <c r="Q20"/>
  <c r="Q84"/>
  <c r="Q49"/>
  <c r="Q8"/>
  <c r="AY8"/>
  <c r="BA8" s="1"/>
  <c r="Q72"/>
  <c r="Q37"/>
  <c r="Q101"/>
  <c r="Q83"/>
  <c r="Q38"/>
  <c r="Q70"/>
  <c r="Q102"/>
  <c r="Q39"/>
  <c r="Q12"/>
  <c r="Q76"/>
  <c r="Q41"/>
  <c r="Q105"/>
  <c r="Q64"/>
  <c r="Q29"/>
  <c r="Q93"/>
  <c r="Q75"/>
  <c r="Q34"/>
  <c r="Q66"/>
  <c r="Q98"/>
  <c r="Q31"/>
  <c r="Q103"/>
  <c r="Q68"/>
  <c r="Q33"/>
  <c r="Q97"/>
  <c r="Q56"/>
  <c r="Q21"/>
  <c r="Q85"/>
  <c r="Q71"/>
  <c r="Q14"/>
  <c r="Q46"/>
  <c r="Q78"/>
  <c r="Q11"/>
  <c r="Q109" s="1"/>
  <c r="AY11"/>
  <c r="Q55"/>
  <c r="Q28"/>
  <c r="Q92"/>
  <c r="Q57"/>
  <c r="Q16"/>
  <c r="Q80"/>
  <c r="Q45"/>
  <c r="Q35"/>
  <c r="Q91"/>
  <c r="Q106"/>
  <c r="AY7"/>
  <c r="BA7" s="1"/>
  <c r="AG109"/>
  <c r="AV110"/>
  <c r="C10" i="18"/>
  <c r="E10" s="1"/>
  <c r="F10" s="1"/>
  <c r="C9"/>
  <c r="E9" s="1"/>
  <c r="F9" s="1"/>
  <c r="Q111" i="3"/>
  <c r="Q109"/>
  <c r="Q112"/>
  <c r="Q110"/>
  <c r="S14"/>
  <c r="S22"/>
  <c r="S30"/>
  <c r="S38"/>
  <c r="S46"/>
  <c r="S54"/>
  <c r="S62"/>
  <c r="S70"/>
  <c r="S78"/>
  <c r="S86"/>
  <c r="S94"/>
  <c r="S102"/>
  <c r="S11"/>
  <c r="S19"/>
  <c r="S27"/>
  <c r="S39"/>
  <c r="S55"/>
  <c r="S79"/>
  <c r="S95"/>
  <c r="S12"/>
  <c r="S28"/>
  <c r="S44"/>
  <c r="S60"/>
  <c r="S76"/>
  <c r="S92"/>
  <c r="S9"/>
  <c r="S25"/>
  <c r="S41"/>
  <c r="S57"/>
  <c r="S73"/>
  <c r="S89"/>
  <c r="S105"/>
  <c r="S16"/>
  <c r="S32"/>
  <c r="S48"/>
  <c r="S64"/>
  <c r="S80"/>
  <c r="S96"/>
  <c r="S13"/>
  <c r="S29"/>
  <c r="S45"/>
  <c r="S61"/>
  <c r="S77"/>
  <c r="S93"/>
  <c r="S35"/>
  <c r="S51"/>
  <c r="S63"/>
  <c r="S75"/>
  <c r="S91"/>
  <c r="S10"/>
  <c r="S18"/>
  <c r="S26"/>
  <c r="S34"/>
  <c r="S42"/>
  <c r="S50"/>
  <c r="S58"/>
  <c r="S66"/>
  <c r="S74"/>
  <c r="S82"/>
  <c r="S90"/>
  <c r="S98"/>
  <c r="S106"/>
  <c r="S15"/>
  <c r="S23"/>
  <c r="S31"/>
  <c r="S47"/>
  <c r="S67"/>
  <c r="S87"/>
  <c r="S103"/>
  <c r="S20"/>
  <c r="S36"/>
  <c r="S52"/>
  <c r="S68"/>
  <c r="S84"/>
  <c r="S100"/>
  <c r="S17"/>
  <c r="S33"/>
  <c r="S49"/>
  <c r="S65"/>
  <c r="S81"/>
  <c r="S97"/>
  <c r="S8"/>
  <c r="S24"/>
  <c r="S40"/>
  <c r="S56"/>
  <c r="S72"/>
  <c r="S88"/>
  <c r="S104"/>
  <c r="S21"/>
  <c r="S37"/>
  <c r="S53"/>
  <c r="S69"/>
  <c r="S85"/>
  <c r="S101"/>
  <c r="S43"/>
  <c r="S59"/>
  <c r="S71"/>
  <c r="S83"/>
  <c r="S99"/>
  <c r="O111" i="16"/>
  <c r="O109"/>
  <c r="O110"/>
  <c r="O112"/>
  <c r="Q111"/>
  <c r="O112" i="3"/>
  <c r="O111"/>
  <c r="O110"/>
  <c r="O109"/>
  <c r="R7"/>
  <c r="S7" s="1"/>
  <c r="BA11" i="16" l="1"/>
  <c r="BA10"/>
  <c r="AY12"/>
  <c r="BA12" s="1"/>
  <c r="C7" i="18"/>
  <c r="C11"/>
  <c r="E11" s="1"/>
  <c r="F11" s="1"/>
  <c r="Q112" i="16"/>
  <c r="Q110"/>
  <c r="C8" i="18"/>
  <c r="E8" s="1"/>
  <c r="F8" s="1"/>
  <c r="E7"/>
  <c r="F7" s="1"/>
  <c r="AE110" i="16"/>
  <c r="AE112"/>
  <c r="AE109"/>
  <c r="AE111"/>
  <c r="R112" i="3"/>
  <c r="R111"/>
  <c r="R110"/>
  <c r="R109"/>
  <c r="AY13" i="16" l="1"/>
  <c r="BA13" s="1"/>
  <c r="C12" i="18"/>
  <c r="E12" l="1"/>
  <c r="F12" s="1"/>
  <c r="AY14" i="16"/>
  <c r="BA14" s="1"/>
  <c r="C13" i="18"/>
  <c r="AY15" i="16" l="1"/>
  <c r="BA15" s="1"/>
  <c r="E13" i="18"/>
  <c r="F13" s="1"/>
  <c r="C14"/>
  <c r="E14" s="1"/>
  <c r="F14" s="1"/>
  <c r="C15" l="1"/>
  <c r="E15" s="1"/>
  <c r="F15" s="1"/>
  <c r="AY16" i="16"/>
  <c r="BA16" s="1"/>
  <c r="AY17" l="1"/>
  <c r="BA17" s="1"/>
  <c r="C16" i="18"/>
  <c r="C17" l="1"/>
  <c r="E16"/>
  <c r="F16" s="1"/>
  <c r="AY18" i="16"/>
  <c r="BA18" s="1"/>
  <c r="C18" i="18" l="1"/>
  <c r="AY19" i="16"/>
  <c r="BA19" s="1"/>
  <c r="E17" i="18"/>
  <c r="F17" s="1"/>
  <c r="C19" l="1"/>
  <c r="E18"/>
  <c r="F18" s="1"/>
  <c r="AY20" i="16"/>
  <c r="BA20" s="1"/>
  <c r="C20" i="18" l="1"/>
  <c r="E20" s="1"/>
  <c r="F20" s="1"/>
  <c r="AY21" i="16"/>
  <c r="BA21" s="1"/>
  <c r="E19" i="18"/>
  <c r="F19" s="1"/>
  <c r="C21" l="1"/>
  <c r="E21" s="1"/>
  <c r="F21" s="1"/>
  <c r="AY22" i="16"/>
  <c r="BA22" s="1"/>
  <c r="AY23" l="1"/>
  <c r="BA23" s="1"/>
  <c r="C22" i="18"/>
  <c r="E22" s="1"/>
  <c r="F22" s="1"/>
  <c r="C23" l="1"/>
  <c r="E23" s="1"/>
  <c r="F23" s="1"/>
  <c r="AY24" i="16"/>
  <c r="BA24" s="1"/>
  <c r="C24" i="18" l="1"/>
  <c r="E24" s="1"/>
  <c r="F24" s="1"/>
  <c r="AY25" i="16"/>
  <c r="BA25" s="1"/>
  <c r="AY26" l="1"/>
  <c r="BA26" s="1"/>
  <c r="C25" i="18"/>
  <c r="E25" s="1"/>
  <c r="F25" s="1"/>
  <c r="C26" l="1"/>
  <c r="E26" s="1"/>
  <c r="F26" s="1"/>
  <c r="AY27" i="16"/>
  <c r="BA27" s="1"/>
  <c r="AY28" l="1"/>
  <c r="BA28" s="1"/>
  <c r="C27" i="18"/>
  <c r="E27" s="1"/>
  <c r="F27" s="1"/>
  <c r="AY29" i="16" l="1"/>
  <c r="BA29" s="1"/>
  <c r="C28" i="18"/>
  <c r="E28" s="1"/>
  <c r="F28" s="1"/>
  <c r="AY30" i="16" l="1"/>
  <c r="BA30" s="1"/>
  <c r="C29" i="18"/>
  <c r="E29" s="1"/>
  <c r="F29" s="1"/>
  <c r="AY31" i="16" l="1"/>
  <c r="BA31" s="1"/>
  <c r="C30" i="18"/>
  <c r="E30" s="1"/>
  <c r="F30" s="1"/>
  <c r="C31" l="1"/>
  <c r="E31" s="1"/>
  <c r="F31" s="1"/>
  <c r="AY32" i="16"/>
  <c r="BA32" s="1"/>
  <c r="C32" i="18" l="1"/>
  <c r="E32" s="1"/>
  <c r="F32" s="1"/>
  <c r="AY33" i="16"/>
  <c r="BA33" s="1"/>
  <c r="AY34" l="1"/>
  <c r="BA34" s="1"/>
  <c r="C33" i="18"/>
  <c r="E33" s="1"/>
  <c r="F33" s="1"/>
  <c r="AY35" i="16" l="1"/>
  <c r="BA35" s="1"/>
  <c r="C34" i="18"/>
  <c r="E34" s="1"/>
  <c r="F34" s="1"/>
  <c r="AY36" i="16" l="1"/>
  <c r="BA36" s="1"/>
  <c r="C35" i="18"/>
  <c r="E35" s="1"/>
  <c r="F35" s="1"/>
  <c r="AY37" i="16" l="1"/>
  <c r="BA37" s="1"/>
  <c r="C36" i="18"/>
  <c r="E36" s="1"/>
  <c r="F36" s="1"/>
  <c r="C37" l="1"/>
  <c r="E37" s="1"/>
  <c r="F37" s="1"/>
  <c r="AY38" i="16"/>
  <c r="BA38" s="1"/>
  <c r="C38" i="18" l="1"/>
  <c r="E38" s="1"/>
  <c r="F38" s="1"/>
  <c r="AY39" i="16"/>
  <c r="BA39" s="1"/>
  <c r="C39" i="18" l="1"/>
  <c r="E39" s="1"/>
  <c r="F39" s="1"/>
  <c r="AY40" i="16"/>
  <c r="BA40" s="1"/>
  <c r="C40" i="18" l="1"/>
  <c r="E40" s="1"/>
  <c r="F40" s="1"/>
  <c r="AY41" i="16"/>
  <c r="BA41" s="1"/>
  <c r="AY42" l="1"/>
  <c r="BA42" s="1"/>
  <c r="C41" i="18"/>
  <c r="E41" s="1"/>
  <c r="F41" s="1"/>
  <c r="AY43" i="16" l="1"/>
  <c r="BA43" s="1"/>
  <c r="C42" i="18"/>
  <c r="E42" s="1"/>
  <c r="F42" s="1"/>
  <c r="C43" l="1"/>
  <c r="E43" s="1"/>
  <c r="F43" s="1"/>
  <c r="AY44" i="16"/>
  <c r="BA44" s="1"/>
  <c r="AY45" l="1"/>
  <c r="BA45" s="1"/>
  <c r="C44" i="18"/>
  <c r="E44" s="1"/>
  <c r="F44" s="1"/>
  <c r="AY46" i="16" l="1"/>
  <c r="BA46" s="1"/>
  <c r="C45" i="18"/>
  <c r="E45" s="1"/>
  <c r="F45" s="1"/>
  <c r="C46" l="1"/>
  <c r="E46" s="1"/>
  <c r="F46" s="1"/>
  <c r="AY47" i="16"/>
  <c r="BA47" s="1"/>
  <c r="C47" i="18" l="1"/>
  <c r="E47" s="1"/>
  <c r="F47" s="1"/>
  <c r="AY48" i="16"/>
  <c r="BA48" s="1"/>
  <c r="C48" i="18" l="1"/>
  <c r="E48" s="1"/>
  <c r="F48" s="1"/>
  <c r="AY49" i="16"/>
  <c r="BA49" s="1"/>
  <c r="C49" i="18" l="1"/>
  <c r="E49" s="1"/>
  <c r="F49" s="1"/>
  <c r="AY50" i="16"/>
  <c r="BA50" s="1"/>
  <c r="C50" i="18" l="1"/>
  <c r="E50" s="1"/>
  <c r="F50" s="1"/>
  <c r="AY51" i="16"/>
  <c r="BA51" s="1"/>
  <c r="C51" i="18" l="1"/>
  <c r="E51" s="1"/>
  <c r="F51" s="1"/>
  <c r="AY52" i="16"/>
  <c r="BA52" s="1"/>
  <c r="AY53" l="1"/>
  <c r="BA53" s="1"/>
  <c r="C52" i="18"/>
  <c r="E52" s="1"/>
  <c r="F52" s="1"/>
  <c r="AY54" i="16" l="1"/>
  <c r="BA54" s="1"/>
  <c r="C53" i="18"/>
  <c r="E53" s="1"/>
  <c r="F53" s="1"/>
  <c r="C54" l="1"/>
  <c r="E54" s="1"/>
  <c r="F54" s="1"/>
  <c r="AY55" i="16"/>
  <c r="BA55" s="1"/>
  <c r="C55" i="18" l="1"/>
  <c r="E55" s="1"/>
  <c r="F55" s="1"/>
  <c r="AY56" i="16"/>
  <c r="BA56" s="1"/>
  <c r="AY57" l="1"/>
  <c r="BA57" s="1"/>
  <c r="C56" i="18"/>
  <c r="E56" s="1"/>
  <c r="F56" s="1"/>
  <c r="C57" l="1"/>
  <c r="E57" s="1"/>
  <c r="F57" s="1"/>
  <c r="AY58" i="16"/>
  <c r="BA58" s="1"/>
  <c r="C58" i="18" l="1"/>
  <c r="E58" s="1"/>
  <c r="F58" s="1"/>
  <c r="AY59" i="16"/>
  <c r="BA59" s="1"/>
  <c r="C59" i="18" l="1"/>
  <c r="E59" s="1"/>
  <c r="F59" s="1"/>
  <c r="AY60" i="16"/>
  <c r="BA60" s="1"/>
  <c r="C60" i="18" l="1"/>
  <c r="E60" s="1"/>
  <c r="F60" s="1"/>
  <c r="AY61" i="16"/>
  <c r="BA61" s="1"/>
  <c r="C61" i="18" l="1"/>
  <c r="E61" s="1"/>
  <c r="F61" s="1"/>
  <c r="AY62" i="16"/>
  <c r="BA62" s="1"/>
  <c r="C62" i="18" l="1"/>
  <c r="E62" s="1"/>
  <c r="F62" s="1"/>
  <c r="AY63" i="16"/>
  <c r="BA63" s="1"/>
  <c r="C63" i="18" l="1"/>
  <c r="E63" s="1"/>
  <c r="F63" s="1"/>
  <c r="AY64" i="16"/>
  <c r="BA64" s="1"/>
  <c r="C64" i="18" l="1"/>
  <c r="E64" s="1"/>
  <c r="F64" s="1"/>
  <c r="AY65" i="16"/>
  <c r="BA65" s="1"/>
  <c r="C65" i="18" l="1"/>
  <c r="E65" s="1"/>
  <c r="F65" s="1"/>
  <c r="AY66" i="16"/>
  <c r="BA66" s="1"/>
  <c r="AY67" l="1"/>
  <c r="BA67" s="1"/>
  <c r="C66" i="18"/>
  <c r="E66" s="1"/>
  <c r="F66" s="1"/>
  <c r="AY68" i="16" l="1"/>
  <c r="BA68" s="1"/>
  <c r="C67" i="18"/>
  <c r="E67" s="1"/>
  <c r="F67" s="1"/>
  <c r="AY69" i="16" l="1"/>
  <c r="BA69" s="1"/>
  <c r="C68" i="18"/>
  <c r="E68" s="1"/>
  <c r="F68" s="1"/>
  <c r="AY70" i="16" l="1"/>
  <c r="BA70" s="1"/>
  <c r="C69" i="18"/>
  <c r="E69" s="1"/>
  <c r="F69" s="1"/>
  <c r="AY71" i="16" l="1"/>
  <c r="BA71" s="1"/>
  <c r="C70" i="18"/>
  <c r="E70" s="1"/>
  <c r="F70" s="1"/>
  <c r="C71" l="1"/>
  <c r="E71" s="1"/>
  <c r="F71" s="1"/>
  <c r="AY72" i="16"/>
  <c r="BA72" s="1"/>
  <c r="AY73" l="1"/>
  <c r="BA73" s="1"/>
  <c r="C72" i="18"/>
  <c r="E72" s="1"/>
  <c r="F72" s="1"/>
  <c r="AY74" i="16" l="1"/>
  <c r="BA74" s="1"/>
  <c r="C73" i="18"/>
  <c r="E73" s="1"/>
  <c r="F73" s="1"/>
  <c r="AY75" i="16" l="1"/>
  <c r="BA75" s="1"/>
  <c r="C74" i="18"/>
  <c r="E74" s="1"/>
  <c r="F74" s="1"/>
  <c r="C75" l="1"/>
  <c r="E75" s="1"/>
  <c r="F75" s="1"/>
  <c r="AY76" i="16"/>
  <c r="BA76" s="1"/>
  <c r="C76" i="18" l="1"/>
  <c r="E76" s="1"/>
  <c r="F76" s="1"/>
  <c r="AY77" i="16"/>
  <c r="BA77" s="1"/>
  <c r="AY78" l="1"/>
  <c r="BA78" s="1"/>
  <c r="C77" i="18"/>
  <c r="E77" s="1"/>
  <c r="F77" s="1"/>
  <c r="AY79" i="16" l="1"/>
  <c r="BA79" s="1"/>
  <c r="C78" i="18"/>
  <c r="E78" s="1"/>
  <c r="F78" s="1"/>
  <c r="C79" l="1"/>
  <c r="E79" s="1"/>
  <c r="F79" s="1"/>
  <c r="AY80" i="16"/>
  <c r="BA80" s="1"/>
  <c r="C80" i="18" l="1"/>
  <c r="E80" s="1"/>
  <c r="F80" s="1"/>
  <c r="AY81" i="16"/>
  <c r="BA81" s="1"/>
  <c r="AY82" l="1"/>
  <c r="BA82" s="1"/>
  <c r="C81" i="18"/>
  <c r="E81" s="1"/>
  <c r="F81" s="1"/>
  <c r="C82" l="1"/>
  <c r="E82" s="1"/>
  <c r="F82" s="1"/>
  <c r="AY83" i="16"/>
  <c r="BA83" s="1"/>
  <c r="AY84" l="1"/>
  <c r="BA84" s="1"/>
  <c r="C83" i="18"/>
  <c r="E83" s="1"/>
  <c r="F83" s="1"/>
  <c r="C84" l="1"/>
  <c r="E84" s="1"/>
  <c r="F84" s="1"/>
  <c r="AY85" i="16"/>
  <c r="BA85" s="1"/>
  <c r="C85" i="18" l="1"/>
  <c r="E85" s="1"/>
  <c r="F85" s="1"/>
  <c r="AY86" i="16"/>
  <c r="BA86" s="1"/>
  <c r="AY87" l="1"/>
  <c r="BA87" s="1"/>
  <c r="C86" i="18"/>
  <c r="E86" s="1"/>
  <c r="F86" s="1"/>
  <c r="C87" l="1"/>
  <c r="E87" s="1"/>
  <c r="F87" s="1"/>
  <c r="AY88" i="16"/>
  <c r="BA88" s="1"/>
  <c r="AY89" l="1"/>
  <c r="BA89" s="1"/>
  <c r="C88" i="18"/>
  <c r="E88" s="1"/>
  <c r="F88" s="1"/>
  <c r="AY90" i="16" l="1"/>
  <c r="BA90" s="1"/>
  <c r="C89" i="18"/>
  <c r="E89" s="1"/>
  <c r="F89" s="1"/>
  <c r="C90" l="1"/>
  <c r="E90" s="1"/>
  <c r="F90" s="1"/>
  <c r="AY91" i="16"/>
  <c r="BA91" s="1"/>
  <c r="C91" i="18" l="1"/>
  <c r="E91" s="1"/>
  <c r="F91" s="1"/>
  <c r="AY92" i="16"/>
  <c r="BA92" s="1"/>
  <c r="C92" i="18" l="1"/>
  <c r="E92" s="1"/>
  <c r="F92" s="1"/>
  <c r="AY93" i="16"/>
  <c r="BA93" s="1"/>
  <c r="AY94" l="1"/>
  <c r="BA94" s="1"/>
  <c r="C93" i="18"/>
  <c r="E93" s="1"/>
  <c r="F93" s="1"/>
  <c r="AY95" i="16" l="1"/>
  <c r="BA95" s="1"/>
  <c r="C94" i="18"/>
  <c r="E94" s="1"/>
  <c r="F94" s="1"/>
  <c r="AY96" i="16" l="1"/>
  <c r="BA96" s="1"/>
  <c r="C95" i="18"/>
  <c r="E95" s="1"/>
  <c r="F95" s="1"/>
  <c r="AY97" i="16" l="1"/>
  <c r="BA97" s="1"/>
  <c r="C96" i="18"/>
  <c r="E96" s="1"/>
  <c r="F96" s="1"/>
  <c r="C97" l="1"/>
  <c r="E97" s="1"/>
  <c r="F97" s="1"/>
  <c r="AY98" i="16"/>
  <c r="BA98" s="1"/>
  <c r="AY99" l="1"/>
  <c r="BA99" s="1"/>
  <c r="C98" i="18"/>
  <c r="E98" s="1"/>
  <c r="F98" s="1"/>
  <c r="AY100" i="16" l="1"/>
  <c r="BA100" s="1"/>
  <c r="C99" i="18"/>
  <c r="E99" s="1"/>
  <c r="F99" s="1"/>
  <c r="AY101" i="16" l="1"/>
  <c r="BA101" s="1"/>
  <c r="C100" i="18"/>
  <c r="E100" s="1"/>
  <c r="F100" s="1"/>
  <c r="C101" l="1"/>
  <c r="E101" s="1"/>
  <c r="F101" s="1"/>
  <c r="AY102" i="16"/>
  <c r="BA102" s="1"/>
  <c r="C102" i="18" l="1"/>
  <c r="E102" s="1"/>
  <c r="F102" s="1"/>
  <c r="AY103" i="16"/>
  <c r="BA103" s="1"/>
  <c r="AY104" l="1"/>
  <c r="BA104" s="1"/>
  <c r="C103" i="18"/>
  <c r="E103" s="1"/>
  <c r="F103" s="1"/>
  <c r="AY105" i="16" l="1"/>
  <c r="BA105" s="1"/>
  <c r="C104" i="18"/>
  <c r="E104" s="1"/>
  <c r="F104" s="1"/>
  <c r="C105" l="1"/>
  <c r="E105" s="1"/>
  <c r="F105" s="1"/>
  <c r="AY106" i="16"/>
  <c r="BA106" s="1"/>
  <c r="BO10"/>
  <c r="AW109"/>
  <c r="AW111"/>
  <c r="BO8"/>
  <c r="AW112"/>
  <c r="BO9"/>
  <c r="BO7"/>
  <c r="AW110"/>
  <c r="C106" i="18" l="1"/>
  <c r="AY112" i="16"/>
  <c r="AY109"/>
  <c r="AY111"/>
  <c r="AY110"/>
  <c r="E106" i="18" l="1"/>
  <c r="F106" s="1"/>
  <c r="C110"/>
  <c r="C112"/>
  <c r="C111"/>
  <c r="C109"/>
  <c r="F112" l="1"/>
  <c r="F110"/>
  <c r="F109"/>
  <c r="I12"/>
  <c r="F111"/>
  <c r="I11"/>
  <c r="I10"/>
  <c r="E110"/>
  <c r="E111"/>
  <c r="I6" s="1"/>
  <c r="E112"/>
  <c r="E109"/>
</calcChain>
</file>

<file path=xl/sharedStrings.xml><?xml version="1.0" encoding="utf-8"?>
<sst xmlns="http://schemas.openxmlformats.org/spreadsheetml/2006/main" count="403" uniqueCount="247">
  <si>
    <t>Projection number</t>
  </si>
  <si>
    <t>Median</t>
  </si>
  <si>
    <t>ARN :</t>
  </si>
  <si>
    <t>TOTAL :</t>
  </si>
  <si>
    <t>Audit Approach</t>
  </si>
  <si>
    <t>Comments</t>
  </si>
  <si>
    <t>of 5</t>
  </si>
  <si>
    <t>Clear English?</t>
  </si>
  <si>
    <t>of 3</t>
  </si>
  <si>
    <t>Audit</t>
  </si>
  <si>
    <t>of 4</t>
  </si>
  <si>
    <t>Model steps accurately described</t>
  </si>
  <si>
    <t>e.g. :</t>
  </si>
  <si>
    <t>of 2</t>
  </si>
  <si>
    <t>Overview</t>
  </si>
  <si>
    <t>of 1</t>
  </si>
  <si>
    <t>List of parameters used</t>
  </si>
  <si>
    <t>All Checks clearly reported</t>
  </si>
  <si>
    <t>Description of reasonableness checks</t>
  </si>
  <si>
    <t>Description of any other valid check performed</t>
  </si>
  <si>
    <t>Bonus - detailed in comment ----&gt;</t>
  </si>
  <si>
    <t>Model accuracy, completeness and good modelling techniques</t>
  </si>
  <si>
    <t>All worksheets have meaningful/sensible titles</t>
  </si>
  <si>
    <t>Named ranges have been used for parameter cells</t>
  </si>
  <si>
    <t>Chart has meaningful title and labelled axes</t>
  </si>
  <si>
    <t>Any other distinct, valid check</t>
  </si>
  <si>
    <t>General Comments on script</t>
  </si>
  <si>
    <t>Average</t>
  </si>
  <si>
    <t>Checks</t>
  </si>
  <si>
    <t>Reasonableness and auto checks 7 marks</t>
  </si>
  <si>
    <t>Checks of initial data</t>
  </si>
  <si>
    <t>(1 each - maximum of 5)</t>
  </si>
  <si>
    <t>Audit trail</t>
  </si>
  <si>
    <t>Any other useful description</t>
  </si>
  <si>
    <t>Correct type of chart selected</t>
  </si>
  <si>
    <t>Percentile Projection Chart</t>
  </si>
  <si>
    <t>Check the average value is sensible</t>
  </si>
  <si>
    <t>Month</t>
  </si>
  <si>
    <t>Min</t>
  </si>
  <si>
    <t>Max</t>
  </si>
  <si>
    <t>Count</t>
  </si>
  <si>
    <t>Month 1</t>
  </si>
  <si>
    <t>Month 2</t>
  </si>
  <si>
    <t>Month 3</t>
  </si>
  <si>
    <t>Month 4</t>
  </si>
  <si>
    <t>Month 5</t>
  </si>
  <si>
    <t>Month 6</t>
  </si>
  <si>
    <t>Month 7</t>
  </si>
  <si>
    <t>Month 8</t>
  </si>
  <si>
    <t>Month 9</t>
  </si>
  <si>
    <t>Month 10</t>
  </si>
  <si>
    <t>Month 11</t>
  </si>
  <si>
    <t>Month 12</t>
  </si>
  <si>
    <t>Simulation Number</t>
  </si>
  <si>
    <t>Parameters</t>
  </si>
  <si>
    <t>Projection Summary</t>
  </si>
  <si>
    <t>MIN</t>
  </si>
  <si>
    <t>MAX</t>
  </si>
  <si>
    <t>Length of subscription (months)</t>
  </si>
  <si>
    <t>Total Refund Amount</t>
  </si>
  <si>
    <t>Annual Subscription Price (£)</t>
  </si>
  <si>
    <t>Cancellation Admin Cost (£)</t>
  </si>
  <si>
    <t>Total Number of Active Subscribers at start of year</t>
  </si>
  <si>
    <t>Simulated monthly subscription cancellations (expressed as a percentage of subscribers at the start of the month)</t>
  </si>
  <si>
    <t>Reasonableness checks on data</t>
  </si>
  <si>
    <t>- 100 modelled values provided for every month, so no data missing</t>
  </si>
  <si>
    <t>- No extremely large maximum or minimum cancellation rates, so no obvious outliers</t>
  </si>
  <si>
    <t>- Average cancellation rates larger in early months than later months each month which seems reasonable as less incentive to cancel later on in subscription as refund smaller</t>
  </si>
  <si>
    <t>Projected refund amounts (£)</t>
  </si>
  <si>
    <t>Check total expense</t>
  </si>
  <si>
    <t>Reasonableness Check - value is zero for all projections as no refund given if cancelled during month 12</t>
  </si>
  <si>
    <t>Total Active Subscribers at end of year</t>
  </si>
  <si>
    <t>Total Subscription Cancellations during year</t>
  </si>
  <si>
    <t>Check year end active subscribers and cancellations consistent with initial suscriber total</t>
  </si>
  <si>
    <t>Total Subscribers and Cancellations</t>
  </si>
  <si>
    <t>Total Admin Cost (£)</t>
  </si>
  <si>
    <t>Projecting active subscription numbers</t>
  </si>
  <si>
    <t>Projected Admin Cost (£)</t>
  </si>
  <si>
    <t>Total Projected Expense (£)</t>
  </si>
  <si>
    <t>Total Projected Profit (£)</t>
  </si>
  <si>
    <t>Profit Distribution</t>
  </si>
  <si>
    <t>Total Income (£)</t>
  </si>
  <si>
    <t>Probability of project meeting minimum profit requirement:</t>
  </si>
  <si>
    <t>Profit Summary</t>
  </si>
  <si>
    <t>Minimum Profit Required (£)</t>
  </si>
  <si>
    <t>Bonus Factor</t>
  </si>
  <si>
    <t>Bonus Summary</t>
  </si>
  <si>
    <t>Expected Bonus Payment:</t>
  </si>
  <si>
    <t>Minimum Bonus Payment:</t>
  </si>
  <si>
    <t>Maximum Bonus Payment:</t>
  </si>
  <si>
    <t>Purpose of this workbook</t>
  </si>
  <si>
    <t>Data</t>
  </si>
  <si>
    <t>Active Subscription Projection</t>
  </si>
  <si>
    <t>Column R calculates the number of subscription cancellations over the year, by subtracting the number of active subscribers at the end of the year from the number of active subscribers at the start of the year for each simulation.</t>
  </si>
  <si>
    <t>This chart illustrates the expected projected number of active subscribers (mean simulated value) over the year alongside the minimum, maximum and median values. Data is taken from the summary on the Active Subscription Projection tab.</t>
  </si>
  <si>
    <t>Expense Projection</t>
  </si>
  <si>
    <t>Columns C:O show the projection of the refunds paid to subscribers who cancel their subscriptions each month for each of the 100 runs. When a customer cancels their subscription they receive a refund for the full number of months subscription remaining. This total refund each month is calculated as follows:
Number of customers cancelling during month x (number of complete months of subscription outstanding/length of subscription) x subscription price</t>
  </si>
  <si>
    <t>Column Q calculates the total refund amount over the year for each simulation by adding up the refund amounts for each month.</t>
  </si>
  <si>
    <t>Column AG calculates the total admin fee over the year for each simulation by adding up the admin fee amounts for each month.</t>
  </si>
  <si>
    <t>Expense Projection Chart</t>
  </si>
  <si>
    <t>This chart illustrates the expected projected total expense (mean simulated value) over the year alongside the minimum, maximum and median values. Data is taken from the summary on the Expense Projection tab.</t>
  </si>
  <si>
    <t>This tab calculates the total expected profit in each simulation. Total profit is calculated as Income from subscription payments less total expense, as calculated on the Expense Projection tab.
Income from subscription payments is calculated as follows:
Total Number of Subscribers x Subscription Price</t>
  </si>
  <si>
    <t>Similarly the minimum and maximum bonus amount is calculated by comparing the minimum and maximum simulated profit against the profit threshold in place of the mean profit in the formula above.</t>
  </si>
  <si>
    <t>Throughout the sheet a number of checks on data and calculations are made. These are all highlighted in green.</t>
  </si>
  <si>
    <t>A count of the number of projections is used to ensure that for every calculation all 100 simulations have been included</t>
  </si>
  <si>
    <t>Similarly the total projected expense is checked by comparing to the sum of the  total projected admin cost and refund amounts.</t>
  </si>
  <si>
    <t>The purpose of this workbook is to model the expected profit from the sale of a block of annual magazine subscriptions. 
The workbook projects the expected number of active magazine subscribers over the year using a set of simulated monthly subscription cancellation rates. This information is used to provide an estimate of the expected expense over the year due to subscription refunds and admin costs. This information is used to determine the expected profit over the year and determine whether the project is expected to meet minimum profit requirements and determine the expected bonus payment paid to the project manager if the project is successful.</t>
  </si>
  <si>
    <t xml:space="preserve">For each cancellation an admin fee, as set out in the parameters tab is incurred. Columns S:AE show the projection of the admin cost incurred by the company each month in order to process subscription cancellations for each of the 100 runs. </t>
  </si>
  <si>
    <t>The probability of reaching the minimum profit requirement is calculated by counting the number of simulations where the expected total profit is greater than the profit threshold and dividing by the total number of simulations. This was done using the excel COUNTIF function.</t>
  </si>
  <si>
    <t>Data and Calculations are all reasonableness checked by looking at the average, minimum and maximum values to identify any outliers.</t>
  </si>
  <si>
    <t>Description of derivation of the monthly active subscriber numbers</t>
  </si>
  <si>
    <t>Description of derivation of the total cancellations over the year</t>
  </si>
  <si>
    <t>The calculations performed are the same for every simulation.</t>
  </si>
  <si>
    <t>Statement that the calculations are identical for each simulation.</t>
  </si>
  <si>
    <t>Clear description of  annual subscription chart construction</t>
  </si>
  <si>
    <t>Clear description of  expense projection chart construction</t>
  </si>
  <si>
    <t>Clear reporting of data source plotted in expense projection chart</t>
  </si>
  <si>
    <t>Clear reporting of data source plotted in annual subscription chart</t>
  </si>
  <si>
    <t>Description of calculation of customer refunds each month</t>
  </si>
  <si>
    <t>Description of calculation of admin fee each month</t>
  </si>
  <si>
    <t>Description of calculation of total expense</t>
  </si>
  <si>
    <t>Description of calculation of total profit</t>
  </si>
  <si>
    <t>Description of calculation of probability of meeting minimum profit requirement</t>
  </si>
  <si>
    <t>Description of calculation of expected, minimum and maximum bonus payment</t>
  </si>
  <si>
    <t>Spreadsheet has separate worksheets for parameters/data, calculations and audit trail (or audit trail in a separate document)</t>
  </si>
  <si>
    <t>For each of the 100 projections, the number of active subscribers in month t has been calculated as active subscribers at t-1 * (1 - cancellation rate at time t)</t>
  </si>
  <si>
    <t>The calculations are structured such that each random cancellation value is used once and only once</t>
  </si>
  <si>
    <t>The projection runs for 12 months and is repeated 100 times (once per projection)</t>
  </si>
  <si>
    <t xml:space="preserve">For each of the 100 projections, the refund amount in month t has been calculated as number of cancellations in month t  * subscription price *  complete months outstanding / subscription length </t>
  </si>
  <si>
    <t>For each of the 100 projections, the admin cost in month t has been calculated as number of cancellations in month t  * admin cancellation cost</t>
  </si>
  <si>
    <t>For each of the 100 projections, the total expense in month t has been calculated as total refund in month t + admin cost in month t</t>
  </si>
  <si>
    <t>Chart shows time in months as the x axis, total expense (£) as the y axis and has lines for mean, median, min and max</t>
  </si>
  <si>
    <t>Chart shows time in months as the x axis, total active subscribers as the y axis and has lines for mean, median, min and max</t>
  </si>
  <si>
    <t>For each of the 100 projections, the total income has been calculated as total active subscribers at start of year x Subscription Price</t>
  </si>
  <si>
    <t>For each of the 100 projections, the total profit has been calculated as total income - total expense</t>
  </si>
  <si>
    <t>Correct calculation of probability of project meeting minimum profit requirement (number of simulations where profit exceeds threshold / total simulations)</t>
  </si>
  <si>
    <t>- no negative cancellation rates</t>
  </si>
  <si>
    <t>- No cancellation rates greater than 100%</t>
  </si>
  <si>
    <t>Check there are 1200 data points</t>
  </si>
  <si>
    <t>Check minimum value is not lower than 0%</t>
  </si>
  <si>
    <t>Check maximum value no greater than 100%</t>
  </si>
  <si>
    <t>Check the rough distribution looks sensible (in this case, with greater cancellations early in the year)</t>
  </si>
  <si>
    <t>Check number of cancellations and active subscribers at the end of the year consistent with start of year active subscribers</t>
  </si>
  <si>
    <t>Check total expense derived from projection totals consistent with sum of monthly admin cost and refund amounts</t>
  </si>
  <si>
    <t>Reasonableness check on subscriber chart to ensure shape looks sensible</t>
  </si>
  <si>
    <t>Reasonableness check on subscriber chart to ensure min/max/mean and median values in sensible order relative to each other</t>
  </si>
  <si>
    <t>Reasonableness check on expenses chart to ensure shape looks sensible</t>
  </si>
  <si>
    <t>Reasonableness check on expenses chart to ensure min/max/mean and median values in sensible order relative to each other</t>
  </si>
  <si>
    <t>Max/Min/Median and Mean active monthly subscribers for each projection correctly calculated</t>
  </si>
  <si>
    <t>Max/Min/Median and Mean total monthly expense for each projection correctly calculated</t>
  </si>
  <si>
    <t>Correct calculation of minimum and maximum  bonus payment</t>
  </si>
  <si>
    <t>Description of check there are 1200 data points</t>
  </si>
  <si>
    <t>Description of check minimum value is not lower than 0%</t>
  </si>
  <si>
    <t>Description of check maximum value no greater than 100%</t>
  </si>
  <si>
    <t>Description of check the rough distribution looks sensible (in this case, with greater cancellations early in the year)</t>
  </si>
  <si>
    <t>Description of check the average value is sensible</t>
  </si>
  <si>
    <t>Reasonableness check projection data by reviewing  min/max/count/average value in each projection month</t>
  </si>
  <si>
    <t>Description of check number of cancellations and active subscribers at the end of the year consistent with start of year active subscribers</t>
  </si>
  <si>
    <t>Description of check total expense derived from projection totals consistent with sum of monthly admin cost and refund amounts</t>
  </si>
  <si>
    <t>Description of reasonableness check on subscriber chart to ensure shape looks sensible</t>
  </si>
  <si>
    <t>Description of reasonableness check projection data by reviewing  min/max/count/average value in each projection month</t>
  </si>
  <si>
    <t>Description of reasonableness check on subscriber chart to ensure min/max/mean and median values in sensible order relative to each other</t>
  </si>
  <si>
    <t>Description of reasonableness check  on expenses chart to ensure shape looks sensible</t>
  </si>
  <si>
    <t>Description of reasonableness check on expenses chart to ensure min/max/mean and median values in sensible order relative to each other</t>
  </si>
  <si>
    <t>of 7</t>
  </si>
  <si>
    <t>of 12</t>
  </si>
  <si>
    <t>Projected Total Expense (£)</t>
  </si>
  <si>
    <t>Assumptions</t>
  </si>
  <si>
    <t>of 9</t>
  </si>
  <si>
    <t>List of assumptions used (0.5 per valid assumption)</t>
  </si>
  <si>
    <t>of 20</t>
  </si>
  <si>
    <t>Production Cost (£)</t>
  </si>
  <si>
    <t xml:space="preserve">• No new subscriptions will be sold during the year
• Subscriber refunds are calculated as the subscription price multiplied by the number of complete subscription months remaining divided by the total subscription period
• Assume parameter values for subscription numbers and administration costs suitable estimates for this analysis
• Assume that total cost is the calculated as sum of production cost, refund payments and administration costs and that there are no other costs or expenditure incurred
• Total profit at the end of the year is calculated as the difference between the total income and total cost for each projection and no other sourcs of income
• The simulated random data provided is suitable (and/or from a suitable distribution) for modelling these cancellations.
</t>
  </si>
  <si>
    <t>Column AI gives the production cost for the magazines in each simulation, taken from the parameters tab. This fixed cost is incurred at the start of the year so is included in the total expenses in month 1 in the total expense projection.</t>
  </si>
  <si>
    <t>Bonus Payment (£)</t>
  </si>
  <si>
    <t>The bonus is paid as a percentage of all profits over the minimum profit threshold. The expected bonus payment is calculated in column F as follows:
If simulated Profit &gt; Profit Threshold then Bonus = (Simulated Profit - Profit Threshold) x Bonus Rate (%)
Else Bonus = 0</t>
  </si>
  <si>
    <t>A summary of the expected bonus payment is given. The minimum, maximum and average values are obtained using the Excel functions of the same name on the bonus payments caluclated in column F.</t>
  </si>
  <si>
    <t>The audit trail is written in clear, crisp and flowing English</t>
  </si>
  <si>
    <t>Accurate spelling</t>
  </si>
  <si>
    <t>The audit trail is laid out well, with good formatting to aid clarity</t>
  </si>
  <si>
    <t>Logical order (max 3 marks, enter -1 to deduct marks from this section) :</t>
  </si>
  <si>
    <t>Data is introduced before referring to it</t>
  </si>
  <si>
    <t>Assumptions are stated before using them</t>
  </si>
  <si>
    <t>The methodology is not described in a logical order i.e. nothing is introduced which would require that the reader has read ahead</t>
  </si>
  <si>
    <t>For a newcomer, the audit trail is easy to follow i.e. the marker does not have to look at the model directly to understand what has been done</t>
  </si>
  <si>
    <t>All the steps are correctly and clearly described</t>
  </si>
  <si>
    <t>There is sufficient technical detail</t>
  </si>
  <si>
    <t>The workbook is well labelled and is easy to navigate through</t>
  </si>
  <si>
    <t>Where there are, or could be errors, the audit trail would enable the student to identify and correct errors</t>
  </si>
  <si>
    <t>Danger areas in the spreadsheet are appropriately flagged (e.g. goal seek)</t>
  </si>
  <si>
    <t>of 8</t>
  </si>
  <si>
    <t>Fellow student can review &amp; check the methods used in model:</t>
  </si>
  <si>
    <t>Signposting / labelling CLEAR:</t>
  </si>
  <si>
    <t>The audit trail allows the user to follow the model through</t>
  </si>
  <si>
    <t>The audit trail allows the user to understand each calculation easily</t>
  </si>
  <si>
    <t>There is adequate signposting in the audit trail to describe the purpose of each tab</t>
  </si>
  <si>
    <t>There is adequate signposting in the audit trail to describe the general direction of the model</t>
  </si>
  <si>
    <t>Model labelling is consistent with the audit trail (data, parameters, scenarios, outputs, charts)</t>
  </si>
  <si>
    <t>The level of detail in the audit trail is appropriate for a newcomer to understand what has been done</t>
  </si>
  <si>
    <t>All the methodology steps are set out clearly</t>
  </si>
  <si>
    <t>Data provided and any necessary adjustments made are described and justified clearly.</t>
  </si>
  <si>
    <t>All reasonableness checks applied are adequately documented</t>
  </si>
  <si>
    <t>Areas where manual intervention or caution is required are well flagged (eg goalseeks or non-standard model areas)</t>
  </si>
  <si>
    <t>The marker does not need to look directly at the model to understand what has been performed</t>
  </si>
  <si>
    <t>All steps CLEARLY explained:</t>
  </si>
  <si>
    <t>of 100</t>
  </si>
  <si>
    <t>Correct calculation of expected bonus payment (Simulated Profit - Profit Thresehold) x Bonus Percentage</t>
  </si>
  <si>
    <t>of 30</t>
  </si>
  <si>
    <t>Data source adequately described.</t>
  </si>
  <si>
    <t>of 14</t>
  </si>
  <si>
    <t>Check number of simulations</t>
  </si>
  <si>
    <t>Check no negativ rates</t>
  </si>
  <si>
    <t>Check no cancellation rates greater than 100%</t>
  </si>
  <si>
    <t xml:space="preserve">This sheet contains 100 sets of projected monthly magazine cancellation rates. Each column represents the monthly subscription cancellation rate (proportion of the active subscriptions at the start of the month cancelled during the month) for each month of a single year. Each row represents a separate annual simulation. 
Simulations were provided by my manager. </t>
  </si>
  <si>
    <t>Data Checks</t>
  </si>
  <si>
    <t>In this sheet the data provided is checked to ensure it contains no obcious errors and that the simulated rates appear to be reasonable.
The simulation data has been reasonableness checked by reviewing the minimum, maximum and mean cancellation rates for each month. These were calculated using the Excel MIN, MAX and AVERAGE functions on the 100 sets of monthly cancellation rates. There were no obvious outliers in the data. Average cancellation rates appear to be higher in earlier months which seems reasonable as there is greater incentive for subscribers to cancel early on as they will receive a larger refund.</t>
  </si>
  <si>
    <t>Charts were inspected to ensure theshape of each projection looked reasonable, showing a decrease in subscribers over the year as more cancelled and that the monthly expense decreased during the year as refund amounts smaller and fewer cancellations occur later in the year.</t>
  </si>
  <si>
    <t>Columns C:O show the projection of the number of active subscribers each month for each of the 100 runs. This is done by taking the previous month's number of active subscribers and multiplying it by 1-cancellation rate, where cancellation rates are given in the Data tab.
Below the projections a check is included to ensure the number of subscribers reduces each month for each of the 100 simulations.</t>
  </si>
  <si>
    <t>Columns U to AH provides a summary of the key statistics for active subscriber numbers for each of the 100 projections at each month, including the min, max, mean, median (obtained using the Excel MIN() MAX() AVERAGE() and MEDIAN() functions).</t>
  </si>
  <si>
    <t>Checks are included to ensure internal consistency of calculation of the number of active subscribers, by checking that the number of subscribers reduces each month and by comparing this to the number of cancellations and starting number of subscribers.</t>
  </si>
  <si>
    <t>Charts also inspected to ensure relative placement of min/max/mean and median values reasonable (with maximum being higher than the mean and median which in turn are higher than the minimum value at each point in time).</t>
  </si>
  <si>
    <t>Columns AK:AW show the projection of the  total expense to the company of cancellations during the year for each of the 100 simulations. The Total expense is calculated as the sum of the production cost, total refunds and total admin fee each month.
An IF statement is used to add the production cost to the total expense calculation in month 1 only.
Columns BC:BO provides a summary of the key statistics for the total expense for each of the 100 projections at each month, including the min, max, mean, median (obtained using the Excel MIN() MAX() AVERAGE() and MEDIAN() functions).</t>
  </si>
  <si>
    <t>Check Number of Subscribers reducing each month</t>
  </si>
  <si>
    <t>Mean</t>
  </si>
  <si>
    <t>(ii)</t>
  </si>
  <si>
    <t>(iii)</t>
  </si>
  <si>
    <t>(iv)</t>
  </si>
  <si>
    <t>(v)</t>
  </si>
  <si>
    <t>(vi)</t>
  </si>
  <si>
    <t>(vii)</t>
  </si>
  <si>
    <t>(ix)</t>
  </si>
  <si>
    <t>(x)</t>
  </si>
  <si>
    <t>(xi)</t>
  </si>
  <si>
    <t>(xii)</t>
  </si>
  <si>
    <t>(i)</t>
  </si>
  <si>
    <t>Total active subscribers and cancellations at the end of each year calculated correctly (give credit if rounded to integer values)</t>
  </si>
  <si>
    <t>Limitations of model explained</t>
  </si>
  <si>
    <t>Limitations</t>
  </si>
  <si>
    <t>There are only 100 simulations, which may not be sufficient</t>
  </si>
  <si>
    <t>Using a different set of simulations will result in a different level of expected profit</t>
  </si>
  <si>
    <t>This sheet contains the parameters used to calculate the expected income and expense. These parameters have been provided by the magazine publishing company.
Total Active subscribers at the start of the year
Cancellation Admin Cost (£) - This is the expected cost of processing each cancellations per cancellation
Annual Subscription Price (£) - The amount paid by each subscriber at the start of the year for their magazine subscription
Length of subscription (months)
Minimum Profit Required (£) - The minimum amount of annual profit required in order for project manager to receive a bonus
Bonus Factor - The percentage of any profits over the Minimum Profit requirement paid to the project manager as bonus.
Production Cost (£) - The cost of producing the magazines for the 5,000 annual subscriptions sold, incurred at the start of the year.</t>
  </si>
  <si>
    <t>of 15</t>
  </si>
  <si>
    <t>Description of how the maximum value over the 100 runs for each month was calculated</t>
  </si>
  <si>
    <t>Description of how the minimum value over the 100 runs for each month was calculated</t>
  </si>
  <si>
    <t>Description of how the median value over the 100 runs for each month was calculated</t>
  </si>
  <si>
    <t>Description of how the mean value over the 100 runs for each month was calculated</t>
  </si>
  <si>
    <t>(1 each - maximum of 7)</t>
  </si>
</sst>
</file>

<file path=xl/styles.xml><?xml version="1.0" encoding="utf-8"?>
<styleSheet xmlns="http://schemas.openxmlformats.org/spreadsheetml/2006/main">
  <numFmts count="5">
    <numFmt numFmtId="7" formatCode="&quot;£&quot;#,##0.00;\-&quot;£&quot;#,##0.00"/>
    <numFmt numFmtId="43" formatCode="_-* #,##0.00_-;\-* #,##0.00_-;_-* &quot;-&quot;??_-;_-@_-"/>
    <numFmt numFmtId="164" formatCode="0.0%"/>
    <numFmt numFmtId="165" formatCode="&quot;£&quot;#,##0.00"/>
    <numFmt numFmtId="166" formatCode="0.0"/>
  </numFmts>
  <fonts count="27">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0"/>
      <name val="Arial"/>
      <family val="2"/>
    </font>
    <font>
      <b/>
      <sz val="12"/>
      <name val="Arial"/>
      <family val="2"/>
    </font>
    <font>
      <b/>
      <sz val="12"/>
      <color indexed="12"/>
      <name val="Arial"/>
      <family val="2"/>
    </font>
    <font>
      <u/>
      <sz val="10"/>
      <color indexed="12"/>
      <name val="Arial"/>
      <family val="2"/>
    </font>
    <font>
      <u/>
      <sz val="12"/>
      <color indexed="12"/>
      <name val="Arial"/>
      <family val="2"/>
    </font>
    <font>
      <u/>
      <sz val="10"/>
      <name val="Arial"/>
      <family val="2"/>
    </font>
    <font>
      <b/>
      <sz val="11"/>
      <color indexed="12"/>
      <name val="Arial"/>
      <family val="2"/>
    </font>
    <font>
      <sz val="11"/>
      <name val="Arial"/>
      <family val="2"/>
    </font>
    <font>
      <b/>
      <sz val="11"/>
      <name val="Arial"/>
      <family val="2"/>
    </font>
    <font>
      <sz val="11"/>
      <name val="ITC Stone Serif Semi"/>
    </font>
    <font>
      <b/>
      <sz val="10"/>
      <color indexed="12"/>
      <name val="Arial"/>
      <family val="2"/>
    </font>
    <font>
      <sz val="10"/>
      <color indexed="12"/>
      <name val="Arial"/>
      <family val="2"/>
    </font>
    <font>
      <sz val="10"/>
      <color theme="5"/>
      <name val="Arial"/>
      <family val="2"/>
    </font>
    <font>
      <sz val="10"/>
      <color rgb="FFFF0000"/>
      <name val="Arial"/>
      <family val="2"/>
    </font>
    <font>
      <b/>
      <sz val="10"/>
      <name val="Arial"/>
      <family val="2"/>
    </font>
    <font>
      <sz val="10"/>
      <color theme="1"/>
      <name val="Arial"/>
      <family val="2"/>
    </font>
    <font>
      <sz val="11"/>
      <name val="Calibri"/>
      <family val="2"/>
      <scheme val="minor"/>
    </font>
    <font>
      <sz val="13"/>
      <name val="Calibri"/>
      <family val="2"/>
      <scheme val="minor"/>
    </font>
    <font>
      <b/>
      <sz val="15"/>
      <name val="Calibri"/>
      <family val="2"/>
      <scheme val="minor"/>
    </font>
    <font>
      <b/>
      <sz val="11"/>
      <name val="Calibri"/>
      <family val="2"/>
      <scheme val="minor"/>
    </font>
    <font>
      <sz val="15"/>
      <name val="Calibri"/>
      <family val="2"/>
      <scheme val="minor"/>
    </font>
    <font>
      <b/>
      <sz val="13"/>
      <name val="Calibri"/>
      <family val="2"/>
      <scheme val="minor"/>
    </font>
    <font>
      <u/>
      <sz val="11"/>
      <name val="Calibri"/>
      <family val="2"/>
      <scheme val="minor"/>
    </font>
  </fonts>
  <fills count="9">
    <fill>
      <patternFill patternType="none"/>
    </fill>
    <fill>
      <patternFill patternType="gray125"/>
    </fill>
    <fill>
      <patternFill patternType="solid">
        <fgColor theme="7" tint="0.79998168889431442"/>
        <bgColor indexed="65"/>
      </patternFill>
    </fill>
    <fill>
      <patternFill patternType="solid">
        <fgColor theme="7" tint="0.59999389629810485"/>
        <bgColor indexed="65"/>
      </patternFill>
    </fill>
    <fill>
      <patternFill patternType="solid">
        <fgColor indexed="26"/>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medium">
        <color indexed="64"/>
      </left>
      <right style="thin">
        <color indexed="22"/>
      </right>
      <top style="thin">
        <color indexed="22"/>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22"/>
      </right>
      <top style="thin">
        <color indexed="22"/>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theme="7" tint="-0.249977111117893"/>
      </left>
      <right style="thin">
        <color theme="0"/>
      </right>
      <top style="thin">
        <color theme="7" tint="-0.249977111117893"/>
      </top>
      <bottom style="thin">
        <color theme="0"/>
      </bottom>
      <diagonal/>
    </border>
    <border>
      <left style="thin">
        <color indexed="64"/>
      </left>
      <right style="thin">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4" fillId="0" borderId="0"/>
    <xf numFmtId="0" fontId="7" fillId="0" borderId="0" applyNumberFormat="0" applyFill="0" applyBorder="0" applyAlignment="0" applyProtection="0">
      <alignment vertical="top"/>
      <protection locked="0"/>
    </xf>
    <xf numFmtId="0" fontId="1" fillId="3" borderId="17" applyNumberFormat="0">
      <protection locked="0"/>
    </xf>
  </cellStyleXfs>
  <cellXfs count="149">
    <xf numFmtId="0" fontId="0" fillId="0" borderId="0" xfId="0"/>
    <xf numFmtId="164" fontId="0" fillId="0" borderId="0" xfId="0" applyNumberFormat="1"/>
    <xf numFmtId="0" fontId="4" fillId="0" borderId="0" xfId="7" applyProtection="1"/>
    <xf numFmtId="0" fontId="5" fillId="0" borderId="0" xfId="7" applyFont="1" applyAlignment="1" applyProtection="1">
      <alignment horizontal="right" vertical="center"/>
    </xf>
    <xf numFmtId="0" fontId="6" fillId="0" borderId="0" xfId="7" applyFont="1" applyProtection="1"/>
    <xf numFmtId="0" fontId="5" fillId="0" borderId="0" xfId="7" quotePrefix="1" applyFont="1" applyAlignment="1" applyProtection="1">
      <alignment horizontal="center" wrapText="1"/>
    </xf>
    <xf numFmtId="0" fontId="4" fillId="0" borderId="0" xfId="7"/>
    <xf numFmtId="0" fontId="8" fillId="0" borderId="0" xfId="8" applyFont="1" applyAlignment="1" applyProtection="1">
      <alignment vertical="center"/>
    </xf>
    <xf numFmtId="0" fontId="4" fillId="0" borderId="0" xfId="7" applyFont="1" applyAlignment="1" applyProtection="1">
      <alignment wrapText="1"/>
    </xf>
    <xf numFmtId="0" fontId="9" fillId="0" borderId="0" xfId="7" applyFont="1" applyProtection="1"/>
    <xf numFmtId="0" fontId="10" fillId="0" borderId="3" xfId="7" applyFont="1" applyBorder="1" applyAlignment="1" applyProtection="1">
      <alignment horizontal="center"/>
    </xf>
    <xf numFmtId="0" fontId="11" fillId="0" borderId="4" xfId="7" applyFont="1" applyBorder="1" applyAlignment="1" applyProtection="1">
      <alignment horizontal="left"/>
    </xf>
    <xf numFmtId="0" fontId="4" fillId="0" borderId="0" xfId="7" applyBorder="1" applyProtection="1"/>
    <xf numFmtId="0" fontId="5" fillId="0" borderId="0" xfId="7" applyFont="1" applyAlignment="1" applyProtection="1">
      <alignment wrapText="1"/>
    </xf>
    <xf numFmtId="0" fontId="4" fillId="0" borderId="6" xfId="7" applyBorder="1" applyProtection="1"/>
    <xf numFmtId="0" fontId="13" fillId="0" borderId="0" xfId="7" applyFont="1"/>
    <xf numFmtId="0" fontId="14" fillId="4" borderId="8" xfId="7" quotePrefix="1" applyFont="1" applyFill="1" applyBorder="1" applyAlignment="1" applyProtection="1">
      <alignment horizontal="center" wrapText="1"/>
      <protection locked="0"/>
    </xf>
    <xf numFmtId="0" fontId="4" fillId="0" borderId="0" xfId="7" applyBorder="1" applyAlignment="1" applyProtection="1">
      <alignment horizontal="left"/>
    </xf>
    <xf numFmtId="0" fontId="15" fillId="4" borderId="9" xfId="7" applyFont="1" applyFill="1" applyBorder="1" applyAlignment="1" applyProtection="1">
      <alignment horizontal="left" vertical="center" wrapText="1"/>
      <protection locked="0"/>
    </xf>
    <xf numFmtId="0" fontId="4" fillId="0" borderId="0" xfId="7" applyFont="1" applyBorder="1" applyAlignment="1" applyProtection="1">
      <alignment vertical="center" wrapText="1"/>
    </xf>
    <xf numFmtId="0" fontId="15" fillId="4" borderId="9" xfId="7" applyFont="1" applyFill="1" applyBorder="1" applyAlignment="1" applyProtection="1">
      <alignment vertical="center" wrapText="1"/>
      <protection locked="0"/>
    </xf>
    <xf numFmtId="0" fontId="4" fillId="0" borderId="11" xfId="7" applyBorder="1" applyAlignment="1" applyProtection="1">
      <alignment horizontal="left"/>
    </xf>
    <xf numFmtId="0" fontId="4" fillId="0" borderId="11" xfId="7" applyBorder="1" applyProtection="1"/>
    <xf numFmtId="0" fontId="11" fillId="0" borderId="4" xfId="7" applyFont="1" applyBorder="1" applyProtection="1"/>
    <xf numFmtId="0" fontId="14" fillId="4" borderId="8" xfId="7" applyFont="1" applyFill="1" applyBorder="1" applyAlignment="1" applyProtection="1">
      <alignment horizontal="center" wrapText="1"/>
      <protection locked="0"/>
    </xf>
    <xf numFmtId="0" fontId="14" fillId="4" borderId="13" xfId="7" applyFont="1" applyFill="1" applyBorder="1" applyAlignment="1" applyProtection="1">
      <alignment horizontal="center" wrapText="1"/>
      <protection locked="0"/>
    </xf>
    <xf numFmtId="0" fontId="4" fillId="0" borderId="14" xfId="7" applyBorder="1" applyProtection="1"/>
    <xf numFmtId="0" fontId="14" fillId="0" borderId="0" xfId="7" applyFont="1" applyFill="1" applyBorder="1" applyAlignment="1" applyProtection="1">
      <alignment horizontal="center" wrapText="1"/>
      <protection locked="0"/>
    </xf>
    <xf numFmtId="0" fontId="15" fillId="4" borderId="0" xfId="7" applyFont="1" applyFill="1" applyBorder="1" applyAlignment="1" applyProtection="1">
      <alignment vertical="center" wrapText="1"/>
      <protection locked="0"/>
    </xf>
    <xf numFmtId="0" fontId="12" fillId="0" borderId="0" xfId="7" applyFont="1" applyProtection="1"/>
    <xf numFmtId="0" fontId="4" fillId="0" borderId="0" xfId="7" applyBorder="1" applyAlignment="1" applyProtection="1">
      <alignment horizontal="right"/>
    </xf>
    <xf numFmtId="0" fontId="16" fillId="4" borderId="9" xfId="7" applyFont="1" applyFill="1" applyBorder="1" applyAlignment="1" applyProtection="1">
      <alignment horizontal="right" vertical="center" wrapText="1"/>
      <protection locked="0"/>
    </xf>
    <xf numFmtId="0" fontId="16" fillId="0" borderId="0" xfId="7" applyFont="1" applyProtection="1"/>
    <xf numFmtId="0" fontId="14" fillId="0" borderId="13" xfId="7" applyFont="1" applyFill="1" applyBorder="1" applyAlignment="1" applyProtection="1">
      <alignment horizontal="center" wrapText="1"/>
      <protection locked="0"/>
    </xf>
    <xf numFmtId="0" fontId="4" fillId="0" borderId="6" xfId="7" applyFont="1" applyFill="1" applyBorder="1" applyAlignment="1" applyProtection="1">
      <alignment horizontal="center" wrapText="1"/>
    </xf>
    <xf numFmtId="0" fontId="4" fillId="0" borderId="0" xfId="7" applyFont="1" applyBorder="1" applyProtection="1"/>
    <xf numFmtId="0" fontId="4" fillId="0" borderId="0" xfId="7" applyFont="1" applyBorder="1" applyAlignment="1" applyProtection="1">
      <alignment horizontal="left"/>
    </xf>
    <xf numFmtId="0" fontId="4" fillId="0" borderId="0" xfId="7" applyFont="1" applyBorder="1" applyAlignment="1" applyProtection="1">
      <alignment horizontal="left" vertical="center"/>
    </xf>
    <xf numFmtId="0" fontId="9" fillId="0" borderId="0" xfId="7" applyFont="1"/>
    <xf numFmtId="0" fontId="14" fillId="0" borderId="8" xfId="7" applyFont="1" applyFill="1" applyBorder="1" applyAlignment="1" applyProtection="1">
      <alignment horizontal="center" wrapText="1"/>
      <protection locked="0"/>
    </xf>
    <xf numFmtId="0" fontId="4" fillId="0" borderId="0" xfId="7" applyAlignment="1">
      <alignment horizontal="center"/>
    </xf>
    <xf numFmtId="0" fontId="4" fillId="0" borderId="0" xfId="7" applyFill="1" applyAlignment="1">
      <alignment horizontal="center"/>
    </xf>
    <xf numFmtId="0" fontId="4" fillId="0" borderId="0" xfId="7" applyBorder="1" applyAlignment="1" applyProtection="1">
      <alignment horizontal="left" vertical="center"/>
    </xf>
    <xf numFmtId="0" fontId="4" fillId="0" borderId="0" xfId="7" quotePrefix="1" applyFont="1" applyBorder="1" applyAlignment="1" applyProtection="1">
      <alignment horizontal="left" vertical="center"/>
    </xf>
    <xf numFmtId="0" fontId="14" fillId="4" borderId="10" xfId="7" applyFont="1" applyFill="1" applyBorder="1" applyAlignment="1" applyProtection="1">
      <alignment horizontal="center" wrapText="1"/>
      <protection locked="0"/>
    </xf>
    <xf numFmtId="0" fontId="4" fillId="0" borderId="0" xfId="7" applyFont="1" applyAlignment="1" applyProtection="1">
      <alignment vertical="center" wrapText="1"/>
    </xf>
    <xf numFmtId="0" fontId="14" fillId="0" borderId="6" xfId="7" applyFont="1" applyBorder="1" applyAlignment="1" applyProtection="1">
      <alignment horizontal="center"/>
    </xf>
    <xf numFmtId="0" fontId="4" fillId="0" borderId="16" xfId="7" applyBorder="1" applyProtection="1"/>
    <xf numFmtId="0" fontId="4" fillId="0" borderId="0" xfId="7" applyFont="1" applyFill="1" applyBorder="1" applyAlignment="1" applyProtection="1">
      <alignment horizontal="center" wrapText="1"/>
    </xf>
    <xf numFmtId="0" fontId="18" fillId="0" borderId="0" xfId="7" applyFont="1" applyProtection="1"/>
    <xf numFmtId="0" fontId="4" fillId="0" borderId="0" xfId="7" applyFill="1" applyBorder="1" applyProtection="1"/>
    <xf numFmtId="0" fontId="14" fillId="0" borderId="6" xfId="7" applyFont="1" applyFill="1" applyBorder="1" applyAlignment="1" applyProtection="1">
      <alignment horizontal="center" wrapText="1"/>
      <protection locked="0"/>
    </xf>
    <xf numFmtId="43" fontId="4" fillId="0" borderId="0" xfId="7" applyNumberFormat="1"/>
    <xf numFmtId="0" fontId="0" fillId="0" borderId="18" xfId="0" applyBorder="1"/>
    <xf numFmtId="10" fontId="0" fillId="0" borderId="18" xfId="2" applyNumberFormat="1" applyFont="1" applyBorder="1"/>
    <xf numFmtId="10" fontId="0" fillId="0" borderId="18" xfId="0" applyNumberFormat="1" applyBorder="1"/>
    <xf numFmtId="0" fontId="0" fillId="0" borderId="0" xfId="0" quotePrefix="1"/>
    <xf numFmtId="0" fontId="20" fillId="5" borderId="0" xfId="0" applyFont="1" applyFill="1" applyBorder="1"/>
    <xf numFmtId="0" fontId="20" fillId="5" borderId="0" xfId="5" applyFont="1" applyFill="1" applyBorder="1"/>
    <xf numFmtId="43" fontId="20" fillId="5" borderId="0" xfId="5" applyNumberFormat="1" applyFont="1" applyFill="1" applyBorder="1"/>
    <xf numFmtId="165" fontId="20" fillId="5" borderId="0" xfId="0" applyNumberFormat="1" applyFont="1" applyFill="1" applyBorder="1"/>
    <xf numFmtId="0" fontId="20" fillId="5" borderId="18" xfId="0" applyFont="1" applyFill="1" applyBorder="1"/>
    <xf numFmtId="0" fontId="21" fillId="5" borderId="0" xfId="4" applyFont="1" applyFill="1" applyBorder="1"/>
    <xf numFmtId="7" fontId="20" fillId="5" borderId="0" xfId="5" applyNumberFormat="1" applyFont="1" applyFill="1" applyBorder="1"/>
    <xf numFmtId="0" fontId="20" fillId="5" borderId="0" xfId="5" applyFont="1" applyFill="1" applyBorder="1" applyAlignment="1">
      <alignment wrapText="1"/>
    </xf>
    <xf numFmtId="43" fontId="20" fillId="5" borderId="0" xfId="1" applyFont="1" applyFill="1" applyBorder="1"/>
    <xf numFmtId="0" fontId="23" fillId="5" borderId="0" xfId="5" applyFont="1" applyFill="1" applyBorder="1" applyAlignment="1">
      <alignment wrapText="1"/>
    </xf>
    <xf numFmtId="0" fontId="24" fillId="5" borderId="0" xfId="3" applyFont="1" applyFill="1" applyBorder="1"/>
    <xf numFmtId="3" fontId="20" fillId="8" borderId="0" xfId="6" applyNumberFormat="1" applyFont="1" applyFill="1" applyBorder="1" applyProtection="1">
      <protection locked="0"/>
    </xf>
    <xf numFmtId="165" fontId="20" fillId="8" borderId="0" xfId="6" applyNumberFormat="1" applyFont="1" applyFill="1" applyBorder="1" applyProtection="1">
      <protection locked="0"/>
    </xf>
    <xf numFmtId="0" fontId="20" fillId="5" borderId="18" xfId="5" applyFont="1" applyFill="1" applyBorder="1"/>
    <xf numFmtId="43" fontId="20" fillId="5" borderId="18" xfId="5" applyNumberFormat="1" applyFont="1" applyFill="1" applyBorder="1"/>
    <xf numFmtId="0" fontId="20" fillId="5" borderId="18" xfId="5" applyFont="1" applyFill="1" applyBorder="1" applyAlignment="1">
      <alignment wrapText="1"/>
    </xf>
    <xf numFmtId="1" fontId="20" fillId="5" borderId="18" xfId="2" applyNumberFormat="1" applyFont="1" applyFill="1" applyBorder="1"/>
    <xf numFmtId="166" fontId="20" fillId="6" borderId="18" xfId="0" applyNumberFormat="1" applyFont="1" applyFill="1" applyBorder="1"/>
    <xf numFmtId="0" fontId="20" fillId="6" borderId="18" xfId="0" applyFont="1" applyFill="1" applyBorder="1"/>
    <xf numFmtId="0" fontId="20" fillId="6" borderId="18" xfId="5" applyFont="1" applyFill="1" applyBorder="1"/>
    <xf numFmtId="7" fontId="20" fillId="5" borderId="18" xfId="5" applyNumberFormat="1" applyFont="1" applyFill="1" applyBorder="1"/>
    <xf numFmtId="165" fontId="20" fillId="6" borderId="18" xfId="0" applyNumberFormat="1" applyFont="1" applyFill="1" applyBorder="1"/>
    <xf numFmtId="0" fontId="20" fillId="6" borderId="0" xfId="0" applyFont="1" applyFill="1" applyBorder="1"/>
    <xf numFmtId="164" fontId="20" fillId="8" borderId="0" xfId="0" applyNumberFormat="1" applyFont="1" applyFill="1" applyBorder="1"/>
    <xf numFmtId="165" fontId="20" fillId="5" borderId="18" xfId="5" applyNumberFormat="1" applyFont="1" applyFill="1" applyBorder="1"/>
    <xf numFmtId="164" fontId="20" fillId="5" borderId="18" xfId="5" applyNumberFormat="1" applyFont="1" applyFill="1" applyBorder="1"/>
    <xf numFmtId="7" fontId="20" fillId="6" borderId="18" xfId="5" applyNumberFormat="1" applyFont="1" applyFill="1" applyBorder="1"/>
    <xf numFmtId="0" fontId="20" fillId="7" borderId="0" xfId="5" applyFont="1" applyFill="1" applyBorder="1"/>
    <xf numFmtId="0" fontId="20" fillId="7" borderId="0" xfId="0" applyFont="1" applyFill="1" applyBorder="1"/>
    <xf numFmtId="0" fontId="22" fillId="7" borderId="0" xfId="3" applyFont="1" applyFill="1" applyBorder="1"/>
    <xf numFmtId="0" fontId="25" fillId="7" borderId="0" xfId="4" applyFont="1" applyFill="1" applyBorder="1"/>
    <xf numFmtId="0" fontId="26" fillId="7" borderId="0" xfId="0" applyFont="1" applyFill="1" applyBorder="1"/>
    <xf numFmtId="0" fontId="20" fillId="7" borderId="0" xfId="5" applyFont="1" applyFill="1" applyBorder="1" applyAlignment="1">
      <alignment wrapText="1"/>
    </xf>
    <xf numFmtId="0" fontId="4" fillId="0" borderId="0" xfId="7" applyFont="1" applyProtection="1"/>
    <xf numFmtId="0" fontId="14" fillId="4" borderId="6" xfId="7" quotePrefix="1" applyFont="1" applyFill="1" applyBorder="1" applyAlignment="1" applyProtection="1">
      <alignment horizontal="center" wrapText="1"/>
      <protection locked="0"/>
    </xf>
    <xf numFmtId="0" fontId="10" fillId="0" borderId="6" xfId="7" applyFont="1" applyBorder="1" applyAlignment="1" applyProtection="1">
      <alignment horizontal="center"/>
    </xf>
    <xf numFmtId="0" fontId="14" fillId="4" borderId="16" xfId="7" quotePrefix="1" applyFont="1" applyFill="1" applyBorder="1" applyAlignment="1" applyProtection="1">
      <alignment horizontal="center" wrapText="1"/>
      <protection locked="0"/>
    </xf>
    <xf numFmtId="0" fontId="14" fillId="4" borderId="16" xfId="7" applyFont="1" applyFill="1" applyBorder="1" applyAlignment="1" applyProtection="1">
      <alignment horizontal="center" wrapText="1"/>
      <protection locked="0"/>
    </xf>
    <xf numFmtId="0" fontId="15" fillId="4" borderId="0" xfId="7" applyFont="1" applyFill="1" applyBorder="1" applyAlignment="1" applyProtection="1">
      <alignment horizontal="left" vertical="center" wrapText="1"/>
      <protection locked="0"/>
    </xf>
    <xf numFmtId="0" fontId="14" fillId="4" borderId="6" xfId="7" applyFont="1" applyFill="1" applyBorder="1" applyAlignment="1" applyProtection="1">
      <alignment horizontal="center" wrapText="1"/>
      <protection locked="0"/>
    </xf>
    <xf numFmtId="43" fontId="20" fillId="6" borderId="18" xfId="5" applyNumberFormat="1" applyFont="1" applyFill="1" applyBorder="1"/>
    <xf numFmtId="0" fontId="0" fillId="6" borderId="18" xfId="0" applyFill="1" applyBorder="1"/>
    <xf numFmtId="0" fontId="4" fillId="0" borderId="0" xfId="7" applyAlignment="1" applyProtection="1">
      <alignment wrapText="1"/>
    </xf>
    <xf numFmtId="0" fontId="5" fillId="0" borderId="0" xfId="7" applyFont="1" applyAlignment="1" applyProtection="1">
      <alignment horizontal="right" wrapText="1"/>
    </xf>
    <xf numFmtId="0" fontId="6" fillId="0" borderId="0" xfId="7" applyFont="1" applyAlignment="1" applyProtection="1">
      <alignment horizontal="center" wrapText="1"/>
    </xf>
    <xf numFmtId="0" fontId="12" fillId="0" borderId="4" xfId="7" applyFont="1" applyBorder="1" applyAlignment="1" applyProtection="1">
      <alignment vertical="center" wrapText="1"/>
    </xf>
    <xf numFmtId="0" fontId="4" fillId="0" borderId="4" xfId="7" applyBorder="1" applyAlignment="1" applyProtection="1">
      <alignment wrapText="1"/>
    </xf>
    <xf numFmtId="0" fontId="12" fillId="0" borderId="5" xfId="7" applyFont="1" applyBorder="1" applyAlignment="1" applyProtection="1">
      <alignment wrapText="1"/>
    </xf>
    <xf numFmtId="0" fontId="4" fillId="0" borderId="0" xfId="7" applyBorder="1" applyAlignment="1" applyProtection="1">
      <alignment wrapText="1"/>
    </xf>
    <xf numFmtId="0" fontId="4" fillId="0" borderId="7" xfId="7" applyBorder="1" applyAlignment="1" applyProtection="1">
      <alignment wrapText="1"/>
    </xf>
    <xf numFmtId="0" fontId="4" fillId="0" borderId="0" xfId="7" applyFill="1" applyAlignment="1">
      <alignment wrapText="1"/>
    </xf>
    <xf numFmtId="0" fontId="4" fillId="0" borderId="0" xfId="7" applyBorder="1" applyAlignment="1" applyProtection="1">
      <alignment vertical="center" wrapText="1"/>
    </xf>
    <xf numFmtId="0" fontId="18" fillId="0" borderId="0" xfId="7" applyFont="1" applyBorder="1" applyAlignment="1" applyProtection="1">
      <alignment vertical="center" wrapText="1"/>
    </xf>
    <xf numFmtId="0" fontId="4" fillId="0" borderId="0" xfId="7" applyFill="1" applyBorder="1" applyAlignment="1">
      <alignment wrapText="1"/>
    </xf>
    <xf numFmtId="0" fontId="4" fillId="0" borderId="11" xfId="7" applyFill="1" applyBorder="1" applyAlignment="1">
      <alignment wrapText="1"/>
    </xf>
    <xf numFmtId="0" fontId="4" fillId="0" borderId="11" xfId="7" applyBorder="1" applyAlignment="1" applyProtection="1">
      <alignment wrapText="1"/>
    </xf>
    <xf numFmtId="0" fontId="4" fillId="0" borderId="12" xfId="7" applyBorder="1" applyAlignment="1" applyProtection="1">
      <alignment wrapText="1"/>
    </xf>
    <xf numFmtId="0" fontId="4" fillId="0" borderId="5" xfId="7" applyBorder="1" applyAlignment="1" applyProtection="1">
      <alignment wrapText="1"/>
    </xf>
    <xf numFmtId="0" fontId="4" fillId="0" borderId="11" xfId="7" applyBorder="1" applyAlignment="1" applyProtection="1">
      <alignment vertical="center" wrapText="1"/>
    </xf>
    <xf numFmtId="0" fontId="17" fillId="0" borderId="0" xfId="7" applyFont="1" applyBorder="1" applyAlignment="1" applyProtection="1">
      <alignment vertical="center" wrapText="1"/>
    </xf>
    <xf numFmtId="0" fontId="19" fillId="0" borderId="0" xfId="7" applyFont="1" applyBorder="1" applyAlignment="1" applyProtection="1">
      <alignment vertical="center" wrapText="1"/>
    </xf>
    <xf numFmtId="0" fontId="19" fillId="0" borderId="0" xfId="7" applyFont="1" applyAlignment="1">
      <alignment wrapText="1"/>
    </xf>
    <xf numFmtId="0" fontId="4" fillId="0" borderId="14" xfId="7" applyBorder="1" applyAlignment="1" applyProtection="1">
      <alignment vertical="center" wrapText="1"/>
    </xf>
    <xf numFmtId="0" fontId="4" fillId="0" borderId="14" xfId="7" applyBorder="1" applyAlignment="1" applyProtection="1">
      <alignment wrapText="1"/>
    </xf>
    <xf numFmtId="0" fontId="4" fillId="0" borderId="15" xfId="7" applyBorder="1" applyAlignment="1" applyProtection="1">
      <alignment wrapText="1"/>
    </xf>
    <xf numFmtId="0" fontId="4" fillId="0" borderId="0" xfId="7" applyFont="1" applyBorder="1" applyAlignment="1" applyProtection="1">
      <alignment horizontal="left" vertical="center" wrapText="1"/>
    </xf>
    <xf numFmtId="0" fontId="4" fillId="0" borderId="0" xfId="7" applyAlignment="1">
      <alignment wrapText="1"/>
    </xf>
    <xf numFmtId="0" fontId="4" fillId="0" borderId="0" xfId="7" applyFill="1" applyBorder="1" applyAlignment="1" applyProtection="1">
      <alignment horizontal="left" vertical="center" wrapText="1"/>
    </xf>
    <xf numFmtId="0" fontId="12" fillId="0" borderId="0" xfId="7" applyFont="1" applyBorder="1" applyAlignment="1" applyProtection="1">
      <alignment vertical="center" wrapText="1"/>
    </xf>
    <xf numFmtId="0" fontId="17" fillId="0" borderId="7" xfId="7" applyFont="1" applyBorder="1" applyAlignment="1" applyProtection="1">
      <alignment horizontal="center" wrapText="1"/>
    </xf>
    <xf numFmtId="0" fontId="4" fillId="0" borderId="0" xfId="7" applyBorder="1" applyAlignment="1" applyProtection="1">
      <alignment horizontal="left" vertical="center" wrapText="1"/>
    </xf>
    <xf numFmtId="0" fontId="17" fillId="0" borderId="7" xfId="7" applyFont="1" applyBorder="1" applyAlignment="1" applyProtection="1">
      <alignment wrapText="1"/>
    </xf>
    <xf numFmtId="0" fontId="4" fillId="0" borderId="0" xfId="7" applyFont="1" applyBorder="1" applyAlignment="1" applyProtection="1">
      <alignment horizontal="left" wrapText="1"/>
    </xf>
    <xf numFmtId="0" fontId="4" fillId="0" borderId="0" xfId="7" applyFont="1" applyBorder="1" applyAlignment="1" applyProtection="1">
      <alignment wrapText="1"/>
    </xf>
    <xf numFmtId="0" fontId="4" fillId="0" borderId="11" xfId="7" applyFont="1" applyBorder="1" applyAlignment="1" applyProtection="1">
      <alignment horizontal="left" vertical="center" wrapText="1"/>
    </xf>
    <xf numFmtId="0" fontId="18" fillId="0" borderId="0" xfId="7" quotePrefix="1" applyFont="1" applyBorder="1" applyAlignment="1" applyProtection="1">
      <alignment horizontal="left" vertical="center" wrapText="1"/>
    </xf>
    <xf numFmtId="0" fontId="4" fillId="0" borderId="7" xfId="7" applyFont="1" applyBorder="1" applyAlignment="1" applyProtection="1">
      <alignment wrapText="1"/>
    </xf>
    <xf numFmtId="0" fontId="4" fillId="0" borderId="0" xfId="7" quotePrefix="1" applyFont="1" applyBorder="1" applyAlignment="1" applyProtection="1">
      <alignment horizontal="left" wrapText="1"/>
    </xf>
    <xf numFmtId="0" fontId="4" fillId="0" borderId="11" xfId="7" quotePrefix="1" applyFill="1" applyBorder="1" applyAlignment="1" applyProtection="1">
      <alignment horizontal="left" vertical="center" wrapText="1"/>
    </xf>
    <xf numFmtId="0" fontId="4" fillId="0" borderId="0" xfId="7" quotePrefix="1" applyFont="1" applyBorder="1" applyAlignment="1" applyProtection="1">
      <alignment horizontal="left" vertical="center" wrapText="1"/>
    </xf>
    <xf numFmtId="0" fontId="14" fillId="4" borderId="3" xfId="7" applyFont="1" applyFill="1" applyBorder="1" applyAlignment="1" applyProtection="1">
      <alignment horizontal="left" vertical="top"/>
      <protection locked="0"/>
    </xf>
    <xf numFmtId="0" fontId="14" fillId="4" borderId="4" xfId="7" quotePrefix="1" applyFont="1" applyFill="1" applyBorder="1" applyAlignment="1" applyProtection="1">
      <alignment horizontal="left" vertical="top"/>
      <protection locked="0"/>
    </xf>
    <xf numFmtId="0" fontId="14" fillId="4" borderId="5" xfId="7" quotePrefix="1" applyFont="1" applyFill="1" applyBorder="1" applyAlignment="1" applyProtection="1">
      <alignment horizontal="left" vertical="top"/>
      <protection locked="0"/>
    </xf>
    <xf numFmtId="0" fontId="14" fillId="4" borderId="6" xfId="7" quotePrefix="1" applyFont="1" applyFill="1" applyBorder="1" applyAlignment="1" applyProtection="1">
      <alignment horizontal="left" vertical="top"/>
      <protection locked="0"/>
    </xf>
    <xf numFmtId="0" fontId="14" fillId="4" borderId="0" xfId="7" quotePrefix="1" applyFont="1" applyFill="1" applyBorder="1" applyAlignment="1" applyProtection="1">
      <alignment horizontal="left" vertical="top"/>
      <protection locked="0"/>
    </xf>
    <xf numFmtId="0" fontId="14" fillId="4" borderId="7" xfId="7" quotePrefix="1" applyFont="1" applyFill="1" applyBorder="1" applyAlignment="1" applyProtection="1">
      <alignment horizontal="left" vertical="top"/>
      <protection locked="0"/>
    </xf>
    <xf numFmtId="0" fontId="14" fillId="4" borderId="16" xfId="7" quotePrefix="1" applyFont="1" applyFill="1" applyBorder="1" applyAlignment="1" applyProtection="1">
      <alignment horizontal="left" vertical="top"/>
      <protection locked="0"/>
    </xf>
    <xf numFmtId="0" fontId="14" fillId="4" borderId="11" xfId="7" quotePrefix="1" applyFont="1" applyFill="1" applyBorder="1" applyAlignment="1" applyProtection="1">
      <alignment horizontal="left" vertical="top"/>
      <protection locked="0"/>
    </xf>
    <xf numFmtId="0" fontId="14" fillId="4" borderId="12" xfId="7" quotePrefix="1" applyFont="1" applyFill="1" applyBorder="1" applyAlignment="1" applyProtection="1">
      <alignment horizontal="left" vertical="top"/>
      <protection locked="0"/>
    </xf>
    <xf numFmtId="0" fontId="19" fillId="0" borderId="0" xfId="7" applyFont="1" applyAlignment="1">
      <alignment horizontal="left" vertical="top" wrapText="1"/>
    </xf>
    <xf numFmtId="0" fontId="19" fillId="0" borderId="7" xfId="7" applyFont="1" applyBorder="1" applyAlignment="1">
      <alignment horizontal="left" vertical="top" wrapText="1"/>
    </xf>
    <xf numFmtId="0" fontId="25" fillId="7" borderId="0" xfId="5" applyFont="1" applyFill="1" applyBorder="1" applyAlignment="1">
      <alignment wrapText="1"/>
    </xf>
  </cellXfs>
  <cellStyles count="10">
    <cellStyle name="20% - Accent4" xfId="5" builtinId="42"/>
    <cellStyle name="40% - Accent4" xfId="6" builtinId="43"/>
    <cellStyle name="Comma" xfId="1" builtinId="3"/>
    <cellStyle name="CustomInput" xfId="9"/>
    <cellStyle name="Heading 1" xfId="3" builtinId="16"/>
    <cellStyle name="Heading 2" xfId="4" builtinId="17"/>
    <cellStyle name="Hyperlink" xfId="8" builtinId="8"/>
    <cellStyle name="Normal" xfId="0" builtinId="0"/>
    <cellStyle name="Normal 2" xfId="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8.xml"/><Relationship Id="rId4" Type="http://schemas.openxmlformats.org/officeDocument/2006/relationships/worksheet" Target="worksheets/sheet4.xml"/><Relationship Id="rId9" Type="http://schemas.openxmlformats.org/officeDocument/2006/relationships/chartsheet" Target="chartsheets/sheet2.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a:t>Simulated Active Subscriptions over time</a:t>
            </a:r>
          </a:p>
        </c:rich>
      </c:tx>
      <c:layout/>
    </c:title>
    <c:plotArea>
      <c:layout/>
      <c:lineChart>
        <c:grouping val="standard"/>
        <c:ser>
          <c:idx val="1"/>
          <c:order val="0"/>
          <c:tx>
            <c:strRef>
              <c:f>'Active Subscription Projection'!$U$8</c:f>
              <c:strCache>
                <c:ptCount val="1"/>
                <c:pt idx="0">
                  <c:v>MAX</c:v>
                </c:pt>
              </c:strCache>
            </c:strRef>
          </c:tx>
          <c:marker>
            <c:symbol val="none"/>
          </c:marker>
          <c:cat>
            <c:numRef>
              <c:f>'Active Subscription Projection'!$V$6:$AH$6</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'Active Subscription Projection'!$V$8:$AH$8</c:f>
              <c:numCache>
                <c:formatCode>_-* #,##0.00_-;\-* #,##0.00_-;_-* "-"??_-;_-@_-</c:formatCode>
                <c:ptCount val="13"/>
                <c:pt idx="0">
                  <c:v>5000</c:v>
                </c:pt>
                <c:pt idx="1">
                  <c:v>4995</c:v>
                </c:pt>
                <c:pt idx="2">
                  <c:v>4875.75</c:v>
                </c:pt>
                <c:pt idx="3">
                  <c:v>4656.3412499999995</c:v>
                </c:pt>
                <c:pt idx="4">
                  <c:v>4148.8221059999996</c:v>
                </c:pt>
                <c:pt idx="5">
                  <c:v>4082.4409523039994</c:v>
                </c:pt>
                <c:pt idx="6">
                  <c:v>3588.4655970752156</c:v>
                </c:pt>
                <c:pt idx="7">
                  <c:v>3053.7842231110085</c:v>
                </c:pt>
                <c:pt idx="8">
                  <c:v>2910.2563646247909</c:v>
                </c:pt>
                <c:pt idx="9">
                  <c:v>2715.2691881949299</c:v>
                </c:pt>
                <c:pt idx="10">
                  <c:v>2685.4012271247857</c:v>
                </c:pt>
                <c:pt idx="11">
                  <c:v>2231.5684197406968</c:v>
                </c:pt>
                <c:pt idx="12">
                  <c:v>1977.1696198902573</c:v>
                </c:pt>
              </c:numCache>
            </c:numRef>
          </c:val>
        </c:ser>
        <c:ser>
          <c:idx val="0"/>
          <c:order val="1"/>
          <c:tx>
            <c:strRef>
              <c:f>'Active Subscription Projection'!$U$9</c:f>
              <c:strCache>
                <c:ptCount val="1"/>
                <c:pt idx="0">
                  <c:v>Median</c:v>
                </c:pt>
              </c:strCache>
            </c:strRef>
          </c:tx>
          <c:marker>
            <c:symbol val="none"/>
          </c:marker>
          <c:cat>
            <c:numRef>
              <c:f>'Active Subscription Projection'!$V$6:$AH$6</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'Active Subscription Projection'!$V$9:$AH$9</c:f>
              <c:numCache>
                <c:formatCode>_-* #,##0.00_-;\-* #,##0.00_-;_-* "-"??_-;_-@_-</c:formatCode>
                <c:ptCount val="13"/>
                <c:pt idx="0">
                  <c:v>5000</c:v>
                </c:pt>
                <c:pt idx="1">
                  <c:v>4187.5</c:v>
                </c:pt>
                <c:pt idx="2">
                  <c:v>3641.6624999999995</c:v>
                </c:pt>
                <c:pt idx="3">
                  <c:v>3234.9295349999998</c:v>
                </c:pt>
                <c:pt idx="4">
                  <c:v>2936.3988910999997</c:v>
                </c:pt>
                <c:pt idx="5">
                  <c:v>2573.0154918017997</c:v>
                </c:pt>
                <c:pt idx="6">
                  <c:v>2333.6255868229982</c:v>
                </c:pt>
                <c:pt idx="7">
                  <c:v>2082.15768368412</c:v>
                </c:pt>
                <c:pt idx="8">
                  <c:v>1909.5159614565014</c:v>
                </c:pt>
                <c:pt idx="9">
                  <c:v>1693.5494325114851</c:v>
                </c:pt>
                <c:pt idx="10">
                  <c:v>1467.1731773261586</c:v>
                </c:pt>
                <c:pt idx="11">
                  <c:v>1339.3184707507148</c:v>
                </c:pt>
                <c:pt idx="12">
                  <c:v>1242.7222490929153</c:v>
                </c:pt>
              </c:numCache>
            </c:numRef>
          </c:val>
        </c:ser>
        <c:ser>
          <c:idx val="2"/>
          <c:order val="2"/>
          <c:tx>
            <c:strRef>
              <c:f>'Active Subscription Projection'!$U$7</c:f>
              <c:strCache>
                <c:ptCount val="1"/>
                <c:pt idx="0">
                  <c:v>MIN</c:v>
                </c:pt>
              </c:strCache>
            </c:strRef>
          </c:tx>
          <c:marker>
            <c:symbol val="none"/>
          </c:marker>
          <c:cat>
            <c:numRef>
              <c:f>'Active Subscription Projection'!$V$6:$AH$6</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'Active Subscription Projection'!$V$7:$AH$7</c:f>
              <c:numCache>
                <c:formatCode>_-* #,##0.00_-;\-* #,##0.00_-;_-* "-"??_-;_-@_-</c:formatCode>
                <c:ptCount val="13"/>
                <c:pt idx="0">
                  <c:v>5000</c:v>
                </c:pt>
                <c:pt idx="1">
                  <c:v>3545.0000000000005</c:v>
                </c:pt>
                <c:pt idx="2">
                  <c:v>2722.5600000000004</c:v>
                </c:pt>
                <c:pt idx="3">
                  <c:v>2289.6373500000004</c:v>
                </c:pt>
                <c:pt idx="4">
                  <c:v>1957.6399342500004</c:v>
                </c:pt>
                <c:pt idx="5">
                  <c:v>1613.0953058220005</c:v>
                </c:pt>
                <c:pt idx="6">
                  <c:v>1290.4762446576005</c:v>
                </c:pt>
                <c:pt idx="7">
                  <c:v>1089.1619504910147</c:v>
                </c:pt>
                <c:pt idx="8">
                  <c:v>904.00441890754223</c:v>
                </c:pt>
                <c:pt idx="9">
                  <c:v>835.30008307056903</c:v>
                </c:pt>
                <c:pt idx="10">
                  <c:v>716.68747127454822</c:v>
                </c:pt>
                <c:pt idx="11">
                  <c:v>677.26966035444798</c:v>
                </c:pt>
                <c:pt idx="12">
                  <c:v>585.83825620659752</c:v>
                </c:pt>
              </c:numCache>
            </c:numRef>
          </c:val>
        </c:ser>
        <c:ser>
          <c:idx val="3"/>
          <c:order val="3"/>
          <c:tx>
            <c:strRef>
              <c:f>'Active Subscription Projection'!$U$10</c:f>
              <c:strCache>
                <c:ptCount val="1"/>
                <c:pt idx="0">
                  <c:v>Mean</c:v>
                </c:pt>
              </c:strCache>
            </c:strRef>
          </c:tx>
          <c:marker>
            <c:symbol val="none"/>
          </c:marker>
          <c:val>
            <c:numRef>
              <c:f>'Active Subscription Projection'!$V$10:$AH$10</c:f>
              <c:numCache>
                <c:formatCode>_-* #,##0.00_-;\-* #,##0.00_-;_-* "-"??_-;_-@_-</c:formatCode>
                <c:ptCount val="13"/>
                <c:pt idx="0">
                  <c:v>5000</c:v>
                </c:pt>
                <c:pt idx="1">
                  <c:v>4220.5</c:v>
                </c:pt>
                <c:pt idx="2">
                  <c:v>3648.9478499999996</c:v>
                </c:pt>
                <c:pt idx="3">
                  <c:v>3268.7121274000006</c:v>
                </c:pt>
                <c:pt idx="4">
                  <c:v>2949.1955578200491</c:v>
                </c:pt>
                <c:pt idx="5">
                  <c:v>2615.3398001080213</c:v>
                </c:pt>
                <c:pt idx="6">
                  <c:v>2354.9584258685736</c:v>
                </c:pt>
                <c:pt idx="7">
                  <c:v>2110.1499131405076</c:v>
                </c:pt>
                <c:pt idx="8">
                  <c:v>1895.7153286492332</c:v>
                </c:pt>
                <c:pt idx="9">
                  <c:v>1697.428875274954</c:v>
                </c:pt>
                <c:pt idx="10">
                  <c:v>1521.7197096737043</c:v>
                </c:pt>
                <c:pt idx="11">
                  <c:v>1374.5337436314526</c:v>
                </c:pt>
                <c:pt idx="12">
                  <c:v>1229.9676107648686</c:v>
                </c:pt>
              </c:numCache>
            </c:numRef>
          </c:val>
        </c:ser>
        <c:marker val="1"/>
        <c:axId val="61269504"/>
        <c:axId val="71110656"/>
      </c:lineChart>
      <c:catAx>
        <c:axId val="61269504"/>
        <c:scaling>
          <c:orientation val="minMax"/>
        </c:scaling>
        <c:axPos val="b"/>
        <c:title>
          <c:tx>
            <c:rich>
              <a:bodyPr/>
              <a:lstStyle/>
              <a:p>
                <a:pPr>
                  <a:defRPr/>
                </a:pPr>
                <a:r>
                  <a:rPr lang="en-US"/>
                  <a:t>Projection Month</a:t>
                </a:r>
              </a:p>
            </c:rich>
          </c:tx>
          <c:layout/>
        </c:title>
        <c:numFmt formatCode="General" sourceLinked="1"/>
        <c:tickLblPos val="nextTo"/>
        <c:crossAx val="71110656"/>
        <c:crosses val="autoZero"/>
        <c:auto val="1"/>
        <c:lblAlgn val="ctr"/>
        <c:lblOffset val="100"/>
      </c:catAx>
      <c:valAx>
        <c:axId val="71110656"/>
        <c:scaling>
          <c:orientation val="minMax"/>
        </c:scaling>
        <c:axPos val="l"/>
        <c:majorGridlines/>
        <c:title>
          <c:tx>
            <c:rich>
              <a:bodyPr rot="-5400000" vert="horz"/>
              <a:lstStyle/>
              <a:p>
                <a:pPr>
                  <a:defRPr/>
                </a:pPr>
                <a:r>
                  <a:rPr lang="en-US"/>
                  <a:t>Active Subscriptions</a:t>
                </a:r>
              </a:p>
            </c:rich>
          </c:tx>
          <c:layout/>
        </c:title>
        <c:numFmt formatCode="_-* #,##0.00_-;\-* #,##0.00_-;_-* &quot;-&quot;??_-;_-@_-" sourceLinked="1"/>
        <c:tickLblPos val="nextTo"/>
        <c:crossAx val="61269504"/>
        <c:crosses val="autoZero"/>
        <c:crossBetween val="between"/>
      </c:valAx>
    </c:plotArea>
    <c:legend>
      <c:legendPos val="r"/>
      <c:layout/>
    </c:legend>
    <c:plotVisOnly val="1"/>
    <c:dispBlanksAs val="gap"/>
  </c:chart>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a:t>Simulated Total Expense over time</a:t>
            </a:r>
          </a:p>
        </c:rich>
      </c:tx>
      <c:layout/>
    </c:title>
    <c:plotArea>
      <c:layout/>
      <c:lineChart>
        <c:grouping val="standard"/>
        <c:ser>
          <c:idx val="1"/>
          <c:order val="0"/>
          <c:tx>
            <c:strRef>
              <c:f>'Expense Projection'!$BC$8</c:f>
              <c:strCache>
                <c:ptCount val="1"/>
                <c:pt idx="0">
                  <c:v>MAX</c:v>
                </c:pt>
              </c:strCache>
            </c:strRef>
          </c:tx>
          <c:marker>
            <c:symbol val="none"/>
          </c:marker>
          <c:cat>
            <c:numRef>
              <c:f>'Expense Projection'!$BD$6:$BO$6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'Expense Projection'!$BD$8:$BO$8</c:f>
              <c:numCache>
                <c:formatCode>"£"#,##0.00;\-"£"#,##0.00</c:formatCode>
                <c:ptCount val="12"/>
                <c:pt idx="0">
                  <c:v>49192.499999999985</c:v>
                </c:pt>
                <c:pt idx="1">
                  <c:v>24993.427500000002</c:v>
                </c:pt>
                <c:pt idx="2">
                  <c:v>16326.984959999992</c:v>
                </c:pt>
                <c:pt idx="3">
                  <c:v>12457.576939499997</c:v>
                </c:pt>
                <c:pt idx="4">
                  <c:v>11345.135716993002</c:v>
                </c:pt>
                <c:pt idx="5">
                  <c:v>8927.0471324735972</c:v>
                </c:pt>
                <c:pt idx="6">
                  <c:v>6739.0621754825552</c:v>
                </c:pt>
                <c:pt idx="7">
                  <c:v>5003.544147357763</c:v>
                </c:pt>
                <c:pt idx="8">
                  <c:v>3936.8222241088642</c:v>
                </c:pt>
                <c:pt idx="9">
                  <c:v>2237.935682326151</c:v>
                </c:pt>
                <c:pt idx="10">
                  <c:v>1588.4148258443113</c:v>
                </c:pt>
                <c:pt idx="11">
                  <c:v>643.06757909792429</c:v>
                </c:pt>
              </c:numCache>
            </c:numRef>
          </c:val>
        </c:ser>
        <c:ser>
          <c:idx val="0"/>
          <c:order val="1"/>
          <c:tx>
            <c:strRef>
              <c:f>'Expense Projection'!$BC$9</c:f>
              <c:strCache>
                <c:ptCount val="1"/>
                <c:pt idx="0">
                  <c:v>Median</c:v>
                </c:pt>
              </c:strCache>
            </c:strRef>
          </c:tx>
          <c:marker>
            <c:symbol val="none"/>
          </c:marker>
          <c:cat>
            <c:numRef>
              <c:f>'Expense Projection'!$BD$6:$BO$6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'Expense Projection'!$BD$9:$BO$9</c:f>
              <c:numCache>
                <c:formatCode>"£"#,##0.00;\-"£"#,##0.00</c:formatCode>
                <c:ptCount val="12"/>
                <c:pt idx="0">
                  <c:v>34093.75</c:v>
                </c:pt>
                <c:pt idx="1">
                  <c:v>11809.520000000004</c:v>
                </c:pt>
                <c:pt idx="2">
                  <c:v>6892.1094937500011</c:v>
                </c:pt>
                <c:pt idx="3">
                  <c:v>5371.7566385874961</c:v>
                </c:pt>
                <c:pt idx="4">
                  <c:v>5022.6648719827654</c:v>
                </c:pt>
                <c:pt idx="5">
                  <c:v>3400.2839695237217</c:v>
                </c:pt>
                <c:pt idx="6">
                  <c:v>2608.1977369034394</c:v>
                </c:pt>
                <c:pt idx="7">
                  <c:v>1842.726445015941</c:v>
                </c:pt>
                <c:pt idx="8">
                  <c:v>1581.6731333425255</c:v>
                </c:pt>
                <c:pt idx="9">
                  <c:v>947.57090987963147</c:v>
                </c:pt>
                <c:pt idx="10">
                  <c:v>503.95070544217958</c:v>
                </c:pt>
                <c:pt idx="11">
                  <c:v>201.88740431015015</c:v>
                </c:pt>
              </c:numCache>
            </c:numRef>
          </c:val>
        </c:ser>
        <c:ser>
          <c:idx val="2"/>
          <c:order val="2"/>
          <c:tx>
            <c:strRef>
              <c:f>'Expense Projection'!$BC$7</c:f>
              <c:strCache>
                <c:ptCount val="1"/>
                <c:pt idx="0">
                  <c:v>MIN</c:v>
                </c:pt>
              </c:strCache>
            </c:strRef>
          </c:tx>
          <c:marker>
            <c:symbol val="none"/>
          </c:marker>
          <c:cat>
            <c:numRef>
              <c:f>'Expense Projection'!$BD$6:$BO$6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'Expense Projection'!$BD$7:$BO$7</c:f>
              <c:numCache>
                <c:formatCode>"£"#,##0.00;\-"£"#,##0.00</c:formatCode>
                <c:ptCount val="12"/>
                <c:pt idx="0">
                  <c:v>15117.5</c:v>
                </c:pt>
                <c:pt idx="1">
                  <c:v>409.03750000000196</c:v>
                </c:pt>
                <c:pt idx="2">
                  <c:v>685.98172500000169</c:v>
                </c:pt>
                <c:pt idx="3">
                  <c:v>310.06721514999981</c:v>
                </c:pt>
                <c:pt idx="4">
                  <c:v>0</c:v>
                </c:pt>
                <c:pt idx="5">
                  <c:v>153.68902040507055</c:v>
                </c:pt>
                <c:pt idx="6">
                  <c:v>0</c:v>
                </c:pt>
                <c:pt idx="7">
                  <c:v>34.409867856980668</c:v>
                </c:pt>
                <c:pt idx="8">
                  <c:v>14.752798405504564</c:v>
                </c:pt>
                <c:pt idx="9">
                  <c:v>39.60588129249436</c:v>
                </c:pt>
                <c:pt idx="10">
                  <c:v>12.083839412443808</c:v>
                </c:pt>
                <c:pt idx="11">
                  <c:v>7.6350431216396828</c:v>
                </c:pt>
              </c:numCache>
            </c:numRef>
          </c:val>
        </c:ser>
        <c:ser>
          <c:idx val="3"/>
          <c:order val="3"/>
          <c:tx>
            <c:strRef>
              <c:f>'Expense Projection'!$BC$10</c:f>
              <c:strCache>
                <c:ptCount val="1"/>
                <c:pt idx="0">
                  <c:v>Mean</c:v>
                </c:pt>
              </c:strCache>
            </c:strRef>
          </c:tx>
          <c:marker>
            <c:symbol val="none"/>
          </c:marker>
          <c:cat>
            <c:numRef>
              <c:f>'Expense Projection'!$BD$6:$BO$6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'Expense Projection'!$BD$10:$BO$10</c:f>
              <c:numCache>
                <c:formatCode>"£"#,##0.00;\-"£"#,##0.00</c:formatCode>
                <c:ptCount val="12"/>
                <c:pt idx="0">
                  <c:v>33318.25</c:v>
                </c:pt>
                <c:pt idx="1">
                  <c:v>12288.371224999995</c:v>
                </c:pt>
                <c:pt idx="2">
                  <c:v>7414.5965906999982</c:v>
                </c:pt>
                <c:pt idx="3">
                  <c:v>5591.5399676491252</c:v>
                </c:pt>
                <c:pt idx="4">
                  <c:v>5174.764244536439</c:v>
                </c:pt>
                <c:pt idx="5">
                  <c:v>3515.1485522325488</c:v>
                </c:pt>
                <c:pt idx="6">
                  <c:v>2815.2978963727592</c:v>
                </c:pt>
                <c:pt idx="7">
                  <c:v>2037.1285526671077</c:v>
                </c:pt>
                <c:pt idx="8">
                  <c:v>1487.1484003070966</c:v>
                </c:pt>
                <c:pt idx="9">
                  <c:v>966.40041080687388</c:v>
                </c:pt>
                <c:pt idx="10">
                  <c:v>515.1508811478792</c:v>
                </c:pt>
                <c:pt idx="11">
                  <c:v>216.84919929987592</c:v>
                </c:pt>
              </c:numCache>
            </c:numRef>
          </c:val>
        </c:ser>
        <c:marker val="1"/>
        <c:axId val="85215872"/>
        <c:axId val="85230336"/>
      </c:lineChart>
      <c:catAx>
        <c:axId val="85215872"/>
        <c:scaling>
          <c:orientation val="minMax"/>
        </c:scaling>
        <c:axPos val="b"/>
        <c:title>
          <c:tx>
            <c:rich>
              <a:bodyPr/>
              <a:lstStyle/>
              <a:p>
                <a:pPr>
                  <a:defRPr/>
                </a:pPr>
                <a:r>
                  <a:rPr lang="en-US"/>
                  <a:t>Projection Month</a:t>
                </a:r>
              </a:p>
            </c:rich>
          </c:tx>
          <c:layout/>
        </c:title>
        <c:numFmt formatCode="General" sourceLinked="1"/>
        <c:tickLblPos val="nextTo"/>
        <c:crossAx val="85230336"/>
        <c:crosses val="autoZero"/>
        <c:auto val="1"/>
        <c:lblAlgn val="ctr"/>
        <c:lblOffset val="100"/>
      </c:catAx>
      <c:valAx>
        <c:axId val="85230336"/>
        <c:scaling>
          <c:orientation val="minMax"/>
        </c:scaling>
        <c:axPos val="l"/>
        <c:majorGridlines/>
        <c:title>
          <c:tx>
            <c:rich>
              <a:bodyPr rot="-5400000" vert="horz"/>
              <a:lstStyle/>
              <a:p>
                <a:pPr>
                  <a:defRPr/>
                </a:pPr>
                <a:r>
                  <a:rPr lang="en-US"/>
                  <a:t>Total Monthly Expense (£)</a:t>
                </a:r>
              </a:p>
            </c:rich>
          </c:tx>
          <c:layout/>
        </c:title>
        <c:numFmt formatCode="&quot;£&quot;#,##0.00;\-&quot;£&quot;#,##0.00" sourceLinked="1"/>
        <c:tickLblPos val="nextTo"/>
        <c:crossAx val="85215872"/>
        <c:crosses val="autoZero"/>
        <c:crossBetween val="between"/>
      </c:valAx>
    </c:plotArea>
    <c:legend>
      <c:legendPos val="r"/>
      <c:layout/>
    </c:legend>
    <c:plotVisOnly val="1"/>
    <c:dispBlanksAs val="gap"/>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8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78"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12334875" cy="807243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12349273" cy="807409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W181"/>
  <sheetViews>
    <sheetView tabSelected="1" zoomScale="80" zoomScaleNormal="80" zoomScaleSheetLayoutView="70" workbookViewId="0">
      <selection activeCell="F2" sqref="F2"/>
    </sheetView>
  </sheetViews>
  <sheetFormatPr defaultRowHeight="12.75"/>
  <cols>
    <col min="1" max="1" width="6.85546875" style="6" customWidth="1"/>
    <col min="2" max="2" width="9.140625" style="6"/>
    <col min="3" max="3" width="9.7109375" style="6" customWidth="1"/>
    <col min="4" max="4" width="115.85546875" style="123" customWidth="1"/>
    <col min="5" max="5" width="11" style="123" customWidth="1"/>
    <col min="6" max="6" width="10.5703125" style="123" customWidth="1"/>
    <col min="7" max="7" width="13.7109375" style="123" customWidth="1"/>
    <col min="8" max="8" width="9.140625" style="6"/>
    <col min="9" max="9" width="68" style="6" customWidth="1"/>
    <col min="10" max="12" width="9.140625" style="6"/>
    <col min="13" max="14" width="11.28515625" style="6" bestFit="1" customWidth="1"/>
    <col min="15" max="16384" width="9.140625" style="6"/>
  </cols>
  <sheetData>
    <row r="1" spans="1:11" ht="15.75">
      <c r="A1" s="2"/>
      <c r="B1" s="3" t="s">
        <v>2</v>
      </c>
      <c r="C1" s="4"/>
      <c r="D1" s="99"/>
      <c r="E1" s="100" t="s">
        <v>3</v>
      </c>
      <c r="F1" s="101">
        <f ca="1">SUM(AuditApproach,B26,Audit,B74,B97,B143)</f>
        <v>100</v>
      </c>
      <c r="G1" s="99" t="s">
        <v>205</v>
      </c>
      <c r="H1" s="2"/>
      <c r="I1" s="5"/>
      <c r="J1" s="2"/>
    </row>
    <row r="2" spans="1:11" ht="15.75" thickBot="1">
      <c r="A2" s="2"/>
      <c r="B2" s="7"/>
      <c r="C2" s="2"/>
      <c r="D2" s="99"/>
      <c r="E2" s="99"/>
      <c r="F2" s="99"/>
      <c r="G2" s="99"/>
      <c r="H2" s="2"/>
      <c r="I2" s="8"/>
      <c r="J2" s="9"/>
    </row>
    <row r="3" spans="1:11" ht="15.75">
      <c r="A3" s="2"/>
      <c r="B3" s="10">
        <f ca="1">MIN(16,SUM(B5,B14,B20))</f>
        <v>15</v>
      </c>
      <c r="C3" s="11" t="s">
        <v>241</v>
      </c>
      <c r="D3" s="102" t="s">
        <v>4</v>
      </c>
      <c r="E3" s="103"/>
      <c r="F3" s="103"/>
      <c r="G3" s="104"/>
      <c r="H3" s="12"/>
      <c r="I3" s="13" t="s">
        <v>5</v>
      </c>
      <c r="J3" s="2"/>
    </row>
    <row r="4" spans="1:11" ht="14.25">
      <c r="A4" s="2"/>
      <c r="B4" s="14"/>
      <c r="C4" s="12"/>
      <c r="D4" s="105"/>
      <c r="E4" s="105"/>
      <c r="F4" s="105"/>
      <c r="G4" s="106"/>
      <c r="H4" s="2"/>
      <c r="I4" s="8"/>
      <c r="J4" s="2"/>
      <c r="K4" s="15"/>
    </row>
    <row r="5" spans="1:11" ht="14.25">
      <c r="A5" s="2"/>
      <c r="B5" s="16">
        <f>MIN(8,SUM(B7:B12))</f>
        <v>8</v>
      </c>
      <c r="C5" s="17" t="s">
        <v>190</v>
      </c>
      <c r="D5" s="107" t="s">
        <v>191</v>
      </c>
      <c r="E5" s="105"/>
      <c r="F5" s="105"/>
      <c r="G5" s="106"/>
      <c r="H5" s="2"/>
      <c r="I5" s="18"/>
      <c r="J5" s="2"/>
      <c r="K5" s="15"/>
    </row>
    <row r="6" spans="1:11" ht="14.25">
      <c r="A6" s="2"/>
      <c r="B6" s="14"/>
      <c r="C6" s="17"/>
      <c r="D6" s="107"/>
      <c r="E6" s="105"/>
      <c r="F6" s="105"/>
      <c r="G6" s="106"/>
      <c r="H6" s="2"/>
      <c r="I6" s="95"/>
      <c r="J6" s="2"/>
      <c r="K6" s="15"/>
    </row>
    <row r="7" spans="1:11" ht="25.5">
      <c r="A7" s="2"/>
      <c r="B7" s="91">
        <v>2</v>
      </c>
      <c r="C7" s="17" t="s">
        <v>13</v>
      </c>
      <c r="D7" s="107" t="s">
        <v>184</v>
      </c>
      <c r="E7" s="105"/>
      <c r="F7" s="105"/>
      <c r="G7" s="106"/>
      <c r="H7" s="2"/>
      <c r="I7" s="95"/>
      <c r="J7" s="2"/>
      <c r="K7" s="15"/>
    </row>
    <row r="8" spans="1:11" ht="14.25">
      <c r="A8" s="2"/>
      <c r="B8" s="91">
        <v>1</v>
      </c>
      <c r="C8" s="17" t="s">
        <v>15</v>
      </c>
      <c r="D8" s="107" t="s">
        <v>185</v>
      </c>
      <c r="E8" s="105"/>
      <c r="F8" s="105"/>
      <c r="G8" s="106"/>
      <c r="H8" s="2"/>
      <c r="I8" s="95"/>
      <c r="J8" s="2"/>
      <c r="K8" s="15"/>
    </row>
    <row r="9" spans="1:11" ht="14.25">
      <c r="A9" s="2"/>
      <c r="B9" s="91">
        <v>1</v>
      </c>
      <c r="C9" s="17" t="s">
        <v>15</v>
      </c>
      <c r="D9" s="107" t="s">
        <v>186</v>
      </c>
      <c r="E9" s="105"/>
      <c r="F9" s="105"/>
      <c r="G9" s="106"/>
      <c r="H9" s="2"/>
      <c r="I9" s="95"/>
      <c r="J9" s="2"/>
      <c r="K9" s="15"/>
    </row>
    <row r="10" spans="1:11" ht="14.25">
      <c r="A10" s="2"/>
      <c r="B10" s="91">
        <v>2</v>
      </c>
      <c r="C10" s="17" t="s">
        <v>13</v>
      </c>
      <c r="D10" s="107" t="s">
        <v>187</v>
      </c>
      <c r="E10" s="105"/>
      <c r="F10" s="105"/>
      <c r="G10" s="106"/>
      <c r="H10" s="2"/>
      <c r="I10" s="95"/>
      <c r="J10" s="2"/>
      <c r="K10" s="15"/>
    </row>
    <row r="11" spans="1:11" ht="14.25">
      <c r="A11" s="2"/>
      <c r="B11" s="91">
        <v>1</v>
      </c>
      <c r="C11" s="17" t="s">
        <v>15</v>
      </c>
      <c r="D11" s="107" t="s">
        <v>188</v>
      </c>
      <c r="E11" s="105"/>
      <c r="F11" s="105"/>
      <c r="G11" s="106"/>
      <c r="H11" s="2"/>
      <c r="I11" s="95"/>
      <c r="J11" s="2"/>
      <c r="K11" s="15"/>
    </row>
    <row r="12" spans="1:11" ht="14.25">
      <c r="A12" s="2"/>
      <c r="B12" s="91">
        <v>1</v>
      </c>
      <c r="C12" s="17" t="s">
        <v>15</v>
      </c>
      <c r="D12" s="107" t="s">
        <v>189</v>
      </c>
      <c r="E12" s="105"/>
      <c r="F12" s="105"/>
      <c r="G12" s="106"/>
      <c r="H12" s="2"/>
      <c r="I12" s="95"/>
      <c r="J12" s="2"/>
      <c r="K12" s="15"/>
    </row>
    <row r="13" spans="1:11">
      <c r="A13" s="2"/>
      <c r="B13" s="14"/>
      <c r="C13" s="12"/>
      <c r="D13" s="108"/>
      <c r="E13" s="105"/>
      <c r="F13" s="105"/>
      <c r="G13" s="106"/>
      <c r="H13" s="2"/>
      <c r="I13" s="19"/>
      <c r="J13" s="2"/>
    </row>
    <row r="14" spans="1:11" ht="15">
      <c r="A14" s="2"/>
      <c r="B14" s="92">
        <f>MIN(4,SUM(B16:B18))</f>
        <v>4</v>
      </c>
      <c r="C14" s="12" t="s">
        <v>10</v>
      </c>
      <c r="D14" s="109" t="s">
        <v>7</v>
      </c>
      <c r="E14" s="105"/>
      <c r="F14" s="105"/>
      <c r="G14" s="106"/>
      <c r="H14" s="2"/>
      <c r="I14" s="20"/>
      <c r="J14" s="2"/>
      <c r="K14" s="15"/>
    </row>
    <row r="15" spans="1:11" ht="15">
      <c r="A15" s="2"/>
      <c r="B15" s="92"/>
      <c r="C15" s="12"/>
      <c r="D15" s="109"/>
      <c r="E15" s="105"/>
      <c r="F15" s="105"/>
      <c r="G15" s="106"/>
      <c r="H15" s="2"/>
      <c r="I15" s="28"/>
      <c r="J15" s="2"/>
      <c r="K15" s="15"/>
    </row>
    <row r="16" spans="1:11" ht="14.25">
      <c r="A16" s="2"/>
      <c r="B16" s="91">
        <v>2</v>
      </c>
      <c r="C16" s="12" t="s">
        <v>13</v>
      </c>
      <c r="D16" s="110" t="s">
        <v>177</v>
      </c>
      <c r="E16" s="105"/>
      <c r="F16" s="105"/>
      <c r="G16" s="106"/>
      <c r="H16" s="2"/>
      <c r="I16" s="28"/>
      <c r="J16" s="2"/>
      <c r="K16" s="15"/>
    </row>
    <row r="17" spans="1:11" ht="14.25">
      <c r="A17" s="2"/>
      <c r="B17" s="91">
        <v>1</v>
      </c>
      <c r="C17" s="12" t="s">
        <v>15</v>
      </c>
      <c r="D17" s="110" t="s">
        <v>178</v>
      </c>
      <c r="E17" s="105"/>
      <c r="F17" s="105"/>
      <c r="G17" s="106"/>
      <c r="H17" s="2"/>
      <c r="I17" s="28"/>
      <c r="J17" s="2"/>
      <c r="K17" s="15"/>
    </row>
    <row r="18" spans="1:11" ht="14.25">
      <c r="A18" s="2"/>
      <c r="B18" s="91">
        <v>1</v>
      </c>
      <c r="C18" s="12" t="s">
        <v>15</v>
      </c>
      <c r="D18" s="110" t="s">
        <v>179</v>
      </c>
      <c r="E18" s="105"/>
      <c r="F18" s="105"/>
      <c r="G18" s="106"/>
      <c r="H18" s="2"/>
      <c r="I18" s="28"/>
      <c r="J18" s="2"/>
      <c r="K18" s="15"/>
    </row>
    <row r="19" spans="1:11" ht="14.25">
      <c r="A19" s="2"/>
      <c r="B19" s="14"/>
      <c r="C19" s="12"/>
      <c r="D19" s="108"/>
      <c r="E19" s="105"/>
      <c r="F19" s="105"/>
      <c r="G19" s="106"/>
      <c r="H19" s="2"/>
      <c r="I19" s="19"/>
      <c r="J19" s="2"/>
      <c r="K19" s="15"/>
    </row>
    <row r="20" spans="1:11" ht="15">
      <c r="A20" s="2"/>
      <c r="B20" s="92">
        <f ca="1">MIN(3,3-SUM(B22:B24))</f>
        <v>3</v>
      </c>
      <c r="C20" s="12" t="s">
        <v>8</v>
      </c>
      <c r="D20" s="109" t="s">
        <v>180</v>
      </c>
      <c r="E20" s="105"/>
      <c r="F20" s="105"/>
      <c r="G20" s="106"/>
      <c r="H20" s="2"/>
      <c r="I20" s="20"/>
      <c r="J20" s="2"/>
      <c r="K20" s="15"/>
    </row>
    <row r="21" spans="1:11" ht="15">
      <c r="A21" s="2"/>
      <c r="B21" s="92"/>
      <c r="C21" s="17"/>
      <c r="D21" s="108"/>
      <c r="E21" s="105"/>
      <c r="F21" s="105"/>
      <c r="G21" s="106"/>
      <c r="H21" s="2"/>
      <c r="I21" s="28"/>
      <c r="J21" s="2"/>
      <c r="K21" s="15"/>
    </row>
    <row r="22" spans="1:11" ht="14.25">
      <c r="A22" s="2"/>
      <c r="B22" s="91"/>
      <c r="C22" s="17"/>
      <c r="D22" s="110" t="s">
        <v>181</v>
      </c>
      <c r="E22" s="105"/>
      <c r="F22" s="105"/>
      <c r="G22" s="106"/>
      <c r="H22" s="2"/>
      <c r="I22" s="28"/>
      <c r="J22" s="2"/>
      <c r="K22" s="15"/>
    </row>
    <row r="23" spans="1:11" ht="14.25">
      <c r="A23" s="2"/>
      <c r="B23" s="91"/>
      <c r="C23" s="17"/>
      <c r="D23" s="110" t="s">
        <v>182</v>
      </c>
      <c r="E23" s="105"/>
      <c r="F23" s="105"/>
      <c r="G23" s="106"/>
      <c r="H23" s="2"/>
      <c r="I23" s="28"/>
      <c r="J23" s="2"/>
      <c r="K23" s="15"/>
    </row>
    <row r="24" spans="1:11" ht="26.25" thickBot="1">
      <c r="A24" s="2"/>
      <c r="B24" s="93"/>
      <c r="C24" s="21"/>
      <c r="D24" s="111" t="s">
        <v>183</v>
      </c>
      <c r="E24" s="112"/>
      <c r="F24" s="112"/>
      <c r="G24" s="113"/>
      <c r="H24" s="2"/>
      <c r="I24" s="28"/>
      <c r="J24" s="2"/>
      <c r="K24" s="15"/>
    </row>
    <row r="25" spans="1:11" ht="15" thickBot="1">
      <c r="A25" s="2"/>
      <c r="B25" s="17"/>
      <c r="C25" s="17"/>
      <c r="D25" s="108"/>
      <c r="E25" s="105"/>
      <c r="F25" s="105"/>
      <c r="G25" s="105"/>
      <c r="H25" s="2"/>
      <c r="I25" s="2"/>
      <c r="J25" s="2"/>
      <c r="K25" s="15"/>
    </row>
    <row r="26" spans="1:11" ht="15">
      <c r="A26" s="2"/>
      <c r="B26" s="10">
        <f ca="1">MIN(14,SUM(B28,B39))</f>
        <v>14</v>
      </c>
      <c r="C26" s="23" t="s">
        <v>209</v>
      </c>
      <c r="D26" s="102" t="s">
        <v>9</v>
      </c>
      <c r="E26" s="103"/>
      <c r="F26" s="103"/>
      <c r="G26" s="114"/>
      <c r="H26" s="2"/>
      <c r="I26" s="19"/>
    </row>
    <row r="27" spans="1:11">
      <c r="A27" s="2"/>
      <c r="B27" s="14"/>
      <c r="C27" s="12"/>
      <c r="D27" s="108"/>
      <c r="E27" s="105"/>
      <c r="F27" s="105"/>
      <c r="G27" s="106"/>
      <c r="H27" s="2"/>
      <c r="I27" s="19"/>
    </row>
    <row r="28" spans="1:11">
      <c r="A28" s="2"/>
      <c r="B28" s="24">
        <f ca="1">MIN(9,SUM(B30:B37))</f>
        <v>9</v>
      </c>
      <c r="C28" s="12" t="s">
        <v>168</v>
      </c>
      <c r="D28" s="110" t="s">
        <v>204</v>
      </c>
      <c r="E28" s="105"/>
      <c r="F28" s="105"/>
      <c r="G28" s="106"/>
      <c r="H28" s="2"/>
      <c r="I28" s="20"/>
    </row>
    <row r="29" spans="1:11">
      <c r="A29" s="2"/>
      <c r="B29" s="24"/>
      <c r="C29" s="12"/>
      <c r="D29" s="108"/>
      <c r="E29" s="105"/>
      <c r="F29" s="105"/>
      <c r="G29" s="106"/>
      <c r="H29" s="2"/>
      <c r="I29" s="20"/>
    </row>
    <row r="30" spans="1:11">
      <c r="A30" s="2"/>
      <c r="B30" s="24">
        <v>2</v>
      </c>
      <c r="C30" s="12" t="s">
        <v>13</v>
      </c>
      <c r="D30" s="110" t="s">
        <v>198</v>
      </c>
      <c r="E30" s="105"/>
      <c r="F30" s="105"/>
      <c r="G30" s="106"/>
      <c r="H30" s="2"/>
      <c r="I30" s="20"/>
    </row>
    <row r="31" spans="1:11">
      <c r="A31" s="2"/>
      <c r="B31" s="24">
        <v>1</v>
      </c>
      <c r="C31" s="12" t="s">
        <v>13</v>
      </c>
      <c r="D31" s="110" t="s">
        <v>199</v>
      </c>
      <c r="E31" s="105"/>
      <c r="F31" s="105"/>
      <c r="G31" s="106"/>
      <c r="H31" s="2"/>
      <c r="I31" s="20"/>
    </row>
    <row r="32" spans="1:11">
      <c r="A32" s="2"/>
      <c r="B32" s="24">
        <v>1</v>
      </c>
      <c r="C32" s="12" t="s">
        <v>15</v>
      </c>
      <c r="D32" s="110" t="s">
        <v>236</v>
      </c>
      <c r="E32" s="105"/>
      <c r="F32" s="105"/>
      <c r="G32" s="106"/>
      <c r="H32" s="2"/>
      <c r="I32" s="20"/>
    </row>
    <row r="33" spans="1:10">
      <c r="A33" s="2"/>
      <c r="B33" s="24">
        <v>1</v>
      </c>
      <c r="C33" s="12" t="s">
        <v>15</v>
      </c>
      <c r="D33" s="110" t="s">
        <v>200</v>
      </c>
      <c r="E33" s="105"/>
      <c r="F33" s="105"/>
      <c r="G33" s="106"/>
      <c r="H33" s="2"/>
      <c r="I33" s="20"/>
    </row>
    <row r="34" spans="1:10">
      <c r="A34" s="2"/>
      <c r="B34" s="24">
        <v>1</v>
      </c>
      <c r="C34" s="12" t="s">
        <v>15</v>
      </c>
      <c r="D34" s="110" t="s">
        <v>208</v>
      </c>
      <c r="E34" s="105"/>
      <c r="F34" s="105"/>
      <c r="G34" s="106"/>
      <c r="H34" s="2"/>
      <c r="I34" s="20"/>
    </row>
    <row r="35" spans="1:10">
      <c r="A35" s="2"/>
      <c r="B35" s="24">
        <v>1</v>
      </c>
      <c r="C35" s="12" t="s">
        <v>15</v>
      </c>
      <c r="D35" s="110" t="s">
        <v>201</v>
      </c>
      <c r="E35" s="105"/>
      <c r="F35" s="105"/>
      <c r="G35" s="106"/>
      <c r="H35" s="2"/>
      <c r="I35" s="20"/>
    </row>
    <row r="36" spans="1:10">
      <c r="A36" s="2"/>
      <c r="B36" s="24">
        <v>1</v>
      </c>
      <c r="C36" s="12" t="s">
        <v>15</v>
      </c>
      <c r="D36" s="110" t="s">
        <v>202</v>
      </c>
      <c r="E36" s="105"/>
      <c r="F36" s="105"/>
      <c r="G36" s="106"/>
      <c r="H36" s="2"/>
      <c r="I36" s="20"/>
    </row>
    <row r="37" spans="1:10">
      <c r="A37" s="2"/>
      <c r="B37" s="24">
        <v>1</v>
      </c>
      <c r="C37" s="12" t="s">
        <v>15</v>
      </c>
      <c r="D37" s="110" t="s">
        <v>203</v>
      </c>
      <c r="E37" s="105"/>
      <c r="F37" s="105"/>
      <c r="G37" s="106"/>
      <c r="H37" s="2"/>
      <c r="I37" s="20"/>
    </row>
    <row r="38" spans="1:10">
      <c r="A38" s="2"/>
      <c r="B38" s="14"/>
      <c r="C38" s="12"/>
      <c r="D38" s="108"/>
      <c r="E38" s="105"/>
      <c r="F38" s="105"/>
      <c r="G38" s="106"/>
      <c r="H38" s="2"/>
      <c r="I38" s="20"/>
    </row>
    <row r="39" spans="1:10">
      <c r="A39" s="2"/>
      <c r="B39" s="24">
        <f>MIN(5,SUM(B41:B45))</f>
        <v>5</v>
      </c>
      <c r="C39" s="12" t="s">
        <v>6</v>
      </c>
      <c r="D39" s="108" t="s">
        <v>192</v>
      </c>
      <c r="E39" s="105"/>
      <c r="F39" s="105"/>
      <c r="G39" s="106"/>
      <c r="H39" s="2"/>
      <c r="I39" s="20"/>
    </row>
    <row r="40" spans="1:10">
      <c r="A40" s="2"/>
      <c r="B40" s="14"/>
      <c r="C40" s="12"/>
      <c r="D40" s="108"/>
      <c r="E40" s="105"/>
      <c r="F40" s="105"/>
      <c r="G40" s="106"/>
      <c r="H40" s="2"/>
      <c r="I40" s="28"/>
    </row>
    <row r="41" spans="1:10">
      <c r="A41" s="2"/>
      <c r="B41" s="96">
        <v>1</v>
      </c>
      <c r="C41" s="12" t="s">
        <v>15</v>
      </c>
      <c r="D41" s="108" t="s">
        <v>193</v>
      </c>
      <c r="E41" s="105"/>
      <c r="F41" s="105"/>
      <c r="G41" s="106"/>
      <c r="H41" s="2"/>
      <c r="I41" s="28"/>
    </row>
    <row r="42" spans="1:10">
      <c r="A42" s="2"/>
      <c r="B42" s="96">
        <v>1</v>
      </c>
      <c r="C42" s="12" t="s">
        <v>15</v>
      </c>
      <c r="D42" s="108" t="s">
        <v>194</v>
      </c>
      <c r="E42" s="105"/>
      <c r="F42" s="105"/>
      <c r="G42" s="106"/>
      <c r="H42" s="2"/>
      <c r="I42" s="28"/>
    </row>
    <row r="43" spans="1:10">
      <c r="A43" s="2"/>
      <c r="B43" s="96">
        <v>1</v>
      </c>
      <c r="C43" s="12" t="s">
        <v>15</v>
      </c>
      <c r="D43" s="108" t="s">
        <v>195</v>
      </c>
      <c r="E43" s="105"/>
      <c r="F43" s="105"/>
      <c r="G43" s="106"/>
      <c r="H43" s="2"/>
      <c r="I43" s="28"/>
    </row>
    <row r="44" spans="1:10">
      <c r="A44" s="2"/>
      <c r="B44" s="96">
        <v>1</v>
      </c>
      <c r="C44" s="12" t="s">
        <v>15</v>
      </c>
      <c r="D44" s="108" t="s">
        <v>196</v>
      </c>
      <c r="E44" s="105"/>
      <c r="F44" s="105"/>
      <c r="G44" s="106"/>
      <c r="H44" s="2"/>
      <c r="I44" s="28"/>
    </row>
    <row r="45" spans="1:10" ht="13.5" thickBot="1">
      <c r="A45" s="2"/>
      <c r="B45" s="94">
        <v>1</v>
      </c>
      <c r="C45" s="22" t="s">
        <v>15</v>
      </c>
      <c r="D45" s="115" t="s">
        <v>197</v>
      </c>
      <c r="E45" s="112"/>
      <c r="F45" s="112"/>
      <c r="G45" s="113"/>
      <c r="H45" s="2"/>
      <c r="I45" s="28"/>
    </row>
    <row r="46" spans="1:10" ht="13.5" thickBot="1">
      <c r="A46" s="12"/>
      <c r="B46" s="27"/>
      <c r="C46" s="12"/>
      <c r="D46" s="108"/>
      <c r="E46" s="105"/>
      <c r="F46" s="105"/>
      <c r="G46" s="106"/>
      <c r="H46" s="2"/>
      <c r="I46" s="28"/>
    </row>
    <row r="47" spans="1:10" ht="15">
      <c r="A47" s="2"/>
      <c r="B47" s="10">
        <f>MIN(20,SUM(B49:B54,B56:B69,B71:B72))</f>
        <v>20</v>
      </c>
      <c r="C47" s="23" t="s">
        <v>170</v>
      </c>
      <c r="D47" s="102" t="s">
        <v>11</v>
      </c>
      <c r="E47" s="103"/>
      <c r="F47" s="103"/>
      <c r="G47" s="114"/>
      <c r="H47" s="2"/>
      <c r="I47" s="19"/>
      <c r="J47" s="29"/>
    </row>
    <row r="48" spans="1:10">
      <c r="A48" s="2"/>
      <c r="B48" s="14"/>
      <c r="C48" s="30" t="s">
        <v>12</v>
      </c>
      <c r="D48" s="108"/>
      <c r="E48" s="105"/>
      <c r="F48" s="105"/>
      <c r="G48" s="106"/>
      <c r="H48" s="2"/>
      <c r="I48" s="19"/>
      <c r="J48" s="2"/>
    </row>
    <row r="49" spans="1:10">
      <c r="A49" s="2"/>
      <c r="B49" s="24">
        <v>2</v>
      </c>
      <c r="C49" s="12" t="s">
        <v>13</v>
      </c>
      <c r="D49" s="108" t="s">
        <v>14</v>
      </c>
      <c r="E49" s="105"/>
      <c r="F49" s="105"/>
      <c r="G49" s="106"/>
      <c r="H49" s="2"/>
      <c r="I49" s="31"/>
      <c r="J49" s="2"/>
    </row>
    <row r="50" spans="1:10">
      <c r="A50" s="2"/>
      <c r="B50" s="24">
        <v>1</v>
      </c>
      <c r="C50" s="12" t="s">
        <v>15</v>
      </c>
      <c r="D50" s="108" t="s">
        <v>16</v>
      </c>
      <c r="E50" s="105"/>
      <c r="F50" s="105"/>
      <c r="G50" s="106"/>
      <c r="H50" s="2"/>
      <c r="I50" s="31"/>
      <c r="J50" s="2"/>
    </row>
    <row r="51" spans="1:10">
      <c r="A51" s="2"/>
      <c r="B51" s="24">
        <v>2</v>
      </c>
      <c r="C51" s="12" t="s">
        <v>13</v>
      </c>
      <c r="D51" s="108" t="s">
        <v>169</v>
      </c>
      <c r="E51" s="105"/>
      <c r="F51" s="105"/>
      <c r="G51" s="106"/>
      <c r="H51" s="2"/>
      <c r="I51" s="31"/>
      <c r="J51" s="2"/>
    </row>
    <row r="52" spans="1:10">
      <c r="A52" s="2"/>
      <c r="B52" s="24">
        <v>1</v>
      </c>
      <c r="C52" s="12" t="s">
        <v>15</v>
      </c>
      <c r="D52" s="108" t="s">
        <v>110</v>
      </c>
      <c r="E52" s="105"/>
      <c r="F52" s="105"/>
      <c r="G52" s="106"/>
      <c r="H52" s="2"/>
      <c r="I52" s="31"/>
      <c r="J52" s="2"/>
    </row>
    <row r="53" spans="1:10">
      <c r="A53" s="2"/>
      <c r="B53" s="24">
        <v>1</v>
      </c>
      <c r="C53" s="12" t="s">
        <v>15</v>
      </c>
      <c r="D53" s="108" t="s">
        <v>111</v>
      </c>
      <c r="E53" s="105"/>
      <c r="F53" s="105"/>
      <c r="G53" s="106"/>
      <c r="H53" s="2"/>
      <c r="I53" s="31"/>
      <c r="J53" s="32"/>
    </row>
    <row r="54" spans="1:10">
      <c r="A54" s="2"/>
      <c r="B54" s="24">
        <v>1</v>
      </c>
      <c r="C54" s="12" t="s">
        <v>15</v>
      </c>
      <c r="D54" s="108" t="s">
        <v>113</v>
      </c>
      <c r="E54" s="105"/>
      <c r="F54" s="105"/>
      <c r="G54" s="106"/>
      <c r="H54" s="2"/>
      <c r="I54" s="31"/>
      <c r="J54" s="32"/>
    </row>
    <row r="55" spans="1:10">
      <c r="A55" s="2"/>
      <c r="B55" s="14"/>
      <c r="C55" s="12"/>
      <c r="D55" s="116"/>
      <c r="E55" s="105"/>
      <c r="F55" s="105"/>
      <c r="G55" s="106"/>
      <c r="H55" s="2"/>
      <c r="I55" s="31"/>
      <c r="J55" s="32"/>
    </row>
    <row r="56" spans="1:10">
      <c r="A56" s="2"/>
      <c r="B56" s="24">
        <v>1</v>
      </c>
      <c r="C56" s="12" t="s">
        <v>15</v>
      </c>
      <c r="D56" s="117" t="s">
        <v>242</v>
      </c>
      <c r="E56" s="105"/>
      <c r="F56" s="105"/>
      <c r="G56" s="106"/>
      <c r="H56" s="2"/>
      <c r="I56" s="31"/>
      <c r="J56" s="32"/>
    </row>
    <row r="57" spans="1:10">
      <c r="A57" s="2"/>
      <c r="B57" s="24">
        <v>1</v>
      </c>
      <c r="C57" s="12" t="s">
        <v>15</v>
      </c>
      <c r="D57" s="117" t="s">
        <v>243</v>
      </c>
      <c r="E57" s="105"/>
      <c r="F57" s="105"/>
      <c r="G57" s="106"/>
      <c r="H57" s="2"/>
      <c r="I57" s="31"/>
      <c r="J57" s="32"/>
    </row>
    <row r="58" spans="1:10">
      <c r="A58" s="2"/>
      <c r="B58" s="24">
        <v>1</v>
      </c>
      <c r="C58" s="12" t="s">
        <v>15</v>
      </c>
      <c r="D58" s="117" t="s">
        <v>244</v>
      </c>
      <c r="E58" s="105"/>
      <c r="F58" s="105"/>
      <c r="G58" s="106"/>
      <c r="H58" s="2"/>
      <c r="I58" s="31"/>
      <c r="J58" s="32"/>
    </row>
    <row r="59" spans="1:10">
      <c r="A59" s="2"/>
      <c r="B59" s="24">
        <v>1</v>
      </c>
      <c r="C59" s="12" t="s">
        <v>15</v>
      </c>
      <c r="D59" s="146" t="s">
        <v>245</v>
      </c>
      <c r="E59" s="146"/>
      <c r="F59" s="146"/>
      <c r="G59" s="147"/>
      <c r="H59" s="2"/>
      <c r="I59" s="31"/>
      <c r="J59" s="32"/>
    </row>
    <row r="60" spans="1:10">
      <c r="A60" s="2"/>
      <c r="B60" s="24">
        <v>1</v>
      </c>
      <c r="C60" s="12" t="s">
        <v>15</v>
      </c>
      <c r="D60" s="118" t="s">
        <v>114</v>
      </c>
      <c r="E60" s="105"/>
      <c r="F60" s="105"/>
      <c r="G60" s="106"/>
      <c r="H60" s="2"/>
      <c r="I60" s="31"/>
      <c r="J60" s="32"/>
    </row>
    <row r="61" spans="1:10">
      <c r="A61" s="2"/>
      <c r="B61" s="24">
        <v>1</v>
      </c>
      <c r="C61" s="12" t="s">
        <v>15</v>
      </c>
      <c r="D61" s="118" t="s">
        <v>117</v>
      </c>
      <c r="E61" s="105"/>
      <c r="F61" s="105"/>
      <c r="G61" s="106"/>
      <c r="H61" s="2"/>
      <c r="I61" s="31"/>
      <c r="J61" s="32"/>
    </row>
    <row r="62" spans="1:10">
      <c r="A62" s="2"/>
      <c r="B62" s="24">
        <v>1</v>
      </c>
      <c r="C62" s="12" t="s">
        <v>15</v>
      </c>
      <c r="D62" s="118" t="s">
        <v>118</v>
      </c>
      <c r="E62" s="105"/>
      <c r="F62" s="105"/>
      <c r="G62" s="106"/>
      <c r="H62" s="2"/>
      <c r="I62" s="31"/>
      <c r="J62" s="32"/>
    </row>
    <row r="63" spans="1:10">
      <c r="A63" s="2"/>
      <c r="B63" s="24">
        <v>1</v>
      </c>
      <c r="C63" s="12" t="s">
        <v>15</v>
      </c>
      <c r="D63" s="146" t="s">
        <v>119</v>
      </c>
      <c r="E63" s="146"/>
      <c r="F63" s="146"/>
      <c r="G63" s="147"/>
      <c r="H63" s="2"/>
      <c r="I63" s="31"/>
      <c r="J63" s="32"/>
    </row>
    <row r="64" spans="1:10">
      <c r="A64" s="2"/>
      <c r="B64" s="24">
        <v>1</v>
      </c>
      <c r="C64" s="12" t="s">
        <v>15</v>
      </c>
      <c r="D64" s="146" t="s">
        <v>120</v>
      </c>
      <c r="E64" s="146"/>
      <c r="F64" s="146"/>
      <c r="G64" s="147"/>
      <c r="H64" s="2"/>
      <c r="I64" s="31"/>
      <c r="J64" s="32"/>
    </row>
    <row r="65" spans="1:12">
      <c r="A65" s="2"/>
      <c r="B65" s="24">
        <v>1</v>
      </c>
      <c r="C65" s="12" t="s">
        <v>15</v>
      </c>
      <c r="D65" s="118" t="s">
        <v>115</v>
      </c>
      <c r="E65" s="118"/>
      <c r="F65" s="118"/>
      <c r="G65" s="118"/>
      <c r="H65" s="2"/>
      <c r="I65" s="31"/>
      <c r="J65" s="32"/>
    </row>
    <row r="66" spans="1:12">
      <c r="A66" s="2"/>
      <c r="B66" s="24">
        <v>1</v>
      </c>
      <c r="C66" s="12" t="s">
        <v>15</v>
      </c>
      <c r="D66" s="118" t="s">
        <v>116</v>
      </c>
      <c r="E66" s="118"/>
      <c r="F66" s="118"/>
      <c r="G66" s="118"/>
      <c r="H66" s="2"/>
      <c r="I66" s="31"/>
      <c r="J66" s="32"/>
    </row>
    <row r="67" spans="1:12">
      <c r="A67" s="2"/>
      <c r="B67" s="24">
        <v>1</v>
      </c>
      <c r="C67" s="12" t="s">
        <v>15</v>
      </c>
      <c r="D67" s="118" t="s">
        <v>121</v>
      </c>
      <c r="E67" s="105"/>
      <c r="F67" s="105"/>
      <c r="G67" s="106"/>
      <c r="H67" s="2"/>
      <c r="I67" s="31"/>
      <c r="J67" s="32"/>
    </row>
    <row r="68" spans="1:12">
      <c r="A68" s="2"/>
      <c r="B68" s="24">
        <v>1</v>
      </c>
      <c r="C68" s="12" t="s">
        <v>15</v>
      </c>
      <c r="D68" s="146" t="s">
        <v>122</v>
      </c>
      <c r="E68" s="146"/>
      <c r="F68" s="146"/>
      <c r="G68" s="147"/>
      <c r="H68" s="2"/>
      <c r="I68" s="31"/>
      <c r="J68" s="32"/>
    </row>
    <row r="69" spans="1:12">
      <c r="A69" s="2"/>
      <c r="B69" s="24">
        <v>2</v>
      </c>
      <c r="C69" s="12" t="s">
        <v>13</v>
      </c>
      <c r="D69" s="146" t="s">
        <v>123</v>
      </c>
      <c r="E69" s="146"/>
      <c r="F69" s="146"/>
      <c r="G69" s="147"/>
      <c r="H69" s="2"/>
      <c r="I69" s="31"/>
      <c r="J69" s="32"/>
    </row>
    <row r="70" spans="1:12">
      <c r="A70" s="2"/>
      <c r="B70" s="14"/>
      <c r="C70" s="12"/>
      <c r="D70" s="108"/>
      <c r="E70" s="105"/>
      <c r="F70" s="105"/>
      <c r="G70" s="106"/>
      <c r="H70" s="2"/>
      <c r="I70" s="31"/>
      <c r="J70" s="32"/>
    </row>
    <row r="71" spans="1:12">
      <c r="A71" s="2"/>
      <c r="B71" s="24"/>
      <c r="C71" s="12" t="s">
        <v>15</v>
      </c>
      <c r="D71" s="108" t="s">
        <v>33</v>
      </c>
      <c r="E71" s="105"/>
      <c r="F71" s="105"/>
      <c r="G71" s="106"/>
      <c r="H71" s="2"/>
      <c r="I71" s="31"/>
      <c r="J71" s="32"/>
    </row>
    <row r="72" spans="1:12">
      <c r="A72" s="2"/>
      <c r="B72" s="33"/>
      <c r="C72" s="26"/>
      <c r="D72" s="119"/>
      <c r="E72" s="120"/>
      <c r="F72" s="120"/>
      <c r="G72" s="121"/>
      <c r="H72" s="2"/>
      <c r="I72" s="31"/>
      <c r="J72" s="32"/>
    </row>
    <row r="73" spans="1:12" ht="13.5" thickBot="1">
      <c r="A73" s="2"/>
      <c r="B73" s="12"/>
      <c r="C73" s="12"/>
      <c r="D73" s="108"/>
      <c r="E73" s="105"/>
      <c r="F73" s="105"/>
      <c r="G73" s="105"/>
      <c r="H73" s="2"/>
      <c r="I73" s="31"/>
      <c r="J73" s="32"/>
    </row>
    <row r="74" spans="1:12" ht="15">
      <c r="A74" s="2"/>
      <c r="B74" s="10">
        <f>MIN(9,SUM(B76:B91,B94:B95))</f>
        <v>9</v>
      </c>
      <c r="C74" s="23" t="s">
        <v>168</v>
      </c>
      <c r="D74" s="102" t="s">
        <v>17</v>
      </c>
      <c r="E74" s="103"/>
      <c r="F74" s="103"/>
      <c r="G74" s="114"/>
      <c r="H74" s="2"/>
      <c r="I74" s="31"/>
      <c r="J74" s="32"/>
    </row>
    <row r="75" spans="1:12">
      <c r="A75" s="2"/>
      <c r="B75" s="34"/>
      <c r="C75" s="30" t="s">
        <v>12</v>
      </c>
      <c r="D75" s="108"/>
      <c r="E75" s="105"/>
      <c r="F75" s="105"/>
      <c r="G75" s="106"/>
      <c r="H75" s="2"/>
      <c r="I75" s="31"/>
      <c r="J75" s="32"/>
    </row>
    <row r="76" spans="1:12">
      <c r="A76" s="2"/>
      <c r="B76" s="24"/>
      <c r="D76" s="108" t="s">
        <v>18</v>
      </c>
      <c r="E76" s="105"/>
      <c r="F76" s="105"/>
      <c r="G76" s="106"/>
      <c r="H76" s="2"/>
      <c r="I76" s="31"/>
      <c r="J76" s="32"/>
      <c r="L76" s="35"/>
    </row>
    <row r="77" spans="1:12">
      <c r="A77" s="2"/>
      <c r="B77" s="24">
        <v>1</v>
      </c>
      <c r="C77" s="12" t="s">
        <v>15</v>
      </c>
      <c r="D77" s="122" t="s">
        <v>151</v>
      </c>
      <c r="E77" s="105"/>
      <c r="F77" s="105"/>
      <c r="G77" s="106"/>
      <c r="H77" s="2"/>
      <c r="I77" s="31"/>
      <c r="J77" s="32"/>
      <c r="L77" s="35"/>
    </row>
    <row r="78" spans="1:12">
      <c r="A78" s="2"/>
      <c r="B78" s="24">
        <v>1</v>
      </c>
      <c r="C78" s="12" t="s">
        <v>15</v>
      </c>
      <c r="D78" s="122" t="s">
        <v>152</v>
      </c>
      <c r="E78" s="105"/>
      <c r="F78" s="105"/>
      <c r="G78" s="106"/>
      <c r="H78" s="2"/>
      <c r="I78" s="31"/>
      <c r="J78" s="32"/>
      <c r="L78" s="35"/>
    </row>
    <row r="79" spans="1:12">
      <c r="A79" s="2"/>
      <c r="B79" s="24">
        <v>1</v>
      </c>
      <c r="C79" s="12" t="s">
        <v>15</v>
      </c>
      <c r="D79" s="122" t="s">
        <v>153</v>
      </c>
      <c r="E79" s="105"/>
      <c r="F79" s="105"/>
      <c r="G79" s="106"/>
      <c r="H79" s="2"/>
      <c r="I79" s="31"/>
      <c r="J79" s="32"/>
      <c r="L79" s="35"/>
    </row>
    <row r="80" spans="1:12">
      <c r="A80" s="2"/>
      <c r="B80" s="24">
        <v>1</v>
      </c>
      <c r="C80" s="12" t="s">
        <v>15</v>
      </c>
      <c r="D80" s="122" t="s">
        <v>154</v>
      </c>
      <c r="E80" s="105"/>
      <c r="F80" s="105"/>
      <c r="G80" s="106"/>
      <c r="H80" s="2"/>
      <c r="I80" s="31"/>
      <c r="J80" s="32"/>
      <c r="L80" s="35"/>
    </row>
    <row r="81" spans="1:12">
      <c r="A81" s="2"/>
      <c r="B81" s="24">
        <v>1</v>
      </c>
      <c r="C81" s="12" t="s">
        <v>15</v>
      </c>
      <c r="D81" s="122" t="s">
        <v>155</v>
      </c>
      <c r="E81" s="105"/>
      <c r="F81" s="105"/>
      <c r="G81" s="106"/>
      <c r="H81" s="2"/>
      <c r="I81" s="31"/>
      <c r="J81" s="32"/>
      <c r="L81" s="35"/>
    </row>
    <row r="82" spans="1:12">
      <c r="A82" s="2"/>
      <c r="B82" s="24"/>
      <c r="C82" s="12"/>
      <c r="D82" s="117"/>
      <c r="E82" s="105"/>
      <c r="F82" s="105"/>
      <c r="G82" s="106"/>
      <c r="H82" s="2"/>
      <c r="I82" s="31"/>
      <c r="J82" s="32"/>
      <c r="L82" s="36"/>
    </row>
    <row r="83" spans="1:12">
      <c r="A83" s="2"/>
      <c r="B83" s="24">
        <v>1</v>
      </c>
      <c r="C83" s="12" t="s">
        <v>15</v>
      </c>
      <c r="D83" s="122" t="s">
        <v>160</v>
      </c>
      <c r="E83" s="105"/>
      <c r="F83" s="105"/>
      <c r="G83" s="106"/>
      <c r="H83" s="2"/>
      <c r="I83" s="31"/>
      <c r="J83" s="32"/>
      <c r="L83" s="37"/>
    </row>
    <row r="84" spans="1:12" ht="25.5">
      <c r="A84" s="2"/>
      <c r="B84" s="24">
        <v>1</v>
      </c>
      <c r="C84" s="12" t="s">
        <v>15</v>
      </c>
      <c r="D84" s="122" t="s">
        <v>157</v>
      </c>
      <c r="E84" s="105"/>
      <c r="F84" s="105"/>
      <c r="G84" s="106"/>
      <c r="H84" s="2"/>
      <c r="I84" s="31"/>
      <c r="J84" s="32"/>
      <c r="L84" s="37"/>
    </row>
    <row r="85" spans="1:12" ht="25.5">
      <c r="A85" s="2"/>
      <c r="B85" s="24">
        <v>1</v>
      </c>
      <c r="C85" s="12" t="s">
        <v>15</v>
      </c>
      <c r="D85" s="122" t="s">
        <v>158</v>
      </c>
      <c r="E85" s="105"/>
      <c r="F85" s="105"/>
      <c r="G85" s="106"/>
      <c r="H85" s="2"/>
      <c r="I85" s="31"/>
      <c r="J85" s="32"/>
      <c r="L85" s="37"/>
    </row>
    <row r="86" spans="1:12">
      <c r="A86" s="2"/>
      <c r="B86" s="24">
        <v>1</v>
      </c>
      <c r="C86" s="12" t="s">
        <v>15</v>
      </c>
      <c r="D86" s="122" t="s">
        <v>159</v>
      </c>
      <c r="E86" s="105"/>
      <c r="F86" s="105"/>
      <c r="G86" s="106"/>
      <c r="H86" s="2"/>
      <c r="I86" s="31"/>
      <c r="J86" s="32"/>
      <c r="L86" s="37"/>
    </row>
    <row r="87" spans="1:12" ht="25.5">
      <c r="A87" s="2"/>
      <c r="B87" s="24">
        <v>1</v>
      </c>
      <c r="C87" s="12" t="s">
        <v>15</v>
      </c>
      <c r="D87" s="122" t="s">
        <v>161</v>
      </c>
      <c r="E87" s="105"/>
      <c r="F87" s="105"/>
      <c r="G87" s="106"/>
      <c r="H87" s="2"/>
      <c r="I87" s="31"/>
      <c r="J87" s="32"/>
      <c r="L87" s="37"/>
    </row>
    <row r="88" spans="1:12">
      <c r="A88" s="2"/>
      <c r="B88" s="24">
        <v>1</v>
      </c>
      <c r="C88" s="12" t="s">
        <v>15</v>
      </c>
      <c r="D88" s="122" t="s">
        <v>162</v>
      </c>
      <c r="E88" s="105"/>
      <c r="F88" s="105"/>
      <c r="G88" s="106"/>
      <c r="H88" s="2"/>
      <c r="I88" s="31"/>
      <c r="J88" s="32"/>
      <c r="L88" s="37"/>
    </row>
    <row r="89" spans="1:12" ht="25.5">
      <c r="A89" s="2"/>
      <c r="B89" s="24">
        <v>1</v>
      </c>
      <c r="C89" s="12" t="s">
        <v>15</v>
      </c>
      <c r="D89" s="122" t="s">
        <v>163</v>
      </c>
      <c r="E89" s="105"/>
      <c r="F89" s="105"/>
      <c r="G89" s="106"/>
      <c r="H89" s="2"/>
      <c r="I89" s="31"/>
      <c r="J89" s="32"/>
      <c r="L89" s="37"/>
    </row>
    <row r="90" spans="1:12">
      <c r="A90" s="2"/>
      <c r="B90" s="24"/>
      <c r="C90" s="12"/>
      <c r="E90" s="105"/>
      <c r="F90" s="105"/>
      <c r="G90" s="106"/>
      <c r="H90" s="2"/>
      <c r="I90" s="31"/>
      <c r="J90" s="32"/>
    </row>
    <row r="91" spans="1:12">
      <c r="A91" s="2"/>
      <c r="B91" s="24">
        <v>1</v>
      </c>
      <c r="C91" s="12" t="s">
        <v>15</v>
      </c>
      <c r="D91" s="108" t="s">
        <v>19</v>
      </c>
      <c r="E91" s="105"/>
      <c r="F91" s="105"/>
      <c r="G91" s="106"/>
      <c r="H91" s="2"/>
      <c r="I91" s="31"/>
      <c r="J91" s="2"/>
    </row>
    <row r="92" spans="1:12">
      <c r="A92" s="2"/>
      <c r="B92" s="34"/>
      <c r="C92" s="12"/>
      <c r="D92" s="108"/>
      <c r="E92" s="105"/>
      <c r="F92" s="105"/>
      <c r="G92" s="106"/>
      <c r="H92" s="2"/>
      <c r="I92" s="31"/>
      <c r="J92" s="2"/>
    </row>
    <row r="93" spans="1:12">
      <c r="A93" s="2"/>
      <c r="B93" s="34"/>
      <c r="C93" s="12"/>
      <c r="D93" s="108"/>
      <c r="E93" s="105"/>
      <c r="F93" s="105"/>
      <c r="G93" s="106"/>
      <c r="H93" s="2"/>
      <c r="I93" s="20"/>
      <c r="J93" s="2"/>
    </row>
    <row r="94" spans="1:12">
      <c r="A94" s="2"/>
      <c r="B94" s="24"/>
      <c r="C94" s="12"/>
      <c r="D94" s="124" t="s">
        <v>20</v>
      </c>
      <c r="E94" s="105"/>
      <c r="F94" s="105"/>
      <c r="G94" s="106"/>
      <c r="H94" s="2"/>
      <c r="I94" s="20"/>
      <c r="J94" s="2"/>
    </row>
    <row r="95" spans="1:12">
      <c r="A95" s="2"/>
      <c r="B95" s="25"/>
      <c r="C95" s="26"/>
      <c r="D95" s="119"/>
      <c r="E95" s="120"/>
      <c r="F95" s="120"/>
      <c r="G95" s="121"/>
      <c r="H95" s="2"/>
      <c r="I95" s="20"/>
      <c r="J95" s="2"/>
    </row>
    <row r="96" spans="1:12" ht="13.5" thickBot="1">
      <c r="A96" s="2"/>
      <c r="B96" s="12"/>
      <c r="C96" s="12"/>
      <c r="D96" s="108"/>
      <c r="E96" s="105"/>
      <c r="F96" s="105"/>
      <c r="G96" s="105"/>
      <c r="H96" s="2"/>
      <c r="I96" s="19"/>
      <c r="J96" s="2"/>
    </row>
    <row r="97" spans="1:23" ht="15">
      <c r="A97" s="2"/>
      <c r="B97" s="10">
        <f>MIN(SUM(B99,B104:B136),30)</f>
        <v>30</v>
      </c>
      <c r="C97" s="23" t="s">
        <v>207</v>
      </c>
      <c r="D97" s="102" t="s">
        <v>21</v>
      </c>
      <c r="E97" s="103"/>
      <c r="F97" s="103"/>
      <c r="G97" s="114"/>
      <c r="H97" s="2"/>
      <c r="I97" s="19"/>
      <c r="J97" s="9"/>
      <c r="P97" s="38"/>
    </row>
    <row r="98" spans="1:23" ht="15.75" thickBot="1">
      <c r="A98" s="2"/>
      <c r="B98" s="39"/>
      <c r="C98" s="30" t="s">
        <v>12</v>
      </c>
      <c r="D98" s="125"/>
      <c r="E98" s="105"/>
      <c r="F98" s="105"/>
      <c r="G98" s="126"/>
      <c r="H98" s="2"/>
      <c r="I98" s="20"/>
      <c r="J98" s="2"/>
    </row>
    <row r="99" spans="1:23" ht="15">
      <c r="A99" s="2"/>
      <c r="B99" s="10">
        <f>MIN(2,SUM(B100:B102))</f>
        <v>2</v>
      </c>
      <c r="C99" s="23" t="s">
        <v>13</v>
      </c>
      <c r="D99" s="125"/>
      <c r="E99" s="105"/>
      <c r="F99" s="105"/>
      <c r="G99" s="106"/>
      <c r="H99" s="2"/>
      <c r="I99" s="20"/>
      <c r="J99" s="2"/>
      <c r="P99" s="40"/>
    </row>
    <row r="100" spans="1:23">
      <c r="A100" s="90" t="s">
        <v>224</v>
      </c>
      <c r="B100" s="24">
        <v>1</v>
      </c>
      <c r="C100" s="30"/>
      <c r="D100" s="8" t="s">
        <v>124</v>
      </c>
      <c r="E100" s="105"/>
      <c r="F100" s="105"/>
      <c r="G100" s="106"/>
      <c r="H100" s="2"/>
      <c r="I100" s="20"/>
      <c r="J100" s="2"/>
      <c r="P100" s="40"/>
    </row>
    <row r="101" spans="1:23">
      <c r="A101" s="90"/>
      <c r="B101" s="24">
        <v>1</v>
      </c>
      <c r="C101" s="30"/>
      <c r="D101" s="99" t="s">
        <v>23</v>
      </c>
      <c r="E101" s="105"/>
      <c r="F101" s="105"/>
      <c r="G101" s="106"/>
      <c r="H101" s="2"/>
      <c r="I101" s="20"/>
      <c r="J101" s="2"/>
      <c r="P101" s="40"/>
    </row>
    <row r="102" spans="1:23">
      <c r="A102" s="90"/>
      <c r="B102" s="24">
        <v>1</v>
      </c>
      <c r="C102" s="30"/>
      <c r="D102" s="99" t="s">
        <v>22</v>
      </c>
      <c r="E102" s="105"/>
      <c r="F102" s="105"/>
      <c r="G102" s="106"/>
      <c r="H102" s="2"/>
      <c r="I102" s="20"/>
      <c r="J102" s="2"/>
      <c r="P102" s="41"/>
    </row>
    <row r="103" spans="1:23">
      <c r="A103" s="90"/>
      <c r="B103" s="39"/>
      <c r="C103" s="30"/>
      <c r="D103" s="127"/>
      <c r="E103" s="105"/>
      <c r="F103" s="105"/>
      <c r="G103" s="106"/>
      <c r="H103" s="2"/>
      <c r="I103" s="20"/>
      <c r="J103" s="2"/>
      <c r="P103" s="41"/>
    </row>
    <row r="104" spans="1:23" ht="25.5">
      <c r="A104" s="90" t="s">
        <v>225</v>
      </c>
      <c r="B104" s="24">
        <v>1</v>
      </c>
      <c r="C104" s="30" t="s">
        <v>15</v>
      </c>
      <c r="D104" s="99" t="s">
        <v>125</v>
      </c>
      <c r="E104" s="105"/>
      <c r="F104" s="105"/>
      <c r="G104" s="106"/>
      <c r="H104" s="2"/>
      <c r="I104" s="20"/>
      <c r="J104" s="42"/>
      <c r="P104" s="41"/>
    </row>
    <row r="105" spans="1:23">
      <c r="A105" s="90"/>
      <c r="B105" s="24">
        <v>1</v>
      </c>
      <c r="C105" s="30" t="s">
        <v>15</v>
      </c>
      <c r="D105" s="99" t="s">
        <v>126</v>
      </c>
      <c r="E105" s="105"/>
      <c r="F105" s="105"/>
      <c r="G105" s="106"/>
      <c r="H105" s="2"/>
      <c r="I105" s="20"/>
      <c r="J105" s="42"/>
      <c r="P105" s="41"/>
    </row>
    <row r="106" spans="1:23">
      <c r="A106" s="2"/>
      <c r="B106" s="24">
        <v>1</v>
      </c>
      <c r="C106" s="30" t="s">
        <v>15</v>
      </c>
      <c r="D106" s="99" t="s">
        <v>127</v>
      </c>
      <c r="E106" s="105"/>
      <c r="F106" s="105"/>
      <c r="G106" s="106"/>
      <c r="H106" s="2"/>
      <c r="I106" s="20"/>
      <c r="J106" s="42"/>
      <c r="P106" s="41"/>
    </row>
    <row r="107" spans="1:23">
      <c r="A107" s="2"/>
      <c r="B107" s="24">
        <v>1</v>
      </c>
      <c r="C107" s="30" t="s">
        <v>15</v>
      </c>
      <c r="D107" s="99" t="s">
        <v>235</v>
      </c>
      <c r="E107" s="105"/>
      <c r="F107" s="105"/>
      <c r="G107" s="106"/>
      <c r="H107" s="2"/>
      <c r="I107" s="20"/>
      <c r="J107" s="2"/>
      <c r="P107" s="41"/>
    </row>
    <row r="108" spans="1:23">
      <c r="A108" s="2"/>
      <c r="B108" s="39"/>
      <c r="C108" s="30"/>
      <c r="D108" s="99"/>
      <c r="E108" s="105"/>
      <c r="F108" s="105"/>
      <c r="G108" s="106"/>
      <c r="H108" s="2"/>
      <c r="I108" s="20"/>
      <c r="J108" s="2"/>
      <c r="P108" s="41"/>
    </row>
    <row r="109" spans="1:23">
      <c r="A109" s="2" t="s">
        <v>226</v>
      </c>
      <c r="B109" s="24">
        <v>2</v>
      </c>
      <c r="C109" s="30" t="s">
        <v>13</v>
      </c>
      <c r="D109" s="99" t="s">
        <v>148</v>
      </c>
      <c r="E109" s="105"/>
      <c r="F109" s="105"/>
      <c r="G109" s="106"/>
      <c r="H109" s="2"/>
      <c r="I109" s="20"/>
      <c r="J109" s="2"/>
      <c r="P109" s="41"/>
    </row>
    <row r="110" spans="1:23">
      <c r="A110" s="2"/>
      <c r="B110" s="39"/>
      <c r="C110" s="30"/>
      <c r="D110" s="127"/>
      <c r="E110" s="105"/>
      <c r="F110" s="105"/>
      <c r="G110" s="106"/>
      <c r="H110" s="2"/>
      <c r="I110" s="20"/>
      <c r="J110" s="2"/>
      <c r="P110" s="41"/>
    </row>
    <row r="111" spans="1:23">
      <c r="A111" s="90" t="s">
        <v>227</v>
      </c>
      <c r="B111" s="24">
        <v>1</v>
      </c>
      <c r="C111" s="30" t="s">
        <v>15</v>
      </c>
      <c r="D111" s="122" t="s">
        <v>34</v>
      </c>
      <c r="E111" s="105"/>
      <c r="F111" s="105"/>
      <c r="G111" s="106"/>
      <c r="H111" s="2"/>
      <c r="I111" s="20"/>
      <c r="J111" s="2"/>
      <c r="N111" s="52"/>
      <c r="O111" s="52"/>
      <c r="P111" s="52"/>
      <c r="Q111" s="52"/>
      <c r="R111" s="52"/>
      <c r="S111" s="52"/>
      <c r="T111" s="52"/>
      <c r="U111" s="52"/>
      <c r="V111" s="52"/>
      <c r="W111" s="52"/>
    </row>
    <row r="112" spans="1:23">
      <c r="A112" s="2"/>
      <c r="B112" s="24">
        <v>1</v>
      </c>
      <c r="C112" s="30" t="s">
        <v>15</v>
      </c>
      <c r="D112" s="127" t="s">
        <v>24</v>
      </c>
      <c r="E112" s="105"/>
      <c r="F112" s="105"/>
      <c r="G112" s="106"/>
      <c r="H112" s="2"/>
      <c r="I112" s="20"/>
      <c r="J112" s="42"/>
      <c r="P112" s="41"/>
    </row>
    <row r="113" spans="1:23">
      <c r="A113" s="2"/>
      <c r="B113" s="24">
        <v>1</v>
      </c>
      <c r="C113" s="30" t="s">
        <v>15</v>
      </c>
      <c r="D113" s="122" t="s">
        <v>132</v>
      </c>
      <c r="E113" s="105"/>
      <c r="F113" s="105"/>
      <c r="G113" s="106"/>
      <c r="H113" s="2"/>
      <c r="I113" s="20"/>
      <c r="J113" s="42"/>
      <c r="P113" s="41"/>
    </row>
    <row r="114" spans="1:23">
      <c r="A114" s="2"/>
      <c r="B114" s="24"/>
      <c r="C114" s="30"/>
      <c r="D114" s="127"/>
      <c r="E114" s="105"/>
      <c r="F114" s="105"/>
      <c r="G114" s="106"/>
      <c r="H114" s="2"/>
      <c r="I114" s="20"/>
      <c r="J114" s="42"/>
      <c r="P114" s="41"/>
    </row>
    <row r="115" spans="1:23" ht="25.5">
      <c r="A115" s="90" t="s">
        <v>228</v>
      </c>
      <c r="B115" s="24">
        <v>1</v>
      </c>
      <c r="C115" s="30" t="s">
        <v>15</v>
      </c>
      <c r="D115" s="99" t="s">
        <v>128</v>
      </c>
      <c r="E115" s="105"/>
      <c r="F115" s="105"/>
      <c r="G115" s="106"/>
      <c r="H115" s="2"/>
      <c r="I115" s="20"/>
      <c r="J115" s="2"/>
      <c r="N115" s="52"/>
      <c r="O115" s="52"/>
      <c r="P115" s="52"/>
      <c r="Q115" s="52"/>
      <c r="R115" s="52"/>
      <c r="S115" s="52"/>
      <c r="T115" s="52"/>
      <c r="U115" s="52"/>
      <c r="V115" s="52"/>
      <c r="W115" s="52"/>
    </row>
    <row r="116" spans="1:23">
      <c r="A116" s="2"/>
      <c r="B116" s="24">
        <v>1</v>
      </c>
      <c r="C116" s="30" t="s">
        <v>15</v>
      </c>
      <c r="D116" s="99" t="s">
        <v>126</v>
      </c>
      <c r="E116" s="105"/>
      <c r="F116" s="105"/>
      <c r="G116" s="106"/>
      <c r="H116" s="2"/>
      <c r="I116" s="20"/>
      <c r="J116" s="42"/>
      <c r="P116" s="41"/>
    </row>
    <row r="117" spans="1:23">
      <c r="A117" s="2"/>
      <c r="B117" s="24"/>
      <c r="C117" s="30"/>
      <c r="D117" s="99"/>
      <c r="E117" s="105"/>
      <c r="F117" s="105"/>
      <c r="G117" s="106"/>
      <c r="H117" s="2"/>
      <c r="I117" s="20"/>
      <c r="J117" s="42"/>
      <c r="P117" s="41"/>
    </row>
    <row r="118" spans="1:23" ht="25.5">
      <c r="A118" s="90"/>
      <c r="B118" s="24">
        <v>1</v>
      </c>
      <c r="C118" s="30" t="s">
        <v>15</v>
      </c>
      <c r="D118" s="99" t="s">
        <v>129</v>
      </c>
      <c r="E118" s="105"/>
      <c r="F118" s="105"/>
      <c r="G118" s="106"/>
      <c r="H118" s="2"/>
      <c r="I118" s="20"/>
      <c r="J118" s="2"/>
      <c r="N118" s="52"/>
      <c r="O118" s="52"/>
      <c r="P118" s="52"/>
      <c r="Q118" s="52"/>
      <c r="R118" s="52"/>
      <c r="S118" s="52"/>
      <c r="T118" s="52"/>
      <c r="U118" s="52"/>
      <c r="V118" s="52"/>
      <c r="W118" s="52"/>
    </row>
    <row r="119" spans="1:23">
      <c r="A119" s="2"/>
      <c r="B119" s="24">
        <v>1</v>
      </c>
      <c r="C119" s="30" t="s">
        <v>15</v>
      </c>
      <c r="D119" s="99" t="s">
        <v>126</v>
      </c>
      <c r="E119" s="105"/>
      <c r="F119" s="105"/>
      <c r="G119" s="106"/>
      <c r="H119" s="2"/>
      <c r="I119" s="20"/>
      <c r="J119" s="42"/>
      <c r="P119" s="41"/>
    </row>
    <row r="120" spans="1:23">
      <c r="A120" s="2"/>
      <c r="B120" s="24"/>
      <c r="C120" s="30"/>
      <c r="D120" s="99"/>
      <c r="E120" s="105"/>
      <c r="F120" s="105"/>
      <c r="G120" s="106"/>
      <c r="H120" s="2"/>
      <c r="I120" s="20"/>
      <c r="J120" s="42"/>
      <c r="P120" s="41"/>
    </row>
    <row r="121" spans="1:23" ht="25.5">
      <c r="A121" s="90"/>
      <c r="B121" s="24">
        <v>1</v>
      </c>
      <c r="C121" s="30" t="s">
        <v>15</v>
      </c>
      <c r="D121" s="99" t="s">
        <v>130</v>
      </c>
      <c r="E121" s="105"/>
      <c r="F121" s="105"/>
      <c r="G121" s="106"/>
      <c r="H121" s="2"/>
      <c r="I121" s="20"/>
      <c r="J121" s="2"/>
      <c r="N121" s="52"/>
      <c r="O121" s="52"/>
      <c r="P121" s="52"/>
      <c r="Q121" s="52"/>
      <c r="R121" s="52"/>
      <c r="S121" s="52"/>
      <c r="T121" s="52"/>
      <c r="U121" s="52"/>
      <c r="V121" s="52"/>
      <c r="W121" s="52"/>
    </row>
    <row r="122" spans="1:23">
      <c r="A122" s="2"/>
      <c r="B122" s="24">
        <v>1</v>
      </c>
      <c r="C122" s="30" t="s">
        <v>15</v>
      </c>
      <c r="D122" s="99" t="s">
        <v>126</v>
      </c>
      <c r="E122" s="105"/>
      <c r="F122" s="105"/>
      <c r="G122" s="106"/>
      <c r="H122" s="2"/>
      <c r="I122" s="20"/>
      <c r="J122" s="42"/>
      <c r="P122" s="41"/>
    </row>
    <row r="123" spans="1:23">
      <c r="A123" s="2"/>
      <c r="B123" s="24"/>
      <c r="C123" s="30"/>
      <c r="D123" s="99"/>
      <c r="E123" s="105"/>
      <c r="F123" s="105"/>
      <c r="G123" s="106"/>
      <c r="H123" s="2"/>
      <c r="I123" s="20"/>
      <c r="J123" s="42"/>
      <c r="P123" s="41"/>
    </row>
    <row r="124" spans="1:23">
      <c r="A124" s="2" t="s">
        <v>229</v>
      </c>
      <c r="B124" s="24">
        <v>2</v>
      </c>
      <c r="C124" s="30" t="s">
        <v>13</v>
      </c>
      <c r="D124" s="99" t="s">
        <v>149</v>
      </c>
      <c r="E124" s="105"/>
      <c r="F124" s="105"/>
      <c r="G124" s="106"/>
      <c r="H124" s="2"/>
      <c r="I124" s="20"/>
      <c r="J124" s="2"/>
      <c r="P124" s="41"/>
    </row>
    <row r="125" spans="1:23">
      <c r="A125" s="2"/>
      <c r="B125" s="24"/>
      <c r="C125" s="30"/>
      <c r="D125" s="99"/>
      <c r="E125" s="105"/>
      <c r="F125" s="105"/>
      <c r="G125" s="106"/>
      <c r="H125" s="2"/>
      <c r="I125" s="20"/>
      <c r="J125" s="2"/>
      <c r="P125" s="41"/>
    </row>
    <row r="126" spans="1:23">
      <c r="A126" s="90" t="s">
        <v>230</v>
      </c>
      <c r="B126" s="24">
        <v>1</v>
      </c>
      <c r="C126" s="30" t="s">
        <v>15</v>
      </c>
      <c r="D126" s="122" t="s">
        <v>34</v>
      </c>
      <c r="E126" s="105"/>
      <c r="F126" s="105"/>
      <c r="G126" s="106"/>
      <c r="H126" s="2"/>
      <c r="I126" s="20"/>
      <c r="J126" s="2"/>
      <c r="N126" s="52"/>
      <c r="O126" s="52"/>
      <c r="P126" s="52"/>
      <c r="Q126" s="52"/>
      <c r="R126" s="52"/>
      <c r="S126" s="52"/>
      <c r="T126" s="52"/>
      <c r="U126" s="52"/>
      <c r="V126" s="52"/>
      <c r="W126" s="52"/>
    </row>
    <row r="127" spans="1:23">
      <c r="A127" s="2"/>
      <c r="B127" s="24">
        <v>1</v>
      </c>
      <c r="C127" s="30" t="s">
        <v>15</v>
      </c>
      <c r="D127" s="127" t="s">
        <v>24</v>
      </c>
      <c r="E127" s="105"/>
      <c r="F127" s="105"/>
      <c r="G127" s="106"/>
      <c r="H127" s="2"/>
      <c r="I127" s="20"/>
      <c r="J127" s="42"/>
      <c r="P127" s="41"/>
    </row>
    <row r="128" spans="1:23">
      <c r="A128" s="2"/>
      <c r="B128" s="24">
        <v>1</v>
      </c>
      <c r="C128" s="30" t="s">
        <v>15</v>
      </c>
      <c r="D128" s="122" t="s">
        <v>131</v>
      </c>
      <c r="E128" s="105"/>
      <c r="F128" s="105"/>
      <c r="G128" s="106"/>
      <c r="H128" s="2"/>
      <c r="I128" s="20"/>
      <c r="J128" s="42"/>
      <c r="P128" s="41"/>
    </row>
    <row r="129" spans="1:23">
      <c r="A129" s="90"/>
      <c r="B129" s="24"/>
      <c r="C129" s="30"/>
      <c r="D129" s="127"/>
      <c r="E129" s="105"/>
      <c r="F129" s="105"/>
      <c r="G129" s="106"/>
      <c r="H129" s="2"/>
      <c r="I129" s="20"/>
      <c r="J129" s="42"/>
      <c r="P129" s="41"/>
    </row>
    <row r="130" spans="1:23" ht="25.5">
      <c r="A130" s="90" t="s">
        <v>231</v>
      </c>
      <c r="B130" s="24">
        <v>1</v>
      </c>
      <c r="C130" s="30" t="s">
        <v>15</v>
      </c>
      <c r="D130" s="99" t="s">
        <v>133</v>
      </c>
      <c r="E130" s="105"/>
      <c r="F130" s="105"/>
      <c r="G130" s="106"/>
      <c r="H130" s="2"/>
      <c r="I130" s="20"/>
      <c r="J130" s="42"/>
      <c r="P130" s="40"/>
    </row>
    <row r="131" spans="1:23">
      <c r="A131" s="90"/>
      <c r="B131" s="24">
        <v>1</v>
      </c>
      <c r="C131" s="30" t="s">
        <v>15</v>
      </c>
      <c r="D131" s="99" t="s">
        <v>134</v>
      </c>
      <c r="E131" s="105"/>
      <c r="F131" s="105"/>
      <c r="G131" s="128"/>
      <c r="H131" s="2"/>
      <c r="I131" s="20"/>
      <c r="J131" s="42"/>
      <c r="P131" s="40"/>
    </row>
    <row r="132" spans="1:23">
      <c r="A132" s="90"/>
      <c r="B132" s="39"/>
      <c r="C132" s="30"/>
      <c r="D132" s="127"/>
      <c r="E132" s="105"/>
      <c r="F132" s="105"/>
      <c r="G132" s="106"/>
      <c r="H132" s="2"/>
      <c r="I132" s="20"/>
      <c r="J132" s="2"/>
      <c r="P132" s="40"/>
    </row>
    <row r="133" spans="1:23" ht="25.5">
      <c r="A133" s="90" t="s">
        <v>232</v>
      </c>
      <c r="B133" s="24">
        <v>2</v>
      </c>
      <c r="C133" s="30" t="s">
        <v>13</v>
      </c>
      <c r="D133" s="99" t="s">
        <v>135</v>
      </c>
      <c r="E133" s="105"/>
      <c r="F133" s="105"/>
      <c r="G133" s="106"/>
      <c r="H133" s="2"/>
      <c r="I133" s="20"/>
      <c r="J133" s="2"/>
      <c r="N133" s="52"/>
      <c r="O133" s="52"/>
      <c r="P133" s="52"/>
      <c r="Q133" s="52"/>
      <c r="R133" s="52"/>
      <c r="S133" s="52"/>
      <c r="T133" s="52"/>
      <c r="U133" s="52"/>
      <c r="V133" s="52"/>
      <c r="W133" s="52"/>
    </row>
    <row r="134" spans="1:23">
      <c r="A134" s="90"/>
      <c r="B134" s="24"/>
      <c r="C134" s="30"/>
      <c r="D134" s="99"/>
      <c r="E134" s="105"/>
      <c r="F134" s="105"/>
      <c r="G134" s="106"/>
      <c r="H134" s="2"/>
      <c r="I134" s="20"/>
      <c r="J134" s="2"/>
      <c r="N134" s="52"/>
      <c r="O134" s="52"/>
      <c r="P134" s="52"/>
      <c r="Q134" s="52"/>
      <c r="R134" s="52"/>
      <c r="S134" s="52"/>
      <c r="T134" s="52"/>
      <c r="U134" s="52"/>
      <c r="V134" s="52"/>
      <c r="W134" s="52"/>
    </row>
    <row r="135" spans="1:23">
      <c r="A135" s="90" t="s">
        <v>233</v>
      </c>
      <c r="B135" s="24">
        <v>2</v>
      </c>
      <c r="C135" s="30" t="s">
        <v>13</v>
      </c>
      <c r="D135" s="99" t="s">
        <v>206</v>
      </c>
      <c r="E135" s="105"/>
      <c r="F135" s="105"/>
      <c r="G135" s="106"/>
      <c r="H135" s="2"/>
      <c r="I135" s="20"/>
      <c r="J135" s="2"/>
      <c r="N135" s="52"/>
      <c r="O135" s="52"/>
      <c r="P135" s="52"/>
      <c r="Q135" s="52"/>
      <c r="R135" s="52"/>
      <c r="S135" s="52"/>
      <c r="T135" s="52"/>
      <c r="U135" s="52"/>
      <c r="V135" s="52"/>
      <c r="W135" s="52"/>
    </row>
    <row r="136" spans="1:23">
      <c r="A136" s="90"/>
      <c r="B136" s="24">
        <v>2</v>
      </c>
      <c r="C136" s="30" t="s">
        <v>13</v>
      </c>
      <c r="D136" s="99" t="s">
        <v>150</v>
      </c>
      <c r="E136" s="105"/>
      <c r="F136" s="105"/>
      <c r="G136" s="106"/>
      <c r="H136" s="2"/>
      <c r="I136" s="20"/>
      <c r="J136" s="2"/>
      <c r="M136" s="52"/>
      <c r="N136" s="52"/>
      <c r="O136" s="52"/>
      <c r="P136" s="52"/>
      <c r="Q136" s="52"/>
      <c r="R136" s="52"/>
      <c r="S136" s="52"/>
      <c r="T136" s="52"/>
      <c r="U136" s="52"/>
      <c r="V136" s="52"/>
      <c r="W136" s="52"/>
    </row>
    <row r="137" spans="1:23">
      <c r="A137" s="2"/>
      <c r="B137" s="34"/>
      <c r="C137" s="12"/>
      <c r="D137" s="129"/>
      <c r="E137" s="105"/>
      <c r="F137" s="105"/>
      <c r="G137" s="106"/>
      <c r="H137" s="2"/>
      <c r="I137" s="20"/>
      <c r="J137" s="2"/>
      <c r="K137" s="36"/>
      <c r="L137" s="12"/>
    </row>
    <row r="138" spans="1:23">
      <c r="A138" s="2"/>
      <c r="B138" s="24"/>
      <c r="C138" s="12"/>
      <c r="D138" s="124" t="s">
        <v>20</v>
      </c>
      <c r="E138" s="105"/>
      <c r="F138" s="105"/>
      <c r="G138" s="106"/>
      <c r="H138" s="2"/>
      <c r="I138" s="20"/>
      <c r="J138" s="2"/>
      <c r="K138" s="37"/>
      <c r="L138" s="12"/>
    </row>
    <row r="139" spans="1:23">
      <c r="A139" s="2"/>
      <c r="B139" s="24"/>
      <c r="C139" s="12"/>
      <c r="E139" s="105"/>
      <c r="F139" s="105"/>
      <c r="G139" s="106"/>
      <c r="H139" s="2"/>
      <c r="I139" s="20"/>
      <c r="J139" s="2"/>
      <c r="K139" s="35"/>
      <c r="L139" s="12"/>
    </row>
    <row r="140" spans="1:23">
      <c r="A140" s="2"/>
      <c r="B140" s="24"/>
      <c r="C140" s="12"/>
      <c r="D140" s="130"/>
      <c r="E140" s="105"/>
      <c r="F140" s="105"/>
      <c r="G140" s="106"/>
      <c r="H140" s="2"/>
      <c r="I140" s="20"/>
      <c r="J140" s="2"/>
      <c r="K140" s="35"/>
      <c r="L140" s="12"/>
    </row>
    <row r="141" spans="1:23">
      <c r="A141" s="2"/>
      <c r="B141" s="24"/>
      <c r="C141" s="12"/>
      <c r="D141" s="122"/>
      <c r="E141" s="105"/>
      <c r="F141" s="105"/>
      <c r="G141" s="106"/>
      <c r="H141" s="2"/>
      <c r="I141" s="20"/>
      <c r="J141" s="2"/>
      <c r="K141" s="43"/>
      <c r="L141" s="12"/>
    </row>
    <row r="142" spans="1:23" ht="13.5" thickBot="1">
      <c r="A142" s="2"/>
      <c r="B142" s="44"/>
      <c r="C142" s="22"/>
      <c r="D142" s="131"/>
      <c r="E142" s="112"/>
      <c r="F142" s="112"/>
      <c r="G142" s="113"/>
      <c r="H142" s="2"/>
      <c r="I142" s="20"/>
      <c r="J142" s="2"/>
      <c r="K142" s="43"/>
      <c r="L142" s="12"/>
    </row>
    <row r="143" spans="1:23" ht="15">
      <c r="A143" s="2"/>
      <c r="B143" s="10">
        <f>B145+B154</f>
        <v>12</v>
      </c>
      <c r="C143" s="23" t="s">
        <v>165</v>
      </c>
      <c r="D143" s="102" t="s">
        <v>28</v>
      </c>
      <c r="E143" s="105"/>
      <c r="F143" s="105"/>
      <c r="G143" s="106"/>
      <c r="H143" s="2"/>
      <c r="I143" s="28"/>
      <c r="J143" s="2"/>
      <c r="K143" s="43"/>
      <c r="L143" s="12"/>
    </row>
    <row r="144" spans="1:23">
      <c r="A144" s="2"/>
      <c r="B144" s="51"/>
      <c r="C144" s="12"/>
      <c r="D144" s="122"/>
      <c r="E144" s="105"/>
      <c r="F144" s="105"/>
      <c r="G144" s="106"/>
      <c r="H144" s="2"/>
      <c r="I144" s="28"/>
      <c r="J144" s="2"/>
      <c r="K144" s="43"/>
      <c r="L144" s="12"/>
    </row>
    <row r="145" spans="1:12">
      <c r="A145" s="2"/>
      <c r="B145" s="46">
        <f>MIN(SUM(B147:B152),5)</f>
        <v>5</v>
      </c>
      <c r="C145" s="12" t="s">
        <v>6</v>
      </c>
      <c r="D145" s="132" t="s">
        <v>30</v>
      </c>
      <c r="E145" s="105"/>
      <c r="F145" s="105"/>
      <c r="G145" s="106"/>
      <c r="H145" s="2"/>
      <c r="I145" s="28"/>
      <c r="J145" s="2"/>
      <c r="K145" s="43"/>
      <c r="L145" s="12"/>
    </row>
    <row r="146" spans="1:12">
      <c r="A146" s="2"/>
      <c r="B146" s="46"/>
      <c r="C146" s="12"/>
      <c r="D146" s="132" t="s">
        <v>31</v>
      </c>
      <c r="E146" s="105"/>
      <c r="F146" s="105"/>
      <c r="G146" s="106"/>
      <c r="H146" s="2"/>
      <c r="I146" s="28"/>
      <c r="J146" s="2"/>
      <c r="K146" s="43"/>
      <c r="L146" s="12"/>
    </row>
    <row r="147" spans="1:12">
      <c r="A147" s="90" t="s">
        <v>234</v>
      </c>
      <c r="B147" s="24">
        <v>1</v>
      </c>
      <c r="C147" s="30" t="s">
        <v>15</v>
      </c>
      <c r="D147" s="122" t="s">
        <v>138</v>
      </c>
      <c r="E147" s="105"/>
      <c r="F147" s="105"/>
      <c r="G147" s="106"/>
      <c r="H147" s="2"/>
      <c r="I147" s="28"/>
      <c r="J147" s="2"/>
      <c r="K147" s="43"/>
      <c r="L147" s="12"/>
    </row>
    <row r="148" spans="1:12">
      <c r="A148" s="2"/>
      <c r="B148" s="24">
        <v>1</v>
      </c>
      <c r="C148" s="30" t="s">
        <v>15</v>
      </c>
      <c r="D148" s="122" t="s">
        <v>139</v>
      </c>
      <c r="E148" s="105"/>
      <c r="F148" s="105"/>
      <c r="G148" s="106"/>
      <c r="H148" s="2"/>
      <c r="I148" s="28"/>
      <c r="J148" s="2"/>
      <c r="K148" s="43"/>
      <c r="L148" s="12"/>
    </row>
    <row r="149" spans="1:12">
      <c r="A149" s="2"/>
      <c r="B149" s="24">
        <v>1</v>
      </c>
      <c r="C149" s="30" t="s">
        <v>15</v>
      </c>
      <c r="D149" s="122" t="s">
        <v>140</v>
      </c>
      <c r="E149" s="105"/>
      <c r="F149" s="105"/>
      <c r="G149" s="106"/>
      <c r="H149" s="2"/>
      <c r="I149" s="28"/>
      <c r="J149" s="2"/>
      <c r="K149" s="43"/>
      <c r="L149" s="12"/>
    </row>
    <row r="150" spans="1:12">
      <c r="A150" s="2"/>
      <c r="B150" s="24">
        <v>1</v>
      </c>
      <c r="C150" s="30" t="s">
        <v>15</v>
      </c>
      <c r="D150" s="122" t="s">
        <v>141</v>
      </c>
      <c r="E150" s="105"/>
      <c r="F150" s="105"/>
      <c r="G150" s="106"/>
      <c r="H150" s="2"/>
      <c r="I150" s="28"/>
      <c r="J150" s="2"/>
      <c r="K150" s="43"/>
      <c r="L150" s="12"/>
    </row>
    <row r="151" spans="1:12">
      <c r="A151" s="2"/>
      <c r="B151" s="24">
        <v>1</v>
      </c>
      <c r="C151" s="30" t="s">
        <v>15</v>
      </c>
      <c r="D151" s="122" t="s">
        <v>36</v>
      </c>
      <c r="E151" s="105"/>
      <c r="F151" s="105"/>
      <c r="G151" s="106"/>
      <c r="H151" s="2"/>
      <c r="I151" s="28"/>
      <c r="J151" s="2"/>
      <c r="K151" s="43"/>
      <c r="L151" s="12"/>
    </row>
    <row r="152" spans="1:12">
      <c r="A152" s="2"/>
      <c r="B152" s="24"/>
      <c r="C152" s="12" t="s">
        <v>15</v>
      </c>
      <c r="D152" s="130" t="s">
        <v>25</v>
      </c>
      <c r="E152" s="105"/>
      <c r="F152" s="105"/>
      <c r="G152" s="106"/>
      <c r="H152" s="2"/>
      <c r="I152" s="28"/>
      <c r="J152" s="2"/>
      <c r="K152" s="43"/>
      <c r="L152" s="12"/>
    </row>
    <row r="153" spans="1:12">
      <c r="A153" s="2"/>
      <c r="B153" s="14"/>
      <c r="C153" s="12"/>
      <c r="D153" s="108"/>
      <c r="E153" s="105"/>
      <c r="F153" s="105"/>
      <c r="G153" s="106"/>
      <c r="H153" s="2"/>
      <c r="I153" s="45"/>
      <c r="J153" s="2"/>
      <c r="K153" s="43"/>
      <c r="L153" s="12"/>
    </row>
    <row r="154" spans="1:12">
      <c r="A154" s="2"/>
      <c r="B154" s="46">
        <f>MIN(SUM(B156:B163,B165),7)</f>
        <v>7</v>
      </c>
      <c r="C154" s="12" t="s">
        <v>164</v>
      </c>
      <c r="D154" s="132" t="s">
        <v>29</v>
      </c>
      <c r="E154" s="130"/>
      <c r="F154" s="130"/>
      <c r="G154" s="133"/>
      <c r="H154" s="2"/>
      <c r="I154" s="19"/>
      <c r="J154" s="2"/>
      <c r="K154" s="43"/>
      <c r="L154" s="12"/>
    </row>
    <row r="155" spans="1:12">
      <c r="A155" s="2"/>
      <c r="B155" s="14"/>
      <c r="C155" s="12"/>
      <c r="D155" s="132" t="s">
        <v>246</v>
      </c>
      <c r="E155" s="105"/>
      <c r="F155" s="105"/>
      <c r="G155" s="106"/>
      <c r="H155" s="2"/>
      <c r="I155" s="19"/>
      <c r="J155" s="2"/>
      <c r="K155" s="43"/>
      <c r="L155" s="12"/>
    </row>
    <row r="156" spans="1:12">
      <c r="A156" s="2"/>
      <c r="B156" s="24"/>
      <c r="C156" s="30" t="s">
        <v>12</v>
      </c>
      <c r="D156" s="122"/>
      <c r="E156" s="105"/>
      <c r="F156" s="105"/>
      <c r="G156" s="128"/>
      <c r="H156" s="2"/>
      <c r="I156" s="20"/>
      <c r="J156" s="2"/>
      <c r="K156" s="43"/>
      <c r="L156" s="12"/>
    </row>
    <row r="157" spans="1:12">
      <c r="A157" s="2"/>
      <c r="B157" s="24">
        <v>1</v>
      </c>
      <c r="C157" s="30" t="s">
        <v>15</v>
      </c>
      <c r="D157" s="122" t="s">
        <v>156</v>
      </c>
      <c r="E157" s="105"/>
      <c r="F157" s="105"/>
      <c r="G157" s="106"/>
      <c r="H157" s="2"/>
      <c r="I157" s="20"/>
      <c r="J157" s="2"/>
    </row>
    <row r="158" spans="1:12">
      <c r="A158" s="2"/>
      <c r="B158" s="24">
        <v>1</v>
      </c>
      <c r="C158" s="30" t="s">
        <v>15</v>
      </c>
      <c r="D158" s="122" t="s">
        <v>142</v>
      </c>
      <c r="E158" s="105"/>
      <c r="F158" s="105"/>
      <c r="G158" s="106"/>
      <c r="H158" s="2"/>
      <c r="I158" s="20"/>
      <c r="J158" s="2"/>
    </row>
    <row r="159" spans="1:12">
      <c r="A159" s="2"/>
      <c r="B159" s="24">
        <v>1</v>
      </c>
      <c r="C159" s="30" t="s">
        <v>15</v>
      </c>
      <c r="D159" s="122" t="s">
        <v>143</v>
      </c>
      <c r="E159" s="105"/>
      <c r="F159" s="105"/>
      <c r="G159" s="106"/>
      <c r="H159" s="2"/>
      <c r="I159" s="20"/>
      <c r="J159" s="2"/>
    </row>
    <row r="160" spans="1:12">
      <c r="A160" s="2"/>
      <c r="B160" s="24">
        <v>1</v>
      </c>
      <c r="C160" s="30" t="s">
        <v>15</v>
      </c>
      <c r="D160" s="122" t="s">
        <v>144</v>
      </c>
      <c r="E160" s="105"/>
      <c r="F160" s="105"/>
      <c r="G160" s="106"/>
      <c r="H160" s="2"/>
      <c r="I160" s="20"/>
      <c r="J160" s="2"/>
    </row>
    <row r="161" spans="1:10" ht="25.5">
      <c r="A161" s="2"/>
      <c r="B161" s="24">
        <v>1</v>
      </c>
      <c r="C161" s="30" t="s">
        <v>15</v>
      </c>
      <c r="D161" s="122" t="s">
        <v>145</v>
      </c>
      <c r="E161" s="105"/>
      <c r="F161" s="105"/>
      <c r="G161" s="106"/>
      <c r="H161" s="2"/>
      <c r="I161" s="20"/>
      <c r="J161" s="2"/>
    </row>
    <row r="162" spans="1:10">
      <c r="A162" s="2"/>
      <c r="B162" s="24">
        <v>1</v>
      </c>
      <c r="C162" s="30" t="s">
        <v>15</v>
      </c>
      <c r="D162" s="122" t="s">
        <v>146</v>
      </c>
      <c r="E162" s="105"/>
      <c r="F162" s="105"/>
      <c r="G162" s="106"/>
      <c r="H162" s="2"/>
      <c r="I162" s="20"/>
      <c r="J162" s="2"/>
    </row>
    <row r="163" spans="1:10">
      <c r="A163" s="2"/>
      <c r="B163" s="24">
        <v>1</v>
      </c>
      <c r="C163" s="30" t="s">
        <v>15</v>
      </c>
      <c r="D163" s="122" t="s">
        <v>147</v>
      </c>
      <c r="E163" s="105"/>
      <c r="F163" s="105"/>
      <c r="G163" s="106"/>
      <c r="H163" s="2"/>
      <c r="I163" s="20"/>
      <c r="J163" s="2"/>
    </row>
    <row r="164" spans="1:10">
      <c r="A164" s="2"/>
      <c r="B164" s="24"/>
      <c r="C164" s="12"/>
      <c r="D164" s="134"/>
      <c r="E164" s="105"/>
      <c r="F164" s="105"/>
      <c r="G164" s="128"/>
      <c r="H164" s="2"/>
      <c r="I164" s="20"/>
      <c r="J164" s="2"/>
    </row>
    <row r="165" spans="1:10">
      <c r="A165" s="2"/>
      <c r="B165" s="24"/>
      <c r="C165" s="12"/>
      <c r="D165" s="130" t="s">
        <v>25</v>
      </c>
      <c r="E165" s="105"/>
      <c r="F165" s="105"/>
      <c r="G165" s="106"/>
      <c r="H165" s="2"/>
      <c r="I165" s="20"/>
      <c r="J165" s="2"/>
    </row>
    <row r="166" spans="1:10" ht="13.5" thickBot="1">
      <c r="A166" s="2"/>
      <c r="B166" s="47"/>
      <c r="C166" s="22"/>
      <c r="D166" s="135"/>
      <c r="E166" s="112"/>
      <c r="F166" s="112"/>
      <c r="G166" s="113"/>
      <c r="H166" s="2"/>
      <c r="I166" s="20"/>
      <c r="J166" s="2"/>
    </row>
    <row r="167" spans="1:10">
      <c r="A167" s="2"/>
      <c r="B167" s="12"/>
      <c r="C167" s="12"/>
      <c r="D167" s="124"/>
      <c r="E167" s="105"/>
      <c r="F167" s="105"/>
      <c r="G167" s="105"/>
      <c r="H167" s="2"/>
      <c r="I167" s="19"/>
      <c r="J167" s="2"/>
    </row>
    <row r="168" spans="1:10">
      <c r="A168" s="2"/>
      <c r="B168" s="48"/>
      <c r="C168" s="12"/>
      <c r="D168" s="136"/>
      <c r="E168" s="105"/>
      <c r="F168" s="105"/>
      <c r="G168" s="105"/>
      <c r="H168" s="2"/>
      <c r="I168" s="37"/>
      <c r="J168" s="2"/>
    </row>
    <row r="169" spans="1:10">
      <c r="A169" s="2"/>
      <c r="B169" s="2"/>
      <c r="C169" s="2"/>
      <c r="D169" s="99"/>
      <c r="E169" s="99"/>
      <c r="F169" s="99"/>
      <c r="G169" s="99"/>
      <c r="H169" s="2"/>
      <c r="I169" s="8"/>
      <c r="J169" s="2"/>
    </row>
    <row r="170" spans="1:10" ht="13.5" thickBot="1">
      <c r="A170" s="2"/>
      <c r="B170" s="49" t="s">
        <v>26</v>
      </c>
      <c r="C170" s="2"/>
      <c r="D170" s="99"/>
      <c r="E170" s="99"/>
      <c r="F170" s="99"/>
      <c r="G170" s="99"/>
      <c r="H170" s="2"/>
      <c r="I170" s="8"/>
      <c r="J170" s="50"/>
    </row>
    <row r="171" spans="1:10">
      <c r="A171" s="2"/>
      <c r="B171" s="137"/>
      <c r="C171" s="138"/>
      <c r="D171" s="138"/>
      <c r="E171" s="138"/>
      <c r="F171" s="138"/>
      <c r="G171" s="138"/>
      <c r="H171" s="138"/>
      <c r="I171" s="139"/>
      <c r="J171" s="50"/>
    </row>
    <row r="172" spans="1:10">
      <c r="A172" s="2"/>
      <c r="B172" s="140"/>
      <c r="C172" s="141"/>
      <c r="D172" s="141"/>
      <c r="E172" s="141"/>
      <c r="F172" s="141"/>
      <c r="G172" s="141"/>
      <c r="H172" s="141"/>
      <c r="I172" s="142"/>
      <c r="J172" s="50"/>
    </row>
    <row r="173" spans="1:10">
      <c r="A173" s="2"/>
      <c r="B173" s="140"/>
      <c r="C173" s="141"/>
      <c r="D173" s="141"/>
      <c r="E173" s="141"/>
      <c r="F173" s="141"/>
      <c r="G173" s="141"/>
      <c r="H173" s="141"/>
      <c r="I173" s="142"/>
      <c r="J173" s="50"/>
    </row>
    <row r="174" spans="1:10">
      <c r="A174" s="2"/>
      <c r="B174" s="140"/>
      <c r="C174" s="141"/>
      <c r="D174" s="141"/>
      <c r="E174" s="141"/>
      <c r="F174" s="141"/>
      <c r="G174" s="141"/>
      <c r="H174" s="141"/>
      <c r="I174" s="142"/>
      <c r="J174" s="50"/>
    </row>
    <row r="175" spans="1:10">
      <c r="A175" s="2"/>
      <c r="B175" s="140"/>
      <c r="C175" s="141"/>
      <c r="D175" s="141"/>
      <c r="E175" s="141"/>
      <c r="F175" s="141"/>
      <c r="G175" s="141"/>
      <c r="H175" s="141"/>
      <c r="I175" s="142"/>
      <c r="J175" s="2"/>
    </row>
    <row r="176" spans="1:10">
      <c r="A176" s="2"/>
      <c r="B176" s="140"/>
      <c r="C176" s="141"/>
      <c r="D176" s="141"/>
      <c r="E176" s="141"/>
      <c r="F176" s="141"/>
      <c r="G176" s="141"/>
      <c r="H176" s="141"/>
      <c r="I176" s="142"/>
      <c r="J176" s="2"/>
    </row>
    <row r="177" spans="1:10">
      <c r="A177" s="2"/>
      <c r="B177" s="140"/>
      <c r="C177" s="141"/>
      <c r="D177" s="141"/>
      <c r="E177" s="141"/>
      <c r="F177" s="141"/>
      <c r="G177" s="141"/>
      <c r="H177" s="141"/>
      <c r="I177" s="142"/>
      <c r="J177" s="2"/>
    </row>
    <row r="178" spans="1:10">
      <c r="A178" s="2"/>
      <c r="B178" s="140"/>
      <c r="C178" s="141"/>
      <c r="D178" s="141"/>
      <c r="E178" s="141"/>
      <c r="F178" s="141"/>
      <c r="G178" s="141"/>
      <c r="H178" s="141"/>
      <c r="I178" s="142"/>
      <c r="J178" s="2"/>
    </row>
    <row r="179" spans="1:10" ht="13.5" thickBot="1">
      <c r="A179" s="2"/>
      <c r="B179" s="143"/>
      <c r="C179" s="144"/>
      <c r="D179" s="144"/>
      <c r="E179" s="144"/>
      <c r="F179" s="144"/>
      <c r="G179" s="144"/>
      <c r="H179" s="144"/>
      <c r="I179" s="145"/>
      <c r="J179" s="2"/>
    </row>
    <row r="180" spans="1:10">
      <c r="A180" s="2"/>
      <c r="B180" s="2"/>
      <c r="C180" s="2"/>
      <c r="D180" s="99"/>
      <c r="E180" s="99"/>
      <c r="F180" s="99"/>
      <c r="G180" s="99"/>
      <c r="H180" s="2"/>
      <c r="I180" s="8"/>
      <c r="J180" s="2"/>
    </row>
    <row r="181" spans="1:10">
      <c r="A181" s="2"/>
      <c r="B181" s="2"/>
      <c r="C181" s="2"/>
      <c r="D181" s="99"/>
      <c r="E181" s="99"/>
      <c r="F181" s="99"/>
      <c r="G181" s="99"/>
      <c r="H181" s="2"/>
      <c r="I181" s="8"/>
      <c r="J181" s="2"/>
    </row>
  </sheetData>
  <mergeCells count="6">
    <mergeCell ref="B171:I179"/>
    <mergeCell ref="D59:G59"/>
    <mergeCell ref="D63:G63"/>
    <mergeCell ref="D64:G64"/>
    <mergeCell ref="D68:G68"/>
    <mergeCell ref="D69:G69"/>
  </mergeCells>
  <dataValidations count="2">
    <dataValidation type="decimal" errorStyle="warning" allowBlank="1" showInputMessage="1" showErrorMessage="1" error="You should only deduct marks in this section" sqref="B168 WVJ983208 WLN983208 WBR983208 VRV983208 VHZ983208 UYD983208 UOH983208 UEL983208 TUP983208 TKT983208 TAX983208 SRB983208 SHF983208 RXJ983208 RNN983208 RDR983208 QTV983208 QJZ983208 QAD983208 PQH983208 PGL983208 OWP983208 OMT983208 OCX983208 NTB983208 NJF983208 MZJ983208 MPN983208 MFR983208 LVV983208 LLZ983208 LCD983208 KSH983208 KIL983208 JYP983208 JOT983208 JEX983208 IVB983208 ILF983208 IBJ983208 HRN983208 HHR983208 GXV983208 GNZ983208 GED983208 FUH983208 FKL983208 FAP983208 EQT983208 EGX983208 DXB983208 DNF983208 DDJ983208 CTN983208 CJR983208 BZV983208 BPZ983208 BGD983208 AWH983208 AML983208 ACP983208 ST983208 IX983208 B983208 WVJ917672 WLN917672 WBR917672 VRV917672 VHZ917672 UYD917672 UOH917672 UEL917672 TUP917672 TKT917672 TAX917672 SRB917672 SHF917672 RXJ917672 RNN917672 RDR917672 QTV917672 QJZ917672 QAD917672 PQH917672 PGL917672 OWP917672 OMT917672 OCX917672 NTB917672 NJF917672 MZJ917672 MPN917672 MFR917672 LVV917672 LLZ917672 LCD917672 KSH917672 KIL917672 JYP917672 JOT917672 JEX917672 IVB917672 ILF917672 IBJ917672 HRN917672 HHR917672 GXV917672 GNZ917672 GED917672 FUH917672 FKL917672 FAP917672 EQT917672 EGX917672 DXB917672 DNF917672 DDJ917672 CTN917672 CJR917672 BZV917672 BPZ917672 BGD917672 AWH917672 AML917672 ACP917672 ST917672 IX917672 B917672 WVJ852136 WLN852136 WBR852136 VRV852136 VHZ852136 UYD852136 UOH852136 UEL852136 TUP852136 TKT852136 TAX852136 SRB852136 SHF852136 RXJ852136 RNN852136 RDR852136 QTV852136 QJZ852136 QAD852136 PQH852136 PGL852136 OWP852136 OMT852136 OCX852136 NTB852136 NJF852136 MZJ852136 MPN852136 MFR852136 LVV852136 LLZ852136 LCD852136 KSH852136 KIL852136 JYP852136 JOT852136 JEX852136 IVB852136 ILF852136 IBJ852136 HRN852136 HHR852136 GXV852136 GNZ852136 GED852136 FUH852136 FKL852136 FAP852136 EQT852136 EGX852136 DXB852136 DNF852136 DDJ852136 CTN852136 CJR852136 BZV852136 BPZ852136 BGD852136 AWH852136 AML852136 ACP852136 ST852136 IX852136 B852136 WVJ786600 WLN786600 WBR786600 VRV786600 VHZ786600 UYD786600 UOH786600 UEL786600 TUP786600 TKT786600 TAX786600 SRB786600 SHF786600 RXJ786600 RNN786600 RDR786600 QTV786600 QJZ786600 QAD786600 PQH786600 PGL786600 OWP786600 OMT786600 OCX786600 NTB786600 NJF786600 MZJ786600 MPN786600 MFR786600 LVV786600 LLZ786600 LCD786600 KSH786600 KIL786600 JYP786600 JOT786600 JEX786600 IVB786600 ILF786600 IBJ786600 HRN786600 HHR786600 GXV786600 GNZ786600 GED786600 FUH786600 FKL786600 FAP786600 EQT786600 EGX786600 DXB786600 DNF786600 DDJ786600 CTN786600 CJR786600 BZV786600 BPZ786600 BGD786600 AWH786600 AML786600 ACP786600 ST786600 IX786600 B786600 WVJ721064 WLN721064 WBR721064 VRV721064 VHZ721064 UYD721064 UOH721064 UEL721064 TUP721064 TKT721064 TAX721064 SRB721064 SHF721064 RXJ721064 RNN721064 RDR721064 QTV721064 QJZ721064 QAD721064 PQH721064 PGL721064 OWP721064 OMT721064 OCX721064 NTB721064 NJF721064 MZJ721064 MPN721064 MFR721064 LVV721064 LLZ721064 LCD721064 KSH721064 KIL721064 JYP721064 JOT721064 JEX721064 IVB721064 ILF721064 IBJ721064 HRN721064 HHR721064 GXV721064 GNZ721064 GED721064 FUH721064 FKL721064 FAP721064 EQT721064 EGX721064 DXB721064 DNF721064 DDJ721064 CTN721064 CJR721064 BZV721064 BPZ721064 BGD721064 AWH721064 AML721064 ACP721064 ST721064 IX721064 B721064 WVJ655528 WLN655528 WBR655528 VRV655528 VHZ655528 UYD655528 UOH655528 UEL655528 TUP655528 TKT655528 TAX655528 SRB655528 SHF655528 RXJ655528 RNN655528 RDR655528 QTV655528 QJZ655528 QAD655528 PQH655528 PGL655528 OWP655528 OMT655528 OCX655528 NTB655528 NJF655528 MZJ655528 MPN655528 MFR655528 LVV655528 LLZ655528 LCD655528 KSH655528 KIL655528 JYP655528 JOT655528 JEX655528 IVB655528 ILF655528 IBJ655528 HRN655528 HHR655528 GXV655528 GNZ655528 GED655528 FUH655528 FKL655528 FAP655528 EQT655528 EGX655528 DXB655528 DNF655528 DDJ655528 CTN655528 CJR655528 BZV655528 BPZ655528 BGD655528 AWH655528 AML655528 ACP655528 ST655528 IX655528 B655528 WVJ589992 WLN589992 WBR589992 VRV589992 VHZ589992 UYD589992 UOH589992 UEL589992 TUP589992 TKT589992 TAX589992 SRB589992 SHF589992 RXJ589992 RNN589992 RDR589992 QTV589992 QJZ589992 QAD589992 PQH589992 PGL589992 OWP589992 OMT589992 OCX589992 NTB589992 NJF589992 MZJ589992 MPN589992 MFR589992 LVV589992 LLZ589992 LCD589992 KSH589992 KIL589992 JYP589992 JOT589992 JEX589992 IVB589992 ILF589992 IBJ589992 HRN589992 HHR589992 GXV589992 GNZ589992 GED589992 FUH589992 FKL589992 FAP589992 EQT589992 EGX589992 DXB589992 DNF589992 DDJ589992 CTN589992 CJR589992 BZV589992 BPZ589992 BGD589992 AWH589992 AML589992 ACP589992 ST589992 IX589992 B589992 WVJ524456 WLN524456 WBR524456 VRV524456 VHZ524456 UYD524456 UOH524456 UEL524456 TUP524456 TKT524456 TAX524456 SRB524456 SHF524456 RXJ524456 RNN524456 RDR524456 QTV524456 QJZ524456 QAD524456 PQH524456 PGL524456 OWP524456 OMT524456 OCX524456 NTB524456 NJF524456 MZJ524456 MPN524456 MFR524456 LVV524456 LLZ524456 LCD524456 KSH524456 KIL524456 JYP524456 JOT524456 JEX524456 IVB524456 ILF524456 IBJ524456 HRN524456 HHR524456 GXV524456 GNZ524456 GED524456 FUH524456 FKL524456 FAP524456 EQT524456 EGX524456 DXB524456 DNF524456 DDJ524456 CTN524456 CJR524456 BZV524456 BPZ524456 BGD524456 AWH524456 AML524456 ACP524456 ST524456 IX524456 B524456 WVJ458920 WLN458920 WBR458920 VRV458920 VHZ458920 UYD458920 UOH458920 UEL458920 TUP458920 TKT458920 TAX458920 SRB458920 SHF458920 RXJ458920 RNN458920 RDR458920 QTV458920 QJZ458920 QAD458920 PQH458920 PGL458920 OWP458920 OMT458920 OCX458920 NTB458920 NJF458920 MZJ458920 MPN458920 MFR458920 LVV458920 LLZ458920 LCD458920 KSH458920 KIL458920 JYP458920 JOT458920 JEX458920 IVB458920 ILF458920 IBJ458920 HRN458920 HHR458920 GXV458920 GNZ458920 GED458920 FUH458920 FKL458920 FAP458920 EQT458920 EGX458920 DXB458920 DNF458920 DDJ458920 CTN458920 CJR458920 BZV458920 BPZ458920 BGD458920 AWH458920 AML458920 ACP458920 ST458920 IX458920 B458920 WVJ393384 WLN393384 WBR393384 VRV393384 VHZ393384 UYD393384 UOH393384 UEL393384 TUP393384 TKT393384 TAX393384 SRB393384 SHF393384 RXJ393384 RNN393384 RDR393384 QTV393384 QJZ393384 QAD393384 PQH393384 PGL393384 OWP393384 OMT393384 OCX393384 NTB393384 NJF393384 MZJ393384 MPN393384 MFR393384 LVV393384 LLZ393384 LCD393384 KSH393384 KIL393384 JYP393384 JOT393384 JEX393384 IVB393384 ILF393384 IBJ393384 HRN393384 HHR393384 GXV393384 GNZ393384 GED393384 FUH393384 FKL393384 FAP393384 EQT393384 EGX393384 DXB393384 DNF393384 DDJ393384 CTN393384 CJR393384 BZV393384 BPZ393384 BGD393384 AWH393384 AML393384 ACP393384 ST393384 IX393384 B393384 WVJ327848 WLN327848 WBR327848 VRV327848 VHZ327848 UYD327848 UOH327848 UEL327848 TUP327848 TKT327848 TAX327848 SRB327848 SHF327848 RXJ327848 RNN327848 RDR327848 QTV327848 QJZ327848 QAD327848 PQH327848 PGL327848 OWP327848 OMT327848 OCX327848 NTB327848 NJF327848 MZJ327848 MPN327848 MFR327848 LVV327848 LLZ327848 LCD327848 KSH327848 KIL327848 JYP327848 JOT327848 JEX327848 IVB327848 ILF327848 IBJ327848 HRN327848 HHR327848 GXV327848 GNZ327848 GED327848 FUH327848 FKL327848 FAP327848 EQT327848 EGX327848 DXB327848 DNF327848 DDJ327848 CTN327848 CJR327848 BZV327848 BPZ327848 BGD327848 AWH327848 AML327848 ACP327848 ST327848 IX327848 B327848 WVJ262312 WLN262312 WBR262312 VRV262312 VHZ262312 UYD262312 UOH262312 UEL262312 TUP262312 TKT262312 TAX262312 SRB262312 SHF262312 RXJ262312 RNN262312 RDR262312 QTV262312 QJZ262312 QAD262312 PQH262312 PGL262312 OWP262312 OMT262312 OCX262312 NTB262312 NJF262312 MZJ262312 MPN262312 MFR262312 LVV262312 LLZ262312 LCD262312 KSH262312 KIL262312 JYP262312 JOT262312 JEX262312 IVB262312 ILF262312 IBJ262312 HRN262312 HHR262312 GXV262312 GNZ262312 GED262312 FUH262312 FKL262312 FAP262312 EQT262312 EGX262312 DXB262312 DNF262312 DDJ262312 CTN262312 CJR262312 BZV262312 BPZ262312 BGD262312 AWH262312 AML262312 ACP262312 ST262312 IX262312 B262312 WVJ196776 WLN196776 WBR196776 VRV196776 VHZ196776 UYD196776 UOH196776 UEL196776 TUP196776 TKT196776 TAX196776 SRB196776 SHF196776 RXJ196776 RNN196776 RDR196776 QTV196776 QJZ196776 QAD196776 PQH196776 PGL196776 OWP196776 OMT196776 OCX196776 NTB196776 NJF196776 MZJ196776 MPN196776 MFR196776 LVV196776 LLZ196776 LCD196776 KSH196776 KIL196776 JYP196776 JOT196776 JEX196776 IVB196776 ILF196776 IBJ196776 HRN196776 HHR196776 GXV196776 GNZ196776 GED196776 FUH196776 FKL196776 FAP196776 EQT196776 EGX196776 DXB196776 DNF196776 DDJ196776 CTN196776 CJR196776 BZV196776 BPZ196776 BGD196776 AWH196776 AML196776 ACP196776 ST196776 IX196776 B196776 WVJ131240 WLN131240 WBR131240 VRV131240 VHZ131240 UYD131240 UOH131240 UEL131240 TUP131240 TKT131240 TAX131240 SRB131240 SHF131240 RXJ131240 RNN131240 RDR131240 QTV131240 QJZ131240 QAD131240 PQH131240 PGL131240 OWP131240 OMT131240 OCX131240 NTB131240 NJF131240 MZJ131240 MPN131240 MFR131240 LVV131240 LLZ131240 LCD131240 KSH131240 KIL131240 JYP131240 JOT131240 JEX131240 IVB131240 ILF131240 IBJ131240 HRN131240 HHR131240 GXV131240 GNZ131240 GED131240 FUH131240 FKL131240 FAP131240 EQT131240 EGX131240 DXB131240 DNF131240 DDJ131240 CTN131240 CJR131240 BZV131240 BPZ131240 BGD131240 AWH131240 AML131240 ACP131240 ST131240 IX131240 B131240 WVJ65704 WLN65704 WBR65704 VRV65704 VHZ65704 UYD65704 UOH65704 UEL65704 TUP65704 TKT65704 TAX65704 SRB65704 SHF65704 RXJ65704 RNN65704 RDR65704 QTV65704 QJZ65704 QAD65704 PQH65704 PGL65704 OWP65704 OMT65704 OCX65704 NTB65704 NJF65704 MZJ65704 MPN65704 MFR65704 LVV65704 LLZ65704 LCD65704 KSH65704 KIL65704 JYP65704 JOT65704 JEX65704 IVB65704 ILF65704 IBJ65704 HRN65704 HHR65704 GXV65704 GNZ65704 GED65704 FUH65704 FKL65704 FAP65704 EQT65704 EGX65704 DXB65704 DNF65704 DDJ65704 CTN65704 CJR65704 BZV65704 BPZ65704 BGD65704 AWH65704 AML65704 ACP65704 ST65704 IX65704 B65704 WVJ168 WLN168 WBR168 VRV168 VHZ168 UYD168 UOH168 UEL168 TUP168 TKT168 TAX168 SRB168 SHF168 RXJ168 RNN168 RDR168 QTV168 QJZ168 QAD168 PQH168 PGL168 OWP168 OMT168 OCX168 NTB168 NJF168 MZJ168 MPN168 MFR168 LVV168 LLZ168 LCD168 KSH168 KIL168 JYP168 JOT168 JEX168 IVB168 ILF168 IBJ168 HRN168 HHR168 GXV168 GNZ168 GED168 FUH168 FKL168 FAP168 EQT168 EGX168 DXB168 DNF168 DDJ168 CTN168 CJR168 BZV168 BPZ168 BGD168 AWH168 AML168 ACP168 ST168 IX168">
      <formula1>-2</formula1>
      <formula2>0</formula2>
    </dataValidation>
    <dataValidation type="decimal" errorStyle="warning" allowBlank="1" showInputMessage="1" showErrorMessage="1" errorTitle="Techniques Section" error="You should only deduct marks in this section" sqref="WVJ983189:WVJ983190 WLN983189:WLN983190 WBR983189:WBR983190 VRV983189:VRV983190 VHZ983189:VHZ983190 UYD983189:UYD983190 UOH983189:UOH983190 UEL983189:UEL983190 TUP983189:TUP983190 TKT983189:TKT983190 TAX983189:TAX983190 SRB983189:SRB983190 SHF983189:SHF983190 RXJ983189:RXJ983190 RNN983189:RNN983190 RDR983189:RDR983190 QTV983189:QTV983190 QJZ983189:QJZ983190 QAD983189:QAD983190 PQH983189:PQH983190 PGL983189:PGL983190 OWP983189:OWP983190 OMT983189:OMT983190 OCX983189:OCX983190 NTB983189:NTB983190 NJF983189:NJF983190 MZJ983189:MZJ983190 MPN983189:MPN983190 MFR983189:MFR983190 LVV983189:LVV983190 LLZ983189:LLZ983190 LCD983189:LCD983190 KSH983189:KSH983190 KIL983189:KIL983190 JYP983189:JYP983190 JOT983189:JOT983190 JEX983189:JEX983190 IVB983189:IVB983190 ILF983189:ILF983190 IBJ983189:IBJ983190 HRN983189:HRN983190 HHR983189:HHR983190 GXV983189:GXV983190 GNZ983189:GNZ983190 GED983189:GED983190 FUH983189:FUH983190 FKL983189:FKL983190 FAP983189:FAP983190 EQT983189:EQT983190 EGX983189:EGX983190 DXB983189:DXB983190 DNF983189:DNF983190 DDJ983189:DDJ983190 CTN983189:CTN983190 CJR983189:CJR983190 BZV983189:BZV983190 BPZ983189:BPZ983190 BGD983189:BGD983190 AWH983189:AWH983190 AML983189:AML983190 ACP983189:ACP983190 ST983189:ST983190 IX983189:IX983190 B983189:B983190 WVJ917653:WVJ917654 WLN917653:WLN917654 WBR917653:WBR917654 VRV917653:VRV917654 VHZ917653:VHZ917654 UYD917653:UYD917654 UOH917653:UOH917654 UEL917653:UEL917654 TUP917653:TUP917654 TKT917653:TKT917654 TAX917653:TAX917654 SRB917653:SRB917654 SHF917653:SHF917654 RXJ917653:RXJ917654 RNN917653:RNN917654 RDR917653:RDR917654 QTV917653:QTV917654 QJZ917653:QJZ917654 QAD917653:QAD917654 PQH917653:PQH917654 PGL917653:PGL917654 OWP917653:OWP917654 OMT917653:OMT917654 OCX917653:OCX917654 NTB917653:NTB917654 NJF917653:NJF917654 MZJ917653:MZJ917654 MPN917653:MPN917654 MFR917653:MFR917654 LVV917653:LVV917654 LLZ917653:LLZ917654 LCD917653:LCD917654 KSH917653:KSH917654 KIL917653:KIL917654 JYP917653:JYP917654 JOT917653:JOT917654 JEX917653:JEX917654 IVB917653:IVB917654 ILF917653:ILF917654 IBJ917653:IBJ917654 HRN917653:HRN917654 HHR917653:HHR917654 GXV917653:GXV917654 GNZ917653:GNZ917654 GED917653:GED917654 FUH917653:FUH917654 FKL917653:FKL917654 FAP917653:FAP917654 EQT917653:EQT917654 EGX917653:EGX917654 DXB917653:DXB917654 DNF917653:DNF917654 DDJ917653:DDJ917654 CTN917653:CTN917654 CJR917653:CJR917654 BZV917653:BZV917654 BPZ917653:BPZ917654 BGD917653:BGD917654 AWH917653:AWH917654 AML917653:AML917654 ACP917653:ACP917654 ST917653:ST917654 IX917653:IX917654 B917653:B917654 WVJ852117:WVJ852118 WLN852117:WLN852118 WBR852117:WBR852118 VRV852117:VRV852118 VHZ852117:VHZ852118 UYD852117:UYD852118 UOH852117:UOH852118 UEL852117:UEL852118 TUP852117:TUP852118 TKT852117:TKT852118 TAX852117:TAX852118 SRB852117:SRB852118 SHF852117:SHF852118 RXJ852117:RXJ852118 RNN852117:RNN852118 RDR852117:RDR852118 QTV852117:QTV852118 QJZ852117:QJZ852118 QAD852117:QAD852118 PQH852117:PQH852118 PGL852117:PGL852118 OWP852117:OWP852118 OMT852117:OMT852118 OCX852117:OCX852118 NTB852117:NTB852118 NJF852117:NJF852118 MZJ852117:MZJ852118 MPN852117:MPN852118 MFR852117:MFR852118 LVV852117:LVV852118 LLZ852117:LLZ852118 LCD852117:LCD852118 KSH852117:KSH852118 KIL852117:KIL852118 JYP852117:JYP852118 JOT852117:JOT852118 JEX852117:JEX852118 IVB852117:IVB852118 ILF852117:ILF852118 IBJ852117:IBJ852118 HRN852117:HRN852118 HHR852117:HHR852118 GXV852117:GXV852118 GNZ852117:GNZ852118 GED852117:GED852118 FUH852117:FUH852118 FKL852117:FKL852118 FAP852117:FAP852118 EQT852117:EQT852118 EGX852117:EGX852118 DXB852117:DXB852118 DNF852117:DNF852118 DDJ852117:DDJ852118 CTN852117:CTN852118 CJR852117:CJR852118 BZV852117:BZV852118 BPZ852117:BPZ852118 BGD852117:BGD852118 AWH852117:AWH852118 AML852117:AML852118 ACP852117:ACP852118 ST852117:ST852118 IX852117:IX852118 B852117:B852118 WVJ786581:WVJ786582 WLN786581:WLN786582 WBR786581:WBR786582 VRV786581:VRV786582 VHZ786581:VHZ786582 UYD786581:UYD786582 UOH786581:UOH786582 UEL786581:UEL786582 TUP786581:TUP786582 TKT786581:TKT786582 TAX786581:TAX786582 SRB786581:SRB786582 SHF786581:SHF786582 RXJ786581:RXJ786582 RNN786581:RNN786582 RDR786581:RDR786582 QTV786581:QTV786582 QJZ786581:QJZ786582 QAD786581:QAD786582 PQH786581:PQH786582 PGL786581:PGL786582 OWP786581:OWP786582 OMT786581:OMT786582 OCX786581:OCX786582 NTB786581:NTB786582 NJF786581:NJF786582 MZJ786581:MZJ786582 MPN786581:MPN786582 MFR786581:MFR786582 LVV786581:LVV786582 LLZ786581:LLZ786582 LCD786581:LCD786582 KSH786581:KSH786582 KIL786581:KIL786582 JYP786581:JYP786582 JOT786581:JOT786582 JEX786581:JEX786582 IVB786581:IVB786582 ILF786581:ILF786582 IBJ786581:IBJ786582 HRN786581:HRN786582 HHR786581:HHR786582 GXV786581:GXV786582 GNZ786581:GNZ786582 GED786581:GED786582 FUH786581:FUH786582 FKL786581:FKL786582 FAP786581:FAP786582 EQT786581:EQT786582 EGX786581:EGX786582 DXB786581:DXB786582 DNF786581:DNF786582 DDJ786581:DDJ786582 CTN786581:CTN786582 CJR786581:CJR786582 BZV786581:BZV786582 BPZ786581:BPZ786582 BGD786581:BGD786582 AWH786581:AWH786582 AML786581:AML786582 ACP786581:ACP786582 ST786581:ST786582 IX786581:IX786582 B786581:B786582 WVJ721045:WVJ721046 WLN721045:WLN721046 WBR721045:WBR721046 VRV721045:VRV721046 VHZ721045:VHZ721046 UYD721045:UYD721046 UOH721045:UOH721046 UEL721045:UEL721046 TUP721045:TUP721046 TKT721045:TKT721046 TAX721045:TAX721046 SRB721045:SRB721046 SHF721045:SHF721046 RXJ721045:RXJ721046 RNN721045:RNN721046 RDR721045:RDR721046 QTV721045:QTV721046 QJZ721045:QJZ721046 QAD721045:QAD721046 PQH721045:PQH721046 PGL721045:PGL721046 OWP721045:OWP721046 OMT721045:OMT721046 OCX721045:OCX721046 NTB721045:NTB721046 NJF721045:NJF721046 MZJ721045:MZJ721046 MPN721045:MPN721046 MFR721045:MFR721046 LVV721045:LVV721046 LLZ721045:LLZ721046 LCD721045:LCD721046 KSH721045:KSH721046 KIL721045:KIL721046 JYP721045:JYP721046 JOT721045:JOT721046 JEX721045:JEX721046 IVB721045:IVB721046 ILF721045:ILF721046 IBJ721045:IBJ721046 HRN721045:HRN721046 HHR721045:HHR721046 GXV721045:GXV721046 GNZ721045:GNZ721046 GED721045:GED721046 FUH721045:FUH721046 FKL721045:FKL721046 FAP721045:FAP721046 EQT721045:EQT721046 EGX721045:EGX721046 DXB721045:DXB721046 DNF721045:DNF721046 DDJ721045:DDJ721046 CTN721045:CTN721046 CJR721045:CJR721046 BZV721045:BZV721046 BPZ721045:BPZ721046 BGD721045:BGD721046 AWH721045:AWH721046 AML721045:AML721046 ACP721045:ACP721046 ST721045:ST721046 IX721045:IX721046 B721045:B721046 WVJ655509:WVJ655510 WLN655509:WLN655510 WBR655509:WBR655510 VRV655509:VRV655510 VHZ655509:VHZ655510 UYD655509:UYD655510 UOH655509:UOH655510 UEL655509:UEL655510 TUP655509:TUP655510 TKT655509:TKT655510 TAX655509:TAX655510 SRB655509:SRB655510 SHF655509:SHF655510 RXJ655509:RXJ655510 RNN655509:RNN655510 RDR655509:RDR655510 QTV655509:QTV655510 QJZ655509:QJZ655510 QAD655509:QAD655510 PQH655509:PQH655510 PGL655509:PGL655510 OWP655509:OWP655510 OMT655509:OMT655510 OCX655509:OCX655510 NTB655509:NTB655510 NJF655509:NJF655510 MZJ655509:MZJ655510 MPN655509:MPN655510 MFR655509:MFR655510 LVV655509:LVV655510 LLZ655509:LLZ655510 LCD655509:LCD655510 KSH655509:KSH655510 KIL655509:KIL655510 JYP655509:JYP655510 JOT655509:JOT655510 JEX655509:JEX655510 IVB655509:IVB655510 ILF655509:ILF655510 IBJ655509:IBJ655510 HRN655509:HRN655510 HHR655509:HHR655510 GXV655509:GXV655510 GNZ655509:GNZ655510 GED655509:GED655510 FUH655509:FUH655510 FKL655509:FKL655510 FAP655509:FAP655510 EQT655509:EQT655510 EGX655509:EGX655510 DXB655509:DXB655510 DNF655509:DNF655510 DDJ655509:DDJ655510 CTN655509:CTN655510 CJR655509:CJR655510 BZV655509:BZV655510 BPZ655509:BPZ655510 BGD655509:BGD655510 AWH655509:AWH655510 AML655509:AML655510 ACP655509:ACP655510 ST655509:ST655510 IX655509:IX655510 B655509:B655510 WVJ589973:WVJ589974 WLN589973:WLN589974 WBR589973:WBR589974 VRV589973:VRV589974 VHZ589973:VHZ589974 UYD589973:UYD589974 UOH589973:UOH589974 UEL589973:UEL589974 TUP589973:TUP589974 TKT589973:TKT589974 TAX589973:TAX589974 SRB589973:SRB589974 SHF589973:SHF589974 RXJ589973:RXJ589974 RNN589973:RNN589974 RDR589973:RDR589974 QTV589973:QTV589974 QJZ589973:QJZ589974 QAD589973:QAD589974 PQH589973:PQH589974 PGL589973:PGL589974 OWP589973:OWP589974 OMT589973:OMT589974 OCX589973:OCX589974 NTB589973:NTB589974 NJF589973:NJF589974 MZJ589973:MZJ589974 MPN589973:MPN589974 MFR589973:MFR589974 LVV589973:LVV589974 LLZ589973:LLZ589974 LCD589973:LCD589974 KSH589973:KSH589974 KIL589973:KIL589974 JYP589973:JYP589974 JOT589973:JOT589974 JEX589973:JEX589974 IVB589973:IVB589974 ILF589973:ILF589974 IBJ589973:IBJ589974 HRN589973:HRN589974 HHR589973:HHR589974 GXV589973:GXV589974 GNZ589973:GNZ589974 GED589973:GED589974 FUH589973:FUH589974 FKL589973:FKL589974 FAP589973:FAP589974 EQT589973:EQT589974 EGX589973:EGX589974 DXB589973:DXB589974 DNF589973:DNF589974 DDJ589973:DDJ589974 CTN589973:CTN589974 CJR589973:CJR589974 BZV589973:BZV589974 BPZ589973:BPZ589974 BGD589973:BGD589974 AWH589973:AWH589974 AML589973:AML589974 ACP589973:ACP589974 ST589973:ST589974 IX589973:IX589974 B589973:B589974 WVJ524437:WVJ524438 WLN524437:WLN524438 WBR524437:WBR524438 VRV524437:VRV524438 VHZ524437:VHZ524438 UYD524437:UYD524438 UOH524437:UOH524438 UEL524437:UEL524438 TUP524437:TUP524438 TKT524437:TKT524438 TAX524437:TAX524438 SRB524437:SRB524438 SHF524437:SHF524438 RXJ524437:RXJ524438 RNN524437:RNN524438 RDR524437:RDR524438 QTV524437:QTV524438 QJZ524437:QJZ524438 QAD524437:QAD524438 PQH524437:PQH524438 PGL524437:PGL524438 OWP524437:OWP524438 OMT524437:OMT524438 OCX524437:OCX524438 NTB524437:NTB524438 NJF524437:NJF524438 MZJ524437:MZJ524438 MPN524437:MPN524438 MFR524437:MFR524438 LVV524437:LVV524438 LLZ524437:LLZ524438 LCD524437:LCD524438 KSH524437:KSH524438 KIL524437:KIL524438 JYP524437:JYP524438 JOT524437:JOT524438 JEX524437:JEX524438 IVB524437:IVB524438 ILF524437:ILF524438 IBJ524437:IBJ524438 HRN524437:HRN524438 HHR524437:HHR524438 GXV524437:GXV524438 GNZ524437:GNZ524438 GED524437:GED524438 FUH524437:FUH524438 FKL524437:FKL524438 FAP524437:FAP524438 EQT524437:EQT524438 EGX524437:EGX524438 DXB524437:DXB524438 DNF524437:DNF524438 DDJ524437:DDJ524438 CTN524437:CTN524438 CJR524437:CJR524438 BZV524437:BZV524438 BPZ524437:BPZ524438 BGD524437:BGD524438 AWH524437:AWH524438 AML524437:AML524438 ACP524437:ACP524438 ST524437:ST524438 IX524437:IX524438 B524437:B524438 WVJ458901:WVJ458902 WLN458901:WLN458902 WBR458901:WBR458902 VRV458901:VRV458902 VHZ458901:VHZ458902 UYD458901:UYD458902 UOH458901:UOH458902 UEL458901:UEL458902 TUP458901:TUP458902 TKT458901:TKT458902 TAX458901:TAX458902 SRB458901:SRB458902 SHF458901:SHF458902 RXJ458901:RXJ458902 RNN458901:RNN458902 RDR458901:RDR458902 QTV458901:QTV458902 QJZ458901:QJZ458902 QAD458901:QAD458902 PQH458901:PQH458902 PGL458901:PGL458902 OWP458901:OWP458902 OMT458901:OMT458902 OCX458901:OCX458902 NTB458901:NTB458902 NJF458901:NJF458902 MZJ458901:MZJ458902 MPN458901:MPN458902 MFR458901:MFR458902 LVV458901:LVV458902 LLZ458901:LLZ458902 LCD458901:LCD458902 KSH458901:KSH458902 KIL458901:KIL458902 JYP458901:JYP458902 JOT458901:JOT458902 JEX458901:JEX458902 IVB458901:IVB458902 ILF458901:ILF458902 IBJ458901:IBJ458902 HRN458901:HRN458902 HHR458901:HHR458902 GXV458901:GXV458902 GNZ458901:GNZ458902 GED458901:GED458902 FUH458901:FUH458902 FKL458901:FKL458902 FAP458901:FAP458902 EQT458901:EQT458902 EGX458901:EGX458902 DXB458901:DXB458902 DNF458901:DNF458902 DDJ458901:DDJ458902 CTN458901:CTN458902 CJR458901:CJR458902 BZV458901:BZV458902 BPZ458901:BPZ458902 BGD458901:BGD458902 AWH458901:AWH458902 AML458901:AML458902 ACP458901:ACP458902 ST458901:ST458902 IX458901:IX458902 B458901:B458902 WVJ393365:WVJ393366 WLN393365:WLN393366 WBR393365:WBR393366 VRV393365:VRV393366 VHZ393365:VHZ393366 UYD393365:UYD393366 UOH393365:UOH393366 UEL393365:UEL393366 TUP393365:TUP393366 TKT393365:TKT393366 TAX393365:TAX393366 SRB393365:SRB393366 SHF393365:SHF393366 RXJ393365:RXJ393366 RNN393365:RNN393366 RDR393365:RDR393366 QTV393365:QTV393366 QJZ393365:QJZ393366 QAD393365:QAD393366 PQH393365:PQH393366 PGL393365:PGL393366 OWP393365:OWP393366 OMT393365:OMT393366 OCX393365:OCX393366 NTB393365:NTB393366 NJF393365:NJF393366 MZJ393365:MZJ393366 MPN393365:MPN393366 MFR393365:MFR393366 LVV393365:LVV393366 LLZ393365:LLZ393366 LCD393365:LCD393366 KSH393365:KSH393366 KIL393365:KIL393366 JYP393365:JYP393366 JOT393365:JOT393366 JEX393365:JEX393366 IVB393365:IVB393366 ILF393365:ILF393366 IBJ393365:IBJ393366 HRN393365:HRN393366 HHR393365:HHR393366 GXV393365:GXV393366 GNZ393365:GNZ393366 GED393365:GED393366 FUH393365:FUH393366 FKL393365:FKL393366 FAP393365:FAP393366 EQT393365:EQT393366 EGX393365:EGX393366 DXB393365:DXB393366 DNF393365:DNF393366 DDJ393365:DDJ393366 CTN393365:CTN393366 CJR393365:CJR393366 BZV393365:BZV393366 BPZ393365:BPZ393366 BGD393365:BGD393366 AWH393365:AWH393366 AML393365:AML393366 ACP393365:ACP393366 ST393365:ST393366 IX393365:IX393366 B393365:B393366 WVJ327829:WVJ327830 WLN327829:WLN327830 WBR327829:WBR327830 VRV327829:VRV327830 VHZ327829:VHZ327830 UYD327829:UYD327830 UOH327829:UOH327830 UEL327829:UEL327830 TUP327829:TUP327830 TKT327829:TKT327830 TAX327829:TAX327830 SRB327829:SRB327830 SHF327829:SHF327830 RXJ327829:RXJ327830 RNN327829:RNN327830 RDR327829:RDR327830 QTV327829:QTV327830 QJZ327829:QJZ327830 QAD327829:QAD327830 PQH327829:PQH327830 PGL327829:PGL327830 OWP327829:OWP327830 OMT327829:OMT327830 OCX327829:OCX327830 NTB327829:NTB327830 NJF327829:NJF327830 MZJ327829:MZJ327830 MPN327829:MPN327830 MFR327829:MFR327830 LVV327829:LVV327830 LLZ327829:LLZ327830 LCD327829:LCD327830 KSH327829:KSH327830 KIL327829:KIL327830 JYP327829:JYP327830 JOT327829:JOT327830 JEX327829:JEX327830 IVB327829:IVB327830 ILF327829:ILF327830 IBJ327829:IBJ327830 HRN327829:HRN327830 HHR327829:HHR327830 GXV327829:GXV327830 GNZ327829:GNZ327830 GED327829:GED327830 FUH327829:FUH327830 FKL327829:FKL327830 FAP327829:FAP327830 EQT327829:EQT327830 EGX327829:EGX327830 DXB327829:DXB327830 DNF327829:DNF327830 DDJ327829:DDJ327830 CTN327829:CTN327830 CJR327829:CJR327830 BZV327829:BZV327830 BPZ327829:BPZ327830 BGD327829:BGD327830 AWH327829:AWH327830 AML327829:AML327830 ACP327829:ACP327830 ST327829:ST327830 IX327829:IX327830 B327829:B327830 WVJ262293:WVJ262294 WLN262293:WLN262294 WBR262293:WBR262294 VRV262293:VRV262294 VHZ262293:VHZ262294 UYD262293:UYD262294 UOH262293:UOH262294 UEL262293:UEL262294 TUP262293:TUP262294 TKT262293:TKT262294 TAX262293:TAX262294 SRB262293:SRB262294 SHF262293:SHF262294 RXJ262293:RXJ262294 RNN262293:RNN262294 RDR262293:RDR262294 QTV262293:QTV262294 QJZ262293:QJZ262294 QAD262293:QAD262294 PQH262293:PQH262294 PGL262293:PGL262294 OWP262293:OWP262294 OMT262293:OMT262294 OCX262293:OCX262294 NTB262293:NTB262294 NJF262293:NJF262294 MZJ262293:MZJ262294 MPN262293:MPN262294 MFR262293:MFR262294 LVV262293:LVV262294 LLZ262293:LLZ262294 LCD262293:LCD262294 KSH262293:KSH262294 KIL262293:KIL262294 JYP262293:JYP262294 JOT262293:JOT262294 JEX262293:JEX262294 IVB262293:IVB262294 ILF262293:ILF262294 IBJ262293:IBJ262294 HRN262293:HRN262294 HHR262293:HHR262294 GXV262293:GXV262294 GNZ262293:GNZ262294 GED262293:GED262294 FUH262293:FUH262294 FKL262293:FKL262294 FAP262293:FAP262294 EQT262293:EQT262294 EGX262293:EGX262294 DXB262293:DXB262294 DNF262293:DNF262294 DDJ262293:DDJ262294 CTN262293:CTN262294 CJR262293:CJR262294 BZV262293:BZV262294 BPZ262293:BPZ262294 BGD262293:BGD262294 AWH262293:AWH262294 AML262293:AML262294 ACP262293:ACP262294 ST262293:ST262294 IX262293:IX262294 B262293:B262294 WVJ196757:WVJ196758 WLN196757:WLN196758 WBR196757:WBR196758 VRV196757:VRV196758 VHZ196757:VHZ196758 UYD196757:UYD196758 UOH196757:UOH196758 UEL196757:UEL196758 TUP196757:TUP196758 TKT196757:TKT196758 TAX196757:TAX196758 SRB196757:SRB196758 SHF196757:SHF196758 RXJ196757:RXJ196758 RNN196757:RNN196758 RDR196757:RDR196758 QTV196757:QTV196758 QJZ196757:QJZ196758 QAD196757:QAD196758 PQH196757:PQH196758 PGL196757:PGL196758 OWP196757:OWP196758 OMT196757:OMT196758 OCX196757:OCX196758 NTB196757:NTB196758 NJF196757:NJF196758 MZJ196757:MZJ196758 MPN196757:MPN196758 MFR196757:MFR196758 LVV196757:LVV196758 LLZ196757:LLZ196758 LCD196757:LCD196758 KSH196757:KSH196758 KIL196757:KIL196758 JYP196757:JYP196758 JOT196757:JOT196758 JEX196757:JEX196758 IVB196757:IVB196758 ILF196757:ILF196758 IBJ196757:IBJ196758 HRN196757:HRN196758 HHR196757:HHR196758 GXV196757:GXV196758 GNZ196757:GNZ196758 GED196757:GED196758 FUH196757:FUH196758 FKL196757:FKL196758 FAP196757:FAP196758 EQT196757:EQT196758 EGX196757:EGX196758 DXB196757:DXB196758 DNF196757:DNF196758 DDJ196757:DDJ196758 CTN196757:CTN196758 CJR196757:CJR196758 BZV196757:BZV196758 BPZ196757:BPZ196758 BGD196757:BGD196758 AWH196757:AWH196758 AML196757:AML196758 ACP196757:ACP196758 ST196757:ST196758 IX196757:IX196758 B196757:B196758 WVJ131221:WVJ131222 WLN131221:WLN131222 WBR131221:WBR131222 VRV131221:VRV131222 VHZ131221:VHZ131222 UYD131221:UYD131222 UOH131221:UOH131222 UEL131221:UEL131222 TUP131221:TUP131222 TKT131221:TKT131222 TAX131221:TAX131222 SRB131221:SRB131222 SHF131221:SHF131222 RXJ131221:RXJ131222 RNN131221:RNN131222 RDR131221:RDR131222 QTV131221:QTV131222 QJZ131221:QJZ131222 QAD131221:QAD131222 PQH131221:PQH131222 PGL131221:PGL131222 OWP131221:OWP131222 OMT131221:OMT131222 OCX131221:OCX131222 NTB131221:NTB131222 NJF131221:NJF131222 MZJ131221:MZJ131222 MPN131221:MPN131222 MFR131221:MFR131222 LVV131221:LVV131222 LLZ131221:LLZ131222 LCD131221:LCD131222 KSH131221:KSH131222 KIL131221:KIL131222 JYP131221:JYP131222 JOT131221:JOT131222 JEX131221:JEX131222 IVB131221:IVB131222 ILF131221:ILF131222 IBJ131221:IBJ131222 HRN131221:HRN131222 HHR131221:HHR131222 GXV131221:GXV131222 GNZ131221:GNZ131222 GED131221:GED131222 FUH131221:FUH131222 FKL131221:FKL131222 FAP131221:FAP131222 EQT131221:EQT131222 EGX131221:EGX131222 DXB131221:DXB131222 DNF131221:DNF131222 DDJ131221:DDJ131222 CTN131221:CTN131222 CJR131221:CJR131222 BZV131221:BZV131222 BPZ131221:BPZ131222 BGD131221:BGD131222 AWH131221:AWH131222 AML131221:AML131222 ACP131221:ACP131222 ST131221:ST131222 IX131221:IX131222 B131221:B131222 WVJ65685:WVJ65686 WLN65685:WLN65686 WBR65685:WBR65686 VRV65685:VRV65686 VHZ65685:VHZ65686 UYD65685:UYD65686 UOH65685:UOH65686 UEL65685:UEL65686 TUP65685:TUP65686 TKT65685:TKT65686 TAX65685:TAX65686 SRB65685:SRB65686 SHF65685:SHF65686 RXJ65685:RXJ65686 RNN65685:RNN65686 RDR65685:RDR65686 QTV65685:QTV65686 QJZ65685:QJZ65686 QAD65685:QAD65686 PQH65685:PQH65686 PGL65685:PGL65686 OWP65685:OWP65686 OMT65685:OMT65686 OCX65685:OCX65686 NTB65685:NTB65686 NJF65685:NJF65686 MZJ65685:MZJ65686 MPN65685:MPN65686 MFR65685:MFR65686 LVV65685:LVV65686 LLZ65685:LLZ65686 LCD65685:LCD65686 KSH65685:KSH65686 KIL65685:KIL65686 JYP65685:JYP65686 JOT65685:JOT65686 JEX65685:JEX65686 IVB65685:IVB65686 ILF65685:ILF65686 IBJ65685:IBJ65686 HRN65685:HRN65686 HHR65685:HHR65686 GXV65685:GXV65686 GNZ65685:GNZ65686 GED65685:GED65686 FUH65685:FUH65686 FKL65685:FKL65686 FAP65685:FAP65686 EQT65685:EQT65686 EGX65685:EGX65686 DXB65685:DXB65686 DNF65685:DNF65686 DDJ65685:DDJ65686 CTN65685:CTN65686 CJR65685:CJR65686 BZV65685:BZV65686 BPZ65685:BPZ65686 BGD65685:BGD65686 AWH65685:AWH65686 AML65685:AML65686 ACP65685:ACP65686 ST65685:ST65686 IX65685:IX65686 B65685:B65686 B141:B142 B144 B152 ST141:ST152 ACP141:ACP152 AML141:AML152 AWH141:AWH152 BGD141:BGD152 BPZ141:BPZ152 BZV141:BZV152 CJR141:CJR152 CTN141:CTN152 DDJ141:DDJ152 DNF141:DNF152 DXB141:DXB152 EGX141:EGX152 EQT141:EQT152 FAP141:FAP152 FKL141:FKL152 FUH141:FUH152 GED141:GED152 GNZ141:GNZ152 GXV141:GXV152 HHR141:HHR152 HRN141:HRN152 IBJ141:IBJ152 ILF141:ILF152 IVB141:IVB152 JEX141:JEX152 JOT141:JOT152 JYP141:JYP152 KIL141:KIL152 KSH141:KSH152 LCD141:LCD152 LLZ141:LLZ152 LVV141:LVV152 MFR141:MFR152 MPN141:MPN152 MZJ141:MZJ152 NJF141:NJF152 NTB141:NTB152 OCX141:OCX152 OMT141:OMT152 OWP141:OWP152 PGL141:PGL152 PQH141:PQH152 QAD141:QAD152 QJZ141:QJZ152 QTV141:QTV152 RDR141:RDR152 RNN141:RNN152 RXJ141:RXJ152 SHF141:SHF152 SRB141:SRB152 TAX141:TAX152 TKT141:TKT152 TUP141:TUP152 UEL141:UEL152 UOH141:UOH152 UYD141:UYD152 VHZ141:VHZ152 VRV141:VRV152 WBR141:WBR152 WLN141:WLN152 WVJ141:WVJ152 IX141:IX152">
      <formula1>-1</formula1>
      <formula2>0</formula2>
    </dataValidation>
  </dataValidations>
  <pageMargins left="0.75" right="0.75" top="1" bottom="1" header="0.5" footer="0.5"/>
  <pageSetup scale="65" fitToHeight="0" orientation="portrait" r:id="rId1"/>
  <headerFooter alignWithMargins="0"/>
  <rowBreaks count="3" manualBreakCount="3">
    <brk id="46" max="3" man="1"/>
    <brk id="96" max="3" man="1"/>
    <brk id="142" max="3" man="1"/>
  </rowBreaks>
</worksheet>
</file>

<file path=xl/worksheets/sheet2.xml><?xml version="1.0" encoding="utf-8"?>
<worksheet xmlns="http://schemas.openxmlformats.org/spreadsheetml/2006/main" xmlns:r="http://schemas.openxmlformats.org/officeDocument/2006/relationships">
  <dimension ref="A2:E85"/>
  <sheetViews>
    <sheetView showGridLines="0" view="pageBreakPreview" topLeftCell="A16" zoomScale="80" zoomScaleNormal="100" zoomScaleSheetLayoutView="80" workbookViewId="0">
      <selection activeCell="B19" sqref="B19"/>
    </sheetView>
  </sheetViews>
  <sheetFormatPr defaultRowHeight="15"/>
  <cols>
    <col min="1" max="1" width="9.140625" style="85"/>
    <col min="2" max="2" width="91.85546875" style="85" customWidth="1"/>
    <col min="3" max="4" width="9.140625" style="85"/>
    <col min="5" max="5" width="91.85546875" style="85" customWidth="1"/>
    <col min="6" max="16384" width="9.140625" style="85"/>
  </cols>
  <sheetData>
    <row r="2" spans="1:5">
      <c r="A2" s="84"/>
      <c r="B2" s="84"/>
      <c r="C2" s="84"/>
      <c r="E2" s="84"/>
    </row>
    <row r="3" spans="1:5" ht="19.5">
      <c r="A3" s="84"/>
      <c r="B3" s="86" t="s">
        <v>32</v>
      </c>
      <c r="C3" s="84"/>
      <c r="E3" s="86"/>
    </row>
    <row r="4" spans="1:5">
      <c r="A4" s="84"/>
      <c r="B4" s="84"/>
      <c r="C4" s="84"/>
      <c r="E4" s="84"/>
    </row>
    <row r="5" spans="1:5" ht="17.25">
      <c r="A5" s="84"/>
      <c r="B5" s="87" t="s">
        <v>90</v>
      </c>
      <c r="C5" s="84"/>
      <c r="D5" s="88"/>
      <c r="E5" s="87"/>
    </row>
    <row r="6" spans="1:5">
      <c r="A6" s="84"/>
      <c r="B6" s="84"/>
      <c r="C6" s="84"/>
      <c r="E6" s="84"/>
    </row>
    <row r="7" spans="1:5" ht="135">
      <c r="A7" s="84"/>
      <c r="B7" s="89" t="s">
        <v>106</v>
      </c>
      <c r="C7" s="84"/>
      <c r="E7" s="89"/>
    </row>
    <row r="8" spans="1:5">
      <c r="A8" s="84"/>
      <c r="B8" s="84"/>
      <c r="C8" s="84"/>
      <c r="E8" s="84"/>
    </row>
    <row r="9" spans="1:5" ht="17.25">
      <c r="A9" s="84"/>
      <c r="B9" s="87" t="s">
        <v>91</v>
      </c>
      <c r="C9" s="84"/>
      <c r="E9" s="87"/>
    </row>
    <row r="10" spans="1:5">
      <c r="A10" s="84"/>
      <c r="B10" s="84"/>
      <c r="C10" s="84"/>
      <c r="E10" s="84"/>
    </row>
    <row r="11" spans="1:5" ht="90">
      <c r="A11" s="84"/>
      <c r="B11" s="89" t="s">
        <v>213</v>
      </c>
      <c r="C11" s="84"/>
      <c r="E11" s="89"/>
    </row>
    <row r="12" spans="1:5">
      <c r="A12" s="84"/>
      <c r="B12" s="89"/>
      <c r="C12" s="84"/>
      <c r="E12" s="89"/>
    </row>
    <row r="13" spans="1:5" ht="17.25">
      <c r="A13" s="84"/>
      <c r="B13" s="87" t="s">
        <v>214</v>
      </c>
      <c r="C13" s="84"/>
      <c r="E13" s="87"/>
    </row>
    <row r="14" spans="1:5" ht="17.25">
      <c r="A14" s="84"/>
      <c r="B14" s="87"/>
      <c r="C14" s="84"/>
      <c r="E14" s="87"/>
    </row>
    <row r="15" spans="1:5" ht="120">
      <c r="A15" s="84"/>
      <c r="B15" s="89" t="s">
        <v>215</v>
      </c>
      <c r="C15" s="84"/>
      <c r="E15" s="89"/>
    </row>
    <row r="16" spans="1:5">
      <c r="A16" s="84"/>
      <c r="B16" s="84"/>
      <c r="C16" s="84"/>
      <c r="E16" s="84"/>
    </row>
    <row r="17" spans="1:5" ht="17.25">
      <c r="A17" s="84"/>
      <c r="B17" s="87" t="s">
        <v>54</v>
      </c>
      <c r="C17" s="84"/>
      <c r="E17" s="87"/>
    </row>
    <row r="18" spans="1:5" ht="225">
      <c r="A18" s="84"/>
      <c r="B18" s="89" t="s">
        <v>240</v>
      </c>
      <c r="C18" s="84"/>
      <c r="E18" s="89"/>
    </row>
    <row r="19" spans="1:5">
      <c r="A19" s="84"/>
      <c r="B19" s="84"/>
      <c r="C19" s="84"/>
      <c r="E19" s="84"/>
    </row>
    <row r="20" spans="1:5" ht="17.25">
      <c r="A20" s="84"/>
      <c r="B20" s="87" t="s">
        <v>167</v>
      </c>
      <c r="C20" s="84"/>
      <c r="E20" s="87"/>
    </row>
    <row r="21" spans="1:5">
      <c r="A21" s="84"/>
      <c r="B21" s="84"/>
      <c r="C21" s="84"/>
      <c r="E21" s="84"/>
    </row>
    <row r="22" spans="1:5" ht="180">
      <c r="A22" s="84"/>
      <c r="B22" s="89" t="s">
        <v>172</v>
      </c>
      <c r="C22" s="84"/>
      <c r="E22" s="89"/>
    </row>
    <row r="23" spans="1:5" ht="17.25">
      <c r="A23" s="84"/>
      <c r="B23" s="148" t="s">
        <v>237</v>
      </c>
      <c r="C23" s="84"/>
      <c r="E23" s="89"/>
    </row>
    <row r="24" spans="1:5">
      <c r="A24" s="84"/>
      <c r="B24" s="89"/>
      <c r="C24" s="84"/>
      <c r="E24" s="89"/>
    </row>
    <row r="25" spans="1:5">
      <c r="A25" s="84"/>
      <c r="B25" s="89" t="s">
        <v>238</v>
      </c>
      <c r="C25" s="84"/>
      <c r="E25" s="89"/>
    </row>
    <row r="26" spans="1:5">
      <c r="A26" s="84"/>
      <c r="B26" s="89" t="s">
        <v>239</v>
      </c>
      <c r="C26" s="84"/>
      <c r="E26" s="89"/>
    </row>
    <row r="27" spans="1:5">
      <c r="A27" s="84"/>
      <c r="B27" s="84"/>
      <c r="C27" s="84"/>
      <c r="E27" s="84"/>
    </row>
    <row r="28" spans="1:5" ht="17.25">
      <c r="A28" s="84"/>
      <c r="B28" s="87" t="s">
        <v>92</v>
      </c>
      <c r="C28" s="84"/>
      <c r="E28" s="87"/>
    </row>
    <row r="29" spans="1:5" ht="17.25">
      <c r="A29" s="84"/>
      <c r="B29" s="87"/>
      <c r="C29" s="84"/>
      <c r="E29" s="87"/>
    </row>
    <row r="30" spans="1:5" ht="90">
      <c r="A30" s="84"/>
      <c r="B30" s="89" t="s">
        <v>217</v>
      </c>
      <c r="C30" s="84"/>
      <c r="E30" s="89"/>
    </row>
    <row r="31" spans="1:5">
      <c r="A31" s="84"/>
      <c r="B31" s="84"/>
      <c r="C31" s="84"/>
      <c r="E31" s="84"/>
    </row>
    <row r="32" spans="1:5" ht="45">
      <c r="A32" s="84"/>
      <c r="B32" s="89" t="s">
        <v>93</v>
      </c>
      <c r="C32" s="84"/>
      <c r="E32" s="89"/>
    </row>
    <row r="33" spans="1:5">
      <c r="A33" s="84"/>
      <c r="B33" s="89"/>
      <c r="C33" s="84"/>
      <c r="E33" s="89"/>
    </row>
    <row r="34" spans="1:5">
      <c r="A34" s="84"/>
      <c r="B34" s="89" t="s">
        <v>112</v>
      </c>
      <c r="C34" s="84"/>
      <c r="E34" s="89"/>
    </row>
    <row r="35" spans="1:5">
      <c r="A35" s="84"/>
      <c r="B35" s="84"/>
      <c r="C35" s="84"/>
      <c r="E35" s="84"/>
    </row>
    <row r="36" spans="1:5" ht="45">
      <c r="A36" s="84"/>
      <c r="B36" s="89" t="s">
        <v>218</v>
      </c>
      <c r="C36" s="84"/>
      <c r="E36" s="89"/>
    </row>
    <row r="37" spans="1:5">
      <c r="A37" s="84"/>
      <c r="B37" s="84"/>
      <c r="C37" s="84"/>
      <c r="E37" s="84"/>
    </row>
    <row r="38" spans="1:5" ht="17.25">
      <c r="A38" s="84"/>
      <c r="B38" s="87" t="s">
        <v>35</v>
      </c>
      <c r="C38" s="84"/>
      <c r="E38" s="87"/>
    </row>
    <row r="39" spans="1:5">
      <c r="A39" s="84"/>
      <c r="B39" s="84"/>
      <c r="C39" s="84"/>
      <c r="E39" s="84"/>
    </row>
    <row r="40" spans="1:5" ht="45">
      <c r="A40" s="84"/>
      <c r="B40" s="89" t="s">
        <v>94</v>
      </c>
      <c r="C40" s="84"/>
      <c r="E40" s="89"/>
    </row>
    <row r="41" spans="1:5">
      <c r="A41" s="84"/>
      <c r="B41" s="84"/>
      <c r="C41" s="84"/>
      <c r="E41" s="84"/>
    </row>
    <row r="42" spans="1:5" ht="17.25">
      <c r="A42" s="84"/>
      <c r="B42" s="87" t="s">
        <v>95</v>
      </c>
      <c r="C42" s="84"/>
      <c r="E42" s="87"/>
    </row>
    <row r="43" spans="1:5" ht="105">
      <c r="A43" s="84"/>
      <c r="B43" s="89" t="s">
        <v>96</v>
      </c>
      <c r="C43" s="84"/>
      <c r="E43" s="89"/>
    </row>
    <row r="44" spans="1:5">
      <c r="A44" s="84"/>
      <c r="B44" s="84"/>
      <c r="C44" s="84"/>
      <c r="E44" s="84"/>
    </row>
    <row r="45" spans="1:5" ht="30">
      <c r="A45" s="84"/>
      <c r="B45" s="89" t="s">
        <v>97</v>
      </c>
      <c r="C45" s="84"/>
      <c r="E45" s="89"/>
    </row>
    <row r="46" spans="1:5">
      <c r="A46" s="84"/>
      <c r="B46" s="84"/>
      <c r="C46" s="84"/>
      <c r="E46" s="84"/>
    </row>
    <row r="47" spans="1:5" ht="45">
      <c r="A47" s="84"/>
      <c r="B47" s="89" t="s">
        <v>107</v>
      </c>
      <c r="C47" s="84"/>
      <c r="E47" s="89"/>
    </row>
    <row r="48" spans="1:5">
      <c r="A48" s="84"/>
      <c r="B48" s="84"/>
      <c r="C48" s="84"/>
      <c r="E48" s="84"/>
    </row>
    <row r="49" spans="1:5" ht="30">
      <c r="A49" s="84"/>
      <c r="B49" s="89" t="s">
        <v>98</v>
      </c>
      <c r="C49" s="84"/>
      <c r="E49" s="89"/>
    </row>
    <row r="50" spans="1:5">
      <c r="A50" s="84"/>
      <c r="B50" s="84"/>
      <c r="C50" s="84"/>
      <c r="E50" s="84"/>
    </row>
    <row r="51" spans="1:5" ht="45">
      <c r="A51" s="84"/>
      <c r="B51" s="89" t="s">
        <v>173</v>
      </c>
      <c r="C51" s="84"/>
      <c r="E51" s="89"/>
    </row>
    <row r="52" spans="1:5">
      <c r="A52" s="84"/>
      <c r="B52" s="84"/>
      <c r="C52" s="84"/>
      <c r="E52" s="89"/>
    </row>
    <row r="53" spans="1:5" ht="135">
      <c r="A53" s="84"/>
      <c r="B53" s="89" t="s">
        <v>221</v>
      </c>
      <c r="C53" s="84"/>
    </row>
    <row r="54" spans="1:5">
      <c r="A54" s="84"/>
      <c r="B54" s="89"/>
      <c r="C54" s="84"/>
    </row>
    <row r="55" spans="1:5" ht="17.25">
      <c r="A55" s="84"/>
      <c r="B55" s="87" t="s">
        <v>99</v>
      </c>
      <c r="C55" s="84"/>
      <c r="E55" s="87"/>
    </row>
    <row r="56" spans="1:5">
      <c r="A56" s="84"/>
      <c r="B56" s="84"/>
      <c r="C56" s="84"/>
      <c r="E56" s="84"/>
    </row>
    <row r="57" spans="1:5" ht="45">
      <c r="A57" s="84"/>
      <c r="B57" s="89" t="s">
        <v>100</v>
      </c>
      <c r="C57" s="84"/>
      <c r="E57" s="89"/>
    </row>
    <row r="58" spans="1:5">
      <c r="A58" s="84"/>
      <c r="B58" s="84"/>
      <c r="C58" s="84"/>
      <c r="E58" s="84"/>
    </row>
    <row r="59" spans="1:5" ht="17.25">
      <c r="A59" s="84"/>
      <c r="B59" s="87" t="s">
        <v>80</v>
      </c>
      <c r="C59" s="84"/>
      <c r="E59" s="87"/>
    </row>
    <row r="60" spans="1:5">
      <c r="A60" s="84"/>
      <c r="B60" s="84"/>
      <c r="C60" s="84"/>
      <c r="E60" s="84"/>
    </row>
    <row r="61" spans="1:5" ht="90">
      <c r="A61" s="84"/>
      <c r="B61" s="89" t="s">
        <v>101</v>
      </c>
      <c r="C61" s="84"/>
      <c r="E61" s="89"/>
    </row>
    <row r="62" spans="1:5">
      <c r="A62" s="84"/>
      <c r="B62" s="84"/>
      <c r="C62" s="84"/>
      <c r="E62" s="84"/>
    </row>
    <row r="63" spans="1:5" ht="90">
      <c r="A63" s="84"/>
      <c r="B63" s="89" t="s">
        <v>175</v>
      </c>
      <c r="C63" s="84"/>
    </row>
    <row r="64" spans="1:5">
      <c r="A64" s="84"/>
      <c r="B64" s="84"/>
      <c r="C64" s="84"/>
    </row>
    <row r="65" spans="1:5" ht="45">
      <c r="A65" s="84"/>
      <c r="B65" s="89" t="s">
        <v>108</v>
      </c>
      <c r="C65" s="84"/>
      <c r="E65" s="89"/>
    </row>
    <row r="66" spans="1:5">
      <c r="A66" s="84"/>
      <c r="B66" s="84"/>
      <c r="C66" s="84"/>
    </row>
    <row r="67" spans="1:5" ht="45">
      <c r="A67" s="84"/>
      <c r="B67" s="89" t="s">
        <v>176</v>
      </c>
      <c r="C67" s="84"/>
      <c r="E67" s="89"/>
    </row>
    <row r="68" spans="1:5">
      <c r="A68" s="84"/>
      <c r="B68" s="84"/>
      <c r="C68" s="84"/>
    </row>
    <row r="69" spans="1:5" ht="45">
      <c r="A69" s="84"/>
      <c r="B69" s="89" t="s">
        <v>102</v>
      </c>
      <c r="C69" s="84"/>
      <c r="E69" s="84"/>
    </row>
    <row r="70" spans="1:5">
      <c r="A70" s="84"/>
      <c r="B70" s="84"/>
      <c r="C70" s="84"/>
      <c r="E70" s="89"/>
    </row>
    <row r="71" spans="1:5" ht="17.25">
      <c r="A71" s="84"/>
      <c r="B71" s="87" t="s">
        <v>28</v>
      </c>
      <c r="C71" s="84"/>
      <c r="E71" s="87"/>
    </row>
    <row r="72" spans="1:5">
      <c r="A72" s="84"/>
      <c r="B72" s="84"/>
      <c r="C72" s="84"/>
      <c r="E72" s="84"/>
    </row>
    <row r="73" spans="1:5" ht="30">
      <c r="A73" s="84"/>
      <c r="B73" s="89" t="s">
        <v>103</v>
      </c>
      <c r="C73" s="84"/>
      <c r="E73" s="89"/>
    </row>
    <row r="74" spans="1:5">
      <c r="A74" s="84"/>
      <c r="B74" s="89"/>
      <c r="C74" s="84"/>
      <c r="E74" s="89"/>
    </row>
    <row r="75" spans="1:5" ht="30">
      <c r="A75" s="84"/>
      <c r="B75" s="89" t="s">
        <v>109</v>
      </c>
      <c r="C75" s="84"/>
      <c r="E75" s="89"/>
    </row>
    <row r="76" spans="1:5">
      <c r="A76" s="84"/>
      <c r="B76" s="89"/>
      <c r="C76" s="84"/>
      <c r="E76" s="89"/>
    </row>
    <row r="77" spans="1:5" ht="30">
      <c r="A77" s="84"/>
      <c r="B77" s="89" t="s">
        <v>104</v>
      </c>
      <c r="C77" s="84"/>
      <c r="E77" s="89"/>
    </row>
    <row r="78" spans="1:5">
      <c r="A78" s="84"/>
      <c r="B78" s="89"/>
      <c r="C78" s="84"/>
      <c r="E78" s="89"/>
    </row>
    <row r="79" spans="1:5" ht="45">
      <c r="B79" s="89" t="s">
        <v>219</v>
      </c>
      <c r="E79" s="89"/>
    </row>
    <row r="80" spans="1:5">
      <c r="B80" s="89"/>
      <c r="E80" s="89"/>
    </row>
    <row r="81" spans="2:5" ht="30">
      <c r="B81" s="89" t="s">
        <v>105</v>
      </c>
      <c r="E81" s="89"/>
    </row>
    <row r="82" spans="2:5">
      <c r="B82" s="89"/>
      <c r="E82" s="89"/>
    </row>
    <row r="83" spans="2:5" ht="45">
      <c r="B83" s="89" t="s">
        <v>216</v>
      </c>
      <c r="E83" s="89"/>
    </row>
    <row r="85" spans="2:5" ht="45">
      <c r="B85" s="89" t="s">
        <v>220</v>
      </c>
      <c r="E85" s="89"/>
    </row>
  </sheetData>
  <pageMargins left="0.7" right="0.7" top="0.75" bottom="0.75" header="0.3" footer="0.3"/>
  <pageSetup paperSize="9" scale="98" orientation="portrait" r:id="rId1"/>
  <rowBreaks count="2" manualBreakCount="2">
    <brk id="16" min="1" max="1" man="1"/>
    <brk id="58" min="1" max="1" man="1"/>
  </rowBreaks>
</worksheet>
</file>

<file path=xl/worksheets/sheet3.xml><?xml version="1.0" encoding="utf-8"?>
<worksheet xmlns="http://schemas.openxmlformats.org/spreadsheetml/2006/main" xmlns:r="http://schemas.openxmlformats.org/officeDocument/2006/relationships">
  <dimension ref="B2:P102"/>
  <sheetViews>
    <sheetView workbookViewId="0">
      <selection activeCell="B104" sqref="B104:N121"/>
    </sheetView>
  </sheetViews>
  <sheetFormatPr defaultRowHeight="15"/>
  <cols>
    <col min="2" max="2" width="18.5703125" bestFit="1" customWidth="1"/>
    <col min="3" max="3" width="10.140625" bestFit="1" customWidth="1"/>
  </cols>
  <sheetData>
    <row r="2" spans="2:16">
      <c r="B2" s="53" t="s">
        <v>53</v>
      </c>
      <c r="C2" s="53" t="s">
        <v>41</v>
      </c>
      <c r="D2" s="53" t="s">
        <v>42</v>
      </c>
      <c r="E2" s="53" t="s">
        <v>43</v>
      </c>
      <c r="F2" s="53" t="s">
        <v>44</v>
      </c>
      <c r="G2" s="53" t="s">
        <v>45</v>
      </c>
      <c r="H2" s="53" t="s">
        <v>46</v>
      </c>
      <c r="I2" s="53" t="s">
        <v>47</v>
      </c>
      <c r="J2" s="53" t="s">
        <v>48</v>
      </c>
      <c r="K2" s="53" t="s">
        <v>49</v>
      </c>
      <c r="L2" s="53" t="s">
        <v>50</v>
      </c>
      <c r="M2" s="53" t="s">
        <v>51</v>
      </c>
      <c r="N2" s="53" t="s">
        <v>52</v>
      </c>
      <c r="P2" t="s">
        <v>63</v>
      </c>
    </row>
    <row r="3" spans="2:16">
      <c r="B3" s="53">
        <v>1</v>
      </c>
      <c r="C3" s="55">
        <v>1.6E-2</v>
      </c>
      <c r="D3" s="55">
        <v>0.1</v>
      </c>
      <c r="E3" s="55">
        <v>9.6000000000000002E-2</v>
      </c>
      <c r="F3" s="55">
        <v>4.5999999999999999E-2</v>
      </c>
      <c r="G3" s="55">
        <v>0.16500000000000001</v>
      </c>
      <c r="H3" s="55">
        <v>4.1000000000000002E-2</v>
      </c>
      <c r="I3" s="55">
        <v>7.3999999999999996E-2</v>
      </c>
      <c r="J3" s="55">
        <v>0.186</v>
      </c>
      <c r="K3" s="55">
        <v>0.17599999999999999</v>
      </c>
      <c r="L3" s="55">
        <v>5.6000000000000001E-2</v>
      </c>
      <c r="M3" s="55">
        <v>2.5000000000000001E-2</v>
      </c>
      <c r="N3" s="55">
        <v>5.0999999999999997E-2</v>
      </c>
      <c r="O3" s="1"/>
    </row>
    <row r="4" spans="2:16">
      <c r="B4" s="53">
        <v>2</v>
      </c>
      <c r="C4" s="55">
        <v>7.4999999999999997E-2</v>
      </c>
      <c r="D4" s="55">
        <v>0.16</v>
      </c>
      <c r="E4" s="55">
        <v>0.105</v>
      </c>
      <c r="F4" s="55">
        <v>0.19500000000000001</v>
      </c>
      <c r="G4" s="55">
        <v>2.8000000000000001E-2</v>
      </c>
      <c r="H4" s="55">
        <v>3.5000000000000003E-2</v>
      </c>
      <c r="I4" s="55">
        <v>0.05</v>
      </c>
      <c r="J4" s="55">
        <v>6.4000000000000001E-2</v>
      </c>
      <c r="K4" s="55">
        <v>6.0000000000000001E-3</v>
      </c>
      <c r="L4" s="55">
        <v>3.7999999999999999E-2</v>
      </c>
      <c r="M4" s="55">
        <v>0.17599999999999999</v>
      </c>
      <c r="N4" s="55">
        <v>0.183</v>
      </c>
      <c r="O4" s="1"/>
    </row>
    <row r="5" spans="2:16">
      <c r="B5" s="53">
        <v>3</v>
      </c>
      <c r="C5" s="55">
        <v>0.17299999999999999</v>
      </c>
      <c r="D5" s="55">
        <v>0.127</v>
      </c>
      <c r="E5" s="55">
        <v>0.18099999999999999</v>
      </c>
      <c r="F5" s="55">
        <v>0.158</v>
      </c>
      <c r="G5" s="55">
        <v>1.4E-2</v>
      </c>
      <c r="H5" s="55">
        <v>0.107</v>
      </c>
      <c r="I5" s="55">
        <v>0.10299999999999999</v>
      </c>
      <c r="J5" s="55">
        <v>0.13300000000000001</v>
      </c>
      <c r="K5" s="55">
        <v>0.106</v>
      </c>
      <c r="L5" s="55">
        <v>0.13300000000000001</v>
      </c>
      <c r="M5" s="55">
        <v>0.192</v>
      </c>
      <c r="N5" s="55">
        <v>0.17599999999999999</v>
      </c>
      <c r="O5" s="1"/>
    </row>
    <row r="6" spans="2:16">
      <c r="B6" s="53">
        <v>4</v>
      </c>
      <c r="C6" s="55">
        <v>0.16500000000000001</v>
      </c>
      <c r="D6" s="55">
        <v>0.20599999999999999</v>
      </c>
      <c r="E6" s="55">
        <v>9.9000000000000005E-2</v>
      </c>
      <c r="F6" s="55">
        <v>9.5000000000000001E-2</v>
      </c>
      <c r="G6" s="55">
        <v>0.15</v>
      </c>
      <c r="H6" s="55">
        <v>6.5000000000000002E-2</v>
      </c>
      <c r="I6" s="55">
        <v>4.5999999999999999E-2</v>
      </c>
      <c r="J6" s="55">
        <v>8.5000000000000006E-2</v>
      </c>
      <c r="K6" s="55">
        <v>0.158</v>
      </c>
      <c r="L6" s="55">
        <v>0.108</v>
      </c>
      <c r="M6" s="55">
        <v>6.8000000000000005E-2</v>
      </c>
      <c r="N6" s="55">
        <v>0.10299999999999999</v>
      </c>
      <c r="O6" s="1"/>
    </row>
    <row r="7" spans="2:16">
      <c r="B7" s="53">
        <v>5</v>
      </c>
      <c r="C7" s="55">
        <v>0.158</v>
      </c>
      <c r="D7" s="55">
        <v>0.221</v>
      </c>
      <c r="E7" s="55">
        <v>1.0999999999999999E-2</v>
      </c>
      <c r="F7" s="55">
        <v>8.3000000000000004E-2</v>
      </c>
      <c r="G7" s="55">
        <v>3.1E-2</v>
      </c>
      <c r="H7" s="55">
        <v>0.14799999999999999</v>
      </c>
      <c r="I7" s="55">
        <v>8.4000000000000005E-2</v>
      </c>
      <c r="J7" s="55">
        <v>0.13200000000000001</v>
      </c>
      <c r="K7" s="55">
        <v>7.5999999999999998E-2</v>
      </c>
      <c r="L7" s="55">
        <v>6.9000000000000006E-2</v>
      </c>
      <c r="M7" s="55">
        <v>0.126</v>
      </c>
      <c r="N7" s="55">
        <v>2.5000000000000001E-2</v>
      </c>
      <c r="O7" s="1"/>
    </row>
    <row r="8" spans="2:16">
      <c r="B8" s="53">
        <v>6</v>
      </c>
      <c r="C8" s="55">
        <v>1E-3</v>
      </c>
      <c r="D8" s="55">
        <v>0.16800000000000001</v>
      </c>
      <c r="E8" s="55">
        <v>4.4999999999999998E-2</v>
      </c>
      <c r="F8" s="55">
        <v>0.11</v>
      </c>
      <c r="G8" s="55">
        <v>3.2000000000000001E-2</v>
      </c>
      <c r="H8" s="55">
        <v>0.16400000000000001</v>
      </c>
      <c r="I8" s="55">
        <v>7.0999999999999994E-2</v>
      </c>
      <c r="J8" s="55">
        <v>0.18</v>
      </c>
      <c r="K8" s="55">
        <v>0.104</v>
      </c>
      <c r="L8" s="55">
        <v>0.13100000000000001</v>
      </c>
      <c r="M8" s="55">
        <v>0.125</v>
      </c>
      <c r="N8" s="55">
        <v>0.17799999999999999</v>
      </c>
      <c r="O8" s="1"/>
    </row>
    <row r="9" spans="2:16">
      <c r="B9" s="53">
        <v>7</v>
      </c>
      <c r="C9" s="55">
        <v>0.193</v>
      </c>
      <c r="D9" s="55">
        <v>0.16200000000000001</v>
      </c>
      <c r="E9" s="55">
        <v>0.16200000000000001</v>
      </c>
      <c r="F9" s="55">
        <v>0.17399999999999999</v>
      </c>
      <c r="G9" s="55">
        <v>7.0999999999999994E-2</v>
      </c>
      <c r="H9" s="55">
        <v>7.9000000000000001E-2</v>
      </c>
      <c r="I9" s="55">
        <v>0.155</v>
      </c>
      <c r="J9" s="55">
        <v>0.19</v>
      </c>
      <c r="K9" s="55">
        <v>5.8999999999999997E-2</v>
      </c>
      <c r="L9" s="55">
        <v>4.8000000000000001E-2</v>
      </c>
      <c r="M9" s="55">
        <v>8.5999999999999993E-2</v>
      </c>
      <c r="N9" s="55">
        <v>6.3E-2</v>
      </c>
      <c r="O9" s="1"/>
    </row>
    <row r="10" spans="2:16">
      <c r="B10" s="53">
        <v>8</v>
      </c>
      <c r="C10" s="55">
        <v>0.18</v>
      </c>
      <c r="D10" s="55">
        <v>5.8999999999999997E-2</v>
      </c>
      <c r="E10" s="55">
        <v>0.151</v>
      </c>
      <c r="F10" s="55">
        <v>0.10100000000000001</v>
      </c>
      <c r="G10" s="55">
        <v>0.124</v>
      </c>
      <c r="H10" s="55">
        <v>0.11600000000000001</v>
      </c>
      <c r="I10" s="55">
        <v>0.182</v>
      </c>
      <c r="J10" s="55">
        <v>0.17899999999999999</v>
      </c>
      <c r="K10" s="55">
        <v>0.03</v>
      </c>
      <c r="L10" s="55">
        <v>3.4000000000000002E-2</v>
      </c>
      <c r="M10" s="55">
        <v>6.2E-2</v>
      </c>
      <c r="N10" s="55">
        <v>6.0000000000000001E-3</v>
      </c>
      <c r="O10" s="1"/>
    </row>
    <row r="11" spans="2:16">
      <c r="B11" s="53">
        <v>9</v>
      </c>
      <c r="C11" s="55">
        <v>3.1E-2</v>
      </c>
      <c r="D11" s="55">
        <v>0.23400000000000001</v>
      </c>
      <c r="E11" s="55">
        <v>0.127</v>
      </c>
      <c r="F11" s="55">
        <v>8.0000000000000002E-3</v>
      </c>
      <c r="G11" s="55">
        <v>0.17199999999999999</v>
      </c>
      <c r="H11" s="55">
        <v>0.19600000000000001</v>
      </c>
      <c r="I11" s="55">
        <v>8.9999999999999993E-3</v>
      </c>
      <c r="J11" s="55">
        <v>0.182</v>
      </c>
      <c r="K11" s="55">
        <v>0.193</v>
      </c>
      <c r="L11" s="55">
        <v>0.188</v>
      </c>
      <c r="M11" s="55">
        <v>8.1000000000000003E-2</v>
      </c>
      <c r="N11" s="55">
        <v>0.13</v>
      </c>
      <c r="O11" s="1"/>
    </row>
    <row r="12" spans="2:16">
      <c r="B12" s="53">
        <v>10</v>
      </c>
      <c r="C12" s="55">
        <v>8.2000000000000003E-2</v>
      </c>
      <c r="D12" s="55">
        <v>0.223</v>
      </c>
      <c r="E12" s="55">
        <v>5.6000000000000001E-2</v>
      </c>
      <c r="F12" s="55">
        <v>7.0999999999999994E-2</v>
      </c>
      <c r="G12" s="55">
        <v>0.192</v>
      </c>
      <c r="H12" s="55">
        <v>1.2E-2</v>
      </c>
      <c r="I12" s="55">
        <v>0.16500000000000001</v>
      </c>
      <c r="J12" s="55">
        <v>8.6999999999999994E-2</v>
      </c>
      <c r="K12" s="55">
        <v>0.11899999999999999</v>
      </c>
      <c r="L12" s="55">
        <v>0.151</v>
      </c>
      <c r="M12" s="55">
        <v>0.182</v>
      </c>
      <c r="N12" s="55">
        <v>0.19</v>
      </c>
      <c r="O12" s="1"/>
    </row>
    <row r="13" spans="2:16">
      <c r="B13" s="53">
        <v>11</v>
      </c>
      <c r="C13" s="55">
        <v>0.26600000000000001</v>
      </c>
      <c r="D13" s="55">
        <v>0.188</v>
      </c>
      <c r="E13" s="55">
        <v>0.189</v>
      </c>
      <c r="F13" s="55">
        <v>0.13</v>
      </c>
      <c r="G13" s="55">
        <v>0.158</v>
      </c>
      <c r="H13" s="55">
        <v>0.03</v>
      </c>
      <c r="I13" s="55">
        <v>4.3999999999999997E-2</v>
      </c>
      <c r="J13" s="55">
        <v>6.3E-2</v>
      </c>
      <c r="K13" s="55">
        <v>0.16200000000000001</v>
      </c>
      <c r="L13" s="55">
        <v>5.2999999999999999E-2</v>
      </c>
      <c r="M13" s="55">
        <v>4.2999999999999997E-2</v>
      </c>
      <c r="N13" s="55">
        <v>7.0000000000000001E-3</v>
      </c>
      <c r="O13" s="1"/>
    </row>
    <row r="14" spans="2:16">
      <c r="B14" s="53">
        <v>12</v>
      </c>
      <c r="C14" s="55">
        <v>1.9E-2</v>
      </c>
      <c r="D14" s="55">
        <v>0.23699999999999999</v>
      </c>
      <c r="E14" s="55">
        <v>9.2999999999999999E-2</v>
      </c>
      <c r="F14" s="55">
        <v>0.126</v>
      </c>
      <c r="G14" s="55">
        <v>1.9E-2</v>
      </c>
      <c r="H14" s="55">
        <v>6.9000000000000006E-2</v>
      </c>
      <c r="I14" s="55">
        <v>0.193</v>
      </c>
      <c r="J14" s="55">
        <v>0.112</v>
      </c>
      <c r="K14" s="55">
        <v>8.5999999999999993E-2</v>
      </c>
      <c r="L14" s="55">
        <v>2.8000000000000001E-2</v>
      </c>
      <c r="M14" s="55">
        <v>6.4000000000000001E-2</v>
      </c>
      <c r="N14" s="55">
        <v>0.19400000000000001</v>
      </c>
      <c r="O14" s="1"/>
    </row>
    <row r="15" spans="2:16">
      <c r="B15" s="53">
        <v>13</v>
      </c>
      <c r="C15" s="55">
        <v>0.11</v>
      </c>
      <c r="D15" s="55">
        <v>5.8999999999999997E-2</v>
      </c>
      <c r="E15" s="55">
        <v>0.18099999999999999</v>
      </c>
      <c r="F15" s="55">
        <v>4.8000000000000001E-2</v>
      </c>
      <c r="G15" s="55">
        <v>6.6000000000000003E-2</v>
      </c>
      <c r="H15" s="55">
        <v>2.8000000000000001E-2</v>
      </c>
      <c r="I15" s="55">
        <v>0.19</v>
      </c>
      <c r="J15" s="55">
        <v>0.16700000000000001</v>
      </c>
      <c r="K15" s="55">
        <v>4.9000000000000002E-2</v>
      </c>
      <c r="L15" s="55">
        <v>0.189</v>
      </c>
      <c r="M15" s="55">
        <v>1.4999999999999999E-2</v>
      </c>
      <c r="N15" s="55">
        <v>0.186</v>
      </c>
      <c r="O15" s="1"/>
    </row>
    <row r="16" spans="2:16">
      <c r="B16" s="53">
        <v>14</v>
      </c>
      <c r="C16" s="55">
        <v>0.111</v>
      </c>
      <c r="D16" s="55">
        <v>0.22700000000000001</v>
      </c>
      <c r="E16" s="55">
        <v>5.3999999999999999E-2</v>
      </c>
      <c r="F16" s="55">
        <v>3.2000000000000001E-2</v>
      </c>
      <c r="G16" s="55">
        <v>0.188</v>
      </c>
      <c r="H16" s="55">
        <v>7.3999999999999996E-2</v>
      </c>
      <c r="I16" s="55">
        <v>0.16600000000000001</v>
      </c>
      <c r="J16" s="55">
        <v>0.158</v>
      </c>
      <c r="K16" s="55">
        <v>0.13</v>
      </c>
      <c r="L16" s="55">
        <v>0.152</v>
      </c>
      <c r="M16" s="55">
        <v>0.16300000000000001</v>
      </c>
      <c r="N16" s="55">
        <v>4.9000000000000002E-2</v>
      </c>
      <c r="O16" s="1"/>
    </row>
    <row r="17" spans="2:15">
      <c r="B17" s="53">
        <v>15</v>
      </c>
      <c r="C17" s="55">
        <v>0.28499999999999998</v>
      </c>
      <c r="D17" s="55">
        <v>0.218</v>
      </c>
      <c r="E17" s="55">
        <v>0.18099999999999999</v>
      </c>
      <c r="F17" s="55">
        <v>0.14499999999999999</v>
      </c>
      <c r="G17" s="55">
        <v>0.17599999999999999</v>
      </c>
      <c r="H17" s="55">
        <v>0.2</v>
      </c>
      <c r="I17" s="55">
        <v>0.156</v>
      </c>
      <c r="J17" s="55">
        <v>0.17</v>
      </c>
      <c r="K17" s="55">
        <v>7.5999999999999998E-2</v>
      </c>
      <c r="L17" s="55">
        <v>0.14199999999999999</v>
      </c>
      <c r="M17" s="55">
        <v>5.5E-2</v>
      </c>
      <c r="N17" s="55">
        <v>0.13500000000000001</v>
      </c>
      <c r="O17" s="1"/>
    </row>
    <row r="18" spans="2:15">
      <c r="B18" s="53">
        <v>16</v>
      </c>
      <c r="C18" s="55">
        <v>0.24</v>
      </c>
      <c r="D18" s="55">
        <v>9.1999999999999998E-2</v>
      </c>
      <c r="E18" s="55">
        <v>0.03</v>
      </c>
      <c r="F18" s="55">
        <v>0.19900000000000001</v>
      </c>
      <c r="G18" s="55">
        <v>1.0999999999999999E-2</v>
      </c>
      <c r="H18" s="55">
        <v>0.124</v>
      </c>
      <c r="I18" s="55">
        <v>0.152</v>
      </c>
      <c r="J18" s="55">
        <v>0.128</v>
      </c>
      <c r="K18" s="55">
        <v>7.0000000000000001E-3</v>
      </c>
      <c r="L18" s="55">
        <v>0.19600000000000001</v>
      </c>
      <c r="M18" s="55">
        <v>2.1999999999999999E-2</v>
      </c>
      <c r="N18" s="55">
        <v>0.18</v>
      </c>
      <c r="O18" s="1"/>
    </row>
    <row r="19" spans="2:15">
      <c r="B19" s="53">
        <v>17</v>
      </c>
      <c r="C19" s="55">
        <v>0.12</v>
      </c>
      <c r="D19" s="55">
        <v>1.4999999999999999E-2</v>
      </c>
      <c r="E19" s="55">
        <v>0.05</v>
      </c>
      <c r="F19" s="55">
        <v>0.128</v>
      </c>
      <c r="G19" s="55">
        <v>5.8999999999999997E-2</v>
      </c>
      <c r="H19" s="55">
        <v>6.0999999999999999E-2</v>
      </c>
      <c r="I19" s="55">
        <v>0.156</v>
      </c>
      <c r="J19" s="55">
        <v>8.6999999999999994E-2</v>
      </c>
      <c r="K19" s="55">
        <v>0.189</v>
      </c>
      <c r="L19" s="55">
        <v>9.8000000000000004E-2</v>
      </c>
      <c r="M19" s="55">
        <v>0.159</v>
      </c>
      <c r="N19" s="55">
        <v>0.122</v>
      </c>
      <c r="O19" s="1"/>
    </row>
    <row r="20" spans="2:15">
      <c r="B20" s="53">
        <v>18</v>
      </c>
      <c r="C20" s="55">
        <v>0.14499999999999999</v>
      </c>
      <c r="D20" s="55">
        <v>0.109</v>
      </c>
      <c r="E20" s="55">
        <v>0.17</v>
      </c>
      <c r="F20" s="55">
        <v>7.4999999999999997E-2</v>
      </c>
      <c r="G20" s="55">
        <v>0.192</v>
      </c>
      <c r="H20" s="55">
        <v>0.19500000000000001</v>
      </c>
      <c r="I20" s="55">
        <v>6.2E-2</v>
      </c>
      <c r="J20" s="55">
        <v>0.05</v>
      </c>
      <c r="K20" s="55">
        <v>7.3999999999999996E-2</v>
      </c>
      <c r="L20" s="55">
        <v>0.193</v>
      </c>
      <c r="M20" s="55">
        <v>0.105</v>
      </c>
      <c r="N20" s="55">
        <v>0.13700000000000001</v>
      </c>
      <c r="O20" s="1"/>
    </row>
    <row r="21" spans="2:15">
      <c r="B21" s="53">
        <v>19</v>
      </c>
      <c r="C21" s="55">
        <v>0.249</v>
      </c>
      <c r="D21" s="55">
        <v>8.3000000000000004E-2</v>
      </c>
      <c r="E21" s="55">
        <v>7.6999999999999999E-2</v>
      </c>
      <c r="F21" s="55">
        <v>2.7E-2</v>
      </c>
      <c r="G21" s="55">
        <v>5.8000000000000003E-2</v>
      </c>
      <c r="H21" s="55">
        <v>2.8000000000000001E-2</v>
      </c>
      <c r="I21" s="55">
        <v>0.19800000000000001</v>
      </c>
      <c r="J21" s="55">
        <v>0.16200000000000001</v>
      </c>
      <c r="K21" s="55">
        <v>2.1000000000000001E-2</v>
      </c>
      <c r="L21" s="55">
        <v>0.17599999999999999</v>
      </c>
      <c r="M21" s="55">
        <v>7.8E-2</v>
      </c>
      <c r="N21" s="55">
        <v>0.107</v>
      </c>
      <c r="O21" s="1"/>
    </row>
    <row r="22" spans="2:15">
      <c r="B22" s="53">
        <v>20</v>
      </c>
      <c r="C22" s="55">
        <v>7.4999999999999997E-2</v>
      </c>
      <c r="D22" s="55">
        <v>0.20100000000000001</v>
      </c>
      <c r="E22" s="55">
        <v>0.15</v>
      </c>
      <c r="F22" s="55">
        <v>0.19700000000000001</v>
      </c>
      <c r="G22" s="55">
        <v>5.6000000000000001E-2</v>
      </c>
      <c r="H22" s="55">
        <v>6.0000000000000001E-3</v>
      </c>
      <c r="I22" s="55">
        <v>0.121</v>
      </c>
      <c r="J22" s="55">
        <v>1.4999999999999999E-2</v>
      </c>
      <c r="K22" s="55">
        <v>8.5999999999999993E-2</v>
      </c>
      <c r="L22" s="55">
        <v>0.16</v>
      </c>
      <c r="M22" s="55">
        <v>0.111</v>
      </c>
      <c r="N22" s="55">
        <v>7.0000000000000007E-2</v>
      </c>
      <c r="O22" s="1"/>
    </row>
    <row r="23" spans="2:15">
      <c r="B23" s="53">
        <v>21</v>
      </c>
      <c r="C23" s="55">
        <v>0.17399999999999999</v>
      </c>
      <c r="D23" s="55">
        <v>3.3000000000000002E-2</v>
      </c>
      <c r="E23" s="55">
        <v>0.192</v>
      </c>
      <c r="F23" s="55">
        <v>9.2999999999999999E-2</v>
      </c>
      <c r="G23" s="55">
        <v>0.183</v>
      </c>
      <c r="H23" s="55">
        <v>5.5E-2</v>
      </c>
      <c r="I23" s="55">
        <v>9.1999999999999998E-2</v>
      </c>
      <c r="J23" s="55">
        <v>8.0000000000000002E-3</v>
      </c>
      <c r="K23" s="55">
        <v>5.0000000000000001E-3</v>
      </c>
      <c r="L23" s="55">
        <v>5.5E-2</v>
      </c>
      <c r="M23" s="55">
        <v>0.161</v>
      </c>
      <c r="N23" s="55">
        <v>2.4E-2</v>
      </c>
      <c r="O23" s="1"/>
    </row>
    <row r="24" spans="2:15">
      <c r="B24" s="53">
        <v>22</v>
      </c>
      <c r="C24" s="55">
        <v>0.151</v>
      </c>
      <c r="D24" s="55">
        <v>0.12</v>
      </c>
      <c r="E24" s="55">
        <v>0.16900000000000001</v>
      </c>
      <c r="F24" s="55">
        <v>3.5999999999999997E-2</v>
      </c>
      <c r="G24" s="55">
        <v>0.185</v>
      </c>
      <c r="H24" s="55">
        <v>0.06</v>
      </c>
      <c r="I24" s="55">
        <v>0.18</v>
      </c>
      <c r="J24" s="55">
        <v>0.16200000000000001</v>
      </c>
      <c r="K24" s="55">
        <v>0.193</v>
      </c>
      <c r="L24" s="55">
        <v>0.185</v>
      </c>
      <c r="M24" s="55">
        <v>6.7000000000000004E-2</v>
      </c>
      <c r="N24" s="55">
        <v>0.107</v>
      </c>
      <c r="O24" s="1"/>
    </row>
    <row r="25" spans="2:15">
      <c r="B25" s="53">
        <v>23</v>
      </c>
      <c r="C25" s="55">
        <v>0.27700000000000002</v>
      </c>
      <c r="D25" s="55">
        <v>0.13400000000000001</v>
      </c>
      <c r="E25" s="55">
        <v>0.17699999999999999</v>
      </c>
      <c r="F25" s="55">
        <v>0.16600000000000001</v>
      </c>
      <c r="G25" s="55">
        <v>0.14699999999999999</v>
      </c>
      <c r="H25" s="55">
        <v>0.188</v>
      </c>
      <c r="I25" s="55">
        <v>5.7000000000000002E-2</v>
      </c>
      <c r="J25" s="55">
        <v>7.6999999999999999E-2</v>
      </c>
      <c r="K25" s="55">
        <v>6.4000000000000001E-2</v>
      </c>
      <c r="L25" s="55">
        <v>0.14299999999999999</v>
      </c>
      <c r="M25" s="55">
        <v>0.10299999999999999</v>
      </c>
      <c r="N25" s="55">
        <v>0.112</v>
      </c>
      <c r="O25" s="1"/>
    </row>
    <row r="26" spans="2:15">
      <c r="B26" s="53">
        <v>24</v>
      </c>
      <c r="C26" s="55">
        <v>0.25</v>
      </c>
      <c r="D26" s="55">
        <v>6.2E-2</v>
      </c>
      <c r="E26" s="55">
        <v>0.154</v>
      </c>
      <c r="F26" s="55">
        <v>6.0000000000000001E-3</v>
      </c>
      <c r="G26" s="55">
        <v>0.19700000000000001</v>
      </c>
      <c r="H26" s="55">
        <v>1.2999999999999999E-2</v>
      </c>
      <c r="I26" s="55">
        <v>1E-3</v>
      </c>
      <c r="J26" s="55">
        <v>4.5999999999999999E-2</v>
      </c>
      <c r="K26" s="55">
        <v>5.6000000000000001E-2</v>
      </c>
      <c r="L26" s="55">
        <v>0.115</v>
      </c>
      <c r="M26" s="55">
        <v>5.8000000000000003E-2</v>
      </c>
      <c r="N26" s="55">
        <v>2.1000000000000001E-2</v>
      </c>
      <c r="O26" s="1"/>
    </row>
    <row r="27" spans="2:15">
      <c r="B27" s="53">
        <v>25</v>
      </c>
      <c r="C27" s="55">
        <v>0.24299999999999999</v>
      </c>
      <c r="D27" s="55">
        <v>0.11600000000000001</v>
      </c>
      <c r="E27" s="55">
        <v>0.13900000000000001</v>
      </c>
      <c r="F27" s="55">
        <v>2.4E-2</v>
      </c>
      <c r="G27" s="55">
        <v>0.126</v>
      </c>
      <c r="H27" s="55">
        <v>0.14899999999999999</v>
      </c>
      <c r="I27" s="55">
        <v>6.6000000000000003E-2</v>
      </c>
      <c r="J27" s="55">
        <v>0.114</v>
      </c>
      <c r="K27" s="55">
        <v>1.2999999999999999E-2</v>
      </c>
      <c r="L27" s="55">
        <v>8.5999999999999993E-2</v>
      </c>
      <c r="M27" s="55">
        <v>9.9000000000000005E-2</v>
      </c>
      <c r="N27" s="55">
        <v>3.1E-2</v>
      </c>
      <c r="O27" s="1"/>
    </row>
    <row r="28" spans="2:15">
      <c r="B28" s="53">
        <v>26</v>
      </c>
      <c r="C28" s="55">
        <v>7.2999999999999995E-2</v>
      </c>
      <c r="D28" s="55">
        <v>0.104</v>
      </c>
      <c r="E28" s="55">
        <v>7.6999999999999999E-2</v>
      </c>
      <c r="F28" s="55">
        <v>0.16700000000000001</v>
      </c>
      <c r="G28" s="55">
        <v>0.185</v>
      </c>
      <c r="H28" s="55">
        <v>3.2000000000000001E-2</v>
      </c>
      <c r="I28" s="55">
        <v>0.18</v>
      </c>
      <c r="J28" s="55">
        <v>6.2E-2</v>
      </c>
      <c r="K28" s="55">
        <v>0.186</v>
      </c>
      <c r="L28" s="55">
        <v>0.1</v>
      </c>
      <c r="M28" s="55">
        <v>0.11899999999999999</v>
      </c>
      <c r="N28" s="55">
        <v>5.2999999999999999E-2</v>
      </c>
      <c r="O28" s="1"/>
    </row>
    <row r="29" spans="2:15">
      <c r="B29" s="53">
        <v>27</v>
      </c>
      <c r="C29" s="55">
        <v>0.27500000000000002</v>
      </c>
      <c r="D29" s="55">
        <v>0.24099999999999999</v>
      </c>
      <c r="E29" s="55">
        <v>0.127</v>
      </c>
      <c r="F29" s="55">
        <v>0.17899999999999999</v>
      </c>
      <c r="G29" s="55">
        <v>0.153</v>
      </c>
      <c r="H29" s="55">
        <v>6.2E-2</v>
      </c>
      <c r="I29" s="55">
        <v>7.0000000000000007E-2</v>
      </c>
      <c r="J29" s="55">
        <v>5.8000000000000003E-2</v>
      </c>
      <c r="K29" s="55">
        <v>5.2999999999999999E-2</v>
      </c>
      <c r="L29" s="55">
        <v>2.3E-2</v>
      </c>
      <c r="M29" s="55">
        <v>7.2999999999999995E-2</v>
      </c>
      <c r="N29" s="55">
        <v>0.115</v>
      </c>
      <c r="O29" s="1"/>
    </row>
    <row r="30" spans="2:15">
      <c r="B30" s="53">
        <v>28</v>
      </c>
      <c r="C30" s="55">
        <v>0.247</v>
      </c>
      <c r="D30" s="55">
        <v>0.13100000000000001</v>
      </c>
      <c r="E30" s="55">
        <v>9.5000000000000001E-2</v>
      </c>
      <c r="F30" s="55">
        <v>8.5999999999999993E-2</v>
      </c>
      <c r="G30" s="55">
        <v>0.18099999999999999</v>
      </c>
      <c r="H30" s="55">
        <v>0.156</v>
      </c>
      <c r="I30" s="55">
        <v>3.7999999999999999E-2</v>
      </c>
      <c r="J30" s="55">
        <v>0.16</v>
      </c>
      <c r="K30" s="55">
        <v>6.6000000000000003E-2</v>
      </c>
      <c r="L30" s="55">
        <v>4.2999999999999997E-2</v>
      </c>
      <c r="M30" s="55">
        <v>0.108</v>
      </c>
      <c r="N30" s="55">
        <v>0.16500000000000001</v>
      </c>
      <c r="O30" s="1"/>
    </row>
    <row r="31" spans="2:15">
      <c r="B31" s="53">
        <v>29</v>
      </c>
      <c r="C31" s="55">
        <v>0.13600000000000001</v>
      </c>
      <c r="D31" s="55">
        <v>4.4999999999999998E-2</v>
      </c>
      <c r="E31" s="55">
        <v>8.4000000000000005E-2</v>
      </c>
      <c r="F31" s="55">
        <v>2.4E-2</v>
      </c>
      <c r="G31" s="55">
        <v>7.1999999999999995E-2</v>
      </c>
      <c r="H31" s="55">
        <v>0.112</v>
      </c>
      <c r="I31" s="55">
        <v>0.186</v>
      </c>
      <c r="J31" s="55">
        <v>0.18</v>
      </c>
      <c r="K31" s="55">
        <v>0.182</v>
      </c>
      <c r="L31" s="55">
        <v>0.17699999999999999</v>
      </c>
      <c r="M31" s="55">
        <v>0.104</v>
      </c>
      <c r="N31" s="55">
        <v>1.7999999999999999E-2</v>
      </c>
      <c r="O31" s="1"/>
    </row>
    <row r="32" spans="2:15">
      <c r="B32" s="53">
        <v>30</v>
      </c>
      <c r="C32" s="55">
        <v>0.25900000000000001</v>
      </c>
      <c r="D32" s="55">
        <v>0.23400000000000001</v>
      </c>
      <c r="E32" s="55">
        <v>0.14399999999999999</v>
      </c>
      <c r="F32" s="55">
        <v>0.16500000000000001</v>
      </c>
      <c r="G32" s="55">
        <v>0.04</v>
      </c>
      <c r="H32" s="55">
        <v>8.3000000000000004E-2</v>
      </c>
      <c r="I32" s="55">
        <v>0.15</v>
      </c>
      <c r="J32" s="55">
        <v>0.16900000000000001</v>
      </c>
      <c r="K32" s="55">
        <v>8.6999999999999994E-2</v>
      </c>
      <c r="L32" s="55">
        <v>0.14499999999999999</v>
      </c>
      <c r="M32" s="55">
        <v>0.17799999999999999</v>
      </c>
      <c r="N32" s="55">
        <v>8.6999999999999994E-2</v>
      </c>
      <c r="O32" s="1"/>
    </row>
    <row r="33" spans="2:15">
      <c r="B33" s="53">
        <v>31</v>
      </c>
      <c r="C33" s="55">
        <v>0.246</v>
      </c>
      <c r="D33" s="55">
        <v>0.19500000000000001</v>
      </c>
      <c r="E33" s="55">
        <v>0.161</v>
      </c>
      <c r="F33" s="55">
        <v>0.09</v>
      </c>
      <c r="G33" s="55">
        <v>2.5999999999999999E-2</v>
      </c>
      <c r="H33" s="55">
        <v>7.8E-2</v>
      </c>
      <c r="I33" s="55">
        <v>1.4E-2</v>
      </c>
      <c r="J33" s="55">
        <v>7.0000000000000007E-2</v>
      </c>
      <c r="K33" s="55">
        <v>0.19</v>
      </c>
      <c r="L33" s="55">
        <v>0.13100000000000001</v>
      </c>
      <c r="M33" s="55">
        <v>0.156</v>
      </c>
      <c r="N33" s="55">
        <v>0.10100000000000001</v>
      </c>
      <c r="O33" s="1"/>
    </row>
    <row r="34" spans="2:15">
      <c r="B34" s="53">
        <v>32</v>
      </c>
      <c r="C34" s="55">
        <v>0.23899999999999999</v>
      </c>
      <c r="D34" s="55">
        <v>5.0000000000000001E-3</v>
      </c>
      <c r="E34" s="55">
        <v>0.185</v>
      </c>
      <c r="F34" s="55">
        <v>4.8000000000000001E-2</v>
      </c>
      <c r="G34" s="55">
        <v>0.13300000000000001</v>
      </c>
      <c r="H34" s="55">
        <v>0.13700000000000001</v>
      </c>
      <c r="I34" s="55">
        <v>0.17599999999999999</v>
      </c>
      <c r="J34" s="55">
        <v>2E-3</v>
      </c>
      <c r="K34" s="55">
        <v>0.127</v>
      </c>
      <c r="L34" s="55">
        <v>8.5000000000000006E-2</v>
      </c>
      <c r="M34" s="55">
        <v>0.11</v>
      </c>
      <c r="N34" s="55">
        <v>0.127</v>
      </c>
      <c r="O34" s="1"/>
    </row>
    <row r="35" spans="2:15">
      <c r="B35" s="53">
        <v>33</v>
      </c>
      <c r="C35" s="55">
        <v>0.18</v>
      </c>
      <c r="D35" s="55">
        <v>2.3E-2</v>
      </c>
      <c r="E35" s="55">
        <v>0.04</v>
      </c>
      <c r="F35" s="55">
        <v>9.4E-2</v>
      </c>
      <c r="G35" s="55">
        <v>5.0999999999999997E-2</v>
      </c>
      <c r="H35" s="55">
        <v>0.2</v>
      </c>
      <c r="I35" s="55">
        <v>2.3E-2</v>
      </c>
      <c r="J35" s="55">
        <v>0.10299999999999999</v>
      </c>
      <c r="K35" s="55">
        <v>0.08</v>
      </c>
      <c r="L35" s="55">
        <v>0.188</v>
      </c>
      <c r="M35" s="55">
        <v>0.189</v>
      </c>
      <c r="N35" s="55">
        <v>4.2000000000000003E-2</v>
      </c>
      <c r="O35" s="1"/>
    </row>
    <row r="36" spans="2:15">
      <c r="B36" s="53">
        <v>34</v>
      </c>
      <c r="C36" s="55">
        <v>2.8000000000000001E-2</v>
      </c>
      <c r="D36" s="55">
        <v>0.01</v>
      </c>
      <c r="E36" s="55">
        <v>0.129</v>
      </c>
      <c r="F36" s="55">
        <v>0.01</v>
      </c>
      <c r="G36" s="55">
        <v>1.6E-2</v>
      </c>
      <c r="H36" s="55">
        <v>0.121</v>
      </c>
      <c r="I36" s="55">
        <v>0.14899999999999999</v>
      </c>
      <c r="J36" s="55">
        <v>4.7E-2</v>
      </c>
      <c r="K36" s="55">
        <v>6.7000000000000004E-2</v>
      </c>
      <c r="L36" s="55">
        <v>1.0999999999999999E-2</v>
      </c>
      <c r="M36" s="55">
        <v>0.16900000000000001</v>
      </c>
      <c r="N36" s="55">
        <v>0.114</v>
      </c>
      <c r="O36" s="1"/>
    </row>
    <row r="37" spans="2:15">
      <c r="B37" s="53">
        <v>35</v>
      </c>
      <c r="C37" s="55">
        <v>0.252</v>
      </c>
      <c r="D37" s="55">
        <v>0.23699999999999999</v>
      </c>
      <c r="E37" s="55">
        <v>0.113</v>
      </c>
      <c r="F37" s="55">
        <v>7.0000000000000001E-3</v>
      </c>
      <c r="G37" s="55">
        <v>0.191</v>
      </c>
      <c r="H37" s="55">
        <v>0.03</v>
      </c>
      <c r="I37" s="55">
        <v>0.13</v>
      </c>
      <c r="J37" s="55">
        <v>0.09</v>
      </c>
      <c r="K37" s="55">
        <v>0.108</v>
      </c>
      <c r="L37" s="55">
        <v>0.10299999999999999</v>
      </c>
      <c r="M37" s="55">
        <v>0.192</v>
      </c>
      <c r="N37" s="55">
        <v>0.156</v>
      </c>
      <c r="O37" s="1"/>
    </row>
    <row r="38" spans="2:15">
      <c r="B38" s="53">
        <v>36</v>
      </c>
      <c r="C38" s="55">
        <v>1.7999999999999999E-2</v>
      </c>
      <c r="D38" s="55">
        <v>5.0999999999999997E-2</v>
      </c>
      <c r="E38" s="55">
        <v>1.7000000000000001E-2</v>
      </c>
      <c r="F38" s="55">
        <v>0.15</v>
      </c>
      <c r="G38" s="55">
        <v>0.188</v>
      </c>
      <c r="H38" s="55">
        <v>2.1000000000000001E-2</v>
      </c>
      <c r="I38" s="55">
        <v>0.157</v>
      </c>
      <c r="J38" s="55">
        <v>0.115</v>
      </c>
      <c r="K38" s="55">
        <v>2.1000000000000001E-2</v>
      </c>
      <c r="L38" s="55">
        <v>0.18</v>
      </c>
      <c r="M38" s="55">
        <v>8.4000000000000005E-2</v>
      </c>
      <c r="N38" s="55">
        <v>0.13</v>
      </c>
      <c r="O38" s="1"/>
    </row>
    <row r="39" spans="2:15">
      <c r="B39" s="53">
        <v>37</v>
      </c>
      <c r="C39" s="55">
        <v>4.1000000000000002E-2</v>
      </c>
      <c r="D39" s="55">
        <v>0.20100000000000001</v>
      </c>
      <c r="E39" s="55">
        <v>0.185</v>
      </c>
      <c r="F39" s="55">
        <v>6.2E-2</v>
      </c>
      <c r="G39" s="55">
        <v>8.0000000000000002E-3</v>
      </c>
      <c r="H39" s="55">
        <v>0.106</v>
      </c>
      <c r="I39" s="55">
        <v>0.17100000000000001</v>
      </c>
      <c r="J39" s="55">
        <v>0.161</v>
      </c>
      <c r="K39" s="55">
        <v>0.154</v>
      </c>
      <c r="L39" s="55">
        <v>8.8999999999999996E-2</v>
      </c>
      <c r="M39" s="55">
        <v>0.154</v>
      </c>
      <c r="N39" s="55">
        <v>4.2000000000000003E-2</v>
      </c>
      <c r="O39" s="1"/>
    </row>
    <row r="40" spans="2:15">
      <c r="B40" s="53">
        <v>38</v>
      </c>
      <c r="C40" s="55">
        <v>0.152</v>
      </c>
      <c r="D40" s="55">
        <v>0.157</v>
      </c>
      <c r="E40" s="55">
        <v>6.4000000000000001E-2</v>
      </c>
      <c r="F40" s="55">
        <v>0.16400000000000001</v>
      </c>
      <c r="G40" s="55">
        <v>0.19600000000000001</v>
      </c>
      <c r="H40" s="55">
        <v>0.17799999999999999</v>
      </c>
      <c r="I40" s="55">
        <v>0.14899999999999999</v>
      </c>
      <c r="J40" s="55">
        <v>0.11899999999999999</v>
      </c>
      <c r="K40" s="55">
        <v>2.5000000000000001E-2</v>
      </c>
      <c r="L40" s="55">
        <v>0.1</v>
      </c>
      <c r="M40" s="55">
        <v>0.125</v>
      </c>
      <c r="N40" s="55">
        <v>9.4E-2</v>
      </c>
      <c r="O40" s="1"/>
    </row>
    <row r="41" spans="2:15">
      <c r="B41" s="53">
        <v>39</v>
      </c>
      <c r="C41" s="55">
        <v>0.24199999999999999</v>
      </c>
      <c r="D41" s="55">
        <v>0.1</v>
      </c>
      <c r="E41" s="55">
        <v>9.0999999999999998E-2</v>
      </c>
      <c r="F41" s="55">
        <v>0.127</v>
      </c>
      <c r="G41" s="55">
        <v>0.13700000000000001</v>
      </c>
      <c r="H41" s="55">
        <v>0.113</v>
      </c>
      <c r="I41" s="55">
        <v>0.19400000000000001</v>
      </c>
      <c r="J41" s="55">
        <v>5.0000000000000001E-3</v>
      </c>
      <c r="K41" s="55">
        <v>8.7999999999999995E-2</v>
      </c>
      <c r="L41" s="55">
        <v>4.8000000000000001E-2</v>
      </c>
      <c r="M41" s="55">
        <v>8.7999999999999995E-2</v>
      </c>
      <c r="N41" s="55">
        <v>4.0000000000000001E-3</v>
      </c>
      <c r="O41" s="1"/>
    </row>
    <row r="42" spans="2:15">
      <c r="B42" s="53">
        <v>40</v>
      </c>
      <c r="C42" s="55">
        <v>0.11</v>
      </c>
      <c r="D42" s="55">
        <v>1.2999999999999999E-2</v>
      </c>
      <c r="E42" s="55">
        <v>0.111</v>
      </c>
      <c r="F42" s="55">
        <v>0.109</v>
      </c>
      <c r="G42" s="55">
        <v>0.11799999999999999</v>
      </c>
      <c r="H42" s="55">
        <v>0.11</v>
      </c>
      <c r="I42" s="55">
        <v>3.1E-2</v>
      </c>
      <c r="J42" s="55">
        <v>0.03</v>
      </c>
      <c r="K42" s="55">
        <v>6.0999999999999999E-2</v>
      </c>
      <c r="L42" s="55">
        <v>8.5999999999999993E-2</v>
      </c>
      <c r="M42" s="55">
        <v>2.7E-2</v>
      </c>
      <c r="N42" s="55">
        <v>0.2</v>
      </c>
      <c r="O42" s="1"/>
    </row>
    <row r="43" spans="2:15">
      <c r="B43" s="53">
        <v>41</v>
      </c>
      <c r="C43" s="55">
        <v>8.5000000000000006E-2</v>
      </c>
      <c r="D43" s="55">
        <v>0.20100000000000001</v>
      </c>
      <c r="E43" s="55">
        <v>0.129</v>
      </c>
      <c r="F43" s="55">
        <v>9.0999999999999998E-2</v>
      </c>
      <c r="G43" s="55">
        <v>0.115</v>
      </c>
      <c r="H43" s="55">
        <v>0.193</v>
      </c>
      <c r="I43" s="55">
        <v>0.193</v>
      </c>
      <c r="J43" s="55">
        <v>0.19</v>
      </c>
      <c r="K43" s="55">
        <v>0.19500000000000001</v>
      </c>
      <c r="L43" s="55">
        <v>0.115</v>
      </c>
      <c r="M43" s="55">
        <v>3.7999999999999999E-2</v>
      </c>
      <c r="N43" s="55">
        <v>0.13900000000000001</v>
      </c>
      <c r="O43" s="1"/>
    </row>
    <row r="44" spans="2:15">
      <c r="B44" s="53">
        <v>42</v>
      </c>
      <c r="C44" s="55">
        <v>0.22800000000000001</v>
      </c>
      <c r="D44" s="55">
        <v>0.123</v>
      </c>
      <c r="E44" s="55">
        <v>0.10100000000000001</v>
      </c>
      <c r="F44" s="55">
        <v>0.10100000000000001</v>
      </c>
      <c r="G44" s="55">
        <v>0.19800000000000001</v>
      </c>
      <c r="H44" s="55">
        <v>8.4000000000000005E-2</v>
      </c>
      <c r="I44" s="55">
        <v>8.6999999999999994E-2</v>
      </c>
      <c r="J44" s="55">
        <v>0.126</v>
      </c>
      <c r="K44" s="55">
        <v>0.09</v>
      </c>
      <c r="L44" s="55">
        <v>0.13500000000000001</v>
      </c>
      <c r="M44" s="55">
        <v>0.17</v>
      </c>
      <c r="N44" s="55">
        <v>0.19600000000000001</v>
      </c>
      <c r="O44" s="1"/>
    </row>
    <row r="45" spans="2:15">
      <c r="B45" s="53">
        <v>43</v>
      </c>
      <c r="C45" s="55">
        <v>0.23899999999999999</v>
      </c>
      <c r="D45" s="55">
        <v>0.14899999999999999</v>
      </c>
      <c r="E45" s="55">
        <v>7.3999999999999996E-2</v>
      </c>
      <c r="F45" s="55">
        <v>0.02</v>
      </c>
      <c r="G45" s="55">
        <v>0.01</v>
      </c>
      <c r="H45" s="55">
        <v>8.5000000000000006E-2</v>
      </c>
      <c r="I45" s="55">
        <v>0.11600000000000001</v>
      </c>
      <c r="J45" s="55">
        <v>3.5999999999999997E-2</v>
      </c>
      <c r="K45" s="55">
        <v>0.13300000000000001</v>
      </c>
      <c r="L45" s="55">
        <v>0.153</v>
      </c>
      <c r="M45" s="55">
        <v>0.10299999999999999</v>
      </c>
      <c r="N45" s="55">
        <v>0.154</v>
      </c>
      <c r="O45" s="1"/>
    </row>
    <row r="46" spans="2:15">
      <c r="B46" s="53">
        <v>44</v>
      </c>
      <c r="C46" s="55">
        <v>0.21199999999999999</v>
      </c>
      <c r="D46" s="55">
        <v>0.10199999999999999</v>
      </c>
      <c r="E46" s="55">
        <v>0.13</v>
      </c>
      <c r="F46" s="55">
        <v>0.1</v>
      </c>
      <c r="G46" s="55">
        <v>6.2E-2</v>
      </c>
      <c r="H46" s="55">
        <v>0.115</v>
      </c>
      <c r="I46" s="55">
        <v>1.7999999999999999E-2</v>
      </c>
      <c r="J46" s="55">
        <v>7.6999999999999999E-2</v>
      </c>
      <c r="K46" s="55">
        <v>0.17299999999999999</v>
      </c>
      <c r="L46" s="55">
        <v>2.1000000000000001E-2</v>
      </c>
      <c r="M46" s="55">
        <v>0.18099999999999999</v>
      </c>
      <c r="N46" s="55">
        <v>8.7999999999999995E-2</v>
      </c>
      <c r="O46" s="1"/>
    </row>
    <row r="47" spans="2:15">
      <c r="B47" s="53">
        <v>45</v>
      </c>
      <c r="C47" s="55">
        <v>0.23699999999999999</v>
      </c>
      <c r="D47" s="55">
        <v>0.23400000000000001</v>
      </c>
      <c r="E47" s="55">
        <v>0.14199999999999999</v>
      </c>
      <c r="F47" s="55">
        <v>6.0999999999999999E-2</v>
      </c>
      <c r="G47" s="55">
        <v>9.5000000000000001E-2</v>
      </c>
      <c r="H47" s="55">
        <v>0.115</v>
      </c>
      <c r="I47" s="55">
        <v>0.19800000000000001</v>
      </c>
      <c r="J47" s="55">
        <v>1.9E-2</v>
      </c>
      <c r="K47" s="55">
        <v>0.16400000000000001</v>
      </c>
      <c r="L47" s="55">
        <v>5.5E-2</v>
      </c>
      <c r="M47" s="55">
        <v>0.16500000000000001</v>
      </c>
      <c r="N47" s="55">
        <v>5.1999999999999998E-2</v>
      </c>
      <c r="O47" s="1"/>
    </row>
    <row r="48" spans="2:15">
      <c r="B48" s="53">
        <v>46</v>
      </c>
      <c r="C48" s="55">
        <v>0.26600000000000001</v>
      </c>
      <c r="D48" s="55">
        <v>7.6999999999999999E-2</v>
      </c>
      <c r="E48" s="55">
        <v>0.08</v>
      </c>
      <c r="F48" s="55">
        <v>0.106</v>
      </c>
      <c r="G48" s="55">
        <v>0.02</v>
      </c>
      <c r="H48" s="55">
        <v>0.17899999999999999</v>
      </c>
      <c r="I48" s="55">
        <v>0.14099999999999999</v>
      </c>
      <c r="J48" s="55">
        <v>0.16500000000000001</v>
      </c>
      <c r="K48" s="55">
        <v>0.128</v>
      </c>
      <c r="L48" s="55">
        <v>0.158</v>
      </c>
      <c r="M48" s="55">
        <v>0.13400000000000001</v>
      </c>
      <c r="N48" s="55">
        <v>2.1000000000000001E-2</v>
      </c>
      <c r="O48" s="1"/>
    </row>
    <row r="49" spans="2:16">
      <c r="B49" s="53">
        <v>47</v>
      </c>
      <c r="C49" s="55">
        <v>4.4999999999999998E-2</v>
      </c>
      <c r="D49" s="55">
        <v>0.16600000000000001</v>
      </c>
      <c r="E49" s="55">
        <v>0.16700000000000001</v>
      </c>
      <c r="F49" s="55">
        <v>0.13800000000000001</v>
      </c>
      <c r="G49" s="55">
        <v>0.121</v>
      </c>
      <c r="H49" s="55">
        <v>1.7000000000000001E-2</v>
      </c>
      <c r="I49" s="55">
        <v>9.1999999999999998E-2</v>
      </c>
      <c r="J49" s="55">
        <v>5.1999999999999998E-2</v>
      </c>
      <c r="K49" s="55">
        <v>0.13</v>
      </c>
      <c r="L49" s="55">
        <v>0.126</v>
      </c>
      <c r="M49" s="55">
        <v>0.123</v>
      </c>
      <c r="N49" s="55">
        <v>0.13400000000000001</v>
      </c>
      <c r="O49" s="1"/>
      <c r="P49" s="1"/>
    </row>
    <row r="50" spans="2:16">
      <c r="B50" s="53">
        <v>48</v>
      </c>
      <c r="C50" s="55">
        <v>0.186</v>
      </c>
      <c r="D50" s="55">
        <v>0.214</v>
      </c>
      <c r="E50" s="55">
        <v>0.17399999999999999</v>
      </c>
      <c r="F50" s="55">
        <v>0.10100000000000001</v>
      </c>
      <c r="G50" s="55">
        <v>4.8000000000000001E-2</v>
      </c>
      <c r="H50" s="55">
        <v>0.193</v>
      </c>
      <c r="I50" s="55">
        <v>0.05</v>
      </c>
      <c r="J50" s="55">
        <v>0.113</v>
      </c>
      <c r="K50" s="55">
        <v>0.16700000000000001</v>
      </c>
      <c r="L50" s="55">
        <v>6.0000000000000001E-3</v>
      </c>
      <c r="M50" s="55">
        <v>9.4E-2</v>
      </c>
      <c r="N50" s="55">
        <v>0.124</v>
      </c>
      <c r="O50" s="1"/>
    </row>
    <row r="51" spans="2:16">
      <c r="B51" s="53">
        <v>49</v>
      </c>
      <c r="C51" s="55">
        <v>0.13800000000000001</v>
      </c>
      <c r="D51" s="55">
        <v>3.5999999999999997E-2</v>
      </c>
      <c r="E51" s="55">
        <v>2.7E-2</v>
      </c>
      <c r="F51" s="55">
        <v>0.13400000000000001</v>
      </c>
      <c r="G51" s="55">
        <v>0.19700000000000001</v>
      </c>
      <c r="H51" s="55">
        <v>0.16700000000000001</v>
      </c>
      <c r="I51" s="55">
        <v>3.3000000000000002E-2</v>
      </c>
      <c r="J51" s="55">
        <v>0.14699999999999999</v>
      </c>
      <c r="K51" s="55">
        <v>6.8000000000000005E-2</v>
      </c>
      <c r="L51" s="55">
        <v>4.0000000000000001E-3</v>
      </c>
      <c r="M51" s="55">
        <v>7.6999999999999999E-2</v>
      </c>
      <c r="N51" s="55">
        <v>0.183</v>
      </c>
      <c r="O51" s="1"/>
    </row>
    <row r="52" spans="2:16">
      <c r="B52" s="53">
        <v>50</v>
      </c>
      <c r="C52" s="55">
        <v>0.16</v>
      </c>
      <c r="D52" s="55">
        <v>8.0000000000000002E-3</v>
      </c>
      <c r="E52" s="55">
        <v>0.11799999999999999</v>
      </c>
      <c r="F52" s="55">
        <v>9.5000000000000001E-2</v>
      </c>
      <c r="G52" s="55">
        <v>3.5000000000000003E-2</v>
      </c>
      <c r="H52" s="55">
        <v>0.115</v>
      </c>
      <c r="I52" s="55">
        <v>4.0000000000000001E-3</v>
      </c>
      <c r="J52" s="55">
        <v>0.11600000000000001</v>
      </c>
      <c r="K52" s="55">
        <v>0.11799999999999999</v>
      </c>
      <c r="L52" s="55">
        <v>9.7000000000000003E-2</v>
      </c>
      <c r="M52" s="55">
        <v>8.6999999999999994E-2</v>
      </c>
      <c r="N52" s="55">
        <v>0.16700000000000001</v>
      </c>
      <c r="O52" s="1"/>
    </row>
    <row r="53" spans="2:16">
      <c r="B53" s="53">
        <v>51</v>
      </c>
      <c r="C53" s="55">
        <v>0.221</v>
      </c>
      <c r="D53" s="55">
        <v>9.7000000000000003E-2</v>
      </c>
      <c r="E53" s="55">
        <v>3.2000000000000001E-2</v>
      </c>
      <c r="F53" s="55">
        <v>0.16</v>
      </c>
      <c r="G53" s="55">
        <v>2.5000000000000001E-2</v>
      </c>
      <c r="H53" s="55">
        <v>0.108</v>
      </c>
      <c r="I53" s="55">
        <v>9.8000000000000004E-2</v>
      </c>
      <c r="J53" s="55">
        <v>5.5E-2</v>
      </c>
      <c r="K53" s="55">
        <v>0.114</v>
      </c>
      <c r="L53" s="55">
        <v>8.1000000000000003E-2</v>
      </c>
      <c r="M53" s="55">
        <v>2E-3</v>
      </c>
      <c r="N53" s="55">
        <v>0.123</v>
      </c>
      <c r="O53" s="1"/>
    </row>
    <row r="54" spans="2:16">
      <c r="B54" s="53">
        <v>52</v>
      </c>
      <c r="C54" s="55">
        <v>5.6000000000000001E-2</v>
      </c>
      <c r="D54" s="55">
        <v>7.0000000000000007E-2</v>
      </c>
      <c r="E54" s="55">
        <v>6.5000000000000002E-2</v>
      </c>
      <c r="F54" s="55">
        <v>0.09</v>
      </c>
      <c r="G54" s="55">
        <v>8.2000000000000003E-2</v>
      </c>
      <c r="H54" s="55">
        <v>0.156</v>
      </c>
      <c r="I54" s="55">
        <v>0.11700000000000001</v>
      </c>
      <c r="J54" s="55">
        <v>0.14099999999999999</v>
      </c>
      <c r="K54" s="55">
        <v>0.10100000000000001</v>
      </c>
      <c r="L54" s="55">
        <v>2.8000000000000001E-2</v>
      </c>
      <c r="M54" s="55">
        <v>3.3000000000000002E-2</v>
      </c>
      <c r="N54" s="55">
        <v>3.2000000000000001E-2</v>
      </c>
      <c r="O54" s="1"/>
    </row>
    <row r="55" spans="2:16">
      <c r="B55" s="53">
        <v>53</v>
      </c>
      <c r="C55" s="55">
        <v>0.29099999999999998</v>
      </c>
      <c r="D55" s="55">
        <v>5.7000000000000002E-2</v>
      </c>
      <c r="E55" s="55">
        <v>1.4E-2</v>
      </c>
      <c r="F55" s="55">
        <v>9.2999999999999999E-2</v>
      </c>
      <c r="G55" s="55">
        <v>4.8000000000000001E-2</v>
      </c>
      <c r="H55" s="55">
        <v>4.0000000000000001E-3</v>
      </c>
      <c r="I55" s="55">
        <v>7.0999999999999994E-2</v>
      </c>
      <c r="J55" s="55">
        <v>0.2</v>
      </c>
      <c r="K55" s="55">
        <v>0.113</v>
      </c>
      <c r="L55" s="55">
        <v>9.4E-2</v>
      </c>
      <c r="M55" s="55">
        <v>0.14199999999999999</v>
      </c>
      <c r="N55" s="55">
        <v>9.1999999999999998E-2</v>
      </c>
      <c r="O55" s="1"/>
    </row>
    <row r="56" spans="2:16">
      <c r="B56" s="53">
        <v>54</v>
      </c>
      <c r="C56" s="55">
        <v>4.4999999999999998E-2</v>
      </c>
      <c r="D56" s="55">
        <v>0.17799999999999999</v>
      </c>
      <c r="E56" s="55">
        <v>5.8000000000000003E-2</v>
      </c>
      <c r="F56" s="55">
        <v>5.0000000000000001E-3</v>
      </c>
      <c r="G56" s="55">
        <v>8.5000000000000006E-2</v>
      </c>
      <c r="H56" s="55">
        <v>5.8999999999999997E-2</v>
      </c>
      <c r="I56" s="55">
        <v>0.185</v>
      </c>
      <c r="J56" s="55">
        <v>0.11</v>
      </c>
      <c r="K56" s="55">
        <v>0.193</v>
      </c>
      <c r="L56" s="55">
        <v>3.2000000000000001E-2</v>
      </c>
      <c r="M56" s="55">
        <v>0.1</v>
      </c>
      <c r="N56" s="55">
        <v>0.18</v>
      </c>
      <c r="O56" s="1"/>
    </row>
    <row r="57" spans="2:16">
      <c r="B57" s="53">
        <v>55</v>
      </c>
      <c r="C57" s="55">
        <v>0.01</v>
      </c>
      <c r="D57" s="55">
        <v>0.157</v>
      </c>
      <c r="E57" s="55">
        <v>7.2999999999999995E-2</v>
      </c>
      <c r="F57" s="55">
        <v>6.9000000000000006E-2</v>
      </c>
      <c r="G57" s="55">
        <v>0.188</v>
      </c>
      <c r="H57" s="55">
        <v>0.15</v>
      </c>
      <c r="I57" s="55">
        <v>4.2999999999999997E-2</v>
      </c>
      <c r="J57" s="55">
        <v>8.9999999999999993E-3</v>
      </c>
      <c r="K57" s="55">
        <v>0.10100000000000001</v>
      </c>
      <c r="L57" s="55">
        <v>8.2000000000000003E-2</v>
      </c>
      <c r="M57" s="55">
        <v>0.107</v>
      </c>
      <c r="N57" s="55">
        <v>1.4E-2</v>
      </c>
      <c r="O57" s="1"/>
    </row>
    <row r="58" spans="2:16">
      <c r="B58" s="53">
        <v>56</v>
      </c>
      <c r="C58" s="55">
        <v>7.2999999999999995E-2</v>
      </c>
      <c r="D58" s="55">
        <v>0.20100000000000001</v>
      </c>
      <c r="E58" s="55">
        <v>6.9000000000000006E-2</v>
      </c>
      <c r="F58" s="55">
        <v>3.6999999999999998E-2</v>
      </c>
      <c r="G58" s="55">
        <v>0.107</v>
      </c>
      <c r="H58" s="55">
        <v>0.13100000000000001</v>
      </c>
      <c r="I58" s="55">
        <v>0.123</v>
      </c>
      <c r="J58" s="55">
        <v>2.8000000000000001E-2</v>
      </c>
      <c r="K58" s="55">
        <v>7.3999999999999996E-2</v>
      </c>
      <c r="L58" s="55">
        <v>9.1999999999999998E-2</v>
      </c>
      <c r="M58" s="55">
        <v>2.3E-2</v>
      </c>
      <c r="N58" s="55">
        <v>3.3000000000000002E-2</v>
      </c>
      <c r="O58" s="1"/>
    </row>
    <row r="59" spans="2:16">
      <c r="B59" s="53">
        <v>57</v>
      </c>
      <c r="C59" s="55">
        <v>0.29099999999999998</v>
      </c>
      <c r="D59" s="55">
        <v>0.23200000000000001</v>
      </c>
      <c r="E59" s="55">
        <v>0.13400000000000001</v>
      </c>
      <c r="F59" s="55">
        <v>0.14000000000000001</v>
      </c>
      <c r="G59" s="55">
        <v>0.15</v>
      </c>
      <c r="H59" s="55">
        <v>4.4999999999999998E-2</v>
      </c>
      <c r="I59" s="55">
        <v>0</v>
      </c>
      <c r="J59" s="55">
        <v>0.11799999999999999</v>
      </c>
      <c r="K59" s="55">
        <v>0.192</v>
      </c>
      <c r="L59" s="55">
        <v>0.14599999999999999</v>
      </c>
      <c r="M59" s="55">
        <v>0.112</v>
      </c>
      <c r="N59" s="55">
        <v>0.16500000000000001</v>
      </c>
      <c r="O59" s="1"/>
    </row>
    <row r="60" spans="2:16">
      <c r="B60" s="53">
        <v>58</v>
      </c>
      <c r="C60" s="55">
        <v>0.20399999999999999</v>
      </c>
      <c r="D60" s="55">
        <v>0.13600000000000001</v>
      </c>
      <c r="E60" s="55">
        <v>0.17499999999999999</v>
      </c>
      <c r="F60" s="55">
        <v>0.124</v>
      </c>
      <c r="G60" s="55">
        <v>0.18</v>
      </c>
      <c r="H60" s="55">
        <v>0.129</v>
      </c>
      <c r="I60" s="55">
        <v>5.5E-2</v>
      </c>
      <c r="J60" s="55">
        <v>8.7999999999999995E-2</v>
      </c>
      <c r="K60" s="55">
        <v>4.4999999999999998E-2</v>
      </c>
      <c r="L60" s="55">
        <v>0.01</v>
      </c>
      <c r="M60" s="55">
        <v>0.10299999999999999</v>
      </c>
      <c r="N60" s="55">
        <v>4.1000000000000002E-2</v>
      </c>
      <c r="O60" s="1"/>
    </row>
    <row r="61" spans="2:16">
      <c r="B61" s="53">
        <v>59</v>
      </c>
      <c r="C61" s="55">
        <v>3.2000000000000001E-2</v>
      </c>
      <c r="D61" s="55">
        <v>9.9000000000000005E-2</v>
      </c>
      <c r="E61" s="55">
        <v>0.192</v>
      </c>
      <c r="F61" s="55">
        <v>0.153</v>
      </c>
      <c r="G61" s="55">
        <v>8.8999999999999996E-2</v>
      </c>
      <c r="H61" s="55">
        <v>0.11899999999999999</v>
      </c>
      <c r="I61" s="55">
        <v>0.189</v>
      </c>
      <c r="J61" s="55">
        <v>0.159</v>
      </c>
      <c r="K61" s="55">
        <v>1.0999999999999999E-2</v>
      </c>
      <c r="L61" s="55">
        <v>0.183</v>
      </c>
      <c r="M61" s="55">
        <v>0.13200000000000001</v>
      </c>
      <c r="N61" s="55">
        <v>3.6999999999999998E-2</v>
      </c>
      <c r="O61" s="1"/>
    </row>
    <row r="62" spans="2:16">
      <c r="B62" s="53">
        <v>60</v>
      </c>
      <c r="C62" s="55">
        <v>0.26400000000000001</v>
      </c>
      <c r="D62" s="55">
        <v>0.128</v>
      </c>
      <c r="E62" s="55">
        <v>0.14000000000000001</v>
      </c>
      <c r="F62" s="55">
        <v>0.111</v>
      </c>
      <c r="G62" s="55">
        <v>2E-3</v>
      </c>
      <c r="H62" s="55">
        <v>6.8000000000000005E-2</v>
      </c>
      <c r="I62" s="55">
        <v>2.5000000000000001E-2</v>
      </c>
      <c r="J62" s="55">
        <v>2.5000000000000001E-2</v>
      </c>
      <c r="K62" s="55">
        <v>1.2999999999999999E-2</v>
      </c>
      <c r="L62" s="55">
        <v>1.7999999999999999E-2</v>
      </c>
      <c r="M62" s="55">
        <v>3.1E-2</v>
      </c>
      <c r="N62" s="55">
        <v>0.11</v>
      </c>
      <c r="O62" s="1"/>
    </row>
    <row r="63" spans="2:16">
      <c r="B63" s="53">
        <v>61</v>
      </c>
      <c r="C63" s="55">
        <v>0.19900000000000001</v>
      </c>
      <c r="D63" s="55">
        <v>0.17199999999999999</v>
      </c>
      <c r="E63" s="55">
        <v>2.5999999999999999E-2</v>
      </c>
      <c r="F63" s="55">
        <v>0.13300000000000001</v>
      </c>
      <c r="G63" s="55">
        <v>0.09</v>
      </c>
      <c r="H63" s="55">
        <v>6.8000000000000005E-2</v>
      </c>
      <c r="I63" s="55">
        <v>6.9000000000000006E-2</v>
      </c>
      <c r="J63" s="55">
        <v>1.9E-2</v>
      </c>
      <c r="K63" s="55">
        <v>0.06</v>
      </c>
      <c r="L63" s="55">
        <v>8.5000000000000006E-2</v>
      </c>
      <c r="M63" s="55">
        <v>0.04</v>
      </c>
      <c r="N63" s="55">
        <v>0.187</v>
      </c>
      <c r="O63" s="1"/>
    </row>
    <row r="64" spans="2:16">
      <c r="B64" s="53">
        <v>62</v>
      </c>
      <c r="C64" s="55">
        <v>0.28399999999999997</v>
      </c>
      <c r="D64" s="55">
        <v>9.9000000000000005E-2</v>
      </c>
      <c r="E64" s="55">
        <v>0.03</v>
      </c>
      <c r="F64" s="55">
        <v>0.05</v>
      </c>
      <c r="G64" s="55">
        <v>0.13100000000000001</v>
      </c>
      <c r="H64" s="55">
        <v>7.9000000000000001E-2</v>
      </c>
      <c r="I64" s="55">
        <v>0.124</v>
      </c>
      <c r="J64" s="55">
        <v>8.3000000000000004E-2</v>
      </c>
      <c r="K64" s="55">
        <v>0.12</v>
      </c>
      <c r="L64" s="55">
        <v>4.3999999999999997E-2</v>
      </c>
      <c r="M64" s="55">
        <v>4.4999999999999998E-2</v>
      </c>
      <c r="N64" s="55">
        <v>3.4000000000000002E-2</v>
      </c>
      <c r="O64" s="1"/>
    </row>
    <row r="65" spans="2:15">
      <c r="B65" s="53">
        <v>63</v>
      </c>
      <c r="C65" s="55">
        <v>0.111</v>
      </c>
      <c r="D65" s="55">
        <v>8.3000000000000004E-2</v>
      </c>
      <c r="E65" s="55">
        <v>0.14199999999999999</v>
      </c>
      <c r="F65" s="55">
        <v>1.4999999999999999E-2</v>
      </c>
      <c r="G65" s="55">
        <v>0.17199999999999999</v>
      </c>
      <c r="H65" s="55">
        <v>0.13500000000000001</v>
      </c>
      <c r="I65" s="55">
        <v>0.108</v>
      </c>
      <c r="J65" s="55">
        <v>0.14599999999999999</v>
      </c>
      <c r="K65" s="55">
        <v>8.7999999999999995E-2</v>
      </c>
      <c r="L65" s="55">
        <v>8.0000000000000002E-3</v>
      </c>
      <c r="M65" s="55">
        <v>3.6999999999999998E-2</v>
      </c>
      <c r="N65" s="55">
        <v>9.1999999999999998E-2</v>
      </c>
      <c r="O65" s="1"/>
    </row>
    <row r="66" spans="2:15">
      <c r="B66" s="53">
        <v>64</v>
      </c>
      <c r="C66" s="55">
        <v>2.9000000000000001E-2</v>
      </c>
      <c r="D66" s="55">
        <v>0.13800000000000001</v>
      </c>
      <c r="E66" s="55">
        <v>0.17599999999999999</v>
      </c>
      <c r="F66" s="55">
        <v>0.05</v>
      </c>
      <c r="G66" s="55">
        <v>6.8000000000000005E-2</v>
      </c>
      <c r="H66" s="55">
        <v>8.4000000000000005E-2</v>
      </c>
      <c r="I66" s="55">
        <v>0.13800000000000001</v>
      </c>
      <c r="J66" s="55">
        <v>0.184</v>
      </c>
      <c r="K66" s="55">
        <v>0.115</v>
      </c>
      <c r="L66" s="55">
        <v>2.1000000000000001E-2</v>
      </c>
      <c r="M66" s="55">
        <v>4.2000000000000003E-2</v>
      </c>
      <c r="N66" s="55">
        <v>1.2999999999999999E-2</v>
      </c>
      <c r="O66" s="1"/>
    </row>
    <row r="67" spans="2:15">
      <c r="B67" s="53">
        <v>65</v>
      </c>
      <c r="C67" s="55">
        <v>0.25900000000000001</v>
      </c>
      <c r="D67" s="55">
        <v>0.10199999999999999</v>
      </c>
      <c r="E67" s="55">
        <v>0.185</v>
      </c>
      <c r="F67" s="55">
        <v>1.7000000000000001E-2</v>
      </c>
      <c r="G67" s="55">
        <v>4.8000000000000001E-2</v>
      </c>
      <c r="H67" s="55">
        <v>0.13400000000000001</v>
      </c>
      <c r="I67" s="55">
        <v>7.4999999999999997E-2</v>
      </c>
      <c r="J67" s="55">
        <v>0.123</v>
      </c>
      <c r="K67" s="55">
        <v>0.108</v>
      </c>
      <c r="L67" s="55">
        <v>0.155</v>
      </c>
      <c r="M67" s="55">
        <v>2.1999999999999999E-2</v>
      </c>
      <c r="N67" s="55">
        <v>3.2000000000000001E-2</v>
      </c>
      <c r="O67" s="1"/>
    </row>
    <row r="68" spans="2:15">
      <c r="B68" s="53">
        <v>66</v>
      </c>
      <c r="C68" s="55">
        <v>0.23599999999999999</v>
      </c>
      <c r="D68" s="55">
        <v>0.219</v>
      </c>
      <c r="E68" s="55">
        <v>5.8999999999999997E-2</v>
      </c>
      <c r="F68" s="55">
        <v>8.7999999999999995E-2</v>
      </c>
      <c r="G68" s="55">
        <v>1.6E-2</v>
      </c>
      <c r="H68" s="55">
        <v>0.189</v>
      </c>
      <c r="I68" s="55">
        <v>5.0000000000000001E-3</v>
      </c>
      <c r="J68" s="55">
        <v>4.7E-2</v>
      </c>
      <c r="K68" s="55">
        <v>0.19400000000000001</v>
      </c>
      <c r="L68" s="55">
        <v>0.127</v>
      </c>
      <c r="M68" s="55">
        <v>0.184</v>
      </c>
      <c r="N68" s="55">
        <v>5.0999999999999997E-2</v>
      </c>
      <c r="O68" s="1"/>
    </row>
    <row r="69" spans="2:15">
      <c r="B69" s="53">
        <v>67</v>
      </c>
      <c r="C69" s="55">
        <v>0.16800000000000001</v>
      </c>
      <c r="D69" s="55">
        <v>9.1999999999999998E-2</v>
      </c>
      <c r="E69" s="55">
        <v>0.125</v>
      </c>
      <c r="F69" s="55">
        <v>2.7E-2</v>
      </c>
      <c r="G69" s="55">
        <v>9.6000000000000002E-2</v>
      </c>
      <c r="H69" s="55">
        <v>6.3E-2</v>
      </c>
      <c r="I69" s="55">
        <v>0.14099999999999999</v>
      </c>
      <c r="J69" s="55">
        <v>0.19500000000000001</v>
      </c>
      <c r="K69" s="55">
        <v>0.129</v>
      </c>
      <c r="L69" s="55">
        <v>9.2999999999999999E-2</v>
      </c>
      <c r="M69" s="55">
        <v>1.4999999999999999E-2</v>
      </c>
      <c r="N69" s="55">
        <v>0.13100000000000001</v>
      </c>
      <c r="O69" s="1"/>
    </row>
    <row r="70" spans="2:15">
      <c r="B70" s="53">
        <v>68</v>
      </c>
      <c r="C70" s="55">
        <v>0.26800000000000002</v>
      </c>
      <c r="D70" s="55">
        <v>0.04</v>
      </c>
      <c r="E70" s="55">
        <v>9.8000000000000004E-2</v>
      </c>
      <c r="F70" s="55">
        <v>3.4000000000000002E-2</v>
      </c>
      <c r="G70" s="55">
        <v>0.16800000000000001</v>
      </c>
      <c r="H70" s="55">
        <v>0.04</v>
      </c>
      <c r="I70" s="55">
        <v>1.4E-2</v>
      </c>
      <c r="J70" s="55">
        <v>0.104</v>
      </c>
      <c r="K70" s="55">
        <v>0.126</v>
      </c>
      <c r="L70" s="55">
        <v>0.111</v>
      </c>
      <c r="M70" s="55">
        <v>8.6999999999999994E-2</v>
      </c>
      <c r="N70" s="55">
        <v>0.19</v>
      </c>
      <c r="O70" s="1"/>
    </row>
    <row r="71" spans="2:15">
      <c r="B71" s="53">
        <v>69</v>
      </c>
      <c r="C71" s="55">
        <v>0.11899999999999999</v>
      </c>
      <c r="D71" s="55">
        <v>0.104</v>
      </c>
      <c r="E71" s="55">
        <v>0.03</v>
      </c>
      <c r="F71" s="55">
        <v>6.7000000000000004E-2</v>
      </c>
      <c r="G71" s="55">
        <v>8.6999999999999994E-2</v>
      </c>
      <c r="H71" s="55">
        <v>7.9000000000000001E-2</v>
      </c>
      <c r="I71" s="55">
        <v>0.14299999999999999</v>
      </c>
      <c r="J71" s="55">
        <v>0.109</v>
      </c>
      <c r="K71" s="55">
        <v>0.14199999999999999</v>
      </c>
      <c r="L71" s="55">
        <v>0.16200000000000001</v>
      </c>
      <c r="M71" s="55">
        <v>5.6000000000000001E-2</v>
      </c>
      <c r="N71" s="55">
        <v>0.17</v>
      </c>
      <c r="O71" s="1"/>
    </row>
    <row r="72" spans="2:15">
      <c r="B72" s="53">
        <v>70</v>
      </c>
      <c r="C72" s="55">
        <v>0.22500000000000001</v>
      </c>
      <c r="D72" s="55">
        <v>0.21299999999999999</v>
      </c>
      <c r="E72" s="55">
        <v>6.7000000000000004E-2</v>
      </c>
      <c r="F72" s="55">
        <v>0.126</v>
      </c>
      <c r="G72" s="55">
        <v>0.107</v>
      </c>
      <c r="H72" s="55">
        <v>8.3000000000000004E-2</v>
      </c>
      <c r="I72" s="55">
        <v>0.19700000000000001</v>
      </c>
      <c r="J72" s="55">
        <v>7.0999999999999994E-2</v>
      </c>
      <c r="K72" s="55">
        <v>9.7000000000000003E-2</v>
      </c>
      <c r="L72" s="55">
        <v>6.2E-2</v>
      </c>
      <c r="M72" s="55">
        <v>7.0000000000000001E-3</v>
      </c>
      <c r="N72" s="55">
        <v>1.7999999999999999E-2</v>
      </c>
      <c r="O72" s="1"/>
    </row>
    <row r="73" spans="2:15">
      <c r="B73" s="53">
        <v>71</v>
      </c>
      <c r="C73" s="55">
        <v>0.17699999999999999</v>
      </c>
      <c r="D73" s="55">
        <v>0.17100000000000001</v>
      </c>
      <c r="E73" s="55">
        <v>0.107</v>
      </c>
      <c r="F73" s="55">
        <v>9.0999999999999998E-2</v>
      </c>
      <c r="G73" s="55">
        <v>4.4999999999999998E-2</v>
      </c>
      <c r="H73" s="55">
        <v>2.1000000000000001E-2</v>
      </c>
      <c r="I73" s="55">
        <v>0.107</v>
      </c>
      <c r="J73" s="55">
        <v>5.1999999999999998E-2</v>
      </c>
      <c r="K73" s="55">
        <v>2.1999999999999999E-2</v>
      </c>
      <c r="L73" s="55">
        <v>6.8000000000000005E-2</v>
      </c>
      <c r="M73" s="55">
        <v>0.17</v>
      </c>
      <c r="N73" s="55">
        <v>0.17399999999999999</v>
      </c>
      <c r="O73" s="1"/>
    </row>
    <row r="74" spans="2:15">
      <c r="B74" s="53">
        <v>72</v>
      </c>
      <c r="C74" s="55">
        <v>0.151</v>
      </c>
      <c r="D74" s="55">
        <v>9.9000000000000005E-2</v>
      </c>
      <c r="E74" s="55">
        <v>0.06</v>
      </c>
      <c r="F74" s="55">
        <v>0.19800000000000001</v>
      </c>
      <c r="G74" s="55">
        <v>9.7000000000000003E-2</v>
      </c>
      <c r="H74" s="55">
        <v>1.7999999999999999E-2</v>
      </c>
      <c r="I74" s="55">
        <v>0.13500000000000001</v>
      </c>
      <c r="J74" s="55">
        <v>0.104</v>
      </c>
      <c r="K74" s="55">
        <v>3.5999999999999997E-2</v>
      </c>
      <c r="L74" s="55">
        <v>1.2999999999999999E-2</v>
      </c>
      <c r="M74" s="55">
        <v>6.3E-2</v>
      </c>
      <c r="N74" s="55">
        <v>0.15</v>
      </c>
      <c r="O74" s="1"/>
    </row>
    <row r="75" spans="2:15">
      <c r="B75" s="53">
        <v>73</v>
      </c>
      <c r="C75" s="55">
        <v>0.11</v>
      </c>
      <c r="D75" s="55">
        <v>8.6999999999999994E-2</v>
      </c>
      <c r="E75" s="55">
        <v>7.4999999999999997E-2</v>
      </c>
      <c r="F75" s="55">
        <v>0.18</v>
      </c>
      <c r="G75" s="55">
        <v>0.19700000000000001</v>
      </c>
      <c r="H75" s="55">
        <v>6.8000000000000005E-2</v>
      </c>
      <c r="I75" s="55">
        <v>0.155</v>
      </c>
      <c r="J75" s="55">
        <v>7.6999999999999999E-2</v>
      </c>
      <c r="K75" s="55">
        <v>0.14599999999999999</v>
      </c>
      <c r="L75" s="55">
        <v>0.187</v>
      </c>
      <c r="M75" s="55">
        <v>0.11700000000000001</v>
      </c>
      <c r="N75" s="55">
        <v>7.3999999999999996E-2</v>
      </c>
      <c r="O75" s="1"/>
    </row>
    <row r="76" spans="2:15">
      <c r="B76" s="53">
        <v>74</v>
      </c>
      <c r="C76" s="55">
        <v>1.6E-2</v>
      </c>
      <c r="D76" s="55">
        <v>0.217</v>
      </c>
      <c r="E76" s="55">
        <v>0.152</v>
      </c>
      <c r="F76" s="55">
        <v>5.1999999999999998E-2</v>
      </c>
      <c r="G76" s="55">
        <v>0.11799999999999999</v>
      </c>
      <c r="H76" s="55">
        <v>1.7999999999999999E-2</v>
      </c>
      <c r="I76" s="55">
        <v>8.1000000000000003E-2</v>
      </c>
      <c r="J76" s="55">
        <v>0.17599999999999999</v>
      </c>
      <c r="K76" s="55">
        <v>0.151</v>
      </c>
      <c r="L76" s="55">
        <v>7.2999999999999995E-2</v>
      </c>
      <c r="M76" s="55">
        <v>1.2E-2</v>
      </c>
      <c r="N76" s="55">
        <v>0.185</v>
      </c>
      <c r="O76" s="1"/>
    </row>
    <row r="77" spans="2:15">
      <c r="B77" s="53">
        <v>75</v>
      </c>
      <c r="C77" s="55">
        <v>0.16500000000000001</v>
      </c>
      <c r="D77" s="55">
        <v>0.23400000000000001</v>
      </c>
      <c r="E77" s="55">
        <v>1.0999999999999999E-2</v>
      </c>
      <c r="F77" s="55">
        <v>8.9999999999999993E-3</v>
      </c>
      <c r="G77" s="55">
        <v>0.13200000000000001</v>
      </c>
      <c r="H77" s="55">
        <v>6.9000000000000006E-2</v>
      </c>
      <c r="I77" s="55">
        <v>1.0999999999999999E-2</v>
      </c>
      <c r="J77" s="55">
        <v>4.3999999999999997E-2</v>
      </c>
      <c r="K77" s="55">
        <v>0.114</v>
      </c>
      <c r="L77" s="55">
        <v>0.13700000000000001</v>
      </c>
      <c r="M77" s="55">
        <v>0.13800000000000001</v>
      </c>
      <c r="N77" s="55">
        <v>0.19700000000000001</v>
      </c>
      <c r="O77" s="1"/>
    </row>
    <row r="78" spans="2:15">
      <c r="B78" s="53">
        <v>76</v>
      </c>
      <c r="C78" s="55">
        <v>0.19600000000000001</v>
      </c>
      <c r="D78" s="55">
        <v>0.2</v>
      </c>
      <c r="E78" s="55">
        <v>0.19600000000000001</v>
      </c>
      <c r="F78" s="55">
        <v>0.16500000000000001</v>
      </c>
      <c r="G78" s="55">
        <v>0.13700000000000001</v>
      </c>
      <c r="H78" s="55">
        <v>7.4999999999999997E-2</v>
      </c>
      <c r="I78" s="55">
        <v>2.1000000000000001E-2</v>
      </c>
      <c r="J78" s="55">
        <v>5.8000000000000003E-2</v>
      </c>
      <c r="K78" s="55">
        <v>0.14299999999999999</v>
      </c>
      <c r="L78" s="55">
        <v>0.153</v>
      </c>
      <c r="M78" s="55">
        <v>0.13900000000000001</v>
      </c>
      <c r="N78" s="55">
        <v>0.17799999999999999</v>
      </c>
      <c r="O78" s="1"/>
    </row>
    <row r="79" spans="2:15">
      <c r="B79" s="53">
        <v>77</v>
      </c>
      <c r="C79" s="55">
        <v>0.12</v>
      </c>
      <c r="D79" s="55">
        <v>0.159</v>
      </c>
      <c r="E79" s="55">
        <v>1.2E-2</v>
      </c>
      <c r="F79" s="55">
        <v>7.6999999999999999E-2</v>
      </c>
      <c r="G79" s="55">
        <v>0.17</v>
      </c>
      <c r="H79" s="55">
        <v>0.19800000000000001</v>
      </c>
      <c r="I79" s="55">
        <v>8.4000000000000005E-2</v>
      </c>
      <c r="J79" s="55">
        <v>4.3999999999999997E-2</v>
      </c>
      <c r="K79" s="55">
        <v>1E-3</v>
      </c>
      <c r="L79" s="55">
        <v>0.15</v>
      </c>
      <c r="M79" s="55">
        <v>9.4E-2</v>
      </c>
      <c r="N79" s="55">
        <v>2.9000000000000001E-2</v>
      </c>
      <c r="O79" s="1"/>
    </row>
    <row r="80" spans="2:15">
      <c r="B80" s="53">
        <v>78</v>
      </c>
      <c r="C80" s="55">
        <v>0.19</v>
      </c>
      <c r="D80" s="55">
        <v>0.224</v>
      </c>
      <c r="E80" s="55">
        <v>0.156</v>
      </c>
      <c r="F80" s="55">
        <v>0.17100000000000001</v>
      </c>
      <c r="G80" s="55">
        <v>7.4999999999999997E-2</v>
      </c>
      <c r="H80" s="55">
        <v>0.17399999999999999</v>
      </c>
      <c r="I80" s="55">
        <v>0.14599999999999999</v>
      </c>
      <c r="J80" s="55">
        <v>9.9000000000000005E-2</v>
      </c>
      <c r="K80" s="55">
        <v>8.0000000000000002E-3</v>
      </c>
      <c r="L80" s="55">
        <v>0.10100000000000001</v>
      </c>
      <c r="M80" s="55">
        <v>0.11700000000000001</v>
      </c>
      <c r="N80" s="55">
        <v>5.0000000000000001E-3</v>
      </c>
      <c r="O80" s="1"/>
    </row>
    <row r="81" spans="2:15">
      <c r="B81" s="53">
        <v>79</v>
      </c>
      <c r="C81" s="55">
        <v>1.6E-2</v>
      </c>
      <c r="D81" s="55">
        <v>0.22600000000000001</v>
      </c>
      <c r="E81" s="55">
        <v>5.5E-2</v>
      </c>
      <c r="F81" s="55">
        <v>0.155</v>
      </c>
      <c r="G81" s="55">
        <v>0.156</v>
      </c>
      <c r="H81" s="55">
        <v>0.14099999999999999</v>
      </c>
      <c r="I81" s="55">
        <v>6.5000000000000002E-2</v>
      </c>
      <c r="J81" s="55">
        <v>0.111</v>
      </c>
      <c r="K81" s="55">
        <v>1.6E-2</v>
      </c>
      <c r="L81" s="55">
        <v>0.16900000000000001</v>
      </c>
      <c r="M81" s="55">
        <v>0.152</v>
      </c>
      <c r="N81" s="55">
        <v>0.10299999999999999</v>
      </c>
      <c r="O81" s="1"/>
    </row>
    <row r="82" spans="2:15">
      <c r="B82" s="53">
        <v>80</v>
      </c>
      <c r="C82" s="55">
        <v>8.8999999999999996E-2</v>
      </c>
      <c r="D82" s="55">
        <v>6.7000000000000004E-2</v>
      </c>
      <c r="E82" s="55">
        <v>0.13300000000000001</v>
      </c>
      <c r="F82" s="55">
        <v>7.1999999999999995E-2</v>
      </c>
      <c r="G82" s="55">
        <v>0.115</v>
      </c>
      <c r="H82" s="55">
        <v>0.185</v>
      </c>
      <c r="I82" s="55">
        <v>0.188</v>
      </c>
      <c r="J82" s="55">
        <v>5.1999999999999998E-2</v>
      </c>
      <c r="K82" s="55">
        <v>0.14499999999999999</v>
      </c>
      <c r="L82" s="55">
        <v>0.111</v>
      </c>
      <c r="M82" s="55">
        <v>0.18099999999999999</v>
      </c>
      <c r="N82" s="55">
        <v>0.16900000000000001</v>
      </c>
      <c r="O82" s="1"/>
    </row>
    <row r="83" spans="2:15">
      <c r="B83" s="53">
        <v>81</v>
      </c>
      <c r="C83" s="55">
        <v>0.25600000000000001</v>
      </c>
      <c r="D83" s="55">
        <v>0.19400000000000001</v>
      </c>
      <c r="E83" s="55">
        <v>0.09</v>
      </c>
      <c r="F83" s="55">
        <v>6.0999999999999999E-2</v>
      </c>
      <c r="G83" s="55">
        <v>0.111</v>
      </c>
      <c r="H83" s="55">
        <v>0.13500000000000001</v>
      </c>
      <c r="I83" s="55">
        <v>0.19</v>
      </c>
      <c r="J83" s="55">
        <v>2.3E-2</v>
      </c>
      <c r="K83" s="55">
        <v>0.18099999999999999</v>
      </c>
      <c r="L83" s="55">
        <v>7.4999999999999997E-2</v>
      </c>
      <c r="M83" s="55">
        <v>0.14099999999999999</v>
      </c>
      <c r="N83" s="55">
        <v>0.17899999999999999</v>
      </c>
      <c r="O83" s="1"/>
    </row>
    <row r="84" spans="2:15">
      <c r="B84" s="53">
        <v>82</v>
      </c>
      <c r="C84" s="55">
        <v>0.20399999999999999</v>
      </c>
      <c r="D84" s="55">
        <v>0.20899999999999999</v>
      </c>
      <c r="E84" s="55">
        <v>0.188</v>
      </c>
      <c r="F84" s="55">
        <v>2.1000000000000001E-2</v>
      </c>
      <c r="G84" s="55">
        <v>0</v>
      </c>
      <c r="H84" s="55">
        <v>6.2E-2</v>
      </c>
      <c r="I84" s="55">
        <v>7.9000000000000001E-2</v>
      </c>
      <c r="J84" s="55">
        <v>0.104</v>
      </c>
      <c r="K84" s="55">
        <v>0.104</v>
      </c>
      <c r="L84" s="55">
        <v>0.13300000000000001</v>
      </c>
      <c r="M84" s="55">
        <v>6.6000000000000003E-2</v>
      </c>
      <c r="N84" s="55">
        <v>0.187</v>
      </c>
      <c r="O84" s="1"/>
    </row>
    <row r="85" spans="2:15">
      <c r="B85" s="53">
        <v>83</v>
      </c>
      <c r="C85" s="55">
        <v>0.27700000000000002</v>
      </c>
      <c r="D85" s="55">
        <v>6.4000000000000001E-2</v>
      </c>
      <c r="E85" s="55">
        <v>8.6999999999999994E-2</v>
      </c>
      <c r="F85" s="55">
        <v>6.4000000000000001E-2</v>
      </c>
      <c r="G85" s="55">
        <v>7.0000000000000007E-2</v>
      </c>
      <c r="H85" s="55">
        <v>0.14899999999999999</v>
      </c>
      <c r="I85" s="55">
        <v>2.1999999999999999E-2</v>
      </c>
      <c r="J85" s="55">
        <v>8.5000000000000006E-2</v>
      </c>
      <c r="K85" s="55">
        <v>0.13800000000000001</v>
      </c>
      <c r="L85" s="55">
        <v>0.13400000000000001</v>
      </c>
      <c r="M85" s="55">
        <v>0.125</v>
      </c>
      <c r="N85" s="55">
        <v>8.0000000000000002E-3</v>
      </c>
      <c r="O85" s="1"/>
    </row>
    <row r="86" spans="2:15">
      <c r="B86" s="53">
        <v>84</v>
      </c>
      <c r="C86" s="55">
        <v>1.4999999999999999E-2</v>
      </c>
      <c r="D86" s="55">
        <v>0.01</v>
      </c>
      <c r="E86" s="55">
        <v>4.4999999999999998E-2</v>
      </c>
      <c r="F86" s="55">
        <v>0.109</v>
      </c>
      <c r="G86" s="55">
        <v>0.128</v>
      </c>
      <c r="H86" s="55">
        <v>0.16200000000000001</v>
      </c>
      <c r="I86" s="55">
        <v>0.12</v>
      </c>
      <c r="J86" s="55">
        <v>0.16800000000000001</v>
      </c>
      <c r="K86" s="55">
        <v>8.2000000000000003E-2</v>
      </c>
      <c r="L86" s="55">
        <v>0.14399999999999999</v>
      </c>
      <c r="M86" s="55">
        <v>4.9000000000000002E-2</v>
      </c>
      <c r="N86" s="55">
        <v>0.123</v>
      </c>
      <c r="O86" s="1"/>
    </row>
    <row r="87" spans="2:15">
      <c r="B87" s="53">
        <v>85</v>
      </c>
      <c r="C87" s="55">
        <v>5.2999999999999999E-2</v>
      </c>
      <c r="D87" s="55">
        <v>0.126</v>
      </c>
      <c r="E87" s="55">
        <v>6.2E-2</v>
      </c>
      <c r="F87" s="55">
        <v>0.112</v>
      </c>
      <c r="G87" s="55">
        <v>0.09</v>
      </c>
      <c r="H87" s="55">
        <v>1.4E-2</v>
      </c>
      <c r="I87" s="55">
        <v>4.7E-2</v>
      </c>
      <c r="J87" s="55">
        <v>9.7000000000000003E-2</v>
      </c>
      <c r="K87" s="55">
        <v>0.189</v>
      </c>
      <c r="L87" s="55">
        <v>0.14699999999999999</v>
      </c>
      <c r="M87" s="55">
        <v>2.5999999999999999E-2</v>
      </c>
      <c r="N87" s="55">
        <v>0.129</v>
      </c>
      <c r="O87" s="1"/>
    </row>
    <row r="88" spans="2:15">
      <c r="B88" s="53">
        <v>86</v>
      </c>
      <c r="C88" s="55">
        <v>0.22500000000000001</v>
      </c>
      <c r="D88" s="55">
        <v>0.23499999999999999</v>
      </c>
      <c r="E88" s="55">
        <v>2.5000000000000001E-2</v>
      </c>
      <c r="F88" s="55">
        <v>0.151</v>
      </c>
      <c r="G88" s="55">
        <v>7.9000000000000001E-2</v>
      </c>
      <c r="H88" s="55">
        <v>0.10299999999999999</v>
      </c>
      <c r="I88" s="55">
        <v>0.19900000000000001</v>
      </c>
      <c r="J88" s="55">
        <v>0.17499999999999999</v>
      </c>
      <c r="K88" s="55">
        <v>4.4999999999999998E-2</v>
      </c>
      <c r="L88" s="55">
        <v>8.1000000000000003E-2</v>
      </c>
      <c r="M88" s="55">
        <v>0.10199999999999999</v>
      </c>
      <c r="N88" s="55">
        <v>0.192</v>
      </c>
      <c r="O88" s="1"/>
    </row>
    <row r="89" spans="2:15">
      <c r="B89" s="53">
        <v>87</v>
      </c>
      <c r="C89" s="55">
        <v>0.246</v>
      </c>
      <c r="D89" s="55">
        <v>9.4E-2</v>
      </c>
      <c r="E89" s="55">
        <v>7.6999999999999999E-2</v>
      </c>
      <c r="F89" s="55">
        <v>0.17100000000000001</v>
      </c>
      <c r="G89" s="55">
        <v>0.18099999999999999</v>
      </c>
      <c r="H89" s="55">
        <v>7.3999999999999996E-2</v>
      </c>
      <c r="I89" s="55">
        <v>7.1999999999999995E-2</v>
      </c>
      <c r="J89" s="55">
        <v>2.7E-2</v>
      </c>
      <c r="K89" s="55">
        <v>0.18099999999999999</v>
      </c>
      <c r="L89" s="55">
        <v>5.0999999999999997E-2</v>
      </c>
      <c r="M89" s="55">
        <v>9.8000000000000004E-2</v>
      </c>
      <c r="N89" s="55">
        <v>0.10199999999999999</v>
      </c>
      <c r="O89" s="1"/>
    </row>
    <row r="90" spans="2:15">
      <c r="B90" s="53">
        <v>88</v>
      </c>
      <c r="C90" s="55">
        <v>0.114</v>
      </c>
      <c r="D90" s="55">
        <v>0.10199999999999999</v>
      </c>
      <c r="E90" s="55">
        <v>8.9999999999999993E-3</v>
      </c>
      <c r="F90" s="55">
        <v>6.7000000000000004E-2</v>
      </c>
      <c r="G90" s="55">
        <v>0.19500000000000001</v>
      </c>
      <c r="H90" s="55">
        <v>0.14399999999999999</v>
      </c>
      <c r="I90" s="55">
        <v>1.9E-2</v>
      </c>
      <c r="J90" s="55">
        <v>1.4E-2</v>
      </c>
      <c r="K90" s="55">
        <v>0.124</v>
      </c>
      <c r="L90" s="55">
        <v>6.2E-2</v>
      </c>
      <c r="M90" s="55">
        <v>0.106</v>
      </c>
      <c r="N90" s="55">
        <v>4.2999999999999997E-2</v>
      </c>
      <c r="O90" s="1"/>
    </row>
    <row r="91" spans="2:15">
      <c r="B91" s="53">
        <v>89</v>
      </c>
      <c r="C91" s="55">
        <v>8.2000000000000003E-2</v>
      </c>
      <c r="D91" s="55">
        <v>2.5000000000000001E-2</v>
      </c>
      <c r="E91" s="55">
        <v>0.17199999999999999</v>
      </c>
      <c r="F91" s="55">
        <v>0.09</v>
      </c>
      <c r="G91" s="55">
        <v>0.16</v>
      </c>
      <c r="H91" s="55">
        <v>0.17899999999999999</v>
      </c>
      <c r="I91" s="55">
        <v>8.6999999999999994E-2</v>
      </c>
      <c r="J91" s="55">
        <v>4.4999999999999998E-2</v>
      </c>
      <c r="K91" s="55">
        <v>0.13400000000000001</v>
      </c>
      <c r="L91" s="55">
        <v>8.2000000000000003E-2</v>
      </c>
      <c r="M91" s="55">
        <v>1.9E-2</v>
      </c>
      <c r="N91" s="55">
        <v>9.4E-2</v>
      </c>
      <c r="O91" s="1"/>
    </row>
    <row r="92" spans="2:15">
      <c r="B92" s="53">
        <v>90</v>
      </c>
      <c r="C92" s="55">
        <v>0.13</v>
      </c>
      <c r="D92" s="55">
        <v>0.16600000000000001</v>
      </c>
      <c r="E92" s="55">
        <v>0.11899999999999999</v>
      </c>
      <c r="F92" s="55">
        <v>0.17299999999999999</v>
      </c>
      <c r="G92" s="55">
        <v>0.15</v>
      </c>
      <c r="H92" s="55">
        <v>6.4000000000000001E-2</v>
      </c>
      <c r="I92" s="55">
        <v>8.4000000000000005E-2</v>
      </c>
      <c r="J92" s="55">
        <v>0.19600000000000001</v>
      </c>
      <c r="K92" s="55">
        <v>0.17</v>
      </c>
      <c r="L92" s="55">
        <v>0.114</v>
      </c>
      <c r="M92" s="55">
        <v>1.7000000000000001E-2</v>
      </c>
      <c r="N92" s="55">
        <v>7.2999999999999995E-2</v>
      </c>
      <c r="O92" s="1"/>
    </row>
    <row r="93" spans="2:15">
      <c r="B93" s="53">
        <v>91</v>
      </c>
      <c r="C93" s="55">
        <v>5.8999999999999997E-2</v>
      </c>
      <c r="D93" s="55">
        <v>0.17299999999999999</v>
      </c>
      <c r="E93" s="55">
        <v>0.183</v>
      </c>
      <c r="F93" s="55">
        <v>4.7E-2</v>
      </c>
      <c r="G93" s="55">
        <v>0.189</v>
      </c>
      <c r="H93" s="55">
        <v>9.1999999999999998E-2</v>
      </c>
      <c r="I93" s="55">
        <v>0.11600000000000001</v>
      </c>
      <c r="J93" s="55">
        <v>2.9000000000000001E-2</v>
      </c>
      <c r="K93" s="55">
        <v>0.183</v>
      </c>
      <c r="L93" s="55">
        <v>8.1000000000000003E-2</v>
      </c>
      <c r="M93" s="55">
        <v>0.114</v>
      </c>
      <c r="N93" s="55">
        <v>5.8000000000000003E-2</v>
      </c>
      <c r="O93" s="1"/>
    </row>
    <row r="94" spans="2:15">
      <c r="B94" s="53">
        <v>92</v>
      </c>
      <c r="C94" s="55">
        <v>0.183</v>
      </c>
      <c r="D94" s="55">
        <v>0.16700000000000001</v>
      </c>
      <c r="E94" s="55">
        <v>0.06</v>
      </c>
      <c r="F94" s="55">
        <v>0.161</v>
      </c>
      <c r="G94" s="55">
        <v>0.155</v>
      </c>
      <c r="H94" s="55">
        <v>0.19600000000000001</v>
      </c>
      <c r="I94" s="55">
        <v>0.187</v>
      </c>
      <c r="J94" s="55">
        <v>4.3999999999999997E-2</v>
      </c>
      <c r="K94" s="55">
        <v>1.7000000000000001E-2</v>
      </c>
      <c r="L94" s="55">
        <v>0.16800000000000001</v>
      </c>
      <c r="M94" s="55">
        <v>8.0000000000000002E-3</v>
      </c>
      <c r="N94" s="55">
        <v>0.10299999999999999</v>
      </c>
      <c r="O94" s="1"/>
    </row>
    <row r="95" spans="2:15">
      <c r="B95" s="53">
        <v>93</v>
      </c>
      <c r="C95" s="55">
        <v>0.13800000000000001</v>
      </c>
      <c r="D95" s="55">
        <v>0.17299999999999999</v>
      </c>
      <c r="E95" s="55">
        <v>5.6000000000000001E-2</v>
      </c>
      <c r="F95" s="55">
        <v>0.19600000000000001</v>
      </c>
      <c r="G95" s="55">
        <v>0.19500000000000001</v>
      </c>
      <c r="H95" s="55">
        <v>3.3000000000000002E-2</v>
      </c>
      <c r="I95" s="55">
        <v>0.14899999999999999</v>
      </c>
      <c r="J95" s="55">
        <v>7.5999999999999998E-2</v>
      </c>
      <c r="K95" s="55">
        <v>9.5000000000000001E-2</v>
      </c>
      <c r="L95" s="55">
        <v>0.2</v>
      </c>
      <c r="M95" s="55">
        <v>0.154</v>
      </c>
      <c r="N95" s="55">
        <v>0.19800000000000001</v>
      </c>
      <c r="O95" s="1"/>
    </row>
    <row r="96" spans="2:15">
      <c r="B96" s="53">
        <v>94</v>
      </c>
      <c r="C96" s="55">
        <v>0.126</v>
      </c>
      <c r="D96" s="55">
        <v>6.3E-2</v>
      </c>
      <c r="E96" s="55">
        <v>0.13100000000000001</v>
      </c>
      <c r="F96" s="55">
        <v>5.0000000000000001E-3</v>
      </c>
      <c r="G96" s="55">
        <v>0.14399999999999999</v>
      </c>
      <c r="H96" s="55">
        <v>0.10299999999999999</v>
      </c>
      <c r="I96" s="55">
        <v>3.5000000000000003E-2</v>
      </c>
      <c r="J96" s="55">
        <v>0.17399999999999999</v>
      </c>
      <c r="K96" s="55">
        <v>5.8999999999999997E-2</v>
      </c>
      <c r="L96" s="55">
        <v>1.7999999999999999E-2</v>
      </c>
      <c r="M96" s="55">
        <v>0.14699999999999999</v>
      </c>
      <c r="N96" s="55">
        <v>0.16700000000000001</v>
      </c>
      <c r="O96" s="1"/>
    </row>
    <row r="97" spans="2:15">
      <c r="B97" s="53">
        <v>95</v>
      </c>
      <c r="C97" s="55">
        <v>0.17100000000000001</v>
      </c>
      <c r="D97" s="55">
        <v>0.104</v>
      </c>
      <c r="E97" s="55">
        <v>0.112</v>
      </c>
      <c r="F97" s="55">
        <v>8.5999999999999993E-2</v>
      </c>
      <c r="G97" s="55">
        <v>0.19500000000000001</v>
      </c>
      <c r="H97" s="55">
        <v>0.11600000000000001</v>
      </c>
      <c r="I97" s="55">
        <v>0.17899999999999999</v>
      </c>
      <c r="J97" s="55">
        <v>0.11</v>
      </c>
      <c r="K97" s="55">
        <v>6.4000000000000001E-2</v>
      </c>
      <c r="L97" s="55">
        <v>0.18099999999999999</v>
      </c>
      <c r="M97" s="55">
        <v>0.17399999999999999</v>
      </c>
      <c r="N97" s="55">
        <v>0.13500000000000001</v>
      </c>
      <c r="O97" s="1"/>
    </row>
    <row r="98" spans="2:15">
      <c r="B98" s="53">
        <v>96</v>
      </c>
      <c r="C98" s="55">
        <v>0.221</v>
      </c>
      <c r="D98" s="55">
        <v>0.01</v>
      </c>
      <c r="E98" s="55">
        <v>9.2999999999999999E-2</v>
      </c>
      <c r="F98" s="55">
        <v>0.17899999999999999</v>
      </c>
      <c r="G98" s="55">
        <v>7.5999999999999998E-2</v>
      </c>
      <c r="H98" s="55">
        <v>5.0000000000000001E-3</v>
      </c>
      <c r="I98" s="55">
        <v>7.0999999999999994E-2</v>
      </c>
      <c r="J98" s="55">
        <v>0.19900000000000001</v>
      </c>
      <c r="K98" s="55">
        <v>0.11</v>
      </c>
      <c r="L98" s="55">
        <v>0.192</v>
      </c>
      <c r="M98" s="55">
        <v>0.06</v>
      </c>
      <c r="N98" s="55">
        <v>0.11700000000000001</v>
      </c>
      <c r="O98" s="1"/>
    </row>
    <row r="99" spans="2:15">
      <c r="B99" s="53">
        <v>97</v>
      </c>
      <c r="C99" s="55">
        <v>0.151</v>
      </c>
      <c r="D99" s="55">
        <v>0.218</v>
      </c>
      <c r="E99" s="55">
        <v>0.16800000000000001</v>
      </c>
      <c r="F99" s="55">
        <v>0.152</v>
      </c>
      <c r="G99" s="55">
        <v>0.17399999999999999</v>
      </c>
      <c r="H99" s="55">
        <v>8.7999999999999995E-2</v>
      </c>
      <c r="I99" s="55">
        <v>5.6000000000000001E-2</v>
      </c>
      <c r="J99" s="55">
        <v>0.16300000000000001</v>
      </c>
      <c r="K99" s="55">
        <v>0.17499999999999999</v>
      </c>
      <c r="L99" s="55">
        <v>0.11</v>
      </c>
      <c r="M99" s="55">
        <v>2.3E-2</v>
      </c>
      <c r="N99" s="55">
        <v>5.8999999999999997E-2</v>
      </c>
      <c r="O99" s="1"/>
    </row>
    <row r="100" spans="2:15">
      <c r="B100" s="53">
        <v>98</v>
      </c>
      <c r="C100" s="55">
        <v>7.9000000000000001E-2</v>
      </c>
      <c r="D100" s="55">
        <v>0.17199999999999999</v>
      </c>
      <c r="E100" s="55">
        <v>1.0999999999999999E-2</v>
      </c>
      <c r="F100" s="55">
        <v>4.5999999999999999E-2</v>
      </c>
      <c r="G100" s="55">
        <v>0.188</v>
      </c>
      <c r="H100" s="55">
        <v>2.1000000000000001E-2</v>
      </c>
      <c r="I100" s="55">
        <v>4.0000000000000001E-3</v>
      </c>
      <c r="J100" s="55">
        <v>0.12</v>
      </c>
      <c r="K100" s="55">
        <v>6.0000000000000001E-3</v>
      </c>
      <c r="L100" s="55">
        <v>0.156</v>
      </c>
      <c r="M100" s="55">
        <v>0.184</v>
      </c>
      <c r="N100" s="55">
        <v>9.7000000000000003E-2</v>
      </c>
      <c r="O100" s="1"/>
    </row>
    <row r="101" spans="2:15">
      <c r="B101" s="53">
        <v>99</v>
      </c>
      <c r="C101" s="55">
        <v>0.13600000000000001</v>
      </c>
      <c r="D101" s="55">
        <v>0.129</v>
      </c>
      <c r="E101" s="55">
        <v>9.5000000000000001E-2</v>
      </c>
      <c r="F101" s="55">
        <v>0.13800000000000001</v>
      </c>
      <c r="G101" s="55">
        <v>0.17699999999999999</v>
      </c>
      <c r="H101" s="55">
        <v>0.121</v>
      </c>
      <c r="I101" s="55">
        <v>0.11799999999999999</v>
      </c>
      <c r="J101" s="55">
        <v>5.7000000000000002E-2</v>
      </c>
      <c r="K101" s="55">
        <v>0.128</v>
      </c>
      <c r="L101" s="55">
        <v>0.14000000000000001</v>
      </c>
      <c r="M101" s="55">
        <v>1.9E-2</v>
      </c>
      <c r="N101" s="55">
        <v>1.7999999999999999E-2</v>
      </c>
      <c r="O101" s="1"/>
    </row>
    <row r="102" spans="2:15">
      <c r="B102" s="53">
        <v>100</v>
      </c>
      <c r="C102" s="55">
        <v>2.5999999999999999E-2</v>
      </c>
      <c r="D102" s="55">
        <v>0.19800000000000001</v>
      </c>
      <c r="E102" s="55">
        <v>6.3E-2</v>
      </c>
      <c r="F102" s="55">
        <v>0.13300000000000001</v>
      </c>
      <c r="G102" s="55">
        <v>1.2999999999999999E-2</v>
      </c>
      <c r="H102" s="55">
        <v>0.121</v>
      </c>
      <c r="I102" s="55">
        <v>3.5999999999999997E-2</v>
      </c>
      <c r="J102" s="55">
        <v>6.0000000000000001E-3</v>
      </c>
      <c r="K102" s="55">
        <v>0.19900000000000001</v>
      </c>
      <c r="L102" s="55">
        <v>9.0999999999999998E-2</v>
      </c>
      <c r="M102" s="55">
        <v>7.0999999999999994E-2</v>
      </c>
      <c r="N102" s="55">
        <v>6.2E-2</v>
      </c>
      <c r="O102"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2:P121"/>
  <sheetViews>
    <sheetView workbookViewId="0">
      <selection activeCell="C96" sqref="C96"/>
    </sheetView>
  </sheetViews>
  <sheetFormatPr defaultRowHeight="15"/>
  <cols>
    <col min="2" max="2" width="42.28515625" customWidth="1"/>
    <col min="3" max="3" width="10.140625" bestFit="1" customWidth="1"/>
  </cols>
  <sheetData>
    <row r="2" spans="2:16">
      <c r="B2" s="53" t="s">
        <v>53</v>
      </c>
      <c r="C2" s="53" t="s">
        <v>41</v>
      </c>
      <c r="D2" s="53" t="s">
        <v>42</v>
      </c>
      <c r="E2" s="53" t="s">
        <v>43</v>
      </c>
      <c r="F2" s="53" t="s">
        <v>44</v>
      </c>
      <c r="G2" s="53" t="s">
        <v>45</v>
      </c>
      <c r="H2" s="53" t="s">
        <v>46</v>
      </c>
      <c r="I2" s="53" t="s">
        <v>47</v>
      </c>
      <c r="J2" s="53" t="s">
        <v>48</v>
      </c>
      <c r="K2" s="53" t="s">
        <v>49</v>
      </c>
      <c r="L2" s="53" t="s">
        <v>50</v>
      </c>
      <c r="M2" s="53" t="s">
        <v>51</v>
      </c>
      <c r="N2" s="53" t="s">
        <v>52</v>
      </c>
      <c r="P2" t="s">
        <v>63</v>
      </c>
    </row>
    <row r="3" spans="2:16">
      <c r="B3" s="53">
        <v>1</v>
      </c>
      <c r="C3" s="55">
        <f ca="1">Data!C3</f>
        <v>1.6E-2</v>
      </c>
      <c r="D3" s="55">
        <f ca="1">Data!D3</f>
        <v>0.1</v>
      </c>
      <c r="E3" s="55">
        <f ca="1">Data!E3</f>
        <v>9.6000000000000002E-2</v>
      </c>
      <c r="F3" s="55">
        <f ca="1">Data!F3</f>
        <v>4.5999999999999999E-2</v>
      </c>
      <c r="G3" s="55">
        <f ca="1">Data!G3</f>
        <v>0.16500000000000001</v>
      </c>
      <c r="H3" s="55">
        <f ca="1">Data!H3</f>
        <v>4.1000000000000002E-2</v>
      </c>
      <c r="I3" s="55">
        <f ca="1">Data!I3</f>
        <v>7.3999999999999996E-2</v>
      </c>
      <c r="J3" s="55">
        <f ca="1">Data!J3</f>
        <v>0.186</v>
      </c>
      <c r="K3" s="55">
        <f ca="1">Data!K3</f>
        <v>0.17599999999999999</v>
      </c>
      <c r="L3" s="55">
        <f ca="1">Data!L3</f>
        <v>5.6000000000000001E-2</v>
      </c>
      <c r="M3" s="55">
        <f ca="1">Data!M3</f>
        <v>2.5000000000000001E-2</v>
      </c>
      <c r="N3" s="55">
        <f ca="1">Data!N3</f>
        <v>5.0999999999999997E-2</v>
      </c>
      <c r="O3" s="1"/>
    </row>
    <row r="4" spans="2:16">
      <c r="B4" s="53">
        <v>2</v>
      </c>
      <c r="C4" s="55">
        <f ca="1">Data!C4</f>
        <v>7.4999999999999997E-2</v>
      </c>
      <c r="D4" s="55">
        <f ca="1">Data!D4</f>
        <v>0.16</v>
      </c>
      <c r="E4" s="55">
        <f ca="1">Data!E4</f>
        <v>0.105</v>
      </c>
      <c r="F4" s="55">
        <f ca="1">Data!F4</f>
        <v>0.19500000000000001</v>
      </c>
      <c r="G4" s="55">
        <f ca="1">Data!G4</f>
        <v>2.8000000000000001E-2</v>
      </c>
      <c r="H4" s="55">
        <f ca="1">Data!H4</f>
        <v>3.5000000000000003E-2</v>
      </c>
      <c r="I4" s="55">
        <f ca="1">Data!I4</f>
        <v>0.05</v>
      </c>
      <c r="J4" s="55">
        <f ca="1">Data!J4</f>
        <v>6.4000000000000001E-2</v>
      </c>
      <c r="K4" s="55">
        <f ca="1">Data!K4</f>
        <v>6.0000000000000001E-3</v>
      </c>
      <c r="L4" s="55">
        <f ca="1">Data!L4</f>
        <v>3.7999999999999999E-2</v>
      </c>
      <c r="M4" s="55">
        <f ca="1">Data!M4</f>
        <v>0.17599999999999999</v>
      </c>
      <c r="N4" s="55">
        <f ca="1">Data!N4</f>
        <v>0.183</v>
      </c>
      <c r="O4" s="1"/>
    </row>
    <row r="5" spans="2:16">
      <c r="B5" s="53">
        <v>3</v>
      </c>
      <c r="C5" s="55">
        <f ca="1">Data!C5</f>
        <v>0.17299999999999999</v>
      </c>
      <c r="D5" s="55">
        <f ca="1">Data!D5</f>
        <v>0.127</v>
      </c>
      <c r="E5" s="55">
        <f ca="1">Data!E5</f>
        <v>0.18099999999999999</v>
      </c>
      <c r="F5" s="55">
        <f ca="1">Data!F5</f>
        <v>0.158</v>
      </c>
      <c r="G5" s="55">
        <f ca="1">Data!G5</f>
        <v>1.4E-2</v>
      </c>
      <c r="H5" s="55">
        <f ca="1">Data!H5</f>
        <v>0.107</v>
      </c>
      <c r="I5" s="55">
        <f ca="1">Data!I5</f>
        <v>0.10299999999999999</v>
      </c>
      <c r="J5" s="55">
        <f ca="1">Data!J5</f>
        <v>0.13300000000000001</v>
      </c>
      <c r="K5" s="55">
        <f ca="1">Data!K5</f>
        <v>0.106</v>
      </c>
      <c r="L5" s="55">
        <f ca="1">Data!L5</f>
        <v>0.13300000000000001</v>
      </c>
      <c r="M5" s="55">
        <f ca="1">Data!M5</f>
        <v>0.192</v>
      </c>
      <c r="N5" s="55">
        <f ca="1">Data!N5</f>
        <v>0.17599999999999999</v>
      </c>
      <c r="O5" s="1"/>
    </row>
    <row r="6" spans="2:16">
      <c r="B6" s="53">
        <v>4</v>
      </c>
      <c r="C6" s="55">
        <f ca="1">Data!C6</f>
        <v>0.16500000000000001</v>
      </c>
      <c r="D6" s="55">
        <f ca="1">Data!D6</f>
        <v>0.20599999999999999</v>
      </c>
      <c r="E6" s="55">
        <f ca="1">Data!E6</f>
        <v>9.9000000000000005E-2</v>
      </c>
      <c r="F6" s="55">
        <f ca="1">Data!F6</f>
        <v>9.5000000000000001E-2</v>
      </c>
      <c r="G6" s="55">
        <f ca="1">Data!G6</f>
        <v>0.15</v>
      </c>
      <c r="H6" s="55">
        <f ca="1">Data!H6</f>
        <v>6.5000000000000002E-2</v>
      </c>
      <c r="I6" s="55">
        <f ca="1">Data!I6</f>
        <v>4.5999999999999999E-2</v>
      </c>
      <c r="J6" s="55">
        <f ca="1">Data!J6</f>
        <v>8.5000000000000006E-2</v>
      </c>
      <c r="K6" s="55">
        <f ca="1">Data!K6</f>
        <v>0.158</v>
      </c>
      <c r="L6" s="55">
        <f ca="1">Data!L6</f>
        <v>0.108</v>
      </c>
      <c r="M6" s="55">
        <f ca="1">Data!M6</f>
        <v>6.8000000000000005E-2</v>
      </c>
      <c r="N6" s="55">
        <f ca="1">Data!N6</f>
        <v>0.10299999999999999</v>
      </c>
      <c r="O6" s="1"/>
    </row>
    <row r="7" spans="2:16">
      <c r="B7" s="53">
        <v>5</v>
      </c>
      <c r="C7" s="55">
        <f ca="1">Data!C7</f>
        <v>0.158</v>
      </c>
      <c r="D7" s="55">
        <f ca="1">Data!D7</f>
        <v>0.221</v>
      </c>
      <c r="E7" s="55">
        <f ca="1">Data!E7</f>
        <v>1.0999999999999999E-2</v>
      </c>
      <c r="F7" s="55">
        <f ca="1">Data!F7</f>
        <v>8.3000000000000004E-2</v>
      </c>
      <c r="G7" s="55">
        <f ca="1">Data!G7</f>
        <v>3.1E-2</v>
      </c>
      <c r="H7" s="55">
        <f ca="1">Data!H7</f>
        <v>0.14799999999999999</v>
      </c>
      <c r="I7" s="55">
        <f ca="1">Data!I7</f>
        <v>8.4000000000000005E-2</v>
      </c>
      <c r="J7" s="55">
        <f ca="1">Data!J7</f>
        <v>0.13200000000000001</v>
      </c>
      <c r="K7" s="55">
        <f ca="1">Data!K7</f>
        <v>7.5999999999999998E-2</v>
      </c>
      <c r="L7" s="55">
        <f ca="1">Data!L7</f>
        <v>6.9000000000000006E-2</v>
      </c>
      <c r="M7" s="55">
        <f ca="1">Data!M7</f>
        <v>0.126</v>
      </c>
      <c r="N7" s="55">
        <f ca="1">Data!N7</f>
        <v>2.5000000000000001E-2</v>
      </c>
      <c r="O7" s="1"/>
    </row>
    <row r="8" spans="2:16">
      <c r="B8" s="53">
        <v>6</v>
      </c>
      <c r="C8" s="55">
        <f ca="1">Data!C8</f>
        <v>1E-3</v>
      </c>
      <c r="D8" s="55">
        <f ca="1">Data!D8</f>
        <v>0.16800000000000001</v>
      </c>
      <c r="E8" s="55">
        <f ca="1">Data!E8</f>
        <v>4.4999999999999998E-2</v>
      </c>
      <c r="F8" s="55">
        <f ca="1">Data!F8</f>
        <v>0.11</v>
      </c>
      <c r="G8" s="55">
        <f ca="1">Data!G8</f>
        <v>3.2000000000000001E-2</v>
      </c>
      <c r="H8" s="55">
        <f ca="1">Data!H8</f>
        <v>0.16400000000000001</v>
      </c>
      <c r="I8" s="55">
        <f ca="1">Data!I8</f>
        <v>7.0999999999999994E-2</v>
      </c>
      <c r="J8" s="55">
        <f ca="1">Data!J8</f>
        <v>0.18</v>
      </c>
      <c r="K8" s="55">
        <f ca="1">Data!K8</f>
        <v>0.104</v>
      </c>
      <c r="L8" s="55">
        <f ca="1">Data!L8</f>
        <v>0.13100000000000001</v>
      </c>
      <c r="M8" s="55">
        <f ca="1">Data!M8</f>
        <v>0.125</v>
      </c>
      <c r="N8" s="55">
        <f ca="1">Data!N8</f>
        <v>0.17799999999999999</v>
      </c>
      <c r="O8" s="1"/>
    </row>
    <row r="9" spans="2:16">
      <c r="B9" s="53">
        <v>7</v>
      </c>
      <c r="C9" s="55">
        <f ca="1">Data!C9</f>
        <v>0.193</v>
      </c>
      <c r="D9" s="55">
        <f ca="1">Data!D9</f>
        <v>0.16200000000000001</v>
      </c>
      <c r="E9" s="55">
        <f ca="1">Data!E9</f>
        <v>0.16200000000000001</v>
      </c>
      <c r="F9" s="55">
        <f ca="1">Data!F9</f>
        <v>0.17399999999999999</v>
      </c>
      <c r="G9" s="55">
        <f ca="1">Data!G9</f>
        <v>7.0999999999999994E-2</v>
      </c>
      <c r="H9" s="55">
        <f ca="1">Data!H9</f>
        <v>7.9000000000000001E-2</v>
      </c>
      <c r="I9" s="55">
        <f ca="1">Data!I9</f>
        <v>0.155</v>
      </c>
      <c r="J9" s="55">
        <f ca="1">Data!J9</f>
        <v>0.19</v>
      </c>
      <c r="K9" s="55">
        <f ca="1">Data!K9</f>
        <v>5.8999999999999997E-2</v>
      </c>
      <c r="L9" s="55">
        <f ca="1">Data!L9</f>
        <v>4.8000000000000001E-2</v>
      </c>
      <c r="M9" s="55">
        <f ca="1">Data!M9</f>
        <v>8.5999999999999993E-2</v>
      </c>
      <c r="N9" s="55">
        <f ca="1">Data!N9</f>
        <v>6.3E-2</v>
      </c>
      <c r="O9" s="1"/>
    </row>
    <row r="10" spans="2:16">
      <c r="B10" s="53">
        <v>8</v>
      </c>
      <c r="C10" s="55">
        <f ca="1">Data!C10</f>
        <v>0.18</v>
      </c>
      <c r="D10" s="55">
        <f ca="1">Data!D10</f>
        <v>5.8999999999999997E-2</v>
      </c>
      <c r="E10" s="55">
        <f ca="1">Data!E10</f>
        <v>0.151</v>
      </c>
      <c r="F10" s="55">
        <f ca="1">Data!F10</f>
        <v>0.10100000000000001</v>
      </c>
      <c r="G10" s="55">
        <f ca="1">Data!G10</f>
        <v>0.124</v>
      </c>
      <c r="H10" s="55">
        <f ca="1">Data!H10</f>
        <v>0.11600000000000001</v>
      </c>
      <c r="I10" s="55">
        <f ca="1">Data!I10</f>
        <v>0.182</v>
      </c>
      <c r="J10" s="55">
        <f ca="1">Data!J10</f>
        <v>0.17899999999999999</v>
      </c>
      <c r="K10" s="55">
        <f ca="1">Data!K10</f>
        <v>0.03</v>
      </c>
      <c r="L10" s="55">
        <f ca="1">Data!L10</f>
        <v>3.4000000000000002E-2</v>
      </c>
      <c r="M10" s="55">
        <f ca="1">Data!M10</f>
        <v>6.2E-2</v>
      </c>
      <c r="N10" s="55">
        <f ca="1">Data!N10</f>
        <v>6.0000000000000001E-3</v>
      </c>
      <c r="O10" s="1"/>
    </row>
    <row r="11" spans="2:16">
      <c r="B11" s="53">
        <v>9</v>
      </c>
      <c r="C11" s="55">
        <f ca="1">Data!C11</f>
        <v>3.1E-2</v>
      </c>
      <c r="D11" s="55">
        <f ca="1">Data!D11</f>
        <v>0.23400000000000001</v>
      </c>
      <c r="E11" s="55">
        <f ca="1">Data!E11</f>
        <v>0.127</v>
      </c>
      <c r="F11" s="55">
        <f ca="1">Data!F11</f>
        <v>8.0000000000000002E-3</v>
      </c>
      <c r="G11" s="55">
        <f ca="1">Data!G11</f>
        <v>0.17199999999999999</v>
      </c>
      <c r="H11" s="55">
        <f ca="1">Data!H11</f>
        <v>0.19600000000000001</v>
      </c>
      <c r="I11" s="55">
        <f ca="1">Data!I11</f>
        <v>8.9999999999999993E-3</v>
      </c>
      <c r="J11" s="55">
        <f ca="1">Data!J11</f>
        <v>0.182</v>
      </c>
      <c r="K11" s="55">
        <f ca="1">Data!K11</f>
        <v>0.193</v>
      </c>
      <c r="L11" s="55">
        <f ca="1">Data!L11</f>
        <v>0.188</v>
      </c>
      <c r="M11" s="55">
        <f ca="1">Data!M11</f>
        <v>8.1000000000000003E-2</v>
      </c>
      <c r="N11" s="55">
        <f ca="1">Data!N11</f>
        <v>0.13</v>
      </c>
      <c r="O11" s="1"/>
    </row>
    <row r="12" spans="2:16">
      <c r="B12" s="53">
        <v>10</v>
      </c>
      <c r="C12" s="55">
        <f ca="1">Data!C12</f>
        <v>8.2000000000000003E-2</v>
      </c>
      <c r="D12" s="55">
        <f ca="1">Data!D12</f>
        <v>0.223</v>
      </c>
      <c r="E12" s="55">
        <f ca="1">Data!E12</f>
        <v>5.6000000000000001E-2</v>
      </c>
      <c r="F12" s="55">
        <f ca="1">Data!F12</f>
        <v>7.0999999999999994E-2</v>
      </c>
      <c r="G12" s="55">
        <f ca="1">Data!G12</f>
        <v>0.192</v>
      </c>
      <c r="H12" s="55">
        <f ca="1">Data!H12</f>
        <v>1.2E-2</v>
      </c>
      <c r="I12" s="55">
        <f ca="1">Data!I12</f>
        <v>0.16500000000000001</v>
      </c>
      <c r="J12" s="55">
        <f ca="1">Data!J12</f>
        <v>8.6999999999999994E-2</v>
      </c>
      <c r="K12" s="55">
        <f ca="1">Data!K12</f>
        <v>0.11899999999999999</v>
      </c>
      <c r="L12" s="55">
        <f ca="1">Data!L12</f>
        <v>0.151</v>
      </c>
      <c r="M12" s="55">
        <f ca="1">Data!M12</f>
        <v>0.182</v>
      </c>
      <c r="N12" s="55">
        <f ca="1">Data!N12</f>
        <v>0.19</v>
      </c>
      <c r="O12" s="1"/>
    </row>
    <row r="13" spans="2:16">
      <c r="B13" s="53">
        <v>11</v>
      </c>
      <c r="C13" s="55">
        <f ca="1">Data!C13</f>
        <v>0.26600000000000001</v>
      </c>
      <c r="D13" s="55">
        <f ca="1">Data!D13</f>
        <v>0.188</v>
      </c>
      <c r="E13" s="55">
        <f ca="1">Data!E13</f>
        <v>0.189</v>
      </c>
      <c r="F13" s="55">
        <f ca="1">Data!F13</f>
        <v>0.13</v>
      </c>
      <c r="G13" s="55">
        <f ca="1">Data!G13</f>
        <v>0.158</v>
      </c>
      <c r="H13" s="55">
        <f ca="1">Data!H13</f>
        <v>0.03</v>
      </c>
      <c r="I13" s="55">
        <f ca="1">Data!I13</f>
        <v>4.3999999999999997E-2</v>
      </c>
      <c r="J13" s="55">
        <f ca="1">Data!J13</f>
        <v>6.3E-2</v>
      </c>
      <c r="K13" s="55">
        <f ca="1">Data!K13</f>
        <v>0.16200000000000001</v>
      </c>
      <c r="L13" s="55">
        <f ca="1">Data!L13</f>
        <v>5.2999999999999999E-2</v>
      </c>
      <c r="M13" s="55">
        <f ca="1">Data!M13</f>
        <v>4.2999999999999997E-2</v>
      </c>
      <c r="N13" s="55">
        <f ca="1">Data!N13</f>
        <v>7.0000000000000001E-3</v>
      </c>
      <c r="O13" s="1"/>
    </row>
    <row r="14" spans="2:16">
      <c r="B14" s="53">
        <v>12</v>
      </c>
      <c r="C14" s="55">
        <f ca="1">Data!C14</f>
        <v>1.9E-2</v>
      </c>
      <c r="D14" s="55">
        <f ca="1">Data!D14</f>
        <v>0.23699999999999999</v>
      </c>
      <c r="E14" s="55">
        <f ca="1">Data!E14</f>
        <v>9.2999999999999999E-2</v>
      </c>
      <c r="F14" s="55">
        <f ca="1">Data!F14</f>
        <v>0.126</v>
      </c>
      <c r="G14" s="55">
        <f ca="1">Data!G14</f>
        <v>1.9E-2</v>
      </c>
      <c r="H14" s="55">
        <f ca="1">Data!H14</f>
        <v>6.9000000000000006E-2</v>
      </c>
      <c r="I14" s="55">
        <f ca="1">Data!I14</f>
        <v>0.193</v>
      </c>
      <c r="J14" s="55">
        <f ca="1">Data!J14</f>
        <v>0.112</v>
      </c>
      <c r="K14" s="55">
        <f ca="1">Data!K14</f>
        <v>8.5999999999999993E-2</v>
      </c>
      <c r="L14" s="55">
        <f ca="1">Data!L14</f>
        <v>2.8000000000000001E-2</v>
      </c>
      <c r="M14" s="55">
        <f ca="1">Data!M14</f>
        <v>6.4000000000000001E-2</v>
      </c>
      <c r="N14" s="55">
        <f ca="1">Data!N14</f>
        <v>0.19400000000000001</v>
      </c>
      <c r="O14" s="1"/>
    </row>
    <row r="15" spans="2:16">
      <c r="B15" s="53">
        <v>13</v>
      </c>
      <c r="C15" s="55">
        <f ca="1">Data!C15</f>
        <v>0.11</v>
      </c>
      <c r="D15" s="55">
        <f ca="1">Data!D15</f>
        <v>5.8999999999999997E-2</v>
      </c>
      <c r="E15" s="55">
        <f ca="1">Data!E15</f>
        <v>0.18099999999999999</v>
      </c>
      <c r="F15" s="55">
        <f ca="1">Data!F15</f>
        <v>4.8000000000000001E-2</v>
      </c>
      <c r="G15" s="55">
        <f ca="1">Data!G15</f>
        <v>6.6000000000000003E-2</v>
      </c>
      <c r="H15" s="55">
        <f ca="1">Data!H15</f>
        <v>2.8000000000000001E-2</v>
      </c>
      <c r="I15" s="55">
        <f ca="1">Data!I15</f>
        <v>0.19</v>
      </c>
      <c r="J15" s="55">
        <f ca="1">Data!J15</f>
        <v>0.16700000000000001</v>
      </c>
      <c r="K15" s="55">
        <f ca="1">Data!K15</f>
        <v>4.9000000000000002E-2</v>
      </c>
      <c r="L15" s="55">
        <f ca="1">Data!L15</f>
        <v>0.189</v>
      </c>
      <c r="M15" s="55">
        <f ca="1">Data!M15</f>
        <v>1.4999999999999999E-2</v>
      </c>
      <c r="N15" s="55">
        <f ca="1">Data!N15</f>
        <v>0.186</v>
      </c>
      <c r="O15" s="1"/>
    </row>
    <row r="16" spans="2:16">
      <c r="B16" s="53">
        <v>14</v>
      </c>
      <c r="C16" s="55">
        <f ca="1">Data!C16</f>
        <v>0.111</v>
      </c>
      <c r="D16" s="55">
        <f ca="1">Data!D16</f>
        <v>0.22700000000000001</v>
      </c>
      <c r="E16" s="55">
        <f ca="1">Data!E16</f>
        <v>5.3999999999999999E-2</v>
      </c>
      <c r="F16" s="55">
        <f ca="1">Data!F16</f>
        <v>3.2000000000000001E-2</v>
      </c>
      <c r="G16" s="55">
        <f ca="1">Data!G16</f>
        <v>0.188</v>
      </c>
      <c r="H16" s="55">
        <f ca="1">Data!H16</f>
        <v>7.3999999999999996E-2</v>
      </c>
      <c r="I16" s="55">
        <f ca="1">Data!I16</f>
        <v>0.16600000000000001</v>
      </c>
      <c r="J16" s="55">
        <f ca="1">Data!J16</f>
        <v>0.158</v>
      </c>
      <c r="K16" s="55">
        <f ca="1">Data!K16</f>
        <v>0.13</v>
      </c>
      <c r="L16" s="55">
        <f ca="1">Data!L16</f>
        <v>0.152</v>
      </c>
      <c r="M16" s="55">
        <f ca="1">Data!M16</f>
        <v>0.16300000000000001</v>
      </c>
      <c r="N16" s="55">
        <f ca="1">Data!N16</f>
        <v>4.9000000000000002E-2</v>
      </c>
      <c r="O16" s="1"/>
    </row>
    <row r="17" spans="2:15">
      <c r="B17" s="53">
        <v>15</v>
      </c>
      <c r="C17" s="55">
        <f ca="1">Data!C17</f>
        <v>0.28499999999999998</v>
      </c>
      <c r="D17" s="55">
        <f ca="1">Data!D17</f>
        <v>0.218</v>
      </c>
      <c r="E17" s="55">
        <f ca="1">Data!E17</f>
        <v>0.18099999999999999</v>
      </c>
      <c r="F17" s="55">
        <f ca="1">Data!F17</f>
        <v>0.14499999999999999</v>
      </c>
      <c r="G17" s="55">
        <f ca="1">Data!G17</f>
        <v>0.17599999999999999</v>
      </c>
      <c r="H17" s="55">
        <f ca="1">Data!H17</f>
        <v>0.2</v>
      </c>
      <c r="I17" s="55">
        <f ca="1">Data!I17</f>
        <v>0.156</v>
      </c>
      <c r="J17" s="55">
        <f ca="1">Data!J17</f>
        <v>0.17</v>
      </c>
      <c r="K17" s="55">
        <f ca="1">Data!K17</f>
        <v>7.5999999999999998E-2</v>
      </c>
      <c r="L17" s="55">
        <f ca="1">Data!L17</f>
        <v>0.14199999999999999</v>
      </c>
      <c r="M17" s="55">
        <f ca="1">Data!M17</f>
        <v>5.5E-2</v>
      </c>
      <c r="N17" s="55">
        <f ca="1">Data!N17</f>
        <v>0.13500000000000001</v>
      </c>
      <c r="O17" s="1"/>
    </row>
    <row r="18" spans="2:15">
      <c r="B18" s="53">
        <v>16</v>
      </c>
      <c r="C18" s="55">
        <f ca="1">Data!C18</f>
        <v>0.24</v>
      </c>
      <c r="D18" s="55">
        <f ca="1">Data!D18</f>
        <v>9.1999999999999998E-2</v>
      </c>
      <c r="E18" s="55">
        <f ca="1">Data!E18</f>
        <v>0.03</v>
      </c>
      <c r="F18" s="55">
        <f ca="1">Data!F18</f>
        <v>0.19900000000000001</v>
      </c>
      <c r="G18" s="55">
        <f ca="1">Data!G18</f>
        <v>1.0999999999999999E-2</v>
      </c>
      <c r="H18" s="55">
        <f ca="1">Data!H18</f>
        <v>0.124</v>
      </c>
      <c r="I18" s="55">
        <f ca="1">Data!I18</f>
        <v>0.152</v>
      </c>
      <c r="J18" s="55">
        <f ca="1">Data!J18</f>
        <v>0.128</v>
      </c>
      <c r="K18" s="55">
        <f ca="1">Data!K18</f>
        <v>7.0000000000000001E-3</v>
      </c>
      <c r="L18" s="55">
        <f ca="1">Data!L18</f>
        <v>0.19600000000000001</v>
      </c>
      <c r="M18" s="55">
        <f ca="1">Data!M18</f>
        <v>2.1999999999999999E-2</v>
      </c>
      <c r="N18" s="55">
        <f ca="1">Data!N18</f>
        <v>0.18</v>
      </c>
      <c r="O18" s="1"/>
    </row>
    <row r="19" spans="2:15">
      <c r="B19" s="53">
        <v>17</v>
      </c>
      <c r="C19" s="55">
        <f ca="1">Data!C19</f>
        <v>0.12</v>
      </c>
      <c r="D19" s="55">
        <f ca="1">Data!D19</f>
        <v>1.4999999999999999E-2</v>
      </c>
      <c r="E19" s="55">
        <f ca="1">Data!E19</f>
        <v>0.05</v>
      </c>
      <c r="F19" s="55">
        <f ca="1">Data!F19</f>
        <v>0.128</v>
      </c>
      <c r="G19" s="55">
        <f ca="1">Data!G19</f>
        <v>5.8999999999999997E-2</v>
      </c>
      <c r="H19" s="55">
        <f ca="1">Data!H19</f>
        <v>6.0999999999999999E-2</v>
      </c>
      <c r="I19" s="55">
        <f ca="1">Data!I19</f>
        <v>0.156</v>
      </c>
      <c r="J19" s="55">
        <f ca="1">Data!J19</f>
        <v>8.6999999999999994E-2</v>
      </c>
      <c r="K19" s="55">
        <f ca="1">Data!K19</f>
        <v>0.189</v>
      </c>
      <c r="L19" s="55">
        <f ca="1">Data!L19</f>
        <v>9.8000000000000004E-2</v>
      </c>
      <c r="M19" s="55">
        <f ca="1">Data!M19</f>
        <v>0.159</v>
      </c>
      <c r="N19" s="55">
        <f ca="1">Data!N19</f>
        <v>0.122</v>
      </c>
      <c r="O19" s="1"/>
    </row>
    <row r="20" spans="2:15">
      <c r="B20" s="53">
        <v>18</v>
      </c>
      <c r="C20" s="55">
        <f ca="1">Data!C20</f>
        <v>0.14499999999999999</v>
      </c>
      <c r="D20" s="55">
        <f ca="1">Data!D20</f>
        <v>0.109</v>
      </c>
      <c r="E20" s="55">
        <f ca="1">Data!E20</f>
        <v>0.17</v>
      </c>
      <c r="F20" s="55">
        <f ca="1">Data!F20</f>
        <v>7.4999999999999997E-2</v>
      </c>
      <c r="G20" s="55">
        <f ca="1">Data!G20</f>
        <v>0.192</v>
      </c>
      <c r="H20" s="55">
        <f ca="1">Data!H20</f>
        <v>0.19500000000000001</v>
      </c>
      <c r="I20" s="55">
        <f ca="1">Data!I20</f>
        <v>6.2E-2</v>
      </c>
      <c r="J20" s="55">
        <f ca="1">Data!J20</f>
        <v>0.05</v>
      </c>
      <c r="K20" s="55">
        <f ca="1">Data!K20</f>
        <v>7.3999999999999996E-2</v>
      </c>
      <c r="L20" s="55">
        <f ca="1">Data!L20</f>
        <v>0.193</v>
      </c>
      <c r="M20" s="55">
        <f ca="1">Data!M20</f>
        <v>0.105</v>
      </c>
      <c r="N20" s="55">
        <f ca="1">Data!N20</f>
        <v>0.13700000000000001</v>
      </c>
      <c r="O20" s="1"/>
    </row>
    <row r="21" spans="2:15">
      <c r="B21" s="53">
        <v>19</v>
      </c>
      <c r="C21" s="55">
        <f ca="1">Data!C21</f>
        <v>0.249</v>
      </c>
      <c r="D21" s="55">
        <f ca="1">Data!D21</f>
        <v>8.3000000000000004E-2</v>
      </c>
      <c r="E21" s="55">
        <f ca="1">Data!E21</f>
        <v>7.6999999999999999E-2</v>
      </c>
      <c r="F21" s="55">
        <f ca="1">Data!F21</f>
        <v>2.7E-2</v>
      </c>
      <c r="G21" s="55">
        <f ca="1">Data!G21</f>
        <v>5.8000000000000003E-2</v>
      </c>
      <c r="H21" s="55">
        <f ca="1">Data!H21</f>
        <v>2.8000000000000001E-2</v>
      </c>
      <c r="I21" s="55">
        <f ca="1">Data!I21</f>
        <v>0.19800000000000001</v>
      </c>
      <c r="J21" s="55">
        <f ca="1">Data!J21</f>
        <v>0.16200000000000001</v>
      </c>
      <c r="K21" s="55">
        <f ca="1">Data!K21</f>
        <v>2.1000000000000001E-2</v>
      </c>
      <c r="L21" s="55">
        <f ca="1">Data!L21</f>
        <v>0.17599999999999999</v>
      </c>
      <c r="M21" s="55">
        <f ca="1">Data!M21</f>
        <v>7.8E-2</v>
      </c>
      <c r="N21" s="55">
        <f ca="1">Data!N21</f>
        <v>0.107</v>
      </c>
      <c r="O21" s="1"/>
    </row>
    <row r="22" spans="2:15">
      <c r="B22" s="53">
        <v>20</v>
      </c>
      <c r="C22" s="55">
        <f ca="1">Data!C22</f>
        <v>7.4999999999999997E-2</v>
      </c>
      <c r="D22" s="55">
        <f ca="1">Data!D22</f>
        <v>0.20100000000000001</v>
      </c>
      <c r="E22" s="55">
        <f ca="1">Data!E22</f>
        <v>0.15</v>
      </c>
      <c r="F22" s="55">
        <f ca="1">Data!F22</f>
        <v>0.19700000000000001</v>
      </c>
      <c r="G22" s="55">
        <f ca="1">Data!G22</f>
        <v>5.6000000000000001E-2</v>
      </c>
      <c r="H22" s="55">
        <f ca="1">Data!H22</f>
        <v>6.0000000000000001E-3</v>
      </c>
      <c r="I22" s="55">
        <f ca="1">Data!I22</f>
        <v>0.121</v>
      </c>
      <c r="J22" s="55">
        <f ca="1">Data!J22</f>
        <v>1.4999999999999999E-2</v>
      </c>
      <c r="K22" s="55">
        <f ca="1">Data!K22</f>
        <v>8.5999999999999993E-2</v>
      </c>
      <c r="L22" s="55">
        <f ca="1">Data!L22</f>
        <v>0.16</v>
      </c>
      <c r="M22" s="55">
        <f ca="1">Data!M22</f>
        <v>0.111</v>
      </c>
      <c r="N22" s="55">
        <f ca="1">Data!N22</f>
        <v>7.0000000000000007E-2</v>
      </c>
      <c r="O22" s="1"/>
    </row>
    <row r="23" spans="2:15">
      <c r="B23" s="53">
        <v>21</v>
      </c>
      <c r="C23" s="55">
        <f ca="1">Data!C23</f>
        <v>0.17399999999999999</v>
      </c>
      <c r="D23" s="55">
        <f ca="1">Data!D23</f>
        <v>3.3000000000000002E-2</v>
      </c>
      <c r="E23" s="55">
        <f ca="1">Data!E23</f>
        <v>0.192</v>
      </c>
      <c r="F23" s="55">
        <f ca="1">Data!F23</f>
        <v>9.2999999999999999E-2</v>
      </c>
      <c r="G23" s="55">
        <f ca="1">Data!G23</f>
        <v>0.183</v>
      </c>
      <c r="H23" s="55">
        <f ca="1">Data!H23</f>
        <v>5.5E-2</v>
      </c>
      <c r="I23" s="55">
        <f ca="1">Data!I23</f>
        <v>9.1999999999999998E-2</v>
      </c>
      <c r="J23" s="55">
        <f ca="1">Data!J23</f>
        <v>8.0000000000000002E-3</v>
      </c>
      <c r="K23" s="55">
        <f ca="1">Data!K23</f>
        <v>5.0000000000000001E-3</v>
      </c>
      <c r="L23" s="55">
        <f ca="1">Data!L23</f>
        <v>5.5E-2</v>
      </c>
      <c r="M23" s="55">
        <f ca="1">Data!M23</f>
        <v>0.161</v>
      </c>
      <c r="N23" s="55">
        <f ca="1">Data!N23</f>
        <v>2.4E-2</v>
      </c>
      <c r="O23" s="1"/>
    </row>
    <row r="24" spans="2:15">
      <c r="B24" s="53">
        <v>22</v>
      </c>
      <c r="C24" s="55">
        <f ca="1">Data!C24</f>
        <v>0.151</v>
      </c>
      <c r="D24" s="55">
        <f ca="1">Data!D24</f>
        <v>0.12</v>
      </c>
      <c r="E24" s="55">
        <f ca="1">Data!E24</f>
        <v>0.16900000000000001</v>
      </c>
      <c r="F24" s="55">
        <f ca="1">Data!F24</f>
        <v>3.5999999999999997E-2</v>
      </c>
      <c r="G24" s="55">
        <f ca="1">Data!G24</f>
        <v>0.185</v>
      </c>
      <c r="H24" s="55">
        <f ca="1">Data!H24</f>
        <v>0.06</v>
      </c>
      <c r="I24" s="55">
        <f ca="1">Data!I24</f>
        <v>0.18</v>
      </c>
      <c r="J24" s="55">
        <f ca="1">Data!J24</f>
        <v>0.16200000000000001</v>
      </c>
      <c r="K24" s="55">
        <f ca="1">Data!K24</f>
        <v>0.193</v>
      </c>
      <c r="L24" s="55">
        <f ca="1">Data!L24</f>
        <v>0.185</v>
      </c>
      <c r="M24" s="55">
        <f ca="1">Data!M24</f>
        <v>6.7000000000000004E-2</v>
      </c>
      <c r="N24" s="55">
        <f ca="1">Data!N24</f>
        <v>0.107</v>
      </c>
      <c r="O24" s="1"/>
    </row>
    <row r="25" spans="2:15">
      <c r="B25" s="53">
        <v>23</v>
      </c>
      <c r="C25" s="55">
        <f ca="1">Data!C25</f>
        <v>0.27700000000000002</v>
      </c>
      <c r="D25" s="55">
        <f ca="1">Data!D25</f>
        <v>0.13400000000000001</v>
      </c>
      <c r="E25" s="55">
        <f ca="1">Data!E25</f>
        <v>0.17699999999999999</v>
      </c>
      <c r="F25" s="55">
        <f ca="1">Data!F25</f>
        <v>0.16600000000000001</v>
      </c>
      <c r="G25" s="55">
        <f ca="1">Data!G25</f>
        <v>0.14699999999999999</v>
      </c>
      <c r="H25" s="55">
        <f ca="1">Data!H25</f>
        <v>0.188</v>
      </c>
      <c r="I25" s="55">
        <f ca="1">Data!I25</f>
        <v>5.7000000000000002E-2</v>
      </c>
      <c r="J25" s="55">
        <f ca="1">Data!J25</f>
        <v>7.6999999999999999E-2</v>
      </c>
      <c r="K25" s="55">
        <f ca="1">Data!K25</f>
        <v>6.4000000000000001E-2</v>
      </c>
      <c r="L25" s="55">
        <f ca="1">Data!L25</f>
        <v>0.14299999999999999</v>
      </c>
      <c r="M25" s="55">
        <f ca="1">Data!M25</f>
        <v>0.10299999999999999</v>
      </c>
      <c r="N25" s="55">
        <f ca="1">Data!N25</f>
        <v>0.112</v>
      </c>
      <c r="O25" s="1"/>
    </row>
    <row r="26" spans="2:15">
      <c r="B26" s="53">
        <v>24</v>
      </c>
      <c r="C26" s="55">
        <f ca="1">Data!C26</f>
        <v>0.25</v>
      </c>
      <c r="D26" s="55">
        <f ca="1">Data!D26</f>
        <v>6.2E-2</v>
      </c>
      <c r="E26" s="55">
        <f ca="1">Data!E26</f>
        <v>0.154</v>
      </c>
      <c r="F26" s="55">
        <f ca="1">Data!F26</f>
        <v>6.0000000000000001E-3</v>
      </c>
      <c r="G26" s="55">
        <f ca="1">Data!G26</f>
        <v>0.19700000000000001</v>
      </c>
      <c r="H26" s="55">
        <f ca="1">Data!H26</f>
        <v>1.2999999999999999E-2</v>
      </c>
      <c r="I26" s="55">
        <f ca="1">Data!I26</f>
        <v>1E-3</v>
      </c>
      <c r="J26" s="55">
        <f ca="1">Data!J26</f>
        <v>4.5999999999999999E-2</v>
      </c>
      <c r="K26" s="55">
        <f ca="1">Data!K26</f>
        <v>5.6000000000000001E-2</v>
      </c>
      <c r="L26" s="55">
        <f ca="1">Data!L26</f>
        <v>0.115</v>
      </c>
      <c r="M26" s="55">
        <f ca="1">Data!M26</f>
        <v>5.8000000000000003E-2</v>
      </c>
      <c r="N26" s="55">
        <f ca="1">Data!N26</f>
        <v>2.1000000000000001E-2</v>
      </c>
      <c r="O26" s="1"/>
    </row>
    <row r="27" spans="2:15">
      <c r="B27" s="53">
        <v>25</v>
      </c>
      <c r="C27" s="55">
        <f ca="1">Data!C27</f>
        <v>0.24299999999999999</v>
      </c>
      <c r="D27" s="55">
        <f ca="1">Data!D27</f>
        <v>0.11600000000000001</v>
      </c>
      <c r="E27" s="55">
        <f ca="1">Data!E27</f>
        <v>0.13900000000000001</v>
      </c>
      <c r="F27" s="55">
        <f ca="1">Data!F27</f>
        <v>2.4E-2</v>
      </c>
      <c r="G27" s="55">
        <f ca="1">Data!G27</f>
        <v>0.126</v>
      </c>
      <c r="H27" s="55">
        <f ca="1">Data!H27</f>
        <v>0.14899999999999999</v>
      </c>
      <c r="I27" s="55">
        <f ca="1">Data!I27</f>
        <v>6.6000000000000003E-2</v>
      </c>
      <c r="J27" s="55">
        <f ca="1">Data!J27</f>
        <v>0.114</v>
      </c>
      <c r="K27" s="55">
        <f ca="1">Data!K27</f>
        <v>1.2999999999999999E-2</v>
      </c>
      <c r="L27" s="55">
        <f ca="1">Data!L27</f>
        <v>8.5999999999999993E-2</v>
      </c>
      <c r="M27" s="55">
        <f ca="1">Data!M27</f>
        <v>9.9000000000000005E-2</v>
      </c>
      <c r="N27" s="55">
        <f ca="1">Data!N27</f>
        <v>3.1E-2</v>
      </c>
      <c r="O27" s="1"/>
    </row>
    <row r="28" spans="2:15">
      <c r="B28" s="53">
        <v>26</v>
      </c>
      <c r="C28" s="55">
        <f ca="1">Data!C28</f>
        <v>7.2999999999999995E-2</v>
      </c>
      <c r="D28" s="55">
        <f ca="1">Data!D28</f>
        <v>0.104</v>
      </c>
      <c r="E28" s="55">
        <f ca="1">Data!E28</f>
        <v>7.6999999999999999E-2</v>
      </c>
      <c r="F28" s="55">
        <f ca="1">Data!F28</f>
        <v>0.16700000000000001</v>
      </c>
      <c r="G28" s="55">
        <f ca="1">Data!G28</f>
        <v>0.185</v>
      </c>
      <c r="H28" s="55">
        <f ca="1">Data!H28</f>
        <v>3.2000000000000001E-2</v>
      </c>
      <c r="I28" s="55">
        <f ca="1">Data!I28</f>
        <v>0.18</v>
      </c>
      <c r="J28" s="55">
        <f ca="1">Data!J28</f>
        <v>6.2E-2</v>
      </c>
      <c r="K28" s="55">
        <f ca="1">Data!K28</f>
        <v>0.186</v>
      </c>
      <c r="L28" s="55">
        <f ca="1">Data!L28</f>
        <v>0.1</v>
      </c>
      <c r="M28" s="55">
        <f ca="1">Data!M28</f>
        <v>0.11899999999999999</v>
      </c>
      <c r="N28" s="55">
        <f ca="1">Data!N28</f>
        <v>5.2999999999999999E-2</v>
      </c>
      <c r="O28" s="1"/>
    </row>
    <row r="29" spans="2:15">
      <c r="B29" s="53">
        <v>27</v>
      </c>
      <c r="C29" s="55">
        <f ca="1">Data!C29</f>
        <v>0.27500000000000002</v>
      </c>
      <c r="D29" s="55">
        <f ca="1">Data!D29</f>
        <v>0.24099999999999999</v>
      </c>
      <c r="E29" s="55">
        <f ca="1">Data!E29</f>
        <v>0.127</v>
      </c>
      <c r="F29" s="55">
        <f ca="1">Data!F29</f>
        <v>0.17899999999999999</v>
      </c>
      <c r="G29" s="55">
        <f ca="1">Data!G29</f>
        <v>0.153</v>
      </c>
      <c r="H29" s="55">
        <f ca="1">Data!H29</f>
        <v>6.2E-2</v>
      </c>
      <c r="I29" s="55">
        <f ca="1">Data!I29</f>
        <v>7.0000000000000007E-2</v>
      </c>
      <c r="J29" s="55">
        <f ca="1">Data!J29</f>
        <v>5.8000000000000003E-2</v>
      </c>
      <c r="K29" s="55">
        <f ca="1">Data!K29</f>
        <v>5.2999999999999999E-2</v>
      </c>
      <c r="L29" s="55">
        <f ca="1">Data!L29</f>
        <v>2.3E-2</v>
      </c>
      <c r="M29" s="55">
        <f ca="1">Data!M29</f>
        <v>7.2999999999999995E-2</v>
      </c>
      <c r="N29" s="55">
        <f ca="1">Data!N29</f>
        <v>0.115</v>
      </c>
      <c r="O29" s="1"/>
    </row>
    <row r="30" spans="2:15">
      <c r="B30" s="53">
        <v>28</v>
      </c>
      <c r="C30" s="55">
        <f ca="1">Data!C30</f>
        <v>0.247</v>
      </c>
      <c r="D30" s="55">
        <f ca="1">Data!D30</f>
        <v>0.13100000000000001</v>
      </c>
      <c r="E30" s="55">
        <f ca="1">Data!E30</f>
        <v>9.5000000000000001E-2</v>
      </c>
      <c r="F30" s="55">
        <f ca="1">Data!F30</f>
        <v>8.5999999999999993E-2</v>
      </c>
      <c r="G30" s="55">
        <f ca="1">Data!G30</f>
        <v>0.18099999999999999</v>
      </c>
      <c r="H30" s="55">
        <f ca="1">Data!H30</f>
        <v>0.156</v>
      </c>
      <c r="I30" s="55">
        <f ca="1">Data!I30</f>
        <v>3.7999999999999999E-2</v>
      </c>
      <c r="J30" s="55">
        <f ca="1">Data!J30</f>
        <v>0.16</v>
      </c>
      <c r="K30" s="55">
        <f ca="1">Data!K30</f>
        <v>6.6000000000000003E-2</v>
      </c>
      <c r="L30" s="55">
        <f ca="1">Data!L30</f>
        <v>4.2999999999999997E-2</v>
      </c>
      <c r="M30" s="55">
        <f ca="1">Data!M30</f>
        <v>0.108</v>
      </c>
      <c r="N30" s="55">
        <f ca="1">Data!N30</f>
        <v>0.16500000000000001</v>
      </c>
      <c r="O30" s="1"/>
    </row>
    <row r="31" spans="2:15">
      <c r="B31" s="53">
        <v>29</v>
      </c>
      <c r="C31" s="55">
        <f ca="1">Data!C31</f>
        <v>0.13600000000000001</v>
      </c>
      <c r="D31" s="55">
        <f ca="1">Data!D31</f>
        <v>4.4999999999999998E-2</v>
      </c>
      <c r="E31" s="55">
        <f ca="1">Data!E31</f>
        <v>8.4000000000000005E-2</v>
      </c>
      <c r="F31" s="55">
        <f ca="1">Data!F31</f>
        <v>2.4E-2</v>
      </c>
      <c r="G31" s="55">
        <f ca="1">Data!G31</f>
        <v>7.1999999999999995E-2</v>
      </c>
      <c r="H31" s="55">
        <f ca="1">Data!H31</f>
        <v>0.112</v>
      </c>
      <c r="I31" s="55">
        <f ca="1">Data!I31</f>
        <v>0.186</v>
      </c>
      <c r="J31" s="55">
        <f ca="1">Data!J31</f>
        <v>0.18</v>
      </c>
      <c r="K31" s="55">
        <f ca="1">Data!K31</f>
        <v>0.182</v>
      </c>
      <c r="L31" s="55">
        <f ca="1">Data!L31</f>
        <v>0.17699999999999999</v>
      </c>
      <c r="M31" s="55">
        <f ca="1">Data!M31</f>
        <v>0.104</v>
      </c>
      <c r="N31" s="55">
        <f ca="1">Data!N31</f>
        <v>1.7999999999999999E-2</v>
      </c>
      <c r="O31" s="1"/>
    </row>
    <row r="32" spans="2:15">
      <c r="B32" s="53">
        <v>30</v>
      </c>
      <c r="C32" s="55">
        <f ca="1">Data!C32</f>
        <v>0.25900000000000001</v>
      </c>
      <c r="D32" s="55">
        <f ca="1">Data!D32</f>
        <v>0.23400000000000001</v>
      </c>
      <c r="E32" s="55">
        <f ca="1">Data!E32</f>
        <v>0.14399999999999999</v>
      </c>
      <c r="F32" s="55">
        <f ca="1">Data!F32</f>
        <v>0.16500000000000001</v>
      </c>
      <c r="G32" s="55">
        <f ca="1">Data!G32</f>
        <v>0.04</v>
      </c>
      <c r="H32" s="55">
        <f ca="1">Data!H32</f>
        <v>8.3000000000000004E-2</v>
      </c>
      <c r="I32" s="55">
        <f ca="1">Data!I32</f>
        <v>0.15</v>
      </c>
      <c r="J32" s="55">
        <f ca="1">Data!J32</f>
        <v>0.16900000000000001</v>
      </c>
      <c r="K32" s="55">
        <f ca="1">Data!K32</f>
        <v>8.6999999999999994E-2</v>
      </c>
      <c r="L32" s="55">
        <f ca="1">Data!L32</f>
        <v>0.14499999999999999</v>
      </c>
      <c r="M32" s="55">
        <f ca="1">Data!M32</f>
        <v>0.17799999999999999</v>
      </c>
      <c r="N32" s="55">
        <f ca="1">Data!N32</f>
        <v>8.6999999999999994E-2</v>
      </c>
      <c r="O32" s="1"/>
    </row>
    <row r="33" spans="2:15">
      <c r="B33" s="53">
        <v>31</v>
      </c>
      <c r="C33" s="55">
        <f ca="1">Data!C33</f>
        <v>0.246</v>
      </c>
      <c r="D33" s="55">
        <f ca="1">Data!D33</f>
        <v>0.19500000000000001</v>
      </c>
      <c r="E33" s="55">
        <f ca="1">Data!E33</f>
        <v>0.161</v>
      </c>
      <c r="F33" s="55">
        <f ca="1">Data!F33</f>
        <v>0.09</v>
      </c>
      <c r="G33" s="55">
        <f ca="1">Data!G33</f>
        <v>2.5999999999999999E-2</v>
      </c>
      <c r="H33" s="55">
        <f ca="1">Data!H33</f>
        <v>7.8E-2</v>
      </c>
      <c r="I33" s="55">
        <f ca="1">Data!I33</f>
        <v>1.4E-2</v>
      </c>
      <c r="J33" s="55">
        <f ca="1">Data!J33</f>
        <v>7.0000000000000007E-2</v>
      </c>
      <c r="K33" s="55">
        <f ca="1">Data!K33</f>
        <v>0.19</v>
      </c>
      <c r="L33" s="55">
        <f ca="1">Data!L33</f>
        <v>0.13100000000000001</v>
      </c>
      <c r="M33" s="55">
        <f ca="1">Data!M33</f>
        <v>0.156</v>
      </c>
      <c r="N33" s="55">
        <f ca="1">Data!N33</f>
        <v>0.10100000000000001</v>
      </c>
      <c r="O33" s="1"/>
    </row>
    <row r="34" spans="2:15">
      <c r="B34" s="53">
        <v>32</v>
      </c>
      <c r="C34" s="55">
        <f ca="1">Data!C34</f>
        <v>0.23899999999999999</v>
      </c>
      <c r="D34" s="55">
        <f ca="1">Data!D34</f>
        <v>5.0000000000000001E-3</v>
      </c>
      <c r="E34" s="55">
        <f ca="1">Data!E34</f>
        <v>0.185</v>
      </c>
      <c r="F34" s="55">
        <f ca="1">Data!F34</f>
        <v>4.8000000000000001E-2</v>
      </c>
      <c r="G34" s="55">
        <f ca="1">Data!G34</f>
        <v>0.13300000000000001</v>
      </c>
      <c r="H34" s="55">
        <f ca="1">Data!H34</f>
        <v>0.13700000000000001</v>
      </c>
      <c r="I34" s="55">
        <f ca="1">Data!I34</f>
        <v>0.17599999999999999</v>
      </c>
      <c r="J34" s="55">
        <f ca="1">Data!J34</f>
        <v>2E-3</v>
      </c>
      <c r="K34" s="55">
        <f ca="1">Data!K34</f>
        <v>0.127</v>
      </c>
      <c r="L34" s="55">
        <f ca="1">Data!L34</f>
        <v>8.5000000000000006E-2</v>
      </c>
      <c r="M34" s="55">
        <f ca="1">Data!M34</f>
        <v>0.11</v>
      </c>
      <c r="N34" s="55">
        <f ca="1">Data!N34</f>
        <v>0.127</v>
      </c>
      <c r="O34" s="1"/>
    </row>
    <row r="35" spans="2:15">
      <c r="B35" s="53">
        <v>33</v>
      </c>
      <c r="C35" s="55">
        <f ca="1">Data!C35</f>
        <v>0.18</v>
      </c>
      <c r="D35" s="55">
        <f ca="1">Data!D35</f>
        <v>2.3E-2</v>
      </c>
      <c r="E35" s="55">
        <f ca="1">Data!E35</f>
        <v>0.04</v>
      </c>
      <c r="F35" s="55">
        <f ca="1">Data!F35</f>
        <v>9.4E-2</v>
      </c>
      <c r="G35" s="55">
        <f ca="1">Data!G35</f>
        <v>5.0999999999999997E-2</v>
      </c>
      <c r="H35" s="55">
        <f ca="1">Data!H35</f>
        <v>0.2</v>
      </c>
      <c r="I35" s="55">
        <f ca="1">Data!I35</f>
        <v>2.3E-2</v>
      </c>
      <c r="J35" s="55">
        <f ca="1">Data!J35</f>
        <v>0.10299999999999999</v>
      </c>
      <c r="K35" s="55">
        <f ca="1">Data!K35</f>
        <v>0.08</v>
      </c>
      <c r="L35" s="55">
        <f ca="1">Data!L35</f>
        <v>0.188</v>
      </c>
      <c r="M35" s="55">
        <f ca="1">Data!M35</f>
        <v>0.189</v>
      </c>
      <c r="N35" s="55">
        <f ca="1">Data!N35</f>
        <v>4.2000000000000003E-2</v>
      </c>
      <c r="O35" s="1"/>
    </row>
    <row r="36" spans="2:15">
      <c r="B36" s="53">
        <v>34</v>
      </c>
      <c r="C36" s="55">
        <f ca="1">Data!C36</f>
        <v>2.8000000000000001E-2</v>
      </c>
      <c r="D36" s="55">
        <f ca="1">Data!D36</f>
        <v>0.01</v>
      </c>
      <c r="E36" s="55">
        <f ca="1">Data!E36</f>
        <v>0.129</v>
      </c>
      <c r="F36" s="55">
        <f ca="1">Data!F36</f>
        <v>0.01</v>
      </c>
      <c r="G36" s="55">
        <f ca="1">Data!G36</f>
        <v>1.6E-2</v>
      </c>
      <c r="H36" s="55">
        <f ca="1">Data!H36</f>
        <v>0.121</v>
      </c>
      <c r="I36" s="55">
        <f ca="1">Data!I36</f>
        <v>0.14899999999999999</v>
      </c>
      <c r="J36" s="55">
        <f ca="1">Data!J36</f>
        <v>4.7E-2</v>
      </c>
      <c r="K36" s="55">
        <f ca="1">Data!K36</f>
        <v>6.7000000000000004E-2</v>
      </c>
      <c r="L36" s="55">
        <f ca="1">Data!L36</f>
        <v>1.0999999999999999E-2</v>
      </c>
      <c r="M36" s="55">
        <f ca="1">Data!M36</f>
        <v>0.16900000000000001</v>
      </c>
      <c r="N36" s="55">
        <f ca="1">Data!N36</f>
        <v>0.114</v>
      </c>
      <c r="O36" s="1"/>
    </row>
    <row r="37" spans="2:15">
      <c r="B37" s="53">
        <v>35</v>
      </c>
      <c r="C37" s="55">
        <f ca="1">Data!C37</f>
        <v>0.252</v>
      </c>
      <c r="D37" s="55">
        <f ca="1">Data!D37</f>
        <v>0.23699999999999999</v>
      </c>
      <c r="E37" s="55">
        <f ca="1">Data!E37</f>
        <v>0.113</v>
      </c>
      <c r="F37" s="55">
        <f ca="1">Data!F37</f>
        <v>7.0000000000000001E-3</v>
      </c>
      <c r="G37" s="55">
        <f ca="1">Data!G37</f>
        <v>0.191</v>
      </c>
      <c r="H37" s="55">
        <f ca="1">Data!H37</f>
        <v>0.03</v>
      </c>
      <c r="I37" s="55">
        <f ca="1">Data!I37</f>
        <v>0.13</v>
      </c>
      <c r="J37" s="55">
        <f ca="1">Data!J37</f>
        <v>0.09</v>
      </c>
      <c r="K37" s="55">
        <f ca="1">Data!K37</f>
        <v>0.108</v>
      </c>
      <c r="L37" s="55">
        <f ca="1">Data!L37</f>
        <v>0.10299999999999999</v>
      </c>
      <c r="M37" s="55">
        <f ca="1">Data!M37</f>
        <v>0.192</v>
      </c>
      <c r="N37" s="55">
        <f ca="1">Data!N37</f>
        <v>0.156</v>
      </c>
      <c r="O37" s="1"/>
    </row>
    <row r="38" spans="2:15">
      <c r="B38" s="53">
        <v>36</v>
      </c>
      <c r="C38" s="55">
        <f ca="1">Data!C38</f>
        <v>1.7999999999999999E-2</v>
      </c>
      <c r="D38" s="55">
        <f ca="1">Data!D38</f>
        <v>5.0999999999999997E-2</v>
      </c>
      <c r="E38" s="55">
        <f ca="1">Data!E38</f>
        <v>1.7000000000000001E-2</v>
      </c>
      <c r="F38" s="55">
        <f ca="1">Data!F38</f>
        <v>0.15</v>
      </c>
      <c r="G38" s="55">
        <f ca="1">Data!G38</f>
        <v>0.188</v>
      </c>
      <c r="H38" s="55">
        <f ca="1">Data!H38</f>
        <v>2.1000000000000001E-2</v>
      </c>
      <c r="I38" s="55">
        <f ca="1">Data!I38</f>
        <v>0.157</v>
      </c>
      <c r="J38" s="55">
        <f ca="1">Data!J38</f>
        <v>0.115</v>
      </c>
      <c r="K38" s="55">
        <f ca="1">Data!K38</f>
        <v>2.1000000000000001E-2</v>
      </c>
      <c r="L38" s="55">
        <f ca="1">Data!L38</f>
        <v>0.18</v>
      </c>
      <c r="M38" s="55">
        <f ca="1">Data!M38</f>
        <v>8.4000000000000005E-2</v>
      </c>
      <c r="N38" s="55">
        <f ca="1">Data!N38</f>
        <v>0.13</v>
      </c>
      <c r="O38" s="1"/>
    </row>
    <row r="39" spans="2:15">
      <c r="B39" s="53">
        <v>37</v>
      </c>
      <c r="C39" s="55">
        <f ca="1">Data!C39</f>
        <v>4.1000000000000002E-2</v>
      </c>
      <c r="D39" s="55">
        <f ca="1">Data!D39</f>
        <v>0.20100000000000001</v>
      </c>
      <c r="E39" s="55">
        <f ca="1">Data!E39</f>
        <v>0.185</v>
      </c>
      <c r="F39" s="55">
        <f ca="1">Data!F39</f>
        <v>6.2E-2</v>
      </c>
      <c r="G39" s="55">
        <f ca="1">Data!G39</f>
        <v>8.0000000000000002E-3</v>
      </c>
      <c r="H39" s="55">
        <f ca="1">Data!H39</f>
        <v>0.106</v>
      </c>
      <c r="I39" s="55">
        <f ca="1">Data!I39</f>
        <v>0.17100000000000001</v>
      </c>
      <c r="J39" s="55">
        <f ca="1">Data!J39</f>
        <v>0.161</v>
      </c>
      <c r="K39" s="55">
        <f ca="1">Data!K39</f>
        <v>0.154</v>
      </c>
      <c r="L39" s="55">
        <f ca="1">Data!L39</f>
        <v>8.8999999999999996E-2</v>
      </c>
      <c r="M39" s="55">
        <f ca="1">Data!M39</f>
        <v>0.154</v>
      </c>
      <c r="N39" s="55">
        <f ca="1">Data!N39</f>
        <v>4.2000000000000003E-2</v>
      </c>
      <c r="O39" s="1"/>
    </row>
    <row r="40" spans="2:15">
      <c r="B40" s="53">
        <v>38</v>
      </c>
      <c r="C40" s="55">
        <f ca="1">Data!C40</f>
        <v>0.152</v>
      </c>
      <c r="D40" s="55">
        <f ca="1">Data!D40</f>
        <v>0.157</v>
      </c>
      <c r="E40" s="55">
        <f ca="1">Data!E40</f>
        <v>6.4000000000000001E-2</v>
      </c>
      <c r="F40" s="55">
        <f ca="1">Data!F40</f>
        <v>0.16400000000000001</v>
      </c>
      <c r="G40" s="55">
        <f ca="1">Data!G40</f>
        <v>0.19600000000000001</v>
      </c>
      <c r="H40" s="55">
        <f ca="1">Data!H40</f>
        <v>0.17799999999999999</v>
      </c>
      <c r="I40" s="55">
        <f ca="1">Data!I40</f>
        <v>0.14899999999999999</v>
      </c>
      <c r="J40" s="55">
        <f ca="1">Data!J40</f>
        <v>0.11899999999999999</v>
      </c>
      <c r="K40" s="55">
        <f ca="1">Data!K40</f>
        <v>2.5000000000000001E-2</v>
      </c>
      <c r="L40" s="55">
        <f ca="1">Data!L40</f>
        <v>0.1</v>
      </c>
      <c r="M40" s="55">
        <f ca="1">Data!M40</f>
        <v>0.125</v>
      </c>
      <c r="N40" s="55">
        <f ca="1">Data!N40</f>
        <v>9.4E-2</v>
      </c>
      <c r="O40" s="1"/>
    </row>
    <row r="41" spans="2:15">
      <c r="B41" s="53">
        <v>39</v>
      </c>
      <c r="C41" s="55">
        <f ca="1">Data!C41</f>
        <v>0.24199999999999999</v>
      </c>
      <c r="D41" s="55">
        <f ca="1">Data!D41</f>
        <v>0.1</v>
      </c>
      <c r="E41" s="55">
        <f ca="1">Data!E41</f>
        <v>9.0999999999999998E-2</v>
      </c>
      <c r="F41" s="55">
        <f ca="1">Data!F41</f>
        <v>0.127</v>
      </c>
      <c r="G41" s="55">
        <f ca="1">Data!G41</f>
        <v>0.13700000000000001</v>
      </c>
      <c r="H41" s="55">
        <f ca="1">Data!H41</f>
        <v>0.113</v>
      </c>
      <c r="I41" s="55">
        <f ca="1">Data!I41</f>
        <v>0.19400000000000001</v>
      </c>
      <c r="J41" s="55">
        <f ca="1">Data!J41</f>
        <v>5.0000000000000001E-3</v>
      </c>
      <c r="K41" s="55">
        <f ca="1">Data!K41</f>
        <v>8.7999999999999995E-2</v>
      </c>
      <c r="L41" s="55">
        <f ca="1">Data!L41</f>
        <v>4.8000000000000001E-2</v>
      </c>
      <c r="M41" s="55">
        <f ca="1">Data!M41</f>
        <v>8.7999999999999995E-2</v>
      </c>
      <c r="N41" s="55">
        <f ca="1">Data!N41</f>
        <v>4.0000000000000001E-3</v>
      </c>
      <c r="O41" s="1"/>
    </row>
    <row r="42" spans="2:15">
      <c r="B42" s="53">
        <v>40</v>
      </c>
      <c r="C42" s="55">
        <f ca="1">Data!C42</f>
        <v>0.11</v>
      </c>
      <c r="D42" s="55">
        <f ca="1">Data!D42</f>
        <v>1.2999999999999999E-2</v>
      </c>
      <c r="E42" s="55">
        <f ca="1">Data!E42</f>
        <v>0.111</v>
      </c>
      <c r="F42" s="55">
        <f ca="1">Data!F42</f>
        <v>0.109</v>
      </c>
      <c r="G42" s="55">
        <f ca="1">Data!G42</f>
        <v>0.11799999999999999</v>
      </c>
      <c r="H42" s="55">
        <f ca="1">Data!H42</f>
        <v>0.11</v>
      </c>
      <c r="I42" s="55">
        <f ca="1">Data!I42</f>
        <v>3.1E-2</v>
      </c>
      <c r="J42" s="55">
        <f ca="1">Data!J42</f>
        <v>0.03</v>
      </c>
      <c r="K42" s="55">
        <f ca="1">Data!K42</f>
        <v>6.0999999999999999E-2</v>
      </c>
      <c r="L42" s="55">
        <f ca="1">Data!L42</f>
        <v>8.5999999999999993E-2</v>
      </c>
      <c r="M42" s="55">
        <f ca="1">Data!M42</f>
        <v>2.7E-2</v>
      </c>
      <c r="N42" s="55">
        <f ca="1">Data!N42</f>
        <v>0.2</v>
      </c>
      <c r="O42" s="1"/>
    </row>
    <row r="43" spans="2:15">
      <c r="B43" s="53">
        <v>41</v>
      </c>
      <c r="C43" s="55">
        <f ca="1">Data!C43</f>
        <v>8.5000000000000006E-2</v>
      </c>
      <c r="D43" s="55">
        <f ca="1">Data!D43</f>
        <v>0.20100000000000001</v>
      </c>
      <c r="E43" s="55">
        <f ca="1">Data!E43</f>
        <v>0.129</v>
      </c>
      <c r="F43" s="55">
        <f ca="1">Data!F43</f>
        <v>9.0999999999999998E-2</v>
      </c>
      <c r="G43" s="55">
        <f ca="1">Data!G43</f>
        <v>0.115</v>
      </c>
      <c r="H43" s="55">
        <f ca="1">Data!H43</f>
        <v>0.193</v>
      </c>
      <c r="I43" s="55">
        <f ca="1">Data!I43</f>
        <v>0.193</v>
      </c>
      <c r="J43" s="55">
        <f ca="1">Data!J43</f>
        <v>0.19</v>
      </c>
      <c r="K43" s="55">
        <f ca="1">Data!K43</f>
        <v>0.19500000000000001</v>
      </c>
      <c r="L43" s="55">
        <f ca="1">Data!L43</f>
        <v>0.115</v>
      </c>
      <c r="M43" s="55">
        <f ca="1">Data!M43</f>
        <v>3.7999999999999999E-2</v>
      </c>
      <c r="N43" s="55">
        <f ca="1">Data!N43</f>
        <v>0.13900000000000001</v>
      </c>
      <c r="O43" s="1"/>
    </row>
    <row r="44" spans="2:15">
      <c r="B44" s="53">
        <v>42</v>
      </c>
      <c r="C44" s="55">
        <f ca="1">Data!C44</f>
        <v>0.22800000000000001</v>
      </c>
      <c r="D44" s="55">
        <f ca="1">Data!D44</f>
        <v>0.123</v>
      </c>
      <c r="E44" s="55">
        <f ca="1">Data!E44</f>
        <v>0.10100000000000001</v>
      </c>
      <c r="F44" s="55">
        <f ca="1">Data!F44</f>
        <v>0.10100000000000001</v>
      </c>
      <c r="G44" s="55">
        <f ca="1">Data!G44</f>
        <v>0.19800000000000001</v>
      </c>
      <c r="H44" s="55">
        <f ca="1">Data!H44</f>
        <v>8.4000000000000005E-2</v>
      </c>
      <c r="I44" s="55">
        <f ca="1">Data!I44</f>
        <v>8.6999999999999994E-2</v>
      </c>
      <c r="J44" s="55">
        <f ca="1">Data!J44</f>
        <v>0.126</v>
      </c>
      <c r="K44" s="55">
        <f ca="1">Data!K44</f>
        <v>0.09</v>
      </c>
      <c r="L44" s="55">
        <f ca="1">Data!L44</f>
        <v>0.13500000000000001</v>
      </c>
      <c r="M44" s="55">
        <f ca="1">Data!M44</f>
        <v>0.17</v>
      </c>
      <c r="N44" s="55">
        <f ca="1">Data!N44</f>
        <v>0.19600000000000001</v>
      </c>
      <c r="O44" s="1"/>
    </row>
    <row r="45" spans="2:15">
      <c r="B45" s="53">
        <v>43</v>
      </c>
      <c r="C45" s="55">
        <f ca="1">Data!C45</f>
        <v>0.23899999999999999</v>
      </c>
      <c r="D45" s="55">
        <f ca="1">Data!D45</f>
        <v>0.14899999999999999</v>
      </c>
      <c r="E45" s="55">
        <f ca="1">Data!E45</f>
        <v>7.3999999999999996E-2</v>
      </c>
      <c r="F45" s="55">
        <f ca="1">Data!F45</f>
        <v>0.02</v>
      </c>
      <c r="G45" s="55">
        <f ca="1">Data!G45</f>
        <v>0.01</v>
      </c>
      <c r="H45" s="55">
        <f ca="1">Data!H45</f>
        <v>8.5000000000000006E-2</v>
      </c>
      <c r="I45" s="55">
        <f ca="1">Data!I45</f>
        <v>0.11600000000000001</v>
      </c>
      <c r="J45" s="55">
        <f ca="1">Data!J45</f>
        <v>3.5999999999999997E-2</v>
      </c>
      <c r="K45" s="55">
        <f ca="1">Data!K45</f>
        <v>0.13300000000000001</v>
      </c>
      <c r="L45" s="55">
        <f ca="1">Data!L45</f>
        <v>0.153</v>
      </c>
      <c r="M45" s="55">
        <f ca="1">Data!M45</f>
        <v>0.10299999999999999</v>
      </c>
      <c r="N45" s="55">
        <f ca="1">Data!N45</f>
        <v>0.154</v>
      </c>
      <c r="O45" s="1"/>
    </row>
    <row r="46" spans="2:15">
      <c r="B46" s="53">
        <v>44</v>
      </c>
      <c r="C46" s="55">
        <f ca="1">Data!C46</f>
        <v>0.21199999999999999</v>
      </c>
      <c r="D46" s="55">
        <f ca="1">Data!D46</f>
        <v>0.10199999999999999</v>
      </c>
      <c r="E46" s="55">
        <f ca="1">Data!E46</f>
        <v>0.13</v>
      </c>
      <c r="F46" s="55">
        <f ca="1">Data!F46</f>
        <v>0.1</v>
      </c>
      <c r="G46" s="55">
        <f ca="1">Data!G46</f>
        <v>6.2E-2</v>
      </c>
      <c r="H46" s="55">
        <f ca="1">Data!H46</f>
        <v>0.115</v>
      </c>
      <c r="I46" s="55">
        <f ca="1">Data!I46</f>
        <v>1.7999999999999999E-2</v>
      </c>
      <c r="J46" s="55">
        <f ca="1">Data!J46</f>
        <v>7.6999999999999999E-2</v>
      </c>
      <c r="K46" s="55">
        <f ca="1">Data!K46</f>
        <v>0.17299999999999999</v>
      </c>
      <c r="L46" s="55">
        <f ca="1">Data!L46</f>
        <v>2.1000000000000001E-2</v>
      </c>
      <c r="M46" s="55">
        <f ca="1">Data!M46</f>
        <v>0.18099999999999999</v>
      </c>
      <c r="N46" s="55">
        <f ca="1">Data!N46</f>
        <v>8.7999999999999995E-2</v>
      </c>
      <c r="O46" s="1"/>
    </row>
    <row r="47" spans="2:15">
      <c r="B47" s="53">
        <v>45</v>
      </c>
      <c r="C47" s="55">
        <f ca="1">Data!C47</f>
        <v>0.23699999999999999</v>
      </c>
      <c r="D47" s="55">
        <f ca="1">Data!D47</f>
        <v>0.23400000000000001</v>
      </c>
      <c r="E47" s="55">
        <f ca="1">Data!E47</f>
        <v>0.14199999999999999</v>
      </c>
      <c r="F47" s="55">
        <f ca="1">Data!F47</f>
        <v>6.0999999999999999E-2</v>
      </c>
      <c r="G47" s="55">
        <f ca="1">Data!G47</f>
        <v>9.5000000000000001E-2</v>
      </c>
      <c r="H47" s="55">
        <f ca="1">Data!H47</f>
        <v>0.115</v>
      </c>
      <c r="I47" s="55">
        <f ca="1">Data!I47</f>
        <v>0.19800000000000001</v>
      </c>
      <c r="J47" s="55">
        <f ca="1">Data!J47</f>
        <v>1.9E-2</v>
      </c>
      <c r="K47" s="55">
        <f ca="1">Data!K47</f>
        <v>0.16400000000000001</v>
      </c>
      <c r="L47" s="55">
        <f ca="1">Data!L47</f>
        <v>5.5E-2</v>
      </c>
      <c r="M47" s="55">
        <f ca="1">Data!M47</f>
        <v>0.16500000000000001</v>
      </c>
      <c r="N47" s="55">
        <f ca="1">Data!N47</f>
        <v>5.1999999999999998E-2</v>
      </c>
      <c r="O47" s="1"/>
    </row>
    <row r="48" spans="2:15">
      <c r="B48" s="53">
        <v>46</v>
      </c>
      <c r="C48" s="55">
        <f ca="1">Data!C48</f>
        <v>0.26600000000000001</v>
      </c>
      <c r="D48" s="55">
        <f ca="1">Data!D48</f>
        <v>7.6999999999999999E-2</v>
      </c>
      <c r="E48" s="55">
        <f ca="1">Data!E48</f>
        <v>0.08</v>
      </c>
      <c r="F48" s="55">
        <f ca="1">Data!F48</f>
        <v>0.106</v>
      </c>
      <c r="G48" s="55">
        <f ca="1">Data!G48</f>
        <v>0.02</v>
      </c>
      <c r="H48" s="55">
        <f ca="1">Data!H48</f>
        <v>0.17899999999999999</v>
      </c>
      <c r="I48" s="55">
        <f ca="1">Data!I48</f>
        <v>0.14099999999999999</v>
      </c>
      <c r="J48" s="55">
        <f ca="1">Data!J48</f>
        <v>0.16500000000000001</v>
      </c>
      <c r="K48" s="55">
        <f ca="1">Data!K48</f>
        <v>0.128</v>
      </c>
      <c r="L48" s="55">
        <f ca="1">Data!L48</f>
        <v>0.158</v>
      </c>
      <c r="M48" s="55">
        <f ca="1">Data!M48</f>
        <v>0.13400000000000001</v>
      </c>
      <c r="N48" s="55">
        <f ca="1">Data!N48</f>
        <v>2.1000000000000001E-2</v>
      </c>
      <c r="O48" s="1"/>
    </row>
    <row r="49" spans="2:16">
      <c r="B49" s="53">
        <v>47</v>
      </c>
      <c r="C49" s="55">
        <f ca="1">Data!C49</f>
        <v>4.4999999999999998E-2</v>
      </c>
      <c r="D49" s="55">
        <f ca="1">Data!D49</f>
        <v>0.16600000000000001</v>
      </c>
      <c r="E49" s="55">
        <f ca="1">Data!E49</f>
        <v>0.16700000000000001</v>
      </c>
      <c r="F49" s="55">
        <f ca="1">Data!F49</f>
        <v>0.13800000000000001</v>
      </c>
      <c r="G49" s="55">
        <f ca="1">Data!G49</f>
        <v>0.121</v>
      </c>
      <c r="H49" s="55">
        <f ca="1">Data!H49</f>
        <v>1.7000000000000001E-2</v>
      </c>
      <c r="I49" s="55">
        <f ca="1">Data!I49</f>
        <v>9.1999999999999998E-2</v>
      </c>
      <c r="J49" s="55">
        <f ca="1">Data!J49</f>
        <v>5.1999999999999998E-2</v>
      </c>
      <c r="K49" s="55">
        <f ca="1">Data!K49</f>
        <v>0.13</v>
      </c>
      <c r="L49" s="55">
        <f ca="1">Data!L49</f>
        <v>0.126</v>
      </c>
      <c r="M49" s="55">
        <f ca="1">Data!M49</f>
        <v>0.123</v>
      </c>
      <c r="N49" s="55">
        <f ca="1">Data!N49</f>
        <v>0.13400000000000001</v>
      </c>
      <c r="O49" s="1"/>
      <c r="P49" s="1"/>
    </row>
    <row r="50" spans="2:16">
      <c r="B50" s="53">
        <v>48</v>
      </c>
      <c r="C50" s="55">
        <f ca="1">Data!C50</f>
        <v>0.186</v>
      </c>
      <c r="D50" s="55">
        <f ca="1">Data!D50</f>
        <v>0.214</v>
      </c>
      <c r="E50" s="55">
        <f ca="1">Data!E50</f>
        <v>0.17399999999999999</v>
      </c>
      <c r="F50" s="55">
        <f ca="1">Data!F50</f>
        <v>0.10100000000000001</v>
      </c>
      <c r="G50" s="55">
        <f ca="1">Data!G50</f>
        <v>4.8000000000000001E-2</v>
      </c>
      <c r="H50" s="55">
        <f ca="1">Data!H50</f>
        <v>0.193</v>
      </c>
      <c r="I50" s="55">
        <f ca="1">Data!I50</f>
        <v>0.05</v>
      </c>
      <c r="J50" s="55">
        <f ca="1">Data!J50</f>
        <v>0.113</v>
      </c>
      <c r="K50" s="55">
        <f ca="1">Data!K50</f>
        <v>0.16700000000000001</v>
      </c>
      <c r="L50" s="55">
        <f ca="1">Data!L50</f>
        <v>6.0000000000000001E-3</v>
      </c>
      <c r="M50" s="55">
        <f ca="1">Data!M50</f>
        <v>9.4E-2</v>
      </c>
      <c r="N50" s="55">
        <f ca="1">Data!N50</f>
        <v>0.124</v>
      </c>
      <c r="O50" s="1"/>
    </row>
    <row r="51" spans="2:16">
      <c r="B51" s="53">
        <v>49</v>
      </c>
      <c r="C51" s="55">
        <f ca="1">Data!C51</f>
        <v>0.13800000000000001</v>
      </c>
      <c r="D51" s="55">
        <f ca="1">Data!D51</f>
        <v>3.5999999999999997E-2</v>
      </c>
      <c r="E51" s="55">
        <f ca="1">Data!E51</f>
        <v>2.7E-2</v>
      </c>
      <c r="F51" s="55">
        <f ca="1">Data!F51</f>
        <v>0.13400000000000001</v>
      </c>
      <c r="G51" s="55">
        <f ca="1">Data!G51</f>
        <v>0.19700000000000001</v>
      </c>
      <c r="H51" s="55">
        <f ca="1">Data!H51</f>
        <v>0.16700000000000001</v>
      </c>
      <c r="I51" s="55">
        <f ca="1">Data!I51</f>
        <v>3.3000000000000002E-2</v>
      </c>
      <c r="J51" s="55">
        <f ca="1">Data!J51</f>
        <v>0.14699999999999999</v>
      </c>
      <c r="K51" s="55">
        <f ca="1">Data!K51</f>
        <v>6.8000000000000005E-2</v>
      </c>
      <c r="L51" s="55">
        <f ca="1">Data!L51</f>
        <v>4.0000000000000001E-3</v>
      </c>
      <c r="M51" s="55">
        <f ca="1">Data!M51</f>
        <v>7.6999999999999999E-2</v>
      </c>
      <c r="N51" s="55">
        <f ca="1">Data!N51</f>
        <v>0.183</v>
      </c>
      <c r="O51" s="1"/>
    </row>
    <row r="52" spans="2:16">
      <c r="B52" s="53">
        <v>50</v>
      </c>
      <c r="C52" s="55">
        <f ca="1">Data!C52</f>
        <v>0.16</v>
      </c>
      <c r="D52" s="55">
        <f ca="1">Data!D52</f>
        <v>8.0000000000000002E-3</v>
      </c>
      <c r="E52" s="55">
        <f ca="1">Data!E52</f>
        <v>0.11799999999999999</v>
      </c>
      <c r="F52" s="55">
        <f ca="1">Data!F52</f>
        <v>9.5000000000000001E-2</v>
      </c>
      <c r="G52" s="55">
        <f ca="1">Data!G52</f>
        <v>3.5000000000000003E-2</v>
      </c>
      <c r="H52" s="55">
        <f ca="1">Data!H52</f>
        <v>0.115</v>
      </c>
      <c r="I52" s="55">
        <f ca="1">Data!I52</f>
        <v>4.0000000000000001E-3</v>
      </c>
      <c r="J52" s="55">
        <f ca="1">Data!J52</f>
        <v>0.11600000000000001</v>
      </c>
      <c r="K52" s="55">
        <f ca="1">Data!K52</f>
        <v>0.11799999999999999</v>
      </c>
      <c r="L52" s="55">
        <f ca="1">Data!L52</f>
        <v>9.7000000000000003E-2</v>
      </c>
      <c r="M52" s="55">
        <f ca="1">Data!M52</f>
        <v>8.6999999999999994E-2</v>
      </c>
      <c r="N52" s="55">
        <f ca="1">Data!N52</f>
        <v>0.16700000000000001</v>
      </c>
      <c r="O52" s="1"/>
    </row>
    <row r="53" spans="2:16">
      <c r="B53" s="53">
        <v>51</v>
      </c>
      <c r="C53" s="55">
        <f ca="1">Data!C53</f>
        <v>0.221</v>
      </c>
      <c r="D53" s="55">
        <f ca="1">Data!D53</f>
        <v>9.7000000000000003E-2</v>
      </c>
      <c r="E53" s="55">
        <f ca="1">Data!E53</f>
        <v>3.2000000000000001E-2</v>
      </c>
      <c r="F53" s="55">
        <f ca="1">Data!F53</f>
        <v>0.16</v>
      </c>
      <c r="G53" s="55">
        <f ca="1">Data!G53</f>
        <v>2.5000000000000001E-2</v>
      </c>
      <c r="H53" s="55">
        <f ca="1">Data!H53</f>
        <v>0.108</v>
      </c>
      <c r="I53" s="55">
        <f ca="1">Data!I53</f>
        <v>9.8000000000000004E-2</v>
      </c>
      <c r="J53" s="55">
        <f ca="1">Data!J53</f>
        <v>5.5E-2</v>
      </c>
      <c r="K53" s="55">
        <f ca="1">Data!K53</f>
        <v>0.114</v>
      </c>
      <c r="L53" s="55">
        <f ca="1">Data!L53</f>
        <v>8.1000000000000003E-2</v>
      </c>
      <c r="M53" s="55">
        <f ca="1">Data!M53</f>
        <v>2E-3</v>
      </c>
      <c r="N53" s="55">
        <f ca="1">Data!N53</f>
        <v>0.123</v>
      </c>
      <c r="O53" s="1"/>
    </row>
    <row r="54" spans="2:16">
      <c r="B54" s="53">
        <v>52</v>
      </c>
      <c r="C54" s="55">
        <f ca="1">Data!C54</f>
        <v>5.6000000000000001E-2</v>
      </c>
      <c r="D54" s="55">
        <f ca="1">Data!D54</f>
        <v>7.0000000000000007E-2</v>
      </c>
      <c r="E54" s="55">
        <f ca="1">Data!E54</f>
        <v>6.5000000000000002E-2</v>
      </c>
      <c r="F54" s="55">
        <f ca="1">Data!F54</f>
        <v>0.09</v>
      </c>
      <c r="G54" s="55">
        <f ca="1">Data!G54</f>
        <v>8.2000000000000003E-2</v>
      </c>
      <c r="H54" s="55">
        <f ca="1">Data!H54</f>
        <v>0.156</v>
      </c>
      <c r="I54" s="55">
        <f ca="1">Data!I54</f>
        <v>0.11700000000000001</v>
      </c>
      <c r="J54" s="55">
        <f ca="1">Data!J54</f>
        <v>0.14099999999999999</v>
      </c>
      <c r="K54" s="55">
        <f ca="1">Data!K54</f>
        <v>0.10100000000000001</v>
      </c>
      <c r="L54" s="55">
        <f ca="1">Data!L54</f>
        <v>2.8000000000000001E-2</v>
      </c>
      <c r="M54" s="55">
        <f ca="1">Data!M54</f>
        <v>3.3000000000000002E-2</v>
      </c>
      <c r="N54" s="55">
        <f ca="1">Data!N54</f>
        <v>3.2000000000000001E-2</v>
      </c>
      <c r="O54" s="1"/>
    </row>
    <row r="55" spans="2:16">
      <c r="B55" s="53">
        <v>53</v>
      </c>
      <c r="C55" s="55">
        <f ca="1">Data!C55</f>
        <v>0.29099999999999998</v>
      </c>
      <c r="D55" s="55">
        <f ca="1">Data!D55</f>
        <v>5.7000000000000002E-2</v>
      </c>
      <c r="E55" s="55">
        <f ca="1">Data!E55</f>
        <v>1.4E-2</v>
      </c>
      <c r="F55" s="55">
        <f ca="1">Data!F55</f>
        <v>9.2999999999999999E-2</v>
      </c>
      <c r="G55" s="55">
        <f ca="1">Data!G55</f>
        <v>4.8000000000000001E-2</v>
      </c>
      <c r="H55" s="55">
        <f ca="1">Data!H55</f>
        <v>4.0000000000000001E-3</v>
      </c>
      <c r="I55" s="55">
        <f ca="1">Data!I55</f>
        <v>7.0999999999999994E-2</v>
      </c>
      <c r="J55" s="55">
        <f ca="1">Data!J55</f>
        <v>0.2</v>
      </c>
      <c r="K55" s="55">
        <f ca="1">Data!K55</f>
        <v>0.113</v>
      </c>
      <c r="L55" s="55">
        <f ca="1">Data!L55</f>
        <v>9.4E-2</v>
      </c>
      <c r="M55" s="55">
        <f ca="1">Data!M55</f>
        <v>0.14199999999999999</v>
      </c>
      <c r="N55" s="55">
        <f ca="1">Data!N55</f>
        <v>9.1999999999999998E-2</v>
      </c>
      <c r="O55" s="1"/>
    </row>
    <row r="56" spans="2:16">
      <c r="B56" s="53">
        <v>54</v>
      </c>
      <c r="C56" s="55">
        <f ca="1">Data!C56</f>
        <v>4.4999999999999998E-2</v>
      </c>
      <c r="D56" s="55">
        <f ca="1">Data!D56</f>
        <v>0.17799999999999999</v>
      </c>
      <c r="E56" s="55">
        <f ca="1">Data!E56</f>
        <v>5.8000000000000003E-2</v>
      </c>
      <c r="F56" s="55">
        <f ca="1">Data!F56</f>
        <v>5.0000000000000001E-3</v>
      </c>
      <c r="G56" s="55">
        <f ca="1">Data!G56</f>
        <v>8.5000000000000006E-2</v>
      </c>
      <c r="H56" s="55">
        <f ca="1">Data!H56</f>
        <v>5.8999999999999997E-2</v>
      </c>
      <c r="I56" s="55">
        <f ca="1">Data!I56</f>
        <v>0.185</v>
      </c>
      <c r="J56" s="55">
        <f ca="1">Data!J56</f>
        <v>0.11</v>
      </c>
      <c r="K56" s="55">
        <f ca="1">Data!K56</f>
        <v>0.193</v>
      </c>
      <c r="L56" s="55">
        <f ca="1">Data!L56</f>
        <v>3.2000000000000001E-2</v>
      </c>
      <c r="M56" s="55">
        <f ca="1">Data!M56</f>
        <v>0.1</v>
      </c>
      <c r="N56" s="55">
        <f ca="1">Data!N56</f>
        <v>0.18</v>
      </c>
      <c r="O56" s="1"/>
    </row>
    <row r="57" spans="2:16">
      <c r="B57" s="53">
        <v>55</v>
      </c>
      <c r="C57" s="55">
        <f ca="1">Data!C57</f>
        <v>0.01</v>
      </c>
      <c r="D57" s="55">
        <f ca="1">Data!D57</f>
        <v>0.157</v>
      </c>
      <c r="E57" s="55">
        <f ca="1">Data!E57</f>
        <v>7.2999999999999995E-2</v>
      </c>
      <c r="F57" s="55">
        <f ca="1">Data!F57</f>
        <v>6.9000000000000006E-2</v>
      </c>
      <c r="G57" s="55">
        <f ca="1">Data!G57</f>
        <v>0.188</v>
      </c>
      <c r="H57" s="55">
        <f ca="1">Data!H57</f>
        <v>0.15</v>
      </c>
      <c r="I57" s="55">
        <f ca="1">Data!I57</f>
        <v>4.2999999999999997E-2</v>
      </c>
      <c r="J57" s="55">
        <f ca="1">Data!J57</f>
        <v>8.9999999999999993E-3</v>
      </c>
      <c r="K57" s="55">
        <f ca="1">Data!K57</f>
        <v>0.10100000000000001</v>
      </c>
      <c r="L57" s="55">
        <f ca="1">Data!L57</f>
        <v>8.2000000000000003E-2</v>
      </c>
      <c r="M57" s="55">
        <f ca="1">Data!M57</f>
        <v>0.107</v>
      </c>
      <c r="N57" s="55">
        <f ca="1">Data!N57</f>
        <v>1.4E-2</v>
      </c>
      <c r="O57" s="1"/>
    </row>
    <row r="58" spans="2:16">
      <c r="B58" s="53">
        <v>56</v>
      </c>
      <c r="C58" s="55">
        <f ca="1">Data!C58</f>
        <v>7.2999999999999995E-2</v>
      </c>
      <c r="D58" s="55">
        <f ca="1">Data!D58</f>
        <v>0.20100000000000001</v>
      </c>
      <c r="E58" s="55">
        <f ca="1">Data!E58</f>
        <v>6.9000000000000006E-2</v>
      </c>
      <c r="F58" s="55">
        <f ca="1">Data!F58</f>
        <v>3.6999999999999998E-2</v>
      </c>
      <c r="G58" s="55">
        <f ca="1">Data!G58</f>
        <v>0.107</v>
      </c>
      <c r="H58" s="55">
        <f ca="1">Data!H58</f>
        <v>0.13100000000000001</v>
      </c>
      <c r="I58" s="55">
        <f ca="1">Data!I58</f>
        <v>0.123</v>
      </c>
      <c r="J58" s="55">
        <f ca="1">Data!J58</f>
        <v>2.8000000000000001E-2</v>
      </c>
      <c r="K58" s="55">
        <f ca="1">Data!K58</f>
        <v>7.3999999999999996E-2</v>
      </c>
      <c r="L58" s="55">
        <f ca="1">Data!L58</f>
        <v>9.1999999999999998E-2</v>
      </c>
      <c r="M58" s="55">
        <f ca="1">Data!M58</f>
        <v>2.3E-2</v>
      </c>
      <c r="N58" s="55">
        <f ca="1">Data!N58</f>
        <v>3.3000000000000002E-2</v>
      </c>
      <c r="O58" s="1"/>
    </row>
    <row r="59" spans="2:16">
      <c r="B59" s="53">
        <v>57</v>
      </c>
      <c r="C59" s="55">
        <f ca="1">Data!C59</f>
        <v>0.29099999999999998</v>
      </c>
      <c r="D59" s="55">
        <f ca="1">Data!D59</f>
        <v>0.23200000000000001</v>
      </c>
      <c r="E59" s="55">
        <f ca="1">Data!E59</f>
        <v>0.13400000000000001</v>
      </c>
      <c r="F59" s="55">
        <f ca="1">Data!F59</f>
        <v>0.14000000000000001</v>
      </c>
      <c r="G59" s="55">
        <f ca="1">Data!G59</f>
        <v>0.15</v>
      </c>
      <c r="H59" s="55">
        <f ca="1">Data!H59</f>
        <v>4.4999999999999998E-2</v>
      </c>
      <c r="I59" s="55">
        <f ca="1">Data!I59</f>
        <v>0</v>
      </c>
      <c r="J59" s="55">
        <f ca="1">Data!J59</f>
        <v>0.11799999999999999</v>
      </c>
      <c r="K59" s="55">
        <f ca="1">Data!K59</f>
        <v>0.192</v>
      </c>
      <c r="L59" s="55">
        <f ca="1">Data!L59</f>
        <v>0.14599999999999999</v>
      </c>
      <c r="M59" s="55">
        <f ca="1">Data!M59</f>
        <v>0.112</v>
      </c>
      <c r="N59" s="55">
        <f ca="1">Data!N59</f>
        <v>0.16500000000000001</v>
      </c>
      <c r="O59" s="1"/>
    </row>
    <row r="60" spans="2:16">
      <c r="B60" s="53">
        <v>58</v>
      </c>
      <c r="C60" s="55">
        <f ca="1">Data!C60</f>
        <v>0.20399999999999999</v>
      </c>
      <c r="D60" s="55">
        <f ca="1">Data!D60</f>
        <v>0.13600000000000001</v>
      </c>
      <c r="E60" s="55">
        <f ca="1">Data!E60</f>
        <v>0.17499999999999999</v>
      </c>
      <c r="F60" s="55">
        <f ca="1">Data!F60</f>
        <v>0.124</v>
      </c>
      <c r="G60" s="55">
        <f ca="1">Data!G60</f>
        <v>0.18</v>
      </c>
      <c r="H60" s="55">
        <f ca="1">Data!H60</f>
        <v>0.129</v>
      </c>
      <c r="I60" s="55">
        <f ca="1">Data!I60</f>
        <v>5.5E-2</v>
      </c>
      <c r="J60" s="55">
        <f ca="1">Data!J60</f>
        <v>8.7999999999999995E-2</v>
      </c>
      <c r="K60" s="55">
        <f ca="1">Data!K60</f>
        <v>4.4999999999999998E-2</v>
      </c>
      <c r="L60" s="55">
        <f ca="1">Data!L60</f>
        <v>0.01</v>
      </c>
      <c r="M60" s="55">
        <f ca="1">Data!M60</f>
        <v>0.10299999999999999</v>
      </c>
      <c r="N60" s="55">
        <f ca="1">Data!N60</f>
        <v>4.1000000000000002E-2</v>
      </c>
      <c r="O60" s="1"/>
    </row>
    <row r="61" spans="2:16">
      <c r="B61" s="53">
        <v>59</v>
      </c>
      <c r="C61" s="55">
        <f ca="1">Data!C61</f>
        <v>3.2000000000000001E-2</v>
      </c>
      <c r="D61" s="55">
        <f ca="1">Data!D61</f>
        <v>9.9000000000000005E-2</v>
      </c>
      <c r="E61" s="55">
        <f ca="1">Data!E61</f>
        <v>0.192</v>
      </c>
      <c r="F61" s="55">
        <f ca="1">Data!F61</f>
        <v>0.153</v>
      </c>
      <c r="G61" s="55">
        <f ca="1">Data!G61</f>
        <v>8.8999999999999996E-2</v>
      </c>
      <c r="H61" s="55">
        <f ca="1">Data!H61</f>
        <v>0.11899999999999999</v>
      </c>
      <c r="I61" s="55">
        <f ca="1">Data!I61</f>
        <v>0.189</v>
      </c>
      <c r="J61" s="55">
        <f ca="1">Data!J61</f>
        <v>0.159</v>
      </c>
      <c r="K61" s="55">
        <f ca="1">Data!K61</f>
        <v>1.0999999999999999E-2</v>
      </c>
      <c r="L61" s="55">
        <f ca="1">Data!L61</f>
        <v>0.183</v>
      </c>
      <c r="M61" s="55">
        <f ca="1">Data!M61</f>
        <v>0.13200000000000001</v>
      </c>
      <c r="N61" s="55">
        <f ca="1">Data!N61</f>
        <v>3.6999999999999998E-2</v>
      </c>
      <c r="O61" s="1"/>
    </row>
    <row r="62" spans="2:16">
      <c r="B62" s="53">
        <v>60</v>
      </c>
      <c r="C62" s="55">
        <f ca="1">Data!C62</f>
        <v>0.26400000000000001</v>
      </c>
      <c r="D62" s="55">
        <f ca="1">Data!D62</f>
        <v>0.128</v>
      </c>
      <c r="E62" s="55">
        <f ca="1">Data!E62</f>
        <v>0.14000000000000001</v>
      </c>
      <c r="F62" s="55">
        <f ca="1">Data!F62</f>
        <v>0.111</v>
      </c>
      <c r="G62" s="55">
        <f ca="1">Data!G62</f>
        <v>2E-3</v>
      </c>
      <c r="H62" s="55">
        <f ca="1">Data!H62</f>
        <v>6.8000000000000005E-2</v>
      </c>
      <c r="I62" s="55">
        <f ca="1">Data!I62</f>
        <v>2.5000000000000001E-2</v>
      </c>
      <c r="J62" s="55">
        <f ca="1">Data!J62</f>
        <v>2.5000000000000001E-2</v>
      </c>
      <c r="K62" s="55">
        <f ca="1">Data!K62</f>
        <v>1.2999999999999999E-2</v>
      </c>
      <c r="L62" s="55">
        <f ca="1">Data!L62</f>
        <v>1.7999999999999999E-2</v>
      </c>
      <c r="M62" s="55">
        <f ca="1">Data!M62</f>
        <v>3.1E-2</v>
      </c>
      <c r="N62" s="55">
        <f ca="1">Data!N62</f>
        <v>0.11</v>
      </c>
      <c r="O62" s="1"/>
    </row>
    <row r="63" spans="2:16">
      <c r="B63" s="53">
        <v>61</v>
      </c>
      <c r="C63" s="55">
        <f ca="1">Data!C63</f>
        <v>0.19900000000000001</v>
      </c>
      <c r="D63" s="55">
        <f ca="1">Data!D63</f>
        <v>0.17199999999999999</v>
      </c>
      <c r="E63" s="55">
        <f ca="1">Data!E63</f>
        <v>2.5999999999999999E-2</v>
      </c>
      <c r="F63" s="55">
        <f ca="1">Data!F63</f>
        <v>0.13300000000000001</v>
      </c>
      <c r="G63" s="55">
        <f ca="1">Data!G63</f>
        <v>0.09</v>
      </c>
      <c r="H63" s="55">
        <f ca="1">Data!H63</f>
        <v>6.8000000000000005E-2</v>
      </c>
      <c r="I63" s="55">
        <f ca="1">Data!I63</f>
        <v>6.9000000000000006E-2</v>
      </c>
      <c r="J63" s="55">
        <f ca="1">Data!J63</f>
        <v>1.9E-2</v>
      </c>
      <c r="K63" s="55">
        <f ca="1">Data!K63</f>
        <v>0.06</v>
      </c>
      <c r="L63" s="55">
        <f ca="1">Data!L63</f>
        <v>8.5000000000000006E-2</v>
      </c>
      <c r="M63" s="55">
        <f ca="1">Data!M63</f>
        <v>0.04</v>
      </c>
      <c r="N63" s="55">
        <f ca="1">Data!N63</f>
        <v>0.187</v>
      </c>
      <c r="O63" s="1"/>
    </row>
    <row r="64" spans="2:16">
      <c r="B64" s="53">
        <v>62</v>
      </c>
      <c r="C64" s="55">
        <f ca="1">Data!C64</f>
        <v>0.28399999999999997</v>
      </c>
      <c r="D64" s="55">
        <f ca="1">Data!D64</f>
        <v>9.9000000000000005E-2</v>
      </c>
      <c r="E64" s="55">
        <f ca="1">Data!E64</f>
        <v>0.03</v>
      </c>
      <c r="F64" s="55">
        <f ca="1">Data!F64</f>
        <v>0.05</v>
      </c>
      <c r="G64" s="55">
        <f ca="1">Data!G64</f>
        <v>0.13100000000000001</v>
      </c>
      <c r="H64" s="55">
        <f ca="1">Data!H64</f>
        <v>7.9000000000000001E-2</v>
      </c>
      <c r="I64" s="55">
        <f ca="1">Data!I64</f>
        <v>0.124</v>
      </c>
      <c r="J64" s="55">
        <f ca="1">Data!J64</f>
        <v>8.3000000000000004E-2</v>
      </c>
      <c r="K64" s="55">
        <f ca="1">Data!K64</f>
        <v>0.12</v>
      </c>
      <c r="L64" s="55">
        <f ca="1">Data!L64</f>
        <v>4.3999999999999997E-2</v>
      </c>
      <c r="M64" s="55">
        <f ca="1">Data!M64</f>
        <v>4.4999999999999998E-2</v>
      </c>
      <c r="N64" s="55">
        <f ca="1">Data!N64</f>
        <v>3.4000000000000002E-2</v>
      </c>
      <c r="O64" s="1"/>
    </row>
    <row r="65" spans="2:15">
      <c r="B65" s="53">
        <v>63</v>
      </c>
      <c r="C65" s="55">
        <f ca="1">Data!C65</f>
        <v>0.111</v>
      </c>
      <c r="D65" s="55">
        <f ca="1">Data!D65</f>
        <v>8.3000000000000004E-2</v>
      </c>
      <c r="E65" s="55">
        <f ca="1">Data!E65</f>
        <v>0.14199999999999999</v>
      </c>
      <c r="F65" s="55">
        <f ca="1">Data!F65</f>
        <v>1.4999999999999999E-2</v>
      </c>
      <c r="G65" s="55">
        <f ca="1">Data!G65</f>
        <v>0.17199999999999999</v>
      </c>
      <c r="H65" s="55">
        <f ca="1">Data!H65</f>
        <v>0.13500000000000001</v>
      </c>
      <c r="I65" s="55">
        <f ca="1">Data!I65</f>
        <v>0.108</v>
      </c>
      <c r="J65" s="55">
        <f ca="1">Data!J65</f>
        <v>0.14599999999999999</v>
      </c>
      <c r="K65" s="55">
        <f ca="1">Data!K65</f>
        <v>8.7999999999999995E-2</v>
      </c>
      <c r="L65" s="55">
        <f ca="1">Data!L65</f>
        <v>8.0000000000000002E-3</v>
      </c>
      <c r="M65" s="55">
        <f ca="1">Data!M65</f>
        <v>3.6999999999999998E-2</v>
      </c>
      <c r="N65" s="55">
        <f ca="1">Data!N65</f>
        <v>9.1999999999999998E-2</v>
      </c>
      <c r="O65" s="1"/>
    </row>
    <row r="66" spans="2:15">
      <c r="B66" s="53">
        <v>64</v>
      </c>
      <c r="C66" s="55">
        <f ca="1">Data!C66</f>
        <v>2.9000000000000001E-2</v>
      </c>
      <c r="D66" s="55">
        <f ca="1">Data!D66</f>
        <v>0.13800000000000001</v>
      </c>
      <c r="E66" s="55">
        <f ca="1">Data!E66</f>
        <v>0.17599999999999999</v>
      </c>
      <c r="F66" s="55">
        <f ca="1">Data!F66</f>
        <v>0.05</v>
      </c>
      <c r="G66" s="55">
        <f ca="1">Data!G66</f>
        <v>6.8000000000000005E-2</v>
      </c>
      <c r="H66" s="55">
        <f ca="1">Data!H66</f>
        <v>8.4000000000000005E-2</v>
      </c>
      <c r="I66" s="55">
        <f ca="1">Data!I66</f>
        <v>0.13800000000000001</v>
      </c>
      <c r="J66" s="55">
        <f ca="1">Data!J66</f>
        <v>0.184</v>
      </c>
      <c r="K66" s="55">
        <f ca="1">Data!K66</f>
        <v>0.115</v>
      </c>
      <c r="L66" s="55">
        <f ca="1">Data!L66</f>
        <v>2.1000000000000001E-2</v>
      </c>
      <c r="M66" s="55">
        <f ca="1">Data!M66</f>
        <v>4.2000000000000003E-2</v>
      </c>
      <c r="N66" s="55">
        <f ca="1">Data!N66</f>
        <v>1.2999999999999999E-2</v>
      </c>
      <c r="O66" s="1"/>
    </row>
    <row r="67" spans="2:15">
      <c r="B67" s="53">
        <v>65</v>
      </c>
      <c r="C67" s="55">
        <f ca="1">Data!C67</f>
        <v>0.25900000000000001</v>
      </c>
      <c r="D67" s="55">
        <f ca="1">Data!D67</f>
        <v>0.10199999999999999</v>
      </c>
      <c r="E67" s="55">
        <f ca="1">Data!E67</f>
        <v>0.185</v>
      </c>
      <c r="F67" s="55">
        <f ca="1">Data!F67</f>
        <v>1.7000000000000001E-2</v>
      </c>
      <c r="G67" s="55">
        <f ca="1">Data!G67</f>
        <v>4.8000000000000001E-2</v>
      </c>
      <c r="H67" s="55">
        <f ca="1">Data!H67</f>
        <v>0.13400000000000001</v>
      </c>
      <c r="I67" s="55">
        <f ca="1">Data!I67</f>
        <v>7.4999999999999997E-2</v>
      </c>
      <c r="J67" s="55">
        <f ca="1">Data!J67</f>
        <v>0.123</v>
      </c>
      <c r="K67" s="55">
        <f ca="1">Data!K67</f>
        <v>0.108</v>
      </c>
      <c r="L67" s="55">
        <f ca="1">Data!L67</f>
        <v>0.155</v>
      </c>
      <c r="M67" s="55">
        <f ca="1">Data!M67</f>
        <v>2.1999999999999999E-2</v>
      </c>
      <c r="N67" s="55">
        <f ca="1">Data!N67</f>
        <v>3.2000000000000001E-2</v>
      </c>
      <c r="O67" s="1"/>
    </row>
    <row r="68" spans="2:15">
      <c r="B68" s="53">
        <v>66</v>
      </c>
      <c r="C68" s="55">
        <f ca="1">Data!C68</f>
        <v>0.23599999999999999</v>
      </c>
      <c r="D68" s="55">
        <f ca="1">Data!D68</f>
        <v>0.219</v>
      </c>
      <c r="E68" s="55">
        <f ca="1">Data!E68</f>
        <v>5.8999999999999997E-2</v>
      </c>
      <c r="F68" s="55">
        <f ca="1">Data!F68</f>
        <v>8.7999999999999995E-2</v>
      </c>
      <c r="G68" s="55">
        <f ca="1">Data!G68</f>
        <v>1.6E-2</v>
      </c>
      <c r="H68" s="55">
        <f ca="1">Data!H68</f>
        <v>0.189</v>
      </c>
      <c r="I68" s="55">
        <f ca="1">Data!I68</f>
        <v>5.0000000000000001E-3</v>
      </c>
      <c r="J68" s="55">
        <f ca="1">Data!J68</f>
        <v>4.7E-2</v>
      </c>
      <c r="K68" s="55">
        <f ca="1">Data!K68</f>
        <v>0.19400000000000001</v>
      </c>
      <c r="L68" s="55">
        <f ca="1">Data!L68</f>
        <v>0.127</v>
      </c>
      <c r="M68" s="55">
        <f ca="1">Data!M68</f>
        <v>0.184</v>
      </c>
      <c r="N68" s="55">
        <f ca="1">Data!N68</f>
        <v>5.0999999999999997E-2</v>
      </c>
      <c r="O68" s="1"/>
    </row>
    <row r="69" spans="2:15">
      <c r="B69" s="53">
        <v>67</v>
      </c>
      <c r="C69" s="55">
        <f ca="1">Data!C69</f>
        <v>0.16800000000000001</v>
      </c>
      <c r="D69" s="55">
        <f ca="1">Data!D69</f>
        <v>9.1999999999999998E-2</v>
      </c>
      <c r="E69" s="55">
        <f ca="1">Data!E69</f>
        <v>0.125</v>
      </c>
      <c r="F69" s="55">
        <f ca="1">Data!F69</f>
        <v>2.7E-2</v>
      </c>
      <c r="G69" s="55">
        <f ca="1">Data!G69</f>
        <v>9.6000000000000002E-2</v>
      </c>
      <c r="H69" s="55">
        <f ca="1">Data!H69</f>
        <v>6.3E-2</v>
      </c>
      <c r="I69" s="55">
        <f ca="1">Data!I69</f>
        <v>0.14099999999999999</v>
      </c>
      <c r="J69" s="55">
        <f ca="1">Data!J69</f>
        <v>0.19500000000000001</v>
      </c>
      <c r="K69" s="55">
        <f ca="1">Data!K69</f>
        <v>0.129</v>
      </c>
      <c r="L69" s="55">
        <f ca="1">Data!L69</f>
        <v>9.2999999999999999E-2</v>
      </c>
      <c r="M69" s="55">
        <f ca="1">Data!M69</f>
        <v>1.4999999999999999E-2</v>
      </c>
      <c r="N69" s="55">
        <f ca="1">Data!N69</f>
        <v>0.13100000000000001</v>
      </c>
      <c r="O69" s="1"/>
    </row>
    <row r="70" spans="2:15">
      <c r="B70" s="53">
        <v>68</v>
      </c>
      <c r="C70" s="55">
        <f ca="1">Data!C70</f>
        <v>0.26800000000000002</v>
      </c>
      <c r="D70" s="55">
        <f ca="1">Data!D70</f>
        <v>0.04</v>
      </c>
      <c r="E70" s="55">
        <f ca="1">Data!E70</f>
        <v>9.8000000000000004E-2</v>
      </c>
      <c r="F70" s="55">
        <f ca="1">Data!F70</f>
        <v>3.4000000000000002E-2</v>
      </c>
      <c r="G70" s="55">
        <f ca="1">Data!G70</f>
        <v>0.16800000000000001</v>
      </c>
      <c r="H70" s="55">
        <f ca="1">Data!H70</f>
        <v>0.04</v>
      </c>
      <c r="I70" s="55">
        <f ca="1">Data!I70</f>
        <v>1.4E-2</v>
      </c>
      <c r="J70" s="55">
        <f ca="1">Data!J70</f>
        <v>0.104</v>
      </c>
      <c r="K70" s="55">
        <f ca="1">Data!K70</f>
        <v>0.126</v>
      </c>
      <c r="L70" s="55">
        <f ca="1">Data!L70</f>
        <v>0.111</v>
      </c>
      <c r="M70" s="55">
        <f ca="1">Data!M70</f>
        <v>8.6999999999999994E-2</v>
      </c>
      <c r="N70" s="55">
        <f ca="1">Data!N70</f>
        <v>0.19</v>
      </c>
      <c r="O70" s="1"/>
    </row>
    <row r="71" spans="2:15">
      <c r="B71" s="53">
        <v>69</v>
      </c>
      <c r="C71" s="55">
        <f ca="1">Data!C71</f>
        <v>0.11899999999999999</v>
      </c>
      <c r="D71" s="55">
        <f ca="1">Data!D71</f>
        <v>0.104</v>
      </c>
      <c r="E71" s="55">
        <f ca="1">Data!E71</f>
        <v>0.03</v>
      </c>
      <c r="F71" s="55">
        <f ca="1">Data!F71</f>
        <v>6.7000000000000004E-2</v>
      </c>
      <c r="G71" s="55">
        <f ca="1">Data!G71</f>
        <v>8.6999999999999994E-2</v>
      </c>
      <c r="H71" s="55">
        <f ca="1">Data!H71</f>
        <v>7.9000000000000001E-2</v>
      </c>
      <c r="I71" s="55">
        <f ca="1">Data!I71</f>
        <v>0.14299999999999999</v>
      </c>
      <c r="J71" s="55">
        <f ca="1">Data!J71</f>
        <v>0.109</v>
      </c>
      <c r="K71" s="55">
        <f ca="1">Data!K71</f>
        <v>0.14199999999999999</v>
      </c>
      <c r="L71" s="55">
        <f ca="1">Data!L71</f>
        <v>0.16200000000000001</v>
      </c>
      <c r="M71" s="55">
        <f ca="1">Data!M71</f>
        <v>5.6000000000000001E-2</v>
      </c>
      <c r="N71" s="55">
        <f ca="1">Data!N71</f>
        <v>0.17</v>
      </c>
      <c r="O71" s="1"/>
    </row>
    <row r="72" spans="2:15">
      <c r="B72" s="53">
        <v>70</v>
      </c>
      <c r="C72" s="55">
        <f ca="1">Data!C72</f>
        <v>0.22500000000000001</v>
      </c>
      <c r="D72" s="55">
        <f ca="1">Data!D72</f>
        <v>0.21299999999999999</v>
      </c>
      <c r="E72" s="55">
        <f ca="1">Data!E72</f>
        <v>6.7000000000000004E-2</v>
      </c>
      <c r="F72" s="55">
        <f ca="1">Data!F72</f>
        <v>0.126</v>
      </c>
      <c r="G72" s="55">
        <f ca="1">Data!G72</f>
        <v>0.107</v>
      </c>
      <c r="H72" s="55">
        <f ca="1">Data!H72</f>
        <v>8.3000000000000004E-2</v>
      </c>
      <c r="I72" s="55">
        <f ca="1">Data!I72</f>
        <v>0.19700000000000001</v>
      </c>
      <c r="J72" s="55">
        <f ca="1">Data!J72</f>
        <v>7.0999999999999994E-2</v>
      </c>
      <c r="K72" s="55">
        <f ca="1">Data!K72</f>
        <v>9.7000000000000003E-2</v>
      </c>
      <c r="L72" s="55">
        <f ca="1">Data!L72</f>
        <v>6.2E-2</v>
      </c>
      <c r="M72" s="55">
        <f ca="1">Data!M72</f>
        <v>7.0000000000000001E-3</v>
      </c>
      <c r="N72" s="55">
        <f ca="1">Data!N72</f>
        <v>1.7999999999999999E-2</v>
      </c>
      <c r="O72" s="1"/>
    </row>
    <row r="73" spans="2:15">
      <c r="B73" s="53">
        <v>71</v>
      </c>
      <c r="C73" s="55">
        <f ca="1">Data!C73</f>
        <v>0.17699999999999999</v>
      </c>
      <c r="D73" s="55">
        <f ca="1">Data!D73</f>
        <v>0.17100000000000001</v>
      </c>
      <c r="E73" s="55">
        <f ca="1">Data!E73</f>
        <v>0.107</v>
      </c>
      <c r="F73" s="55">
        <f ca="1">Data!F73</f>
        <v>9.0999999999999998E-2</v>
      </c>
      <c r="G73" s="55">
        <f ca="1">Data!G73</f>
        <v>4.4999999999999998E-2</v>
      </c>
      <c r="H73" s="55">
        <f ca="1">Data!H73</f>
        <v>2.1000000000000001E-2</v>
      </c>
      <c r="I73" s="55">
        <f ca="1">Data!I73</f>
        <v>0.107</v>
      </c>
      <c r="J73" s="55">
        <f ca="1">Data!J73</f>
        <v>5.1999999999999998E-2</v>
      </c>
      <c r="K73" s="55">
        <f ca="1">Data!K73</f>
        <v>2.1999999999999999E-2</v>
      </c>
      <c r="L73" s="55">
        <f ca="1">Data!L73</f>
        <v>6.8000000000000005E-2</v>
      </c>
      <c r="M73" s="55">
        <f ca="1">Data!M73</f>
        <v>0.17</v>
      </c>
      <c r="N73" s="55">
        <f ca="1">Data!N73</f>
        <v>0.17399999999999999</v>
      </c>
      <c r="O73" s="1"/>
    </row>
    <row r="74" spans="2:15">
      <c r="B74" s="53">
        <v>72</v>
      </c>
      <c r="C74" s="55">
        <f ca="1">Data!C74</f>
        <v>0.151</v>
      </c>
      <c r="D74" s="55">
        <f ca="1">Data!D74</f>
        <v>9.9000000000000005E-2</v>
      </c>
      <c r="E74" s="55">
        <f ca="1">Data!E74</f>
        <v>0.06</v>
      </c>
      <c r="F74" s="55">
        <f ca="1">Data!F74</f>
        <v>0.19800000000000001</v>
      </c>
      <c r="G74" s="55">
        <f ca="1">Data!G74</f>
        <v>9.7000000000000003E-2</v>
      </c>
      <c r="H74" s="55">
        <f ca="1">Data!H74</f>
        <v>1.7999999999999999E-2</v>
      </c>
      <c r="I74" s="55">
        <f ca="1">Data!I74</f>
        <v>0.13500000000000001</v>
      </c>
      <c r="J74" s="55">
        <f ca="1">Data!J74</f>
        <v>0.104</v>
      </c>
      <c r="K74" s="55">
        <f ca="1">Data!K74</f>
        <v>3.5999999999999997E-2</v>
      </c>
      <c r="L74" s="55">
        <f ca="1">Data!L74</f>
        <v>1.2999999999999999E-2</v>
      </c>
      <c r="M74" s="55">
        <f ca="1">Data!M74</f>
        <v>6.3E-2</v>
      </c>
      <c r="N74" s="55">
        <f ca="1">Data!N74</f>
        <v>0.15</v>
      </c>
      <c r="O74" s="1"/>
    </row>
    <row r="75" spans="2:15">
      <c r="B75" s="53">
        <v>73</v>
      </c>
      <c r="C75" s="55">
        <f ca="1">Data!C75</f>
        <v>0.11</v>
      </c>
      <c r="D75" s="55">
        <f ca="1">Data!D75</f>
        <v>8.6999999999999994E-2</v>
      </c>
      <c r="E75" s="55">
        <f ca="1">Data!E75</f>
        <v>7.4999999999999997E-2</v>
      </c>
      <c r="F75" s="55">
        <f ca="1">Data!F75</f>
        <v>0.18</v>
      </c>
      <c r="G75" s="55">
        <f ca="1">Data!G75</f>
        <v>0.19700000000000001</v>
      </c>
      <c r="H75" s="55">
        <f ca="1">Data!H75</f>
        <v>6.8000000000000005E-2</v>
      </c>
      <c r="I75" s="55">
        <f ca="1">Data!I75</f>
        <v>0.155</v>
      </c>
      <c r="J75" s="55">
        <f ca="1">Data!J75</f>
        <v>7.6999999999999999E-2</v>
      </c>
      <c r="K75" s="55">
        <f ca="1">Data!K75</f>
        <v>0.14599999999999999</v>
      </c>
      <c r="L75" s="55">
        <f ca="1">Data!L75</f>
        <v>0.187</v>
      </c>
      <c r="M75" s="55">
        <f ca="1">Data!M75</f>
        <v>0.11700000000000001</v>
      </c>
      <c r="N75" s="55">
        <f ca="1">Data!N75</f>
        <v>7.3999999999999996E-2</v>
      </c>
      <c r="O75" s="1"/>
    </row>
    <row r="76" spans="2:15">
      <c r="B76" s="53">
        <v>74</v>
      </c>
      <c r="C76" s="55">
        <f ca="1">Data!C76</f>
        <v>1.6E-2</v>
      </c>
      <c r="D76" s="55">
        <f ca="1">Data!D76</f>
        <v>0.217</v>
      </c>
      <c r="E76" s="55">
        <f ca="1">Data!E76</f>
        <v>0.152</v>
      </c>
      <c r="F76" s="55">
        <f ca="1">Data!F76</f>
        <v>5.1999999999999998E-2</v>
      </c>
      <c r="G76" s="55">
        <f ca="1">Data!G76</f>
        <v>0.11799999999999999</v>
      </c>
      <c r="H76" s="55">
        <f ca="1">Data!H76</f>
        <v>1.7999999999999999E-2</v>
      </c>
      <c r="I76" s="55">
        <f ca="1">Data!I76</f>
        <v>8.1000000000000003E-2</v>
      </c>
      <c r="J76" s="55">
        <f ca="1">Data!J76</f>
        <v>0.17599999999999999</v>
      </c>
      <c r="K76" s="55">
        <f ca="1">Data!K76</f>
        <v>0.151</v>
      </c>
      <c r="L76" s="55">
        <f ca="1">Data!L76</f>
        <v>7.2999999999999995E-2</v>
      </c>
      <c r="M76" s="55">
        <f ca="1">Data!M76</f>
        <v>1.2E-2</v>
      </c>
      <c r="N76" s="55">
        <f ca="1">Data!N76</f>
        <v>0.185</v>
      </c>
      <c r="O76" s="1"/>
    </row>
    <row r="77" spans="2:15">
      <c r="B77" s="53">
        <v>75</v>
      </c>
      <c r="C77" s="55">
        <f ca="1">Data!C77</f>
        <v>0.16500000000000001</v>
      </c>
      <c r="D77" s="55">
        <f ca="1">Data!D77</f>
        <v>0.23400000000000001</v>
      </c>
      <c r="E77" s="55">
        <f ca="1">Data!E77</f>
        <v>1.0999999999999999E-2</v>
      </c>
      <c r="F77" s="55">
        <f ca="1">Data!F77</f>
        <v>8.9999999999999993E-3</v>
      </c>
      <c r="G77" s="55">
        <f ca="1">Data!G77</f>
        <v>0.13200000000000001</v>
      </c>
      <c r="H77" s="55">
        <f ca="1">Data!H77</f>
        <v>6.9000000000000006E-2</v>
      </c>
      <c r="I77" s="55">
        <f ca="1">Data!I77</f>
        <v>1.0999999999999999E-2</v>
      </c>
      <c r="J77" s="55">
        <f ca="1">Data!J77</f>
        <v>4.3999999999999997E-2</v>
      </c>
      <c r="K77" s="55">
        <f ca="1">Data!K77</f>
        <v>0.114</v>
      </c>
      <c r="L77" s="55">
        <f ca="1">Data!L77</f>
        <v>0.13700000000000001</v>
      </c>
      <c r="M77" s="55">
        <f ca="1">Data!M77</f>
        <v>0.13800000000000001</v>
      </c>
      <c r="N77" s="55">
        <f ca="1">Data!N77</f>
        <v>0.19700000000000001</v>
      </c>
      <c r="O77" s="1"/>
    </row>
    <row r="78" spans="2:15">
      <c r="B78" s="53">
        <v>76</v>
      </c>
      <c r="C78" s="55">
        <f ca="1">Data!C78</f>
        <v>0.19600000000000001</v>
      </c>
      <c r="D78" s="55">
        <f ca="1">Data!D78</f>
        <v>0.2</v>
      </c>
      <c r="E78" s="55">
        <f ca="1">Data!E78</f>
        <v>0.19600000000000001</v>
      </c>
      <c r="F78" s="55">
        <f ca="1">Data!F78</f>
        <v>0.16500000000000001</v>
      </c>
      <c r="G78" s="55">
        <f ca="1">Data!G78</f>
        <v>0.13700000000000001</v>
      </c>
      <c r="H78" s="55">
        <f ca="1">Data!H78</f>
        <v>7.4999999999999997E-2</v>
      </c>
      <c r="I78" s="55">
        <f ca="1">Data!I78</f>
        <v>2.1000000000000001E-2</v>
      </c>
      <c r="J78" s="55">
        <f ca="1">Data!J78</f>
        <v>5.8000000000000003E-2</v>
      </c>
      <c r="K78" s="55">
        <f ca="1">Data!K78</f>
        <v>0.14299999999999999</v>
      </c>
      <c r="L78" s="55">
        <f ca="1">Data!L78</f>
        <v>0.153</v>
      </c>
      <c r="M78" s="55">
        <f ca="1">Data!M78</f>
        <v>0.13900000000000001</v>
      </c>
      <c r="N78" s="55">
        <f ca="1">Data!N78</f>
        <v>0.17799999999999999</v>
      </c>
      <c r="O78" s="1"/>
    </row>
    <row r="79" spans="2:15">
      <c r="B79" s="53">
        <v>77</v>
      </c>
      <c r="C79" s="55">
        <f ca="1">Data!C79</f>
        <v>0.12</v>
      </c>
      <c r="D79" s="55">
        <f ca="1">Data!D79</f>
        <v>0.159</v>
      </c>
      <c r="E79" s="55">
        <f ca="1">Data!E79</f>
        <v>1.2E-2</v>
      </c>
      <c r="F79" s="55">
        <f ca="1">Data!F79</f>
        <v>7.6999999999999999E-2</v>
      </c>
      <c r="G79" s="55">
        <f ca="1">Data!G79</f>
        <v>0.17</v>
      </c>
      <c r="H79" s="55">
        <f ca="1">Data!H79</f>
        <v>0.19800000000000001</v>
      </c>
      <c r="I79" s="55">
        <f ca="1">Data!I79</f>
        <v>8.4000000000000005E-2</v>
      </c>
      <c r="J79" s="55">
        <f ca="1">Data!J79</f>
        <v>4.3999999999999997E-2</v>
      </c>
      <c r="K79" s="55">
        <f ca="1">Data!K79</f>
        <v>1E-3</v>
      </c>
      <c r="L79" s="55">
        <f ca="1">Data!L79</f>
        <v>0.15</v>
      </c>
      <c r="M79" s="55">
        <f ca="1">Data!M79</f>
        <v>9.4E-2</v>
      </c>
      <c r="N79" s="55">
        <f ca="1">Data!N79</f>
        <v>2.9000000000000001E-2</v>
      </c>
      <c r="O79" s="1"/>
    </row>
    <row r="80" spans="2:15">
      <c r="B80" s="53">
        <v>78</v>
      </c>
      <c r="C80" s="55">
        <f ca="1">Data!C80</f>
        <v>0.19</v>
      </c>
      <c r="D80" s="55">
        <f ca="1">Data!D80</f>
        <v>0.224</v>
      </c>
      <c r="E80" s="55">
        <f ca="1">Data!E80</f>
        <v>0.156</v>
      </c>
      <c r="F80" s="55">
        <f ca="1">Data!F80</f>
        <v>0.17100000000000001</v>
      </c>
      <c r="G80" s="55">
        <f ca="1">Data!G80</f>
        <v>7.4999999999999997E-2</v>
      </c>
      <c r="H80" s="55">
        <f ca="1">Data!H80</f>
        <v>0.17399999999999999</v>
      </c>
      <c r="I80" s="55">
        <f ca="1">Data!I80</f>
        <v>0.14599999999999999</v>
      </c>
      <c r="J80" s="55">
        <f ca="1">Data!J80</f>
        <v>9.9000000000000005E-2</v>
      </c>
      <c r="K80" s="55">
        <f ca="1">Data!K80</f>
        <v>8.0000000000000002E-3</v>
      </c>
      <c r="L80" s="55">
        <f ca="1">Data!L80</f>
        <v>0.10100000000000001</v>
      </c>
      <c r="M80" s="55">
        <f ca="1">Data!M80</f>
        <v>0.11700000000000001</v>
      </c>
      <c r="N80" s="55">
        <f ca="1">Data!N80</f>
        <v>5.0000000000000001E-3</v>
      </c>
      <c r="O80" s="1"/>
    </row>
    <row r="81" spans="2:15">
      <c r="B81" s="53">
        <v>79</v>
      </c>
      <c r="C81" s="55">
        <f ca="1">Data!C81</f>
        <v>1.6E-2</v>
      </c>
      <c r="D81" s="55">
        <f ca="1">Data!D81</f>
        <v>0.22600000000000001</v>
      </c>
      <c r="E81" s="55">
        <f ca="1">Data!E81</f>
        <v>5.5E-2</v>
      </c>
      <c r="F81" s="55">
        <f ca="1">Data!F81</f>
        <v>0.155</v>
      </c>
      <c r="G81" s="55">
        <f ca="1">Data!G81</f>
        <v>0.156</v>
      </c>
      <c r="H81" s="55">
        <f ca="1">Data!H81</f>
        <v>0.14099999999999999</v>
      </c>
      <c r="I81" s="55">
        <f ca="1">Data!I81</f>
        <v>6.5000000000000002E-2</v>
      </c>
      <c r="J81" s="55">
        <f ca="1">Data!J81</f>
        <v>0.111</v>
      </c>
      <c r="K81" s="55">
        <f ca="1">Data!K81</f>
        <v>1.6E-2</v>
      </c>
      <c r="L81" s="55">
        <f ca="1">Data!L81</f>
        <v>0.16900000000000001</v>
      </c>
      <c r="M81" s="55">
        <f ca="1">Data!M81</f>
        <v>0.152</v>
      </c>
      <c r="N81" s="55">
        <f ca="1">Data!N81</f>
        <v>0.10299999999999999</v>
      </c>
      <c r="O81" s="1"/>
    </row>
    <row r="82" spans="2:15">
      <c r="B82" s="53">
        <v>80</v>
      </c>
      <c r="C82" s="55">
        <f ca="1">Data!C82</f>
        <v>8.8999999999999996E-2</v>
      </c>
      <c r="D82" s="55">
        <f ca="1">Data!D82</f>
        <v>6.7000000000000004E-2</v>
      </c>
      <c r="E82" s="55">
        <f ca="1">Data!E82</f>
        <v>0.13300000000000001</v>
      </c>
      <c r="F82" s="55">
        <f ca="1">Data!F82</f>
        <v>7.1999999999999995E-2</v>
      </c>
      <c r="G82" s="55">
        <f ca="1">Data!G82</f>
        <v>0.115</v>
      </c>
      <c r="H82" s="55">
        <f ca="1">Data!H82</f>
        <v>0.185</v>
      </c>
      <c r="I82" s="55">
        <f ca="1">Data!I82</f>
        <v>0.188</v>
      </c>
      <c r="J82" s="55">
        <f ca="1">Data!J82</f>
        <v>5.1999999999999998E-2</v>
      </c>
      <c r="K82" s="55">
        <f ca="1">Data!K82</f>
        <v>0.14499999999999999</v>
      </c>
      <c r="L82" s="55">
        <f ca="1">Data!L82</f>
        <v>0.111</v>
      </c>
      <c r="M82" s="55">
        <f ca="1">Data!M82</f>
        <v>0.18099999999999999</v>
      </c>
      <c r="N82" s="55">
        <f ca="1">Data!N82</f>
        <v>0.16900000000000001</v>
      </c>
      <c r="O82" s="1"/>
    </row>
    <row r="83" spans="2:15">
      <c r="B83" s="53">
        <v>81</v>
      </c>
      <c r="C83" s="55">
        <f ca="1">Data!C83</f>
        <v>0.25600000000000001</v>
      </c>
      <c r="D83" s="55">
        <f ca="1">Data!D83</f>
        <v>0.19400000000000001</v>
      </c>
      <c r="E83" s="55">
        <f ca="1">Data!E83</f>
        <v>0.09</v>
      </c>
      <c r="F83" s="55">
        <f ca="1">Data!F83</f>
        <v>6.0999999999999999E-2</v>
      </c>
      <c r="G83" s="55">
        <f ca="1">Data!G83</f>
        <v>0.111</v>
      </c>
      <c r="H83" s="55">
        <f ca="1">Data!H83</f>
        <v>0.13500000000000001</v>
      </c>
      <c r="I83" s="55">
        <f ca="1">Data!I83</f>
        <v>0.19</v>
      </c>
      <c r="J83" s="55">
        <f ca="1">Data!J83</f>
        <v>2.3E-2</v>
      </c>
      <c r="K83" s="55">
        <f ca="1">Data!K83</f>
        <v>0.18099999999999999</v>
      </c>
      <c r="L83" s="55">
        <f ca="1">Data!L83</f>
        <v>7.4999999999999997E-2</v>
      </c>
      <c r="M83" s="55">
        <f ca="1">Data!M83</f>
        <v>0.14099999999999999</v>
      </c>
      <c r="N83" s="55">
        <f ca="1">Data!N83</f>
        <v>0.17899999999999999</v>
      </c>
      <c r="O83" s="1"/>
    </row>
    <row r="84" spans="2:15">
      <c r="B84" s="53">
        <v>82</v>
      </c>
      <c r="C84" s="55">
        <f ca="1">Data!C84</f>
        <v>0.20399999999999999</v>
      </c>
      <c r="D84" s="55">
        <f ca="1">Data!D84</f>
        <v>0.20899999999999999</v>
      </c>
      <c r="E84" s="55">
        <f ca="1">Data!E84</f>
        <v>0.188</v>
      </c>
      <c r="F84" s="55">
        <f ca="1">Data!F84</f>
        <v>2.1000000000000001E-2</v>
      </c>
      <c r="G84" s="55">
        <f ca="1">Data!G84</f>
        <v>0</v>
      </c>
      <c r="H84" s="55">
        <f ca="1">Data!H84</f>
        <v>6.2E-2</v>
      </c>
      <c r="I84" s="55">
        <f ca="1">Data!I84</f>
        <v>7.9000000000000001E-2</v>
      </c>
      <c r="J84" s="55">
        <f ca="1">Data!J84</f>
        <v>0.104</v>
      </c>
      <c r="K84" s="55">
        <f ca="1">Data!K84</f>
        <v>0.104</v>
      </c>
      <c r="L84" s="55">
        <f ca="1">Data!L84</f>
        <v>0.13300000000000001</v>
      </c>
      <c r="M84" s="55">
        <f ca="1">Data!M84</f>
        <v>6.6000000000000003E-2</v>
      </c>
      <c r="N84" s="55">
        <f ca="1">Data!N84</f>
        <v>0.187</v>
      </c>
      <c r="O84" s="1"/>
    </row>
    <row r="85" spans="2:15">
      <c r="B85" s="53">
        <v>83</v>
      </c>
      <c r="C85" s="55">
        <f ca="1">Data!C85</f>
        <v>0.27700000000000002</v>
      </c>
      <c r="D85" s="55">
        <f ca="1">Data!D85</f>
        <v>6.4000000000000001E-2</v>
      </c>
      <c r="E85" s="55">
        <f ca="1">Data!E85</f>
        <v>8.6999999999999994E-2</v>
      </c>
      <c r="F85" s="55">
        <f ca="1">Data!F85</f>
        <v>6.4000000000000001E-2</v>
      </c>
      <c r="G85" s="55">
        <f ca="1">Data!G85</f>
        <v>7.0000000000000007E-2</v>
      </c>
      <c r="H85" s="55">
        <f ca="1">Data!H85</f>
        <v>0.14899999999999999</v>
      </c>
      <c r="I85" s="55">
        <f ca="1">Data!I85</f>
        <v>2.1999999999999999E-2</v>
      </c>
      <c r="J85" s="55">
        <f ca="1">Data!J85</f>
        <v>8.5000000000000006E-2</v>
      </c>
      <c r="K85" s="55">
        <f ca="1">Data!K85</f>
        <v>0.13800000000000001</v>
      </c>
      <c r="L85" s="55">
        <f ca="1">Data!L85</f>
        <v>0.13400000000000001</v>
      </c>
      <c r="M85" s="55">
        <f ca="1">Data!M85</f>
        <v>0.125</v>
      </c>
      <c r="N85" s="55">
        <f ca="1">Data!N85</f>
        <v>8.0000000000000002E-3</v>
      </c>
      <c r="O85" s="1"/>
    </row>
    <row r="86" spans="2:15">
      <c r="B86" s="53">
        <v>84</v>
      </c>
      <c r="C86" s="55">
        <f ca="1">Data!C86</f>
        <v>1.4999999999999999E-2</v>
      </c>
      <c r="D86" s="55">
        <f ca="1">Data!D86</f>
        <v>0.01</v>
      </c>
      <c r="E86" s="55">
        <f ca="1">Data!E86</f>
        <v>4.4999999999999998E-2</v>
      </c>
      <c r="F86" s="55">
        <f ca="1">Data!F86</f>
        <v>0.109</v>
      </c>
      <c r="G86" s="55">
        <f ca="1">Data!G86</f>
        <v>0.128</v>
      </c>
      <c r="H86" s="55">
        <f ca="1">Data!H86</f>
        <v>0.16200000000000001</v>
      </c>
      <c r="I86" s="55">
        <f ca="1">Data!I86</f>
        <v>0.12</v>
      </c>
      <c r="J86" s="55">
        <f ca="1">Data!J86</f>
        <v>0.16800000000000001</v>
      </c>
      <c r="K86" s="55">
        <f ca="1">Data!K86</f>
        <v>8.2000000000000003E-2</v>
      </c>
      <c r="L86" s="55">
        <f ca="1">Data!L86</f>
        <v>0.14399999999999999</v>
      </c>
      <c r="M86" s="55">
        <f ca="1">Data!M86</f>
        <v>4.9000000000000002E-2</v>
      </c>
      <c r="N86" s="55">
        <f ca="1">Data!N86</f>
        <v>0.123</v>
      </c>
      <c r="O86" s="1"/>
    </row>
    <row r="87" spans="2:15">
      <c r="B87" s="53">
        <v>85</v>
      </c>
      <c r="C87" s="55">
        <f ca="1">Data!C87</f>
        <v>5.2999999999999999E-2</v>
      </c>
      <c r="D87" s="55">
        <f ca="1">Data!D87</f>
        <v>0.126</v>
      </c>
      <c r="E87" s="55">
        <f ca="1">Data!E87</f>
        <v>6.2E-2</v>
      </c>
      <c r="F87" s="55">
        <f ca="1">Data!F87</f>
        <v>0.112</v>
      </c>
      <c r="G87" s="55">
        <f ca="1">Data!G87</f>
        <v>0.09</v>
      </c>
      <c r="H87" s="55">
        <f ca="1">Data!H87</f>
        <v>1.4E-2</v>
      </c>
      <c r="I87" s="55">
        <f ca="1">Data!I87</f>
        <v>4.7E-2</v>
      </c>
      <c r="J87" s="55">
        <f ca="1">Data!J87</f>
        <v>9.7000000000000003E-2</v>
      </c>
      <c r="K87" s="55">
        <f ca="1">Data!K87</f>
        <v>0.189</v>
      </c>
      <c r="L87" s="55">
        <f ca="1">Data!L87</f>
        <v>0.14699999999999999</v>
      </c>
      <c r="M87" s="55">
        <f ca="1">Data!M87</f>
        <v>2.5999999999999999E-2</v>
      </c>
      <c r="N87" s="55">
        <f ca="1">Data!N87</f>
        <v>0.129</v>
      </c>
      <c r="O87" s="1"/>
    </row>
    <row r="88" spans="2:15">
      <c r="B88" s="53">
        <v>86</v>
      </c>
      <c r="C88" s="55">
        <f ca="1">Data!C88</f>
        <v>0.22500000000000001</v>
      </c>
      <c r="D88" s="55">
        <f ca="1">Data!D88</f>
        <v>0.23499999999999999</v>
      </c>
      <c r="E88" s="55">
        <f ca="1">Data!E88</f>
        <v>2.5000000000000001E-2</v>
      </c>
      <c r="F88" s="55">
        <f ca="1">Data!F88</f>
        <v>0.151</v>
      </c>
      <c r="G88" s="55">
        <f ca="1">Data!G88</f>
        <v>7.9000000000000001E-2</v>
      </c>
      <c r="H88" s="55">
        <f ca="1">Data!H88</f>
        <v>0.10299999999999999</v>
      </c>
      <c r="I88" s="55">
        <f ca="1">Data!I88</f>
        <v>0.19900000000000001</v>
      </c>
      <c r="J88" s="55">
        <f ca="1">Data!J88</f>
        <v>0.17499999999999999</v>
      </c>
      <c r="K88" s="55">
        <f ca="1">Data!K88</f>
        <v>4.4999999999999998E-2</v>
      </c>
      <c r="L88" s="55">
        <f ca="1">Data!L88</f>
        <v>8.1000000000000003E-2</v>
      </c>
      <c r="M88" s="55">
        <f ca="1">Data!M88</f>
        <v>0.10199999999999999</v>
      </c>
      <c r="N88" s="55">
        <f ca="1">Data!N88</f>
        <v>0.192</v>
      </c>
      <c r="O88" s="1"/>
    </row>
    <row r="89" spans="2:15">
      <c r="B89" s="53">
        <v>87</v>
      </c>
      <c r="C89" s="55">
        <f ca="1">Data!C89</f>
        <v>0.246</v>
      </c>
      <c r="D89" s="55">
        <f ca="1">Data!D89</f>
        <v>9.4E-2</v>
      </c>
      <c r="E89" s="55">
        <f ca="1">Data!E89</f>
        <v>7.6999999999999999E-2</v>
      </c>
      <c r="F89" s="55">
        <f ca="1">Data!F89</f>
        <v>0.17100000000000001</v>
      </c>
      <c r="G89" s="55">
        <f ca="1">Data!G89</f>
        <v>0.18099999999999999</v>
      </c>
      <c r="H89" s="55">
        <f ca="1">Data!H89</f>
        <v>7.3999999999999996E-2</v>
      </c>
      <c r="I89" s="55">
        <f ca="1">Data!I89</f>
        <v>7.1999999999999995E-2</v>
      </c>
      <c r="J89" s="55">
        <f ca="1">Data!J89</f>
        <v>2.7E-2</v>
      </c>
      <c r="K89" s="55">
        <f ca="1">Data!K89</f>
        <v>0.18099999999999999</v>
      </c>
      <c r="L89" s="55">
        <f ca="1">Data!L89</f>
        <v>5.0999999999999997E-2</v>
      </c>
      <c r="M89" s="55">
        <f ca="1">Data!M89</f>
        <v>9.8000000000000004E-2</v>
      </c>
      <c r="N89" s="55">
        <f ca="1">Data!N89</f>
        <v>0.10199999999999999</v>
      </c>
      <c r="O89" s="1"/>
    </row>
    <row r="90" spans="2:15">
      <c r="B90" s="53">
        <v>88</v>
      </c>
      <c r="C90" s="55">
        <f ca="1">Data!C90</f>
        <v>0.114</v>
      </c>
      <c r="D90" s="55">
        <f ca="1">Data!D90</f>
        <v>0.10199999999999999</v>
      </c>
      <c r="E90" s="55">
        <f ca="1">Data!E90</f>
        <v>8.9999999999999993E-3</v>
      </c>
      <c r="F90" s="55">
        <f ca="1">Data!F90</f>
        <v>6.7000000000000004E-2</v>
      </c>
      <c r="G90" s="55">
        <f ca="1">Data!G90</f>
        <v>0.19500000000000001</v>
      </c>
      <c r="H90" s="55">
        <f ca="1">Data!H90</f>
        <v>0.14399999999999999</v>
      </c>
      <c r="I90" s="55">
        <f ca="1">Data!I90</f>
        <v>1.9E-2</v>
      </c>
      <c r="J90" s="55">
        <f ca="1">Data!J90</f>
        <v>1.4E-2</v>
      </c>
      <c r="K90" s="55">
        <f ca="1">Data!K90</f>
        <v>0.124</v>
      </c>
      <c r="L90" s="55">
        <f ca="1">Data!L90</f>
        <v>6.2E-2</v>
      </c>
      <c r="M90" s="55">
        <f ca="1">Data!M90</f>
        <v>0.106</v>
      </c>
      <c r="N90" s="55">
        <f ca="1">Data!N90</f>
        <v>4.2999999999999997E-2</v>
      </c>
      <c r="O90" s="1"/>
    </row>
    <row r="91" spans="2:15">
      <c r="B91" s="53">
        <v>89</v>
      </c>
      <c r="C91" s="55">
        <f ca="1">Data!C91</f>
        <v>8.2000000000000003E-2</v>
      </c>
      <c r="D91" s="55">
        <f ca="1">Data!D91</f>
        <v>2.5000000000000001E-2</v>
      </c>
      <c r="E91" s="55">
        <f ca="1">Data!E91</f>
        <v>0.17199999999999999</v>
      </c>
      <c r="F91" s="55">
        <f ca="1">Data!F91</f>
        <v>0.09</v>
      </c>
      <c r="G91" s="55">
        <f ca="1">Data!G91</f>
        <v>0.16</v>
      </c>
      <c r="H91" s="55">
        <f ca="1">Data!H91</f>
        <v>0.17899999999999999</v>
      </c>
      <c r="I91" s="55">
        <f ca="1">Data!I91</f>
        <v>8.6999999999999994E-2</v>
      </c>
      <c r="J91" s="55">
        <f ca="1">Data!J91</f>
        <v>4.4999999999999998E-2</v>
      </c>
      <c r="K91" s="55">
        <f ca="1">Data!K91</f>
        <v>0.13400000000000001</v>
      </c>
      <c r="L91" s="55">
        <f ca="1">Data!L91</f>
        <v>8.2000000000000003E-2</v>
      </c>
      <c r="M91" s="55">
        <f ca="1">Data!M91</f>
        <v>1.9E-2</v>
      </c>
      <c r="N91" s="55">
        <f ca="1">Data!N91</f>
        <v>9.4E-2</v>
      </c>
      <c r="O91" s="1"/>
    </row>
    <row r="92" spans="2:15">
      <c r="B92" s="53">
        <v>90</v>
      </c>
      <c r="C92" s="55">
        <f ca="1">Data!C92</f>
        <v>0.13</v>
      </c>
      <c r="D92" s="55">
        <f ca="1">Data!D92</f>
        <v>0.16600000000000001</v>
      </c>
      <c r="E92" s="55">
        <f ca="1">Data!E92</f>
        <v>0.11899999999999999</v>
      </c>
      <c r="F92" s="55">
        <f ca="1">Data!F92</f>
        <v>0.17299999999999999</v>
      </c>
      <c r="G92" s="55">
        <f ca="1">Data!G92</f>
        <v>0.15</v>
      </c>
      <c r="H92" s="55">
        <f ca="1">Data!H92</f>
        <v>6.4000000000000001E-2</v>
      </c>
      <c r="I92" s="55">
        <f ca="1">Data!I92</f>
        <v>8.4000000000000005E-2</v>
      </c>
      <c r="J92" s="55">
        <f ca="1">Data!J92</f>
        <v>0.19600000000000001</v>
      </c>
      <c r="K92" s="55">
        <f ca="1">Data!K92</f>
        <v>0.17</v>
      </c>
      <c r="L92" s="55">
        <f ca="1">Data!L92</f>
        <v>0.114</v>
      </c>
      <c r="M92" s="55">
        <f ca="1">Data!M92</f>
        <v>1.7000000000000001E-2</v>
      </c>
      <c r="N92" s="55">
        <f ca="1">Data!N92</f>
        <v>7.2999999999999995E-2</v>
      </c>
      <c r="O92" s="1"/>
    </row>
    <row r="93" spans="2:15">
      <c r="B93" s="53">
        <v>91</v>
      </c>
      <c r="C93" s="55">
        <f ca="1">Data!C93</f>
        <v>5.8999999999999997E-2</v>
      </c>
      <c r="D93" s="55">
        <f ca="1">Data!D93</f>
        <v>0.17299999999999999</v>
      </c>
      <c r="E93" s="55">
        <f ca="1">Data!E93</f>
        <v>0.183</v>
      </c>
      <c r="F93" s="55">
        <f ca="1">Data!F93</f>
        <v>4.7E-2</v>
      </c>
      <c r="G93" s="55">
        <f ca="1">Data!G93</f>
        <v>0.189</v>
      </c>
      <c r="H93" s="55">
        <f ca="1">Data!H93</f>
        <v>9.1999999999999998E-2</v>
      </c>
      <c r="I93" s="55">
        <f ca="1">Data!I93</f>
        <v>0.11600000000000001</v>
      </c>
      <c r="J93" s="55">
        <f ca="1">Data!J93</f>
        <v>2.9000000000000001E-2</v>
      </c>
      <c r="K93" s="55">
        <f ca="1">Data!K93</f>
        <v>0.183</v>
      </c>
      <c r="L93" s="55">
        <f ca="1">Data!L93</f>
        <v>8.1000000000000003E-2</v>
      </c>
      <c r="M93" s="55">
        <f ca="1">Data!M93</f>
        <v>0.114</v>
      </c>
      <c r="N93" s="55">
        <f ca="1">Data!N93</f>
        <v>5.8000000000000003E-2</v>
      </c>
      <c r="O93" s="1"/>
    </row>
    <row r="94" spans="2:15">
      <c r="B94" s="53">
        <v>92</v>
      </c>
      <c r="C94" s="55">
        <f ca="1">Data!C94</f>
        <v>0.183</v>
      </c>
      <c r="D94" s="55">
        <f ca="1">Data!D94</f>
        <v>0.16700000000000001</v>
      </c>
      <c r="E94" s="55">
        <f ca="1">Data!E94</f>
        <v>0.06</v>
      </c>
      <c r="F94" s="55">
        <f ca="1">Data!F94</f>
        <v>0.161</v>
      </c>
      <c r="G94" s="55">
        <f ca="1">Data!G94</f>
        <v>0.155</v>
      </c>
      <c r="H94" s="55">
        <f ca="1">Data!H94</f>
        <v>0.19600000000000001</v>
      </c>
      <c r="I94" s="55">
        <f ca="1">Data!I94</f>
        <v>0.187</v>
      </c>
      <c r="J94" s="55">
        <f ca="1">Data!J94</f>
        <v>4.3999999999999997E-2</v>
      </c>
      <c r="K94" s="55">
        <f ca="1">Data!K94</f>
        <v>1.7000000000000001E-2</v>
      </c>
      <c r="L94" s="55">
        <f ca="1">Data!L94</f>
        <v>0.16800000000000001</v>
      </c>
      <c r="M94" s="55">
        <f ca="1">Data!M94</f>
        <v>8.0000000000000002E-3</v>
      </c>
      <c r="N94" s="55">
        <f ca="1">Data!N94</f>
        <v>0.10299999999999999</v>
      </c>
      <c r="O94" s="1"/>
    </row>
    <row r="95" spans="2:15">
      <c r="B95" s="53">
        <v>93</v>
      </c>
      <c r="C95" s="55">
        <f ca="1">Data!C95</f>
        <v>0.13800000000000001</v>
      </c>
      <c r="D95" s="55">
        <f ca="1">Data!D95</f>
        <v>0.17299999999999999</v>
      </c>
      <c r="E95" s="55">
        <f ca="1">Data!E95</f>
        <v>5.6000000000000001E-2</v>
      </c>
      <c r="F95" s="55">
        <f ca="1">Data!F95</f>
        <v>0.19600000000000001</v>
      </c>
      <c r="G95" s="55">
        <f ca="1">Data!G95</f>
        <v>0.19500000000000001</v>
      </c>
      <c r="H95" s="55">
        <f ca="1">Data!H95</f>
        <v>3.3000000000000002E-2</v>
      </c>
      <c r="I95" s="55">
        <f ca="1">Data!I95</f>
        <v>0.14899999999999999</v>
      </c>
      <c r="J95" s="55">
        <f ca="1">Data!J95</f>
        <v>7.5999999999999998E-2</v>
      </c>
      <c r="K95" s="55">
        <f ca="1">Data!K95</f>
        <v>9.5000000000000001E-2</v>
      </c>
      <c r="L95" s="55">
        <f ca="1">Data!L95</f>
        <v>0.2</v>
      </c>
      <c r="M95" s="55">
        <f ca="1">Data!M95</f>
        <v>0.154</v>
      </c>
      <c r="N95" s="55">
        <f ca="1">Data!N95</f>
        <v>0.19800000000000001</v>
      </c>
      <c r="O95" s="1"/>
    </row>
    <row r="96" spans="2:15">
      <c r="B96" s="53">
        <v>94</v>
      </c>
      <c r="C96" s="55">
        <f ca="1">Data!C96</f>
        <v>0.126</v>
      </c>
      <c r="D96" s="55">
        <f ca="1">Data!D96</f>
        <v>6.3E-2</v>
      </c>
      <c r="E96" s="55">
        <f ca="1">Data!E96</f>
        <v>0.13100000000000001</v>
      </c>
      <c r="F96" s="55">
        <f ca="1">Data!F96</f>
        <v>5.0000000000000001E-3</v>
      </c>
      <c r="G96" s="55">
        <f ca="1">Data!G96</f>
        <v>0.14399999999999999</v>
      </c>
      <c r="H96" s="55">
        <f ca="1">Data!H96</f>
        <v>0.10299999999999999</v>
      </c>
      <c r="I96" s="55">
        <f ca="1">Data!I96</f>
        <v>3.5000000000000003E-2</v>
      </c>
      <c r="J96" s="55">
        <f ca="1">Data!J96</f>
        <v>0.17399999999999999</v>
      </c>
      <c r="K96" s="55">
        <f ca="1">Data!K96</f>
        <v>5.8999999999999997E-2</v>
      </c>
      <c r="L96" s="55">
        <f ca="1">Data!L96</f>
        <v>1.7999999999999999E-2</v>
      </c>
      <c r="M96" s="55">
        <f ca="1">Data!M96</f>
        <v>0.14699999999999999</v>
      </c>
      <c r="N96" s="55">
        <f ca="1">Data!N96</f>
        <v>0.16700000000000001</v>
      </c>
      <c r="O96" s="1"/>
    </row>
    <row r="97" spans="2:15">
      <c r="B97" s="53">
        <v>95</v>
      </c>
      <c r="C97" s="55">
        <f ca="1">Data!C97</f>
        <v>0.17100000000000001</v>
      </c>
      <c r="D97" s="55">
        <f ca="1">Data!D97</f>
        <v>0.104</v>
      </c>
      <c r="E97" s="55">
        <f ca="1">Data!E97</f>
        <v>0.112</v>
      </c>
      <c r="F97" s="55">
        <f ca="1">Data!F97</f>
        <v>8.5999999999999993E-2</v>
      </c>
      <c r="G97" s="55">
        <f ca="1">Data!G97</f>
        <v>0.19500000000000001</v>
      </c>
      <c r="H97" s="55">
        <f ca="1">Data!H97</f>
        <v>0.11600000000000001</v>
      </c>
      <c r="I97" s="55">
        <f ca="1">Data!I97</f>
        <v>0.17899999999999999</v>
      </c>
      <c r="J97" s="55">
        <f ca="1">Data!J97</f>
        <v>0.11</v>
      </c>
      <c r="K97" s="55">
        <f ca="1">Data!K97</f>
        <v>6.4000000000000001E-2</v>
      </c>
      <c r="L97" s="55">
        <f ca="1">Data!L97</f>
        <v>0.18099999999999999</v>
      </c>
      <c r="M97" s="55">
        <f ca="1">Data!M97</f>
        <v>0.17399999999999999</v>
      </c>
      <c r="N97" s="55">
        <f ca="1">Data!N97</f>
        <v>0.13500000000000001</v>
      </c>
      <c r="O97" s="1"/>
    </row>
    <row r="98" spans="2:15">
      <c r="B98" s="53">
        <v>96</v>
      </c>
      <c r="C98" s="55">
        <f ca="1">Data!C98</f>
        <v>0.221</v>
      </c>
      <c r="D98" s="55">
        <f ca="1">Data!D98</f>
        <v>0.01</v>
      </c>
      <c r="E98" s="55">
        <f ca="1">Data!E98</f>
        <v>9.2999999999999999E-2</v>
      </c>
      <c r="F98" s="55">
        <f ca="1">Data!F98</f>
        <v>0.17899999999999999</v>
      </c>
      <c r="G98" s="55">
        <f ca="1">Data!G98</f>
        <v>7.5999999999999998E-2</v>
      </c>
      <c r="H98" s="55">
        <f ca="1">Data!H98</f>
        <v>5.0000000000000001E-3</v>
      </c>
      <c r="I98" s="55">
        <f ca="1">Data!I98</f>
        <v>7.0999999999999994E-2</v>
      </c>
      <c r="J98" s="55">
        <f ca="1">Data!J98</f>
        <v>0.19900000000000001</v>
      </c>
      <c r="K98" s="55">
        <f ca="1">Data!K98</f>
        <v>0.11</v>
      </c>
      <c r="L98" s="55">
        <f ca="1">Data!L98</f>
        <v>0.192</v>
      </c>
      <c r="M98" s="55">
        <f ca="1">Data!M98</f>
        <v>0.06</v>
      </c>
      <c r="N98" s="55">
        <f ca="1">Data!N98</f>
        <v>0.11700000000000001</v>
      </c>
      <c r="O98" s="1"/>
    </row>
    <row r="99" spans="2:15">
      <c r="B99" s="53">
        <v>97</v>
      </c>
      <c r="C99" s="55">
        <f ca="1">Data!C99</f>
        <v>0.151</v>
      </c>
      <c r="D99" s="55">
        <f ca="1">Data!D99</f>
        <v>0.218</v>
      </c>
      <c r="E99" s="55">
        <f ca="1">Data!E99</f>
        <v>0.16800000000000001</v>
      </c>
      <c r="F99" s="55">
        <f ca="1">Data!F99</f>
        <v>0.152</v>
      </c>
      <c r="G99" s="55">
        <f ca="1">Data!G99</f>
        <v>0.17399999999999999</v>
      </c>
      <c r="H99" s="55">
        <f ca="1">Data!H99</f>
        <v>8.7999999999999995E-2</v>
      </c>
      <c r="I99" s="55">
        <f ca="1">Data!I99</f>
        <v>5.6000000000000001E-2</v>
      </c>
      <c r="J99" s="55">
        <f ca="1">Data!J99</f>
        <v>0.16300000000000001</v>
      </c>
      <c r="K99" s="55">
        <f ca="1">Data!K99</f>
        <v>0.17499999999999999</v>
      </c>
      <c r="L99" s="55">
        <f ca="1">Data!L99</f>
        <v>0.11</v>
      </c>
      <c r="M99" s="55">
        <f ca="1">Data!M99</f>
        <v>2.3E-2</v>
      </c>
      <c r="N99" s="55">
        <f ca="1">Data!N99</f>
        <v>5.8999999999999997E-2</v>
      </c>
      <c r="O99" s="1"/>
    </row>
    <row r="100" spans="2:15">
      <c r="B100" s="53">
        <v>98</v>
      </c>
      <c r="C100" s="55">
        <f ca="1">Data!C100</f>
        <v>7.9000000000000001E-2</v>
      </c>
      <c r="D100" s="55">
        <f ca="1">Data!D100</f>
        <v>0.17199999999999999</v>
      </c>
      <c r="E100" s="55">
        <f ca="1">Data!E100</f>
        <v>1.0999999999999999E-2</v>
      </c>
      <c r="F100" s="55">
        <f ca="1">Data!F100</f>
        <v>4.5999999999999999E-2</v>
      </c>
      <c r="G100" s="55">
        <f ca="1">Data!G100</f>
        <v>0.188</v>
      </c>
      <c r="H100" s="55">
        <f ca="1">Data!H100</f>
        <v>2.1000000000000001E-2</v>
      </c>
      <c r="I100" s="55">
        <f ca="1">Data!I100</f>
        <v>4.0000000000000001E-3</v>
      </c>
      <c r="J100" s="55">
        <f ca="1">Data!J100</f>
        <v>0.12</v>
      </c>
      <c r="K100" s="55">
        <f ca="1">Data!K100</f>
        <v>6.0000000000000001E-3</v>
      </c>
      <c r="L100" s="55">
        <f ca="1">Data!L100</f>
        <v>0.156</v>
      </c>
      <c r="M100" s="55">
        <f ca="1">Data!M100</f>
        <v>0.184</v>
      </c>
      <c r="N100" s="55">
        <f ca="1">Data!N100</f>
        <v>9.7000000000000003E-2</v>
      </c>
      <c r="O100" s="1"/>
    </row>
    <row r="101" spans="2:15">
      <c r="B101" s="53">
        <v>99</v>
      </c>
      <c r="C101" s="55">
        <f ca="1">Data!C101</f>
        <v>0.13600000000000001</v>
      </c>
      <c r="D101" s="55">
        <f ca="1">Data!D101</f>
        <v>0.129</v>
      </c>
      <c r="E101" s="55">
        <f ca="1">Data!E101</f>
        <v>9.5000000000000001E-2</v>
      </c>
      <c r="F101" s="55">
        <f ca="1">Data!F101</f>
        <v>0.13800000000000001</v>
      </c>
      <c r="G101" s="55">
        <f ca="1">Data!G101</f>
        <v>0.17699999999999999</v>
      </c>
      <c r="H101" s="55">
        <f ca="1">Data!H101</f>
        <v>0.121</v>
      </c>
      <c r="I101" s="55">
        <f ca="1">Data!I101</f>
        <v>0.11799999999999999</v>
      </c>
      <c r="J101" s="55">
        <f ca="1">Data!J101</f>
        <v>5.7000000000000002E-2</v>
      </c>
      <c r="K101" s="55">
        <f ca="1">Data!K101</f>
        <v>0.128</v>
      </c>
      <c r="L101" s="55">
        <f ca="1">Data!L101</f>
        <v>0.14000000000000001</v>
      </c>
      <c r="M101" s="55">
        <f ca="1">Data!M101</f>
        <v>1.9E-2</v>
      </c>
      <c r="N101" s="55">
        <f ca="1">Data!N101</f>
        <v>1.7999999999999999E-2</v>
      </c>
      <c r="O101" s="1"/>
    </row>
    <row r="102" spans="2:15">
      <c r="B102" s="53">
        <v>100</v>
      </c>
      <c r="C102" s="55">
        <f ca="1">Data!C102</f>
        <v>2.5999999999999999E-2</v>
      </c>
      <c r="D102" s="55">
        <f ca="1">Data!D102</f>
        <v>0.19800000000000001</v>
      </c>
      <c r="E102" s="55">
        <f ca="1">Data!E102</f>
        <v>6.3E-2</v>
      </c>
      <c r="F102" s="55">
        <f ca="1">Data!F102</f>
        <v>0.13300000000000001</v>
      </c>
      <c r="G102" s="55">
        <f ca="1">Data!G102</f>
        <v>1.2999999999999999E-2</v>
      </c>
      <c r="H102" s="55">
        <f ca="1">Data!H102</f>
        <v>0.121</v>
      </c>
      <c r="I102" s="55">
        <f ca="1">Data!I102</f>
        <v>3.5999999999999997E-2</v>
      </c>
      <c r="J102" s="55">
        <f ca="1">Data!J102</f>
        <v>6.0000000000000001E-3</v>
      </c>
      <c r="K102" s="55">
        <f ca="1">Data!K102</f>
        <v>0.19900000000000001</v>
      </c>
      <c r="L102" s="55">
        <f ca="1">Data!L102</f>
        <v>9.0999999999999998E-2</v>
      </c>
      <c r="M102" s="55">
        <f ca="1">Data!M102</f>
        <v>7.0999999999999994E-2</v>
      </c>
      <c r="N102" s="55">
        <f ca="1">Data!N102</f>
        <v>6.2E-2</v>
      </c>
      <c r="O102" s="1"/>
    </row>
    <row r="105" spans="2:15">
      <c r="B105" t="s">
        <v>38</v>
      </c>
      <c r="C105" s="54">
        <f ca="1">MIN(C3:C102)</f>
        <v>1E-3</v>
      </c>
      <c r="D105" s="54">
        <f t="shared" ref="D105:N105" ca="1" si="0">MIN(D3:D102)</f>
        <v>5.0000000000000001E-3</v>
      </c>
      <c r="E105" s="54">
        <f t="shared" ca="1" si="0"/>
        <v>8.9999999999999993E-3</v>
      </c>
      <c r="F105" s="54">
        <f t="shared" ca="1" si="0"/>
        <v>5.0000000000000001E-3</v>
      </c>
      <c r="G105" s="54">
        <f t="shared" ca="1" si="0"/>
        <v>0</v>
      </c>
      <c r="H105" s="54">
        <f t="shared" ca="1" si="0"/>
        <v>4.0000000000000001E-3</v>
      </c>
      <c r="I105" s="54">
        <f t="shared" ca="1" si="0"/>
        <v>0</v>
      </c>
      <c r="J105" s="54">
        <f t="shared" ca="1" si="0"/>
        <v>2E-3</v>
      </c>
      <c r="K105" s="54">
        <f t="shared" ca="1" si="0"/>
        <v>1E-3</v>
      </c>
      <c r="L105" s="54">
        <f t="shared" ca="1" si="0"/>
        <v>4.0000000000000001E-3</v>
      </c>
      <c r="M105" s="54">
        <f t="shared" ca="1" si="0"/>
        <v>2E-3</v>
      </c>
      <c r="N105" s="54">
        <f t="shared" ca="1" si="0"/>
        <v>4.0000000000000001E-3</v>
      </c>
    </row>
    <row r="106" spans="2:15">
      <c r="B106" t="s">
        <v>39</v>
      </c>
      <c r="C106" s="54">
        <f ca="1">MAX(C3:C102)</f>
        <v>0.29099999999999998</v>
      </c>
      <c r="D106" s="54">
        <f t="shared" ref="D106:N106" ca="1" si="1">MAX(D3:D102)</f>
        <v>0.24099999999999999</v>
      </c>
      <c r="E106" s="54">
        <f t="shared" ca="1" si="1"/>
        <v>0.19600000000000001</v>
      </c>
      <c r="F106" s="54">
        <f t="shared" ca="1" si="1"/>
        <v>0.19900000000000001</v>
      </c>
      <c r="G106" s="54">
        <f t="shared" ca="1" si="1"/>
        <v>0.19800000000000001</v>
      </c>
      <c r="H106" s="54">
        <f t="shared" ca="1" si="1"/>
        <v>0.2</v>
      </c>
      <c r="I106" s="54">
        <f t="shared" ca="1" si="1"/>
        <v>0.19900000000000001</v>
      </c>
      <c r="J106" s="54">
        <f t="shared" ca="1" si="1"/>
        <v>0.2</v>
      </c>
      <c r="K106" s="54">
        <f t="shared" ca="1" si="1"/>
        <v>0.19900000000000001</v>
      </c>
      <c r="L106" s="54">
        <f t="shared" ca="1" si="1"/>
        <v>0.2</v>
      </c>
      <c r="M106" s="54">
        <f t="shared" ca="1" si="1"/>
        <v>0.192</v>
      </c>
      <c r="N106" s="54">
        <f t="shared" ca="1" si="1"/>
        <v>0.2</v>
      </c>
    </row>
    <row r="107" spans="2:15">
      <c r="B107" t="s">
        <v>40</v>
      </c>
      <c r="C107" s="53">
        <f ca="1">COUNT(C3:C102)</f>
        <v>100</v>
      </c>
      <c r="D107" s="53">
        <f t="shared" ref="D107:N107" ca="1" si="2">COUNT(D3:D102)</f>
        <v>100</v>
      </c>
      <c r="E107" s="53">
        <f t="shared" ca="1" si="2"/>
        <v>100</v>
      </c>
      <c r="F107" s="53">
        <f t="shared" ca="1" si="2"/>
        <v>100</v>
      </c>
      <c r="G107" s="53">
        <f t="shared" ca="1" si="2"/>
        <v>100</v>
      </c>
      <c r="H107" s="53">
        <f t="shared" ca="1" si="2"/>
        <v>100</v>
      </c>
      <c r="I107" s="53">
        <f t="shared" ca="1" si="2"/>
        <v>100</v>
      </c>
      <c r="J107" s="53">
        <f t="shared" ca="1" si="2"/>
        <v>100</v>
      </c>
      <c r="K107" s="53">
        <f t="shared" ca="1" si="2"/>
        <v>100</v>
      </c>
      <c r="L107" s="53">
        <f t="shared" ca="1" si="2"/>
        <v>100</v>
      </c>
      <c r="M107" s="53">
        <f t="shared" ca="1" si="2"/>
        <v>100</v>
      </c>
      <c r="N107" s="53">
        <f t="shared" ca="1" si="2"/>
        <v>100</v>
      </c>
    </row>
    <row r="108" spans="2:15">
      <c r="B108" t="s">
        <v>27</v>
      </c>
      <c r="C108" s="54">
        <f ca="1">AVERAGE(C3:C102)</f>
        <v>0.15589999999999998</v>
      </c>
      <c r="D108" s="54">
        <f t="shared" ref="D108:N108" ca="1" si="3">AVERAGE(D3:D102)</f>
        <v>0.13544</v>
      </c>
      <c r="E108" s="54">
        <f t="shared" ca="1" si="3"/>
        <v>0.10497000000000004</v>
      </c>
      <c r="F108" s="54">
        <f t="shared" ca="1" si="3"/>
        <v>9.822999999999997E-2</v>
      </c>
      <c r="G108" s="54">
        <f t="shared" ca="1" si="3"/>
        <v>0.11247000000000001</v>
      </c>
      <c r="H108" s="54">
        <f t="shared" ca="1" si="3"/>
        <v>9.916999999999998E-2</v>
      </c>
      <c r="I108" s="54">
        <f t="shared" ca="1" si="3"/>
        <v>0.10305999999999994</v>
      </c>
      <c r="J108" s="54">
        <f t="shared" ca="1" si="3"/>
        <v>0.10091999999999997</v>
      </c>
      <c r="K108" s="54">
        <f t="shared" ca="1" si="3"/>
        <v>0.10400999999999998</v>
      </c>
      <c r="L108" s="54">
        <f t="shared" ca="1" si="3"/>
        <v>0.10461999999999998</v>
      </c>
      <c r="M108" s="54">
        <f t="shared" ca="1" si="3"/>
        <v>9.6799999999999983E-2</v>
      </c>
      <c r="N108" s="54">
        <f t="shared" ca="1" si="3"/>
        <v>0.10445999999999998</v>
      </c>
    </row>
    <row r="110" spans="2:15">
      <c r="B110" s="53" t="s">
        <v>210</v>
      </c>
      <c r="C110" s="98" t="str">
        <f ca="1">IF(C107&lt;&gt;100,"Error","OK")</f>
        <v>OK</v>
      </c>
      <c r="D110" s="98" t="str">
        <f t="shared" ref="D110:N110" ca="1" si="4">IF(D107&lt;&gt;100,"Error","OK")</f>
        <v>OK</v>
      </c>
      <c r="E110" s="98" t="str">
        <f t="shared" ca="1" si="4"/>
        <v>OK</v>
      </c>
      <c r="F110" s="98" t="str">
        <f t="shared" ca="1" si="4"/>
        <v>OK</v>
      </c>
      <c r="G110" s="98" t="str">
        <f t="shared" ca="1" si="4"/>
        <v>OK</v>
      </c>
      <c r="H110" s="98" t="str">
        <f t="shared" ca="1" si="4"/>
        <v>OK</v>
      </c>
      <c r="I110" s="98" t="str">
        <f t="shared" ca="1" si="4"/>
        <v>OK</v>
      </c>
      <c r="J110" s="98" t="str">
        <f t="shared" ca="1" si="4"/>
        <v>OK</v>
      </c>
      <c r="K110" s="98" t="str">
        <f t="shared" ca="1" si="4"/>
        <v>OK</v>
      </c>
      <c r="L110" s="98" t="str">
        <f t="shared" ca="1" si="4"/>
        <v>OK</v>
      </c>
      <c r="M110" s="98" t="str">
        <f t="shared" ca="1" si="4"/>
        <v>OK</v>
      </c>
      <c r="N110" s="98" t="str">
        <f t="shared" ca="1" si="4"/>
        <v>OK</v>
      </c>
    </row>
    <row r="111" spans="2:15">
      <c r="B111" s="53" t="s">
        <v>211</v>
      </c>
      <c r="C111" s="98" t="str">
        <f ca="1">IF(C105&lt;0,"Error","OK")</f>
        <v>OK</v>
      </c>
      <c r="D111" s="98" t="str">
        <f t="shared" ref="D111:N111" ca="1" si="5">IF(D105&lt;0,"Error","OK")</f>
        <v>OK</v>
      </c>
      <c r="E111" s="98" t="str">
        <f t="shared" ca="1" si="5"/>
        <v>OK</v>
      </c>
      <c r="F111" s="98" t="str">
        <f t="shared" ca="1" si="5"/>
        <v>OK</v>
      </c>
      <c r="G111" s="98" t="str">
        <f t="shared" ca="1" si="5"/>
        <v>OK</v>
      </c>
      <c r="H111" s="98" t="str">
        <f t="shared" ca="1" si="5"/>
        <v>OK</v>
      </c>
      <c r="I111" s="98" t="str">
        <f t="shared" ca="1" si="5"/>
        <v>OK</v>
      </c>
      <c r="J111" s="98" t="str">
        <f t="shared" ca="1" si="5"/>
        <v>OK</v>
      </c>
      <c r="K111" s="98" t="str">
        <f t="shared" ca="1" si="5"/>
        <v>OK</v>
      </c>
      <c r="L111" s="98" t="str">
        <f t="shared" ca="1" si="5"/>
        <v>OK</v>
      </c>
      <c r="M111" s="98" t="str">
        <f t="shared" ca="1" si="5"/>
        <v>OK</v>
      </c>
      <c r="N111" s="98" t="str">
        <f t="shared" ca="1" si="5"/>
        <v>OK</v>
      </c>
    </row>
    <row r="112" spans="2:15">
      <c r="B112" s="53" t="s">
        <v>212</v>
      </c>
      <c r="C112" s="98" t="str">
        <f ca="1">IF(C106&gt;100%,"Error","OK")</f>
        <v>OK</v>
      </c>
      <c r="D112" s="98" t="str">
        <f t="shared" ref="D112:N112" ca="1" si="6">IF(D106&gt;100%,"Error","OK")</f>
        <v>OK</v>
      </c>
      <c r="E112" s="98" t="str">
        <f t="shared" ca="1" si="6"/>
        <v>OK</v>
      </c>
      <c r="F112" s="98" t="str">
        <f t="shared" ca="1" si="6"/>
        <v>OK</v>
      </c>
      <c r="G112" s="98" t="str">
        <f t="shared" ca="1" si="6"/>
        <v>OK</v>
      </c>
      <c r="H112" s="98" t="str">
        <f t="shared" ca="1" si="6"/>
        <v>OK</v>
      </c>
      <c r="I112" s="98" t="str">
        <f t="shared" ca="1" si="6"/>
        <v>OK</v>
      </c>
      <c r="J112" s="98" t="str">
        <f t="shared" ca="1" si="6"/>
        <v>OK</v>
      </c>
      <c r="K112" s="98" t="str">
        <f t="shared" ca="1" si="6"/>
        <v>OK</v>
      </c>
      <c r="L112" s="98" t="str">
        <f t="shared" ca="1" si="6"/>
        <v>OK</v>
      </c>
      <c r="M112" s="98" t="str">
        <f t="shared" ca="1" si="6"/>
        <v>OK</v>
      </c>
      <c r="N112" s="98" t="str">
        <f t="shared" ca="1" si="6"/>
        <v>OK</v>
      </c>
    </row>
    <row r="115" spans="2:2">
      <c r="B115" t="s">
        <v>64</v>
      </c>
    </row>
    <row r="117" spans="2:2">
      <c r="B117" s="56" t="s">
        <v>65</v>
      </c>
    </row>
    <row r="118" spans="2:2">
      <c r="B118" s="56" t="s">
        <v>67</v>
      </c>
    </row>
    <row r="119" spans="2:2">
      <c r="B119" s="56" t="s">
        <v>66</v>
      </c>
    </row>
    <row r="120" spans="2:2">
      <c r="B120" s="56" t="s">
        <v>136</v>
      </c>
    </row>
    <row r="121" spans="2:2">
      <c r="B121" s="56"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1"/>
  <dimension ref="A2:N17"/>
  <sheetViews>
    <sheetView showGridLines="0" topLeftCell="A2" workbookViewId="0">
      <selection activeCell="C9" sqref="C9"/>
    </sheetView>
  </sheetViews>
  <sheetFormatPr defaultRowHeight="15"/>
  <cols>
    <col min="1" max="1" width="9.140625" style="57"/>
    <col min="2" max="2" width="29" style="57" bestFit="1" customWidth="1"/>
    <col min="3" max="3" width="16.5703125" style="57" customWidth="1"/>
    <col min="4" max="16384" width="9.140625" style="57"/>
  </cols>
  <sheetData>
    <row r="2" spans="1:14">
      <c r="A2" s="58"/>
      <c r="B2" s="58"/>
      <c r="C2" s="58"/>
      <c r="D2" s="58"/>
      <c r="E2" s="58"/>
      <c r="F2" s="58"/>
      <c r="G2" s="58"/>
      <c r="H2" s="58"/>
      <c r="I2" s="58"/>
      <c r="J2" s="58"/>
      <c r="K2" s="58"/>
      <c r="L2" s="58"/>
      <c r="M2" s="58"/>
      <c r="N2" s="58"/>
    </row>
    <row r="3" spans="1:14" ht="19.5">
      <c r="B3" s="66" t="s">
        <v>54</v>
      </c>
      <c r="C3" s="67"/>
      <c r="D3" s="67"/>
      <c r="E3" s="67"/>
      <c r="F3" s="67"/>
      <c r="G3" s="67"/>
      <c r="H3" s="67"/>
      <c r="I3" s="67"/>
      <c r="J3" s="67"/>
      <c r="K3" s="67"/>
      <c r="L3" s="67"/>
      <c r="M3" s="67"/>
      <c r="N3" s="58"/>
    </row>
    <row r="4" spans="1:14">
      <c r="A4" s="58"/>
      <c r="B4" s="58"/>
      <c r="C4" s="58"/>
      <c r="D4" s="58"/>
      <c r="E4" s="58"/>
      <c r="F4" s="58"/>
      <c r="G4" s="58"/>
      <c r="H4" s="58"/>
      <c r="I4" s="58"/>
      <c r="J4" s="58"/>
      <c r="K4" s="58"/>
      <c r="L4" s="58"/>
      <c r="M4" s="58"/>
      <c r="N4" s="58"/>
    </row>
    <row r="5" spans="1:14" ht="30">
      <c r="A5" s="58"/>
      <c r="B5" s="64" t="s">
        <v>62</v>
      </c>
      <c r="C5" s="68">
        <v>5000</v>
      </c>
      <c r="D5" s="58"/>
      <c r="E5" s="58"/>
      <c r="F5" s="58"/>
      <c r="G5" s="58"/>
      <c r="H5" s="58"/>
      <c r="I5" s="58"/>
      <c r="J5" s="58"/>
      <c r="K5" s="58"/>
      <c r="L5" s="58"/>
      <c r="M5" s="58"/>
      <c r="N5" s="58"/>
    </row>
    <row r="6" spans="1:14">
      <c r="A6" s="58"/>
      <c r="B6" s="58"/>
      <c r="C6" s="58"/>
      <c r="D6" s="58"/>
      <c r="E6" s="58"/>
      <c r="F6" s="58"/>
      <c r="G6" s="58"/>
      <c r="H6" s="58"/>
      <c r="I6" s="58"/>
      <c r="J6" s="58"/>
      <c r="K6" s="58"/>
      <c r="L6" s="58"/>
      <c r="M6" s="58"/>
      <c r="N6" s="58"/>
    </row>
    <row r="7" spans="1:14">
      <c r="A7" s="58"/>
      <c r="B7" s="58" t="s">
        <v>61</v>
      </c>
      <c r="C7" s="69">
        <v>1.5</v>
      </c>
      <c r="D7" s="58"/>
      <c r="E7" s="58"/>
      <c r="F7" s="58"/>
      <c r="G7" s="58"/>
      <c r="H7" s="58"/>
      <c r="I7" s="58"/>
      <c r="J7" s="58"/>
      <c r="K7" s="58"/>
      <c r="L7" s="58"/>
      <c r="M7" s="58"/>
      <c r="N7" s="58"/>
    </row>
    <row r="8" spans="1:14">
      <c r="A8" s="58"/>
      <c r="B8" s="58"/>
      <c r="C8" s="58"/>
      <c r="D8" s="58"/>
      <c r="E8" s="58"/>
      <c r="F8" s="58"/>
      <c r="G8" s="58"/>
      <c r="H8" s="58"/>
      <c r="I8" s="58"/>
      <c r="J8" s="58"/>
      <c r="K8" s="58"/>
      <c r="L8" s="58"/>
      <c r="M8" s="58"/>
      <c r="N8" s="58"/>
    </row>
    <row r="9" spans="1:14">
      <c r="A9" s="58"/>
      <c r="B9" s="58" t="s">
        <v>60</v>
      </c>
      <c r="C9" s="69">
        <v>24</v>
      </c>
      <c r="D9" s="58"/>
      <c r="E9" s="58"/>
      <c r="F9" s="58"/>
      <c r="G9" s="58"/>
      <c r="H9" s="58"/>
      <c r="I9" s="58"/>
      <c r="J9" s="58"/>
      <c r="K9" s="58"/>
      <c r="L9" s="58"/>
      <c r="M9" s="58"/>
      <c r="N9" s="58"/>
    </row>
    <row r="10" spans="1:14">
      <c r="A10" s="58"/>
      <c r="B10" s="58"/>
      <c r="C10" s="58"/>
      <c r="D10" s="58"/>
      <c r="E10" s="58"/>
      <c r="F10" s="58"/>
      <c r="G10" s="58"/>
      <c r="H10" s="58"/>
      <c r="I10" s="58"/>
      <c r="J10" s="58"/>
      <c r="K10" s="58"/>
      <c r="L10" s="58"/>
      <c r="M10" s="58"/>
      <c r="N10" s="58"/>
    </row>
    <row r="11" spans="1:14">
      <c r="A11" s="58"/>
      <c r="B11" s="58" t="s">
        <v>58</v>
      </c>
      <c r="C11" s="68">
        <v>12</v>
      </c>
      <c r="D11" s="58"/>
      <c r="E11" s="58"/>
      <c r="F11" s="58"/>
      <c r="G11" s="58"/>
      <c r="H11" s="58"/>
      <c r="I11" s="58"/>
      <c r="J11" s="58"/>
      <c r="K11" s="58"/>
      <c r="L11" s="58"/>
      <c r="M11" s="58"/>
      <c r="N11" s="58"/>
    </row>
    <row r="12" spans="1:14">
      <c r="A12" s="58"/>
      <c r="B12" s="58"/>
      <c r="C12" s="58"/>
      <c r="D12" s="58"/>
      <c r="E12" s="58"/>
      <c r="F12" s="58"/>
      <c r="G12" s="58"/>
      <c r="H12" s="58"/>
      <c r="I12" s="58"/>
      <c r="J12" s="58"/>
      <c r="K12" s="58"/>
      <c r="L12" s="58"/>
      <c r="M12" s="58"/>
      <c r="N12" s="58"/>
    </row>
    <row r="13" spans="1:14">
      <c r="B13" s="57" t="s">
        <v>84</v>
      </c>
      <c r="C13" s="69">
        <v>50000</v>
      </c>
    </row>
    <row r="15" spans="1:14">
      <c r="B15" s="57" t="s">
        <v>85</v>
      </c>
      <c r="C15" s="80">
        <v>0.1</v>
      </c>
    </row>
    <row r="17" spans="2:3">
      <c r="B17" s="57" t="s">
        <v>171</v>
      </c>
      <c r="C17" s="69">
        <v>15000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3"/>
  <dimension ref="A2:AI216"/>
  <sheetViews>
    <sheetView showGridLines="0" topLeftCell="S1" workbookViewId="0">
      <selection activeCell="Y24" sqref="Y24"/>
    </sheetView>
  </sheetViews>
  <sheetFormatPr defaultRowHeight="15"/>
  <cols>
    <col min="1" max="1" width="9.140625" style="57"/>
    <col min="2" max="2" width="17.85546875" style="57" bestFit="1" customWidth="1"/>
    <col min="3" max="3" width="16.140625" style="57" customWidth="1"/>
    <col min="4" max="8" width="10.5703125" style="57" bestFit="1" customWidth="1"/>
    <col min="9" max="10" width="10.5703125" style="57" customWidth="1"/>
    <col min="11" max="15" width="10.5703125" style="57" bestFit="1" customWidth="1"/>
    <col min="16" max="16" width="10.28515625" style="57" customWidth="1"/>
    <col min="17" max="17" width="35.42578125" style="57" bestFit="1" customWidth="1"/>
    <col min="18" max="18" width="47.5703125" style="57" bestFit="1" customWidth="1"/>
    <col min="19" max="19" width="51.85546875" style="57" customWidth="1"/>
    <col min="20" max="20" width="7.5703125" style="57" customWidth="1"/>
    <col min="21" max="21" width="14.5703125" style="57" bestFit="1" customWidth="1"/>
    <col min="22" max="29" width="10.5703125" style="57" bestFit="1" customWidth="1"/>
    <col min="30" max="31" width="10.5703125" style="57" customWidth="1"/>
    <col min="32" max="34" width="10.5703125" style="57" bestFit="1" customWidth="1"/>
    <col min="35" max="16384" width="9.140625" style="57"/>
  </cols>
  <sheetData>
    <row r="2" spans="1:35">
      <c r="A2" s="58"/>
      <c r="B2" s="58"/>
      <c r="C2" s="58"/>
      <c r="D2" s="58"/>
      <c r="E2" s="58"/>
      <c r="F2" s="58"/>
      <c r="G2" s="58"/>
      <c r="H2" s="58"/>
      <c r="I2" s="58"/>
      <c r="J2" s="58"/>
      <c r="K2" s="58"/>
      <c r="L2" s="58"/>
      <c r="M2" s="58"/>
      <c r="N2" s="58"/>
      <c r="O2" s="58"/>
      <c r="Q2" s="58"/>
      <c r="R2" s="58"/>
      <c r="S2" s="58"/>
      <c r="U2" s="58"/>
      <c r="V2" s="58"/>
      <c r="W2" s="58"/>
      <c r="X2" s="58"/>
      <c r="Y2" s="58"/>
      <c r="Z2" s="58"/>
      <c r="AA2" s="58"/>
      <c r="AB2" s="58"/>
      <c r="AC2" s="58"/>
      <c r="AD2" s="58"/>
      <c r="AE2" s="58"/>
      <c r="AF2" s="58"/>
      <c r="AG2" s="58"/>
      <c r="AH2" s="58"/>
      <c r="AI2" s="58"/>
    </row>
    <row r="3" spans="1:35" ht="17.25">
      <c r="A3" s="58"/>
      <c r="B3" s="62" t="s">
        <v>76</v>
      </c>
      <c r="C3" s="62"/>
      <c r="D3" s="62"/>
      <c r="E3" s="62"/>
      <c r="F3" s="62"/>
      <c r="G3" s="62"/>
      <c r="H3" s="62"/>
      <c r="I3" s="62"/>
      <c r="J3" s="62"/>
      <c r="K3" s="62"/>
      <c r="L3" s="62"/>
      <c r="M3" s="62"/>
      <c r="N3" s="62"/>
      <c r="O3" s="62"/>
      <c r="Q3" s="62" t="s">
        <v>74</v>
      </c>
      <c r="R3" s="62"/>
      <c r="S3" s="58"/>
      <c r="U3" s="62"/>
      <c r="V3" s="62"/>
      <c r="W3" s="62"/>
      <c r="X3" s="62"/>
      <c r="Y3" s="62"/>
      <c r="Z3" s="62"/>
      <c r="AA3" s="62"/>
      <c r="AB3" s="62"/>
      <c r="AC3" s="62"/>
      <c r="AD3" s="62"/>
      <c r="AE3" s="62"/>
      <c r="AF3" s="62"/>
      <c r="AG3" s="62"/>
      <c r="AH3" s="62"/>
      <c r="AI3" s="58"/>
    </row>
    <row r="4" spans="1:35" ht="17.25">
      <c r="A4" s="58"/>
      <c r="B4" s="58"/>
      <c r="C4" s="58"/>
      <c r="D4" s="58"/>
      <c r="E4" s="58"/>
      <c r="F4" s="58"/>
      <c r="G4" s="58"/>
      <c r="H4" s="58"/>
      <c r="I4" s="58"/>
      <c r="J4" s="58"/>
      <c r="K4" s="58"/>
      <c r="L4" s="58"/>
      <c r="M4" s="58"/>
      <c r="N4" s="58"/>
      <c r="O4" s="58"/>
      <c r="Q4" s="58"/>
      <c r="R4" s="58"/>
      <c r="S4" s="58"/>
      <c r="U4" s="62" t="s">
        <v>55</v>
      </c>
      <c r="V4" s="58"/>
      <c r="W4" s="58"/>
      <c r="X4" s="58"/>
      <c r="Y4" s="58"/>
      <c r="Z4" s="58"/>
      <c r="AA4" s="58"/>
      <c r="AB4" s="58"/>
      <c r="AC4" s="58"/>
      <c r="AD4" s="58"/>
      <c r="AE4" s="58"/>
      <c r="AF4" s="58"/>
      <c r="AG4" s="58"/>
      <c r="AH4" s="58"/>
      <c r="AI4" s="58"/>
    </row>
    <row r="5" spans="1:35">
      <c r="A5" s="58"/>
      <c r="B5" s="58"/>
      <c r="C5" s="70" t="s">
        <v>37</v>
      </c>
      <c r="D5" s="58"/>
      <c r="E5" s="58"/>
      <c r="F5" s="58"/>
      <c r="G5" s="58"/>
      <c r="H5" s="58"/>
      <c r="I5" s="58"/>
      <c r="J5" s="58"/>
      <c r="K5" s="58"/>
      <c r="L5" s="58"/>
      <c r="M5" s="58"/>
      <c r="N5" s="58"/>
      <c r="O5" s="58"/>
      <c r="Q5" s="58"/>
      <c r="R5" s="58"/>
      <c r="S5" s="58"/>
      <c r="AI5" s="58"/>
    </row>
    <row r="6" spans="1:35" ht="30">
      <c r="A6" s="58"/>
      <c r="B6" s="70" t="s">
        <v>0</v>
      </c>
      <c r="C6" s="70">
        <v>0</v>
      </c>
      <c r="D6" s="70">
        <v>1</v>
      </c>
      <c r="E6" s="70">
        <v>2</v>
      </c>
      <c r="F6" s="70">
        <v>3</v>
      </c>
      <c r="G6" s="70">
        <v>4</v>
      </c>
      <c r="H6" s="70">
        <v>5</v>
      </c>
      <c r="I6" s="70">
        <v>6</v>
      </c>
      <c r="J6" s="70">
        <v>7</v>
      </c>
      <c r="K6" s="70">
        <v>8</v>
      </c>
      <c r="L6" s="70">
        <v>9</v>
      </c>
      <c r="M6" s="70">
        <v>10</v>
      </c>
      <c r="N6" s="70">
        <v>11</v>
      </c>
      <c r="O6" s="70">
        <v>12</v>
      </c>
      <c r="Q6" s="70" t="s">
        <v>71</v>
      </c>
      <c r="R6" s="70" t="s">
        <v>72</v>
      </c>
      <c r="S6" s="72" t="s">
        <v>73</v>
      </c>
      <c r="U6" s="70" t="s">
        <v>37</v>
      </c>
      <c r="V6" s="70">
        <v>0</v>
      </c>
      <c r="W6" s="70">
        <v>1</v>
      </c>
      <c r="X6" s="70">
        <v>2</v>
      </c>
      <c r="Y6" s="70">
        <v>3</v>
      </c>
      <c r="Z6" s="70">
        <v>4</v>
      </c>
      <c r="AA6" s="70">
        <v>5</v>
      </c>
      <c r="AB6" s="70">
        <v>6</v>
      </c>
      <c r="AC6" s="70">
        <v>7</v>
      </c>
      <c r="AD6" s="70">
        <v>8</v>
      </c>
      <c r="AE6" s="70">
        <v>9</v>
      </c>
      <c r="AF6" s="70">
        <v>10</v>
      </c>
      <c r="AG6" s="70">
        <v>11</v>
      </c>
      <c r="AH6" s="70">
        <v>12</v>
      </c>
      <c r="AI6" s="58"/>
    </row>
    <row r="7" spans="1:35">
      <c r="A7" s="58"/>
      <c r="B7" s="70">
        <v>1</v>
      </c>
      <c r="C7" s="71">
        <f t="shared" ref="C7:C38" ca="1" si="0">initial_no_products</f>
        <v>5000</v>
      </c>
      <c r="D7" s="71">
        <f ca="1">C7*(1-Data!C3)</f>
        <v>4920</v>
      </c>
      <c r="E7" s="71">
        <f ca="1">D7*(1-Data!D3)</f>
        <v>4428</v>
      </c>
      <c r="F7" s="71">
        <f ca="1">E7*(1-Data!E3)</f>
        <v>4002.9120000000003</v>
      </c>
      <c r="G7" s="71">
        <f ca="1">F7*(1-Data!F3)</f>
        <v>3818.7780480000001</v>
      </c>
      <c r="H7" s="71">
        <f ca="1">G7*(1-Data!G3)</f>
        <v>3188.6796700800001</v>
      </c>
      <c r="I7" s="71">
        <f ca="1">H7*(1-Data!H3)</f>
        <v>3057.9438036067199</v>
      </c>
      <c r="J7" s="71">
        <f ca="1">I7*(1-Data!I3)</f>
        <v>2831.6559621398228</v>
      </c>
      <c r="K7" s="71">
        <f ca="1">J7*(1-Data!J3)</f>
        <v>2304.967953181816</v>
      </c>
      <c r="L7" s="71">
        <f ca="1">K7*(1-Data!K3)</f>
        <v>1899.2935934218165</v>
      </c>
      <c r="M7" s="71">
        <f ca="1">L7*(1-Data!L3)</f>
        <v>1792.9331521901947</v>
      </c>
      <c r="N7" s="71">
        <f ca="1">M7*(1-Data!M3)</f>
        <v>1748.1098233854398</v>
      </c>
      <c r="O7" s="71">
        <f ca="1">N7*(1-Data!N3)</f>
        <v>1658.9562223927824</v>
      </c>
      <c r="Q7" s="71">
        <f ca="1">O7</f>
        <v>1658.9562223927824</v>
      </c>
      <c r="R7" s="73">
        <f t="shared" ref="R7:R38" ca="1" si="1">C7-O7</f>
        <v>3341.0437776072176</v>
      </c>
      <c r="S7" s="76" t="b">
        <f t="shared" ref="S7:S38" ca="1" si="2">Q7+R7=initial_no_products</f>
        <v>1</v>
      </c>
      <c r="U7" s="70" t="s">
        <v>56</v>
      </c>
      <c r="V7" s="71">
        <f t="shared" ref="V7:AH7" ca="1" si="3">MIN(C7:C106)</f>
        <v>5000</v>
      </c>
      <c r="W7" s="71">
        <f t="shared" ca="1" si="3"/>
        <v>3545.0000000000005</v>
      </c>
      <c r="X7" s="71">
        <f t="shared" ca="1" si="3"/>
        <v>2722.5600000000004</v>
      </c>
      <c r="Y7" s="71">
        <f t="shared" ca="1" si="3"/>
        <v>2289.6373500000004</v>
      </c>
      <c r="Z7" s="71">
        <f t="shared" ca="1" si="3"/>
        <v>1957.6399342500004</v>
      </c>
      <c r="AA7" s="71">
        <f t="shared" ca="1" si="3"/>
        <v>1613.0953058220005</v>
      </c>
      <c r="AB7" s="71">
        <f t="shared" ca="1" si="3"/>
        <v>1290.4762446576005</v>
      </c>
      <c r="AC7" s="71">
        <f t="shared" ca="1" si="3"/>
        <v>1089.1619504910147</v>
      </c>
      <c r="AD7" s="71">
        <f t="shared" ca="1" si="3"/>
        <v>904.00441890754223</v>
      </c>
      <c r="AE7" s="71">
        <f t="shared" ca="1" si="3"/>
        <v>835.30008307056903</v>
      </c>
      <c r="AF7" s="71">
        <f t="shared" ca="1" si="3"/>
        <v>716.68747127454822</v>
      </c>
      <c r="AG7" s="71">
        <f t="shared" ca="1" si="3"/>
        <v>677.26966035444798</v>
      </c>
      <c r="AH7" s="71">
        <f t="shared" ca="1" si="3"/>
        <v>585.83825620659752</v>
      </c>
      <c r="AI7" s="58"/>
    </row>
    <row r="8" spans="1:35">
      <c r="A8" s="58"/>
      <c r="B8" s="70">
        <f>B7+1</f>
        <v>2</v>
      </c>
      <c r="C8" s="71">
        <f t="shared" ca="1" si="0"/>
        <v>5000</v>
      </c>
      <c r="D8" s="71">
        <f ca="1">C8*(1-Data!C4)</f>
        <v>4625</v>
      </c>
      <c r="E8" s="71">
        <f ca="1">D8*(1-Data!D4)</f>
        <v>3885</v>
      </c>
      <c r="F8" s="71">
        <f ca="1">E8*(1-Data!E4)</f>
        <v>3477.0750000000003</v>
      </c>
      <c r="G8" s="71">
        <f ca="1">F8*(1-Data!F4)</f>
        <v>2799.0453750000001</v>
      </c>
      <c r="H8" s="71">
        <f ca="1">G8*(1-Data!G4)</f>
        <v>2720.6721044999999</v>
      </c>
      <c r="I8" s="71">
        <f ca="1">H8*(1-Data!H4)</f>
        <v>2625.4485808424997</v>
      </c>
      <c r="J8" s="71">
        <f ca="1">I8*(1-Data!I4)</f>
        <v>2494.1761518003746</v>
      </c>
      <c r="K8" s="71">
        <f ca="1">J8*(1-Data!J4)</f>
        <v>2334.5488780851506</v>
      </c>
      <c r="L8" s="71">
        <f ca="1">K8*(1-Data!K4)</f>
        <v>2320.5415848166399</v>
      </c>
      <c r="M8" s="71">
        <f ca="1">L8*(1-Data!L4)</f>
        <v>2232.3610045936075</v>
      </c>
      <c r="N8" s="71">
        <f ca="1">M8*(1-Data!M4)</f>
        <v>1839.4654677851327</v>
      </c>
      <c r="O8" s="71">
        <f ca="1">N8*(1-Data!N4)</f>
        <v>1502.8432871804532</v>
      </c>
      <c r="Q8" s="71">
        <f ca="1">O8</f>
        <v>1502.8432871804532</v>
      </c>
      <c r="R8" s="73">
        <f t="shared" ca="1" si="1"/>
        <v>3497.1567128195466</v>
      </c>
      <c r="S8" s="76" t="b">
        <f t="shared" ca="1" si="2"/>
        <v>1</v>
      </c>
      <c r="U8" s="70" t="s">
        <v>57</v>
      </c>
      <c r="V8" s="71">
        <f t="shared" ref="V8:AH8" ca="1" si="4">MAX(C7:C106)</f>
        <v>5000</v>
      </c>
      <c r="W8" s="71">
        <f t="shared" ca="1" si="4"/>
        <v>4995</v>
      </c>
      <c r="X8" s="71">
        <f t="shared" ca="1" si="4"/>
        <v>4875.75</v>
      </c>
      <c r="Y8" s="71">
        <f t="shared" ca="1" si="4"/>
        <v>4656.3412499999995</v>
      </c>
      <c r="Z8" s="71">
        <f t="shared" ca="1" si="4"/>
        <v>4148.8221059999996</v>
      </c>
      <c r="AA8" s="71">
        <f t="shared" ca="1" si="4"/>
        <v>4082.4409523039994</v>
      </c>
      <c r="AB8" s="71">
        <f t="shared" ca="1" si="4"/>
        <v>3588.4655970752156</v>
      </c>
      <c r="AC8" s="71">
        <f t="shared" ca="1" si="4"/>
        <v>3053.7842231110085</v>
      </c>
      <c r="AD8" s="71">
        <f t="shared" ca="1" si="4"/>
        <v>2910.2563646247909</v>
      </c>
      <c r="AE8" s="71">
        <f t="shared" ca="1" si="4"/>
        <v>2715.2691881949299</v>
      </c>
      <c r="AF8" s="71">
        <f t="shared" ca="1" si="4"/>
        <v>2685.4012271247857</v>
      </c>
      <c r="AG8" s="71">
        <f t="shared" ca="1" si="4"/>
        <v>2231.5684197406968</v>
      </c>
      <c r="AH8" s="71">
        <f t="shared" ca="1" si="4"/>
        <v>1977.1696198902573</v>
      </c>
      <c r="AI8" s="58"/>
    </row>
    <row r="9" spans="1:35">
      <c r="A9" s="58"/>
      <c r="B9" s="70">
        <f t="shared" ref="B9:B72" si="5">B8+1</f>
        <v>3</v>
      </c>
      <c r="C9" s="71">
        <f t="shared" ca="1" si="0"/>
        <v>5000</v>
      </c>
      <c r="D9" s="71">
        <f ca="1">C9*(1-Data!C5)</f>
        <v>4135</v>
      </c>
      <c r="E9" s="71">
        <f ca="1">D9*(1-Data!D5)</f>
        <v>3609.855</v>
      </c>
      <c r="F9" s="71">
        <f ca="1">E9*(1-Data!E5)</f>
        <v>2956.4712449999997</v>
      </c>
      <c r="G9" s="71">
        <f ca="1">F9*(1-Data!F5)</f>
        <v>2489.3487882899999</v>
      </c>
      <c r="H9" s="71">
        <f ca="1">G9*(1-Data!G5)</f>
        <v>2454.4979052539397</v>
      </c>
      <c r="I9" s="71">
        <f ca="1">H9*(1-Data!H5)</f>
        <v>2191.8666293917681</v>
      </c>
      <c r="J9" s="71">
        <f ca="1">I9*(1-Data!I5)</f>
        <v>1966.1043665644161</v>
      </c>
      <c r="K9" s="71">
        <f ca="1">J9*(1-Data!J5)</f>
        <v>1704.6124858113487</v>
      </c>
      <c r="L9" s="71">
        <f ca="1">K9*(1-Data!K5)</f>
        <v>1523.9235623153459</v>
      </c>
      <c r="M9" s="71">
        <f ca="1">L9*(1-Data!L5)</f>
        <v>1321.2417285274048</v>
      </c>
      <c r="N9" s="71">
        <f ca="1">M9*(1-Data!M5)</f>
        <v>1067.5633166501432</v>
      </c>
      <c r="O9" s="71">
        <f ca="1">N9*(1-Data!N5)</f>
        <v>879.67217291971804</v>
      </c>
      <c r="Q9" s="71">
        <f t="shared" ref="Q9:Q72" ca="1" si="6">O9</f>
        <v>879.67217291971804</v>
      </c>
      <c r="R9" s="73">
        <f t="shared" ca="1" si="1"/>
        <v>4120.3278270802821</v>
      </c>
      <c r="S9" s="76" t="b">
        <f t="shared" ca="1" si="2"/>
        <v>1</v>
      </c>
      <c r="U9" s="70" t="s">
        <v>1</v>
      </c>
      <c r="V9" s="71">
        <f t="shared" ref="V9:AH9" ca="1" si="7">MEDIAN(C7:C106)</f>
        <v>5000</v>
      </c>
      <c r="W9" s="71">
        <f t="shared" ca="1" si="7"/>
        <v>4187.5</v>
      </c>
      <c r="X9" s="71">
        <f t="shared" ca="1" si="7"/>
        <v>3641.6624999999995</v>
      </c>
      <c r="Y9" s="71">
        <f t="shared" ca="1" si="7"/>
        <v>3234.9295349999998</v>
      </c>
      <c r="Z9" s="71">
        <f t="shared" ca="1" si="7"/>
        <v>2936.3988910999997</v>
      </c>
      <c r="AA9" s="71">
        <f t="shared" ca="1" si="7"/>
        <v>2573.0154918017997</v>
      </c>
      <c r="AB9" s="71">
        <f t="shared" ca="1" si="7"/>
        <v>2333.6255868229982</v>
      </c>
      <c r="AC9" s="71">
        <f t="shared" ca="1" si="7"/>
        <v>2082.15768368412</v>
      </c>
      <c r="AD9" s="71">
        <f t="shared" ca="1" si="7"/>
        <v>1909.5159614565014</v>
      </c>
      <c r="AE9" s="71">
        <f t="shared" ca="1" si="7"/>
        <v>1693.5494325114851</v>
      </c>
      <c r="AF9" s="71">
        <f t="shared" ca="1" si="7"/>
        <v>1467.1731773261586</v>
      </c>
      <c r="AG9" s="71">
        <f t="shared" ca="1" si="7"/>
        <v>1339.3184707507148</v>
      </c>
      <c r="AH9" s="71">
        <f t="shared" ca="1" si="7"/>
        <v>1242.7222490929153</v>
      </c>
      <c r="AI9" s="58"/>
    </row>
    <row r="10" spans="1:35">
      <c r="A10" s="58"/>
      <c r="B10" s="70">
        <f t="shared" si="5"/>
        <v>4</v>
      </c>
      <c r="C10" s="71">
        <f t="shared" ca="1" si="0"/>
        <v>5000</v>
      </c>
      <c r="D10" s="71">
        <f ca="1">C10*(1-Data!C6)</f>
        <v>4175</v>
      </c>
      <c r="E10" s="71">
        <f ca="1">D10*(1-Data!D6)</f>
        <v>3314.9500000000003</v>
      </c>
      <c r="F10" s="71">
        <f ca="1">E10*(1-Data!E6)</f>
        <v>2986.7699500000003</v>
      </c>
      <c r="G10" s="71">
        <f ca="1">F10*(1-Data!F6)</f>
        <v>2703.0268047500003</v>
      </c>
      <c r="H10" s="71">
        <f ca="1">G10*(1-Data!G6)</f>
        <v>2297.5727840375002</v>
      </c>
      <c r="I10" s="71">
        <f ca="1">H10*(1-Data!H6)</f>
        <v>2148.2305530750627</v>
      </c>
      <c r="J10" s="71">
        <f ca="1">I10*(1-Data!I6)</f>
        <v>2049.4119476336095</v>
      </c>
      <c r="K10" s="71">
        <f ca="1">J10*(1-Data!J6)</f>
        <v>1875.2119320847528</v>
      </c>
      <c r="L10" s="71">
        <f ca="1">K10*(1-Data!K6)</f>
        <v>1578.9284468153619</v>
      </c>
      <c r="M10" s="71">
        <f ca="1">L10*(1-Data!L6)</f>
        <v>1408.4041745593029</v>
      </c>
      <c r="N10" s="71">
        <f ca="1">M10*(1-Data!M6)</f>
        <v>1312.6326906892702</v>
      </c>
      <c r="O10" s="71">
        <f ca="1">N10*(1-Data!N6)</f>
        <v>1177.4315235482754</v>
      </c>
      <c r="Q10" s="71">
        <f t="shared" ca="1" si="6"/>
        <v>1177.4315235482754</v>
      </c>
      <c r="R10" s="73">
        <f t="shared" ca="1" si="1"/>
        <v>3822.5684764517246</v>
      </c>
      <c r="S10" s="76" t="b">
        <f t="shared" ca="1" si="2"/>
        <v>1</v>
      </c>
      <c r="U10" s="70" t="s">
        <v>223</v>
      </c>
      <c r="V10" s="71">
        <f t="shared" ref="V10:AH10" ca="1" si="8">AVERAGE(C7:C106)</f>
        <v>5000</v>
      </c>
      <c r="W10" s="71">
        <f t="shared" ca="1" si="8"/>
        <v>4220.5</v>
      </c>
      <c r="X10" s="71">
        <f t="shared" ca="1" si="8"/>
        <v>3648.9478499999996</v>
      </c>
      <c r="Y10" s="71">
        <f t="shared" ca="1" si="8"/>
        <v>3268.7121274000006</v>
      </c>
      <c r="Z10" s="71">
        <f t="shared" ca="1" si="8"/>
        <v>2949.1955578200491</v>
      </c>
      <c r="AA10" s="71">
        <f t="shared" ca="1" si="8"/>
        <v>2615.3398001080213</v>
      </c>
      <c r="AB10" s="71">
        <f t="shared" ca="1" si="8"/>
        <v>2354.9584258685736</v>
      </c>
      <c r="AC10" s="71">
        <f t="shared" ca="1" si="8"/>
        <v>2110.1499131405076</v>
      </c>
      <c r="AD10" s="71">
        <f t="shared" ca="1" si="8"/>
        <v>1895.7153286492332</v>
      </c>
      <c r="AE10" s="71">
        <f t="shared" ca="1" si="8"/>
        <v>1697.428875274954</v>
      </c>
      <c r="AF10" s="71">
        <f t="shared" ca="1" si="8"/>
        <v>1521.7197096737043</v>
      </c>
      <c r="AG10" s="71">
        <f t="shared" ca="1" si="8"/>
        <v>1374.5337436314526</v>
      </c>
      <c r="AH10" s="71">
        <f t="shared" ca="1" si="8"/>
        <v>1229.9676107648686</v>
      </c>
      <c r="AI10" s="58"/>
    </row>
    <row r="11" spans="1:35">
      <c r="A11" s="58"/>
      <c r="B11" s="70">
        <f t="shared" si="5"/>
        <v>5</v>
      </c>
      <c r="C11" s="71">
        <f t="shared" ca="1" si="0"/>
        <v>5000</v>
      </c>
      <c r="D11" s="71">
        <f ca="1">C11*(1-Data!C7)</f>
        <v>4210</v>
      </c>
      <c r="E11" s="71">
        <f ca="1">D11*(1-Data!D7)</f>
        <v>3279.59</v>
      </c>
      <c r="F11" s="71">
        <f ca="1">E11*(1-Data!E7)</f>
        <v>3243.51451</v>
      </c>
      <c r="G11" s="71">
        <f ca="1">F11*(1-Data!F7)</f>
        <v>2974.30280567</v>
      </c>
      <c r="H11" s="71">
        <f ca="1">G11*(1-Data!G7)</f>
        <v>2882.0994186942298</v>
      </c>
      <c r="I11" s="71">
        <f ca="1">H11*(1-Data!H7)</f>
        <v>2455.5487047274837</v>
      </c>
      <c r="J11" s="71">
        <f ca="1">I11*(1-Data!I7)</f>
        <v>2249.2826135303753</v>
      </c>
      <c r="K11" s="71">
        <f ca="1">J11*(1-Data!J7)</f>
        <v>1952.3773085443659</v>
      </c>
      <c r="L11" s="71">
        <f ca="1">K11*(1-Data!K7)</f>
        <v>1803.9966330949942</v>
      </c>
      <c r="M11" s="71">
        <f ca="1">L11*(1-Data!L7)</f>
        <v>1679.5208654114397</v>
      </c>
      <c r="N11" s="71">
        <f ca="1">M11*(1-Data!M7)</f>
        <v>1467.9012363695983</v>
      </c>
      <c r="O11" s="71">
        <f ca="1">N11*(1-Data!N7)</f>
        <v>1431.2037054603584</v>
      </c>
      <c r="Q11" s="71">
        <f t="shared" ca="1" si="6"/>
        <v>1431.2037054603584</v>
      </c>
      <c r="R11" s="73">
        <f t="shared" ca="1" si="1"/>
        <v>3568.7962945396416</v>
      </c>
      <c r="S11" s="76" t="b">
        <f t="shared" ca="1" si="2"/>
        <v>1</v>
      </c>
      <c r="U11" s="58"/>
      <c r="V11" s="59"/>
      <c r="W11" s="59"/>
      <c r="X11" s="59"/>
      <c r="Y11" s="59"/>
      <c r="Z11" s="59"/>
      <c r="AA11" s="59"/>
      <c r="AB11" s="59"/>
      <c r="AC11" s="59"/>
      <c r="AD11" s="59"/>
      <c r="AE11" s="59"/>
      <c r="AF11" s="59"/>
      <c r="AG11" s="59"/>
      <c r="AH11" s="59"/>
      <c r="AI11" s="58"/>
    </row>
    <row r="12" spans="1:35">
      <c r="A12" s="58"/>
      <c r="B12" s="70">
        <f t="shared" si="5"/>
        <v>6</v>
      </c>
      <c r="C12" s="71">
        <f t="shared" ca="1" si="0"/>
        <v>5000</v>
      </c>
      <c r="D12" s="71">
        <f ca="1">C12*(1-Data!C8)</f>
        <v>4995</v>
      </c>
      <c r="E12" s="71">
        <f ca="1">D12*(1-Data!D8)</f>
        <v>4155.84</v>
      </c>
      <c r="F12" s="71">
        <f ca="1">E12*(1-Data!E8)</f>
        <v>3968.8272000000002</v>
      </c>
      <c r="G12" s="71">
        <f ca="1">F12*(1-Data!F8)</f>
        <v>3532.2562080000002</v>
      </c>
      <c r="H12" s="71">
        <f ca="1">G12*(1-Data!G8)</f>
        <v>3419.224009344</v>
      </c>
      <c r="I12" s="71">
        <f ca="1">H12*(1-Data!H8)</f>
        <v>2858.4712718115838</v>
      </c>
      <c r="J12" s="71">
        <f ca="1">I12*(1-Data!I8)</f>
        <v>2655.5198115129615</v>
      </c>
      <c r="K12" s="71">
        <f ca="1">J12*(1-Data!J8)</f>
        <v>2177.5262454406284</v>
      </c>
      <c r="L12" s="71">
        <f ca="1">K12*(1-Data!K8)</f>
        <v>1951.063515914803</v>
      </c>
      <c r="M12" s="71">
        <f ca="1">L12*(1-Data!L8)</f>
        <v>1695.4741953299638</v>
      </c>
      <c r="N12" s="71">
        <f ca="1">M12*(1-Data!M8)</f>
        <v>1483.5399209137183</v>
      </c>
      <c r="O12" s="71">
        <f ca="1">N12*(1-Data!N8)</f>
        <v>1219.4698149910766</v>
      </c>
      <c r="Q12" s="71">
        <f t="shared" ca="1" si="6"/>
        <v>1219.4698149910766</v>
      </c>
      <c r="R12" s="73">
        <f t="shared" ca="1" si="1"/>
        <v>3780.5301850089236</v>
      </c>
      <c r="S12" s="76" t="b">
        <f t="shared" ca="1" si="2"/>
        <v>1</v>
      </c>
      <c r="U12" s="58"/>
      <c r="V12" s="59"/>
      <c r="W12" s="59"/>
      <c r="X12" s="59"/>
      <c r="Y12" s="59"/>
      <c r="Z12" s="59"/>
      <c r="AA12" s="59"/>
      <c r="AB12" s="59"/>
      <c r="AC12" s="59"/>
      <c r="AD12" s="59"/>
      <c r="AE12" s="59"/>
      <c r="AF12" s="59"/>
      <c r="AG12" s="59"/>
      <c r="AH12" s="59"/>
      <c r="AI12" s="58"/>
    </row>
    <row r="13" spans="1:35">
      <c r="A13" s="58"/>
      <c r="B13" s="70">
        <f t="shared" si="5"/>
        <v>7</v>
      </c>
      <c r="C13" s="71">
        <f t="shared" ca="1" si="0"/>
        <v>5000</v>
      </c>
      <c r="D13" s="71">
        <f ca="1">C13*(1-Data!C9)</f>
        <v>4034.9999999999995</v>
      </c>
      <c r="E13" s="71">
        <f ca="1">D13*(1-Data!D9)</f>
        <v>3381.3299999999995</v>
      </c>
      <c r="F13" s="71">
        <f ca="1">E13*(1-Data!E9)</f>
        <v>2833.5545399999996</v>
      </c>
      <c r="G13" s="71">
        <f ca="1">F13*(1-Data!F9)</f>
        <v>2340.5160500399998</v>
      </c>
      <c r="H13" s="71">
        <f ca="1">G13*(1-Data!G9)</f>
        <v>2174.33941048716</v>
      </c>
      <c r="I13" s="71">
        <f ca="1">H13*(1-Data!H9)</f>
        <v>2002.5665970586745</v>
      </c>
      <c r="J13" s="71">
        <f ca="1">I13*(1-Data!I9)</f>
        <v>1692.1687745145798</v>
      </c>
      <c r="K13" s="71">
        <f ca="1">J13*(1-Data!J9)</f>
        <v>1370.6567073568096</v>
      </c>
      <c r="L13" s="71">
        <f ca="1">K13*(1-Data!K9)</f>
        <v>1289.7879616227578</v>
      </c>
      <c r="M13" s="71">
        <f ca="1">L13*(1-Data!L9)</f>
        <v>1227.8781394648654</v>
      </c>
      <c r="N13" s="71">
        <f ca="1">M13*(1-Data!M9)</f>
        <v>1122.2806194708869</v>
      </c>
      <c r="O13" s="71">
        <f ca="1">N13*(1-Data!N9)</f>
        <v>1051.576940444221</v>
      </c>
      <c r="Q13" s="71">
        <f t="shared" ca="1" si="6"/>
        <v>1051.576940444221</v>
      </c>
      <c r="R13" s="73">
        <f t="shared" ca="1" si="1"/>
        <v>3948.4230595557792</v>
      </c>
      <c r="S13" s="76" t="b">
        <f t="shared" ca="1" si="2"/>
        <v>1</v>
      </c>
    </row>
    <row r="14" spans="1:35">
      <c r="A14" s="58"/>
      <c r="B14" s="70">
        <f t="shared" si="5"/>
        <v>8</v>
      </c>
      <c r="C14" s="71">
        <f t="shared" ca="1" si="0"/>
        <v>5000</v>
      </c>
      <c r="D14" s="71">
        <f ca="1">C14*(1-Data!C10)</f>
        <v>4100</v>
      </c>
      <c r="E14" s="71">
        <f ca="1">D14*(1-Data!D10)</f>
        <v>3858.1000000000004</v>
      </c>
      <c r="F14" s="71">
        <f ca="1">E14*(1-Data!E10)</f>
        <v>3275.5269000000003</v>
      </c>
      <c r="G14" s="71">
        <f ca="1">F14*(1-Data!F10)</f>
        <v>2944.6986831000004</v>
      </c>
      <c r="H14" s="71">
        <f ca="1">G14*(1-Data!G10)</f>
        <v>2579.5560463956003</v>
      </c>
      <c r="I14" s="71">
        <f ca="1">H14*(1-Data!H10)</f>
        <v>2280.3275450137107</v>
      </c>
      <c r="J14" s="71">
        <f ca="1">I14*(1-Data!I10)</f>
        <v>1865.3079318212156</v>
      </c>
      <c r="K14" s="71">
        <f ca="1">J14*(1-Data!J10)</f>
        <v>1531.4178120252179</v>
      </c>
      <c r="L14" s="71">
        <f ca="1">K14*(1-Data!K10)</f>
        <v>1485.4752776644614</v>
      </c>
      <c r="M14" s="71">
        <f ca="1">L14*(1-Data!L10)</f>
        <v>1434.9691182238696</v>
      </c>
      <c r="N14" s="71">
        <f ca="1">M14*(1-Data!M10)</f>
        <v>1346.0010328939895</v>
      </c>
      <c r="O14" s="71">
        <f ca="1">N14*(1-Data!N10)</f>
        <v>1337.9250266966255</v>
      </c>
      <c r="Q14" s="71">
        <f t="shared" ca="1" si="6"/>
        <v>1337.9250266966255</v>
      </c>
      <c r="R14" s="73">
        <f t="shared" ca="1" si="1"/>
        <v>3662.0749733033745</v>
      </c>
      <c r="S14" s="76" t="b">
        <f t="shared" ca="1" si="2"/>
        <v>1</v>
      </c>
    </row>
    <row r="15" spans="1:35">
      <c r="A15" s="58"/>
      <c r="B15" s="70">
        <f t="shared" si="5"/>
        <v>9</v>
      </c>
      <c r="C15" s="71">
        <f t="shared" ca="1" si="0"/>
        <v>5000</v>
      </c>
      <c r="D15" s="71">
        <f ca="1">C15*(1-Data!C11)</f>
        <v>4845</v>
      </c>
      <c r="E15" s="71">
        <f ca="1">D15*(1-Data!D11)</f>
        <v>3711.27</v>
      </c>
      <c r="F15" s="71">
        <f ca="1">E15*(1-Data!E11)</f>
        <v>3239.9387099999999</v>
      </c>
      <c r="G15" s="71">
        <f ca="1">F15*(1-Data!F11)</f>
        <v>3214.01920032</v>
      </c>
      <c r="H15" s="71">
        <f ca="1">G15*(1-Data!G11)</f>
        <v>2661.2078978649602</v>
      </c>
      <c r="I15" s="71">
        <f ca="1">H15*(1-Data!H11)</f>
        <v>2139.611149883428</v>
      </c>
      <c r="J15" s="71">
        <f ca="1">I15*(1-Data!I11)</f>
        <v>2120.3546495344772</v>
      </c>
      <c r="K15" s="71">
        <f ca="1">J15*(1-Data!J11)</f>
        <v>1734.4501033192025</v>
      </c>
      <c r="L15" s="71">
        <f ca="1">K15*(1-Data!K11)</f>
        <v>1399.7012333785963</v>
      </c>
      <c r="M15" s="71">
        <f ca="1">L15*(1-Data!L11)</f>
        <v>1136.5574015034204</v>
      </c>
      <c r="N15" s="71">
        <f ca="1">M15*(1-Data!M11)</f>
        <v>1044.4962519816434</v>
      </c>
      <c r="O15" s="71">
        <f ca="1">N15*(1-Data!N11)</f>
        <v>908.71173922402966</v>
      </c>
      <c r="Q15" s="71">
        <f t="shared" ca="1" si="6"/>
        <v>908.71173922402966</v>
      </c>
      <c r="R15" s="73">
        <f t="shared" ca="1" si="1"/>
        <v>4091.2882607759702</v>
      </c>
      <c r="S15" s="76" t="b">
        <f t="shared" ca="1" si="2"/>
        <v>1</v>
      </c>
    </row>
    <row r="16" spans="1:35">
      <c r="A16" s="58"/>
      <c r="B16" s="70">
        <f t="shared" si="5"/>
        <v>10</v>
      </c>
      <c r="C16" s="71">
        <f t="shared" ca="1" si="0"/>
        <v>5000</v>
      </c>
      <c r="D16" s="71">
        <f ca="1">C16*(1-Data!C12)</f>
        <v>4590</v>
      </c>
      <c r="E16" s="71">
        <f ca="1">D16*(1-Data!D12)</f>
        <v>3566.4300000000003</v>
      </c>
      <c r="F16" s="71">
        <f ca="1">E16*(1-Data!E12)</f>
        <v>3366.7099200000002</v>
      </c>
      <c r="G16" s="71">
        <f ca="1">F16*(1-Data!F12)</f>
        <v>3127.6735156800005</v>
      </c>
      <c r="H16" s="71">
        <f ca="1">G16*(1-Data!G12)</f>
        <v>2527.1602006694407</v>
      </c>
      <c r="I16" s="71">
        <f ca="1">H16*(1-Data!H12)</f>
        <v>2496.8342782614072</v>
      </c>
      <c r="J16" s="71">
        <f ca="1">I16*(1-Data!I12)</f>
        <v>2084.8566223482749</v>
      </c>
      <c r="K16" s="71">
        <f ca="1">J16*(1-Data!J12)</f>
        <v>1903.474096203975</v>
      </c>
      <c r="L16" s="71">
        <f ca="1">K16*(1-Data!K12)</f>
        <v>1676.960678755702</v>
      </c>
      <c r="M16" s="71">
        <f ca="1">L16*(1-Data!L12)</f>
        <v>1423.739616263591</v>
      </c>
      <c r="N16" s="71">
        <f ca="1">M16*(1-Data!M12)</f>
        <v>1164.6190061036175</v>
      </c>
      <c r="O16" s="71">
        <f ca="1">N16*(1-Data!N12)</f>
        <v>943.34139494393025</v>
      </c>
      <c r="Q16" s="71">
        <f t="shared" ca="1" si="6"/>
        <v>943.34139494393025</v>
      </c>
      <c r="R16" s="73">
        <f t="shared" ca="1" si="1"/>
        <v>4056.65860505607</v>
      </c>
      <c r="S16" s="76" t="b">
        <f t="shared" ca="1" si="2"/>
        <v>1</v>
      </c>
    </row>
    <row r="17" spans="1:19">
      <c r="A17" s="58"/>
      <c r="B17" s="70">
        <f t="shared" si="5"/>
        <v>11</v>
      </c>
      <c r="C17" s="71">
        <f t="shared" ca="1" si="0"/>
        <v>5000</v>
      </c>
      <c r="D17" s="71">
        <f ca="1">C17*(1-Data!C13)</f>
        <v>3670</v>
      </c>
      <c r="E17" s="71">
        <f ca="1">D17*(1-Data!D13)</f>
        <v>2980.0400000000004</v>
      </c>
      <c r="F17" s="71">
        <f ca="1">E17*(1-Data!E13)</f>
        <v>2416.8124400000002</v>
      </c>
      <c r="G17" s="71">
        <f ca="1">F17*(1-Data!F13)</f>
        <v>2102.6268227999999</v>
      </c>
      <c r="H17" s="71">
        <f ca="1">G17*(1-Data!G13)</f>
        <v>1770.4117847975999</v>
      </c>
      <c r="I17" s="71">
        <f ca="1">H17*(1-Data!H13)</f>
        <v>1717.2994312536719</v>
      </c>
      <c r="J17" s="71">
        <f ca="1">I17*(1-Data!I13)</f>
        <v>1641.7382562785103</v>
      </c>
      <c r="K17" s="71">
        <f ca="1">J17*(1-Data!J13)</f>
        <v>1538.3087461329642</v>
      </c>
      <c r="L17" s="71">
        <f ca="1">K17*(1-Data!K13)</f>
        <v>1289.102729259424</v>
      </c>
      <c r="M17" s="71">
        <f ca="1">L17*(1-Data!L13)</f>
        <v>1220.7802846086745</v>
      </c>
      <c r="N17" s="71">
        <f ca="1">M17*(1-Data!M13)</f>
        <v>1168.2867323705013</v>
      </c>
      <c r="O17" s="71">
        <f ca="1">N17*(1-Data!N13)</f>
        <v>1160.1087252439079</v>
      </c>
      <c r="Q17" s="71">
        <f t="shared" ca="1" si="6"/>
        <v>1160.1087252439079</v>
      </c>
      <c r="R17" s="73">
        <f t="shared" ca="1" si="1"/>
        <v>3839.8912747560921</v>
      </c>
      <c r="S17" s="76" t="b">
        <f t="shared" ca="1" si="2"/>
        <v>1</v>
      </c>
    </row>
    <row r="18" spans="1:19">
      <c r="A18" s="58"/>
      <c r="B18" s="70">
        <f t="shared" si="5"/>
        <v>12</v>
      </c>
      <c r="C18" s="71">
        <f t="shared" ca="1" si="0"/>
        <v>5000</v>
      </c>
      <c r="D18" s="71">
        <f ca="1">C18*(1-Data!C14)</f>
        <v>4905</v>
      </c>
      <c r="E18" s="71">
        <f ca="1">D18*(1-Data!D14)</f>
        <v>3742.5149999999999</v>
      </c>
      <c r="F18" s="71">
        <f ca="1">E18*(1-Data!E14)</f>
        <v>3394.4611049999999</v>
      </c>
      <c r="G18" s="71">
        <f ca="1">F18*(1-Data!F14)</f>
        <v>2966.7590057699999</v>
      </c>
      <c r="H18" s="71">
        <f ca="1">G18*(1-Data!G14)</f>
        <v>2910.3905846603698</v>
      </c>
      <c r="I18" s="71">
        <f ca="1">H18*(1-Data!H14)</f>
        <v>2709.5736343188046</v>
      </c>
      <c r="J18" s="71">
        <f ca="1">I18*(1-Data!I14)</f>
        <v>2186.6259228952749</v>
      </c>
      <c r="K18" s="71">
        <f ca="1">J18*(1-Data!J14)</f>
        <v>1941.7238195310042</v>
      </c>
      <c r="L18" s="71">
        <f ca="1">K18*(1-Data!K14)</f>
        <v>1774.735571051338</v>
      </c>
      <c r="M18" s="71">
        <f ca="1">L18*(1-Data!L14)</f>
        <v>1725.0429750619005</v>
      </c>
      <c r="N18" s="71">
        <f ca="1">M18*(1-Data!M14)</f>
        <v>1614.6402246579387</v>
      </c>
      <c r="O18" s="71">
        <f ca="1">N18*(1-Data!N14)</f>
        <v>1301.4000210742986</v>
      </c>
      <c r="Q18" s="71">
        <f t="shared" ca="1" si="6"/>
        <v>1301.4000210742986</v>
      </c>
      <c r="R18" s="73">
        <f t="shared" ca="1" si="1"/>
        <v>3698.5999789257012</v>
      </c>
      <c r="S18" s="76" t="b">
        <f t="shared" ca="1" si="2"/>
        <v>1</v>
      </c>
    </row>
    <row r="19" spans="1:19">
      <c r="A19" s="58"/>
      <c r="B19" s="70">
        <f t="shared" si="5"/>
        <v>13</v>
      </c>
      <c r="C19" s="71">
        <f t="shared" ca="1" si="0"/>
        <v>5000</v>
      </c>
      <c r="D19" s="71">
        <f ca="1">C19*(1-Data!C15)</f>
        <v>4450</v>
      </c>
      <c r="E19" s="71">
        <f ca="1">D19*(1-Data!D15)</f>
        <v>4187.45</v>
      </c>
      <c r="F19" s="71">
        <f ca="1">E19*(1-Data!E15)</f>
        <v>3429.5215499999995</v>
      </c>
      <c r="G19" s="71">
        <f ca="1">F19*(1-Data!F15)</f>
        <v>3264.9045155999993</v>
      </c>
      <c r="H19" s="71">
        <f ca="1">G19*(1-Data!G15)</f>
        <v>3049.4208175703993</v>
      </c>
      <c r="I19" s="71">
        <f ca="1">H19*(1-Data!H15)</f>
        <v>2964.037034678428</v>
      </c>
      <c r="J19" s="71">
        <f ca="1">I19*(1-Data!I15)</f>
        <v>2400.8699980895267</v>
      </c>
      <c r="K19" s="71">
        <f ca="1">J19*(1-Data!J15)</f>
        <v>1999.9247084085757</v>
      </c>
      <c r="L19" s="71">
        <f ca="1">K19*(1-Data!K15)</f>
        <v>1901.9283976965555</v>
      </c>
      <c r="M19" s="71">
        <f ca="1">L19*(1-Data!L15)</f>
        <v>1542.4639305319065</v>
      </c>
      <c r="N19" s="71">
        <f ca="1">M19*(1-Data!M15)</f>
        <v>1519.3269715739279</v>
      </c>
      <c r="O19" s="71">
        <f ca="1">N19*(1-Data!N15)</f>
        <v>1236.7321548611774</v>
      </c>
      <c r="Q19" s="71">
        <f t="shared" ca="1" si="6"/>
        <v>1236.7321548611774</v>
      </c>
      <c r="R19" s="73">
        <f t="shared" ca="1" si="1"/>
        <v>3763.2678451388228</v>
      </c>
      <c r="S19" s="76" t="b">
        <f t="shared" ca="1" si="2"/>
        <v>1</v>
      </c>
    </row>
    <row r="20" spans="1:19">
      <c r="A20" s="58"/>
      <c r="B20" s="70">
        <f t="shared" si="5"/>
        <v>14</v>
      </c>
      <c r="C20" s="71">
        <f t="shared" ca="1" si="0"/>
        <v>5000</v>
      </c>
      <c r="D20" s="71">
        <f ca="1">C20*(1-Data!C16)</f>
        <v>4445</v>
      </c>
      <c r="E20" s="71">
        <f ca="1">D20*(1-Data!D16)</f>
        <v>3435.9850000000001</v>
      </c>
      <c r="F20" s="71">
        <f ca="1">E20*(1-Data!E16)</f>
        <v>3250.4418099999998</v>
      </c>
      <c r="G20" s="71">
        <f ca="1">F20*(1-Data!F16)</f>
        <v>3146.4276720799999</v>
      </c>
      <c r="H20" s="71">
        <f ca="1">G20*(1-Data!G16)</f>
        <v>2554.89926972896</v>
      </c>
      <c r="I20" s="71">
        <f ca="1">H20*(1-Data!H16)</f>
        <v>2365.8367237690172</v>
      </c>
      <c r="J20" s="71">
        <f ca="1">I20*(1-Data!I16)</f>
        <v>1973.1078276233602</v>
      </c>
      <c r="K20" s="71">
        <f ca="1">J20*(1-Data!J16)</f>
        <v>1661.3567908588693</v>
      </c>
      <c r="L20" s="71">
        <f ca="1">K20*(1-Data!K16)</f>
        <v>1445.3804080472164</v>
      </c>
      <c r="M20" s="71">
        <f ca="1">L20*(1-Data!L16)</f>
        <v>1225.6825860240394</v>
      </c>
      <c r="N20" s="71">
        <f ca="1">M20*(1-Data!M16)</f>
        <v>1025.8963245021209</v>
      </c>
      <c r="O20" s="71">
        <f ca="1">N20*(1-Data!N16)</f>
        <v>975.62740460151701</v>
      </c>
      <c r="Q20" s="71">
        <f t="shared" ca="1" si="6"/>
        <v>975.62740460151701</v>
      </c>
      <c r="R20" s="73">
        <f t="shared" ca="1" si="1"/>
        <v>4024.3725953984831</v>
      </c>
      <c r="S20" s="76" t="b">
        <f t="shared" ca="1" si="2"/>
        <v>1</v>
      </c>
    </row>
    <row r="21" spans="1:19">
      <c r="A21" s="58"/>
      <c r="B21" s="70">
        <f t="shared" si="5"/>
        <v>15</v>
      </c>
      <c r="C21" s="71">
        <f t="shared" ca="1" si="0"/>
        <v>5000</v>
      </c>
      <c r="D21" s="71">
        <f ca="1">C21*(1-Data!C17)</f>
        <v>3575.0000000000005</v>
      </c>
      <c r="E21" s="71">
        <f ca="1">D21*(1-Data!D17)</f>
        <v>2795.6500000000005</v>
      </c>
      <c r="F21" s="71">
        <f ca="1">E21*(1-Data!E17)</f>
        <v>2289.6373500000004</v>
      </c>
      <c r="G21" s="71">
        <f ca="1">F21*(1-Data!F17)</f>
        <v>1957.6399342500004</v>
      </c>
      <c r="H21" s="71">
        <f ca="1">G21*(1-Data!G17)</f>
        <v>1613.0953058220005</v>
      </c>
      <c r="I21" s="71">
        <f ca="1">H21*(1-Data!H17)</f>
        <v>1290.4762446576005</v>
      </c>
      <c r="J21" s="71">
        <f ca="1">I21*(1-Data!I17)</f>
        <v>1089.1619504910147</v>
      </c>
      <c r="K21" s="71">
        <f ca="1">J21*(1-Data!J17)</f>
        <v>904.00441890754223</v>
      </c>
      <c r="L21" s="71">
        <f ca="1">K21*(1-Data!K17)</f>
        <v>835.30008307056903</v>
      </c>
      <c r="M21" s="71">
        <f ca="1">L21*(1-Data!L17)</f>
        <v>716.68747127454822</v>
      </c>
      <c r="N21" s="71">
        <f ca="1">M21*(1-Data!M17)</f>
        <v>677.26966035444798</v>
      </c>
      <c r="O21" s="71">
        <f ca="1">N21*(1-Data!N17)</f>
        <v>585.83825620659752</v>
      </c>
      <c r="Q21" s="71">
        <f t="shared" ca="1" si="6"/>
        <v>585.83825620659752</v>
      </c>
      <c r="R21" s="73">
        <f t="shared" ca="1" si="1"/>
        <v>4414.1617437934028</v>
      </c>
      <c r="S21" s="76" t="b">
        <f t="shared" ca="1" si="2"/>
        <v>1</v>
      </c>
    </row>
    <row r="22" spans="1:19">
      <c r="A22" s="58"/>
      <c r="B22" s="70">
        <f t="shared" si="5"/>
        <v>16</v>
      </c>
      <c r="C22" s="71">
        <f t="shared" ca="1" si="0"/>
        <v>5000</v>
      </c>
      <c r="D22" s="71">
        <f ca="1">C22*(1-Data!C18)</f>
        <v>3800</v>
      </c>
      <c r="E22" s="71">
        <f ca="1">D22*(1-Data!D18)</f>
        <v>3450.4</v>
      </c>
      <c r="F22" s="71">
        <f ca="1">E22*(1-Data!E18)</f>
        <v>3346.8879999999999</v>
      </c>
      <c r="G22" s="71">
        <f ca="1">F22*(1-Data!F18)</f>
        <v>2680.8572879999997</v>
      </c>
      <c r="H22" s="71">
        <f ca="1">G22*(1-Data!G18)</f>
        <v>2651.3678578319996</v>
      </c>
      <c r="I22" s="71">
        <f ca="1">H22*(1-Data!H18)</f>
        <v>2322.5982434608318</v>
      </c>
      <c r="J22" s="71">
        <f ca="1">I22*(1-Data!I18)</f>
        <v>1969.5633104547853</v>
      </c>
      <c r="K22" s="71">
        <f ca="1">J22*(1-Data!J18)</f>
        <v>1717.4592067165729</v>
      </c>
      <c r="L22" s="71">
        <f ca="1">K22*(1-Data!K18)</f>
        <v>1705.4369922695569</v>
      </c>
      <c r="M22" s="71">
        <f ca="1">L22*(1-Data!L18)</f>
        <v>1371.1713417847238</v>
      </c>
      <c r="N22" s="71">
        <f ca="1">M22*(1-Data!M18)</f>
        <v>1341.0055722654599</v>
      </c>
      <c r="O22" s="71">
        <f ca="1">N22*(1-Data!N18)</f>
        <v>1099.6245692576772</v>
      </c>
      <c r="Q22" s="71">
        <f t="shared" ca="1" si="6"/>
        <v>1099.6245692576772</v>
      </c>
      <c r="R22" s="73">
        <f t="shared" ca="1" si="1"/>
        <v>3900.3754307423228</v>
      </c>
      <c r="S22" s="76" t="b">
        <f t="shared" ca="1" si="2"/>
        <v>1</v>
      </c>
    </row>
    <row r="23" spans="1:19">
      <c r="A23" s="58"/>
      <c r="B23" s="70">
        <f t="shared" si="5"/>
        <v>17</v>
      </c>
      <c r="C23" s="71">
        <f t="shared" ca="1" si="0"/>
        <v>5000</v>
      </c>
      <c r="D23" s="71">
        <f ca="1">C23*(1-Data!C19)</f>
        <v>4400</v>
      </c>
      <c r="E23" s="71">
        <f ca="1">D23*(1-Data!D19)</f>
        <v>4334</v>
      </c>
      <c r="F23" s="71">
        <f ca="1">E23*(1-Data!E19)</f>
        <v>4117.3</v>
      </c>
      <c r="G23" s="71">
        <f ca="1">F23*(1-Data!F19)</f>
        <v>3590.2856000000002</v>
      </c>
      <c r="H23" s="71">
        <f ca="1">G23*(1-Data!G19)</f>
        <v>3378.4587496000004</v>
      </c>
      <c r="I23" s="71">
        <f ca="1">H23*(1-Data!H19)</f>
        <v>3172.3727658744006</v>
      </c>
      <c r="J23" s="71">
        <f ca="1">I23*(1-Data!I19)</f>
        <v>2677.482614397994</v>
      </c>
      <c r="K23" s="71">
        <f ca="1">J23*(1-Data!J19)</f>
        <v>2444.5416269453685</v>
      </c>
      <c r="L23" s="71">
        <f ca="1">K23*(1-Data!K19)</f>
        <v>1982.5232594526938</v>
      </c>
      <c r="M23" s="71">
        <f ca="1">L23*(1-Data!L19)</f>
        <v>1788.2359800263298</v>
      </c>
      <c r="N23" s="71">
        <f ca="1">M23*(1-Data!M19)</f>
        <v>1503.9064592021432</v>
      </c>
      <c r="O23" s="71">
        <f ca="1">N23*(1-Data!N19)</f>
        <v>1320.4298711794818</v>
      </c>
      <c r="Q23" s="71">
        <f t="shared" ca="1" si="6"/>
        <v>1320.4298711794818</v>
      </c>
      <c r="R23" s="73">
        <f t="shared" ca="1" si="1"/>
        <v>3679.5701288205182</v>
      </c>
      <c r="S23" s="76" t="b">
        <f t="shared" ca="1" si="2"/>
        <v>1</v>
      </c>
    </row>
    <row r="24" spans="1:19">
      <c r="A24" s="58"/>
      <c r="B24" s="70">
        <f t="shared" si="5"/>
        <v>18</v>
      </c>
      <c r="C24" s="71">
        <f t="shared" ca="1" si="0"/>
        <v>5000</v>
      </c>
      <c r="D24" s="71">
        <f ca="1">C24*(1-Data!C20)</f>
        <v>4275</v>
      </c>
      <c r="E24" s="71">
        <f ca="1">D24*(1-Data!D20)</f>
        <v>3809.0250000000001</v>
      </c>
      <c r="F24" s="71">
        <f ca="1">E24*(1-Data!E20)</f>
        <v>3161.4907499999999</v>
      </c>
      <c r="G24" s="71">
        <f ca="1">F24*(1-Data!F20)</f>
        <v>2924.37894375</v>
      </c>
      <c r="H24" s="71">
        <f ca="1">G24*(1-Data!G20)</f>
        <v>2362.89818655</v>
      </c>
      <c r="I24" s="71">
        <f ca="1">H24*(1-Data!H20)</f>
        <v>1902.1330401727498</v>
      </c>
      <c r="J24" s="71">
        <f ca="1">I24*(1-Data!I20)</f>
        <v>1784.2007916820392</v>
      </c>
      <c r="K24" s="71">
        <f ca="1">J24*(1-Data!J20)</f>
        <v>1694.990752097937</v>
      </c>
      <c r="L24" s="71">
        <f ca="1">K24*(1-Data!K20)</f>
        <v>1569.5614364426897</v>
      </c>
      <c r="M24" s="71">
        <f ca="1">L24*(1-Data!L20)</f>
        <v>1266.6360792092505</v>
      </c>
      <c r="N24" s="71">
        <f ca="1">M24*(1-Data!M20)</f>
        <v>1133.6392908922792</v>
      </c>
      <c r="O24" s="71">
        <f ca="1">N24*(1-Data!N20)</f>
        <v>978.33070804003694</v>
      </c>
      <c r="Q24" s="71">
        <f t="shared" ca="1" si="6"/>
        <v>978.33070804003694</v>
      </c>
      <c r="R24" s="73">
        <f t="shared" ca="1" si="1"/>
        <v>4021.6692919599632</v>
      </c>
      <c r="S24" s="76" t="b">
        <f t="shared" ca="1" si="2"/>
        <v>1</v>
      </c>
    </row>
    <row r="25" spans="1:19">
      <c r="A25" s="58"/>
      <c r="B25" s="70">
        <f t="shared" si="5"/>
        <v>19</v>
      </c>
      <c r="C25" s="71">
        <f t="shared" ca="1" si="0"/>
        <v>5000</v>
      </c>
      <c r="D25" s="71">
        <f ca="1">C25*(1-Data!C21)</f>
        <v>3755</v>
      </c>
      <c r="E25" s="71">
        <f ca="1">D25*(1-Data!D21)</f>
        <v>3443.335</v>
      </c>
      <c r="F25" s="71">
        <f ca="1">E25*(1-Data!E21)</f>
        <v>3178.1982050000001</v>
      </c>
      <c r="G25" s="71">
        <f ca="1">F25*(1-Data!F21)</f>
        <v>3092.3868534650001</v>
      </c>
      <c r="H25" s="71">
        <f ca="1">G25*(1-Data!G21)</f>
        <v>2913.02841596403</v>
      </c>
      <c r="I25" s="71">
        <f ca="1">H25*(1-Data!H21)</f>
        <v>2831.4636203170371</v>
      </c>
      <c r="J25" s="71">
        <f ca="1">I25*(1-Data!I21)</f>
        <v>2270.8338234942639</v>
      </c>
      <c r="K25" s="71">
        <f ca="1">J25*(1-Data!J21)</f>
        <v>1902.958744088193</v>
      </c>
      <c r="L25" s="71">
        <f ca="1">K25*(1-Data!K21)</f>
        <v>1862.9966104623409</v>
      </c>
      <c r="M25" s="71">
        <f ca="1">L25*(1-Data!L21)</f>
        <v>1535.1092070209691</v>
      </c>
      <c r="N25" s="71">
        <f ca="1">M25*(1-Data!M21)</f>
        <v>1415.3706888733336</v>
      </c>
      <c r="O25" s="71">
        <f ca="1">N25*(1-Data!N21)</f>
        <v>1263.9260251638868</v>
      </c>
      <c r="Q25" s="71">
        <f t="shared" ca="1" si="6"/>
        <v>1263.9260251638868</v>
      </c>
      <c r="R25" s="73">
        <f t="shared" ca="1" si="1"/>
        <v>3736.0739748361129</v>
      </c>
      <c r="S25" s="76" t="b">
        <f t="shared" ca="1" si="2"/>
        <v>1</v>
      </c>
    </row>
    <row r="26" spans="1:19">
      <c r="A26" s="58"/>
      <c r="B26" s="70">
        <f t="shared" si="5"/>
        <v>20</v>
      </c>
      <c r="C26" s="71">
        <f t="shared" ca="1" si="0"/>
        <v>5000</v>
      </c>
      <c r="D26" s="71">
        <f ca="1">C26*(1-Data!C22)</f>
        <v>4625</v>
      </c>
      <c r="E26" s="71">
        <f ca="1">D26*(1-Data!D22)</f>
        <v>3695.3749999999995</v>
      </c>
      <c r="F26" s="71">
        <f ca="1">E26*(1-Data!E22)</f>
        <v>3141.0687499999995</v>
      </c>
      <c r="G26" s="71">
        <f ca="1">F26*(1-Data!F22)</f>
        <v>2522.2782062499996</v>
      </c>
      <c r="H26" s="71">
        <f ca="1">G26*(1-Data!G22)</f>
        <v>2381.0306266999996</v>
      </c>
      <c r="I26" s="71">
        <f ca="1">H26*(1-Data!H22)</f>
        <v>2366.7444429397997</v>
      </c>
      <c r="J26" s="71">
        <f ca="1">I26*(1-Data!I22)</f>
        <v>2080.3683653440839</v>
      </c>
      <c r="K26" s="71">
        <f ca="1">J26*(1-Data!J22)</f>
        <v>2049.1628398639227</v>
      </c>
      <c r="L26" s="71">
        <f ca="1">K26*(1-Data!K22)</f>
        <v>1872.9348356356254</v>
      </c>
      <c r="M26" s="71">
        <f ca="1">L26*(1-Data!L22)</f>
        <v>1573.2652619339253</v>
      </c>
      <c r="N26" s="71">
        <f ca="1">M26*(1-Data!M22)</f>
        <v>1398.6328178592596</v>
      </c>
      <c r="O26" s="71">
        <f ca="1">N26*(1-Data!N22)</f>
        <v>1300.7285206091115</v>
      </c>
      <c r="Q26" s="71">
        <f t="shared" ca="1" si="6"/>
        <v>1300.7285206091115</v>
      </c>
      <c r="R26" s="73">
        <f t="shared" ca="1" si="1"/>
        <v>3699.2714793908885</v>
      </c>
      <c r="S26" s="76" t="b">
        <f t="shared" ca="1" si="2"/>
        <v>1</v>
      </c>
    </row>
    <row r="27" spans="1:19">
      <c r="A27" s="58"/>
      <c r="B27" s="70">
        <f t="shared" si="5"/>
        <v>21</v>
      </c>
      <c r="C27" s="71">
        <f t="shared" ca="1" si="0"/>
        <v>5000</v>
      </c>
      <c r="D27" s="71">
        <f ca="1">C27*(1-Data!C23)</f>
        <v>4130</v>
      </c>
      <c r="E27" s="71">
        <f ca="1">D27*(1-Data!D23)</f>
        <v>3993.71</v>
      </c>
      <c r="F27" s="71">
        <f ca="1">E27*(1-Data!E23)</f>
        <v>3226.91768</v>
      </c>
      <c r="G27" s="71">
        <f ca="1">F27*(1-Data!F23)</f>
        <v>2926.8143357600002</v>
      </c>
      <c r="H27" s="71">
        <f ca="1">G27*(1-Data!G23)</f>
        <v>2391.2073123159198</v>
      </c>
      <c r="I27" s="71">
        <f ca="1">H27*(1-Data!H23)</f>
        <v>2259.690910138544</v>
      </c>
      <c r="J27" s="71">
        <f ca="1">I27*(1-Data!I23)</f>
        <v>2051.7993464057981</v>
      </c>
      <c r="K27" s="71">
        <f ca="1">J27*(1-Data!J23)</f>
        <v>2035.3849516345517</v>
      </c>
      <c r="L27" s="71">
        <f ca="1">K27*(1-Data!K23)</f>
        <v>2025.2080268763789</v>
      </c>
      <c r="M27" s="71">
        <f ca="1">L27*(1-Data!L23)</f>
        <v>1913.8215853981778</v>
      </c>
      <c r="N27" s="71">
        <f ca="1">M27*(1-Data!M23)</f>
        <v>1605.6963101490712</v>
      </c>
      <c r="O27" s="71">
        <f ca="1">N27*(1-Data!N23)</f>
        <v>1567.1595987054934</v>
      </c>
      <c r="Q27" s="71">
        <f t="shared" ca="1" si="6"/>
        <v>1567.1595987054934</v>
      </c>
      <c r="R27" s="73">
        <f t="shared" ca="1" si="1"/>
        <v>3432.8404012945066</v>
      </c>
      <c r="S27" s="76" t="b">
        <f t="shared" ca="1" si="2"/>
        <v>1</v>
      </c>
    </row>
    <row r="28" spans="1:19">
      <c r="A28" s="58"/>
      <c r="B28" s="70">
        <f t="shared" si="5"/>
        <v>22</v>
      </c>
      <c r="C28" s="71">
        <f t="shared" ca="1" si="0"/>
        <v>5000</v>
      </c>
      <c r="D28" s="71">
        <f ca="1">C28*(1-Data!C24)</f>
        <v>4245</v>
      </c>
      <c r="E28" s="71">
        <f ca="1">D28*(1-Data!D24)</f>
        <v>3735.6</v>
      </c>
      <c r="F28" s="71">
        <f ca="1">E28*(1-Data!E24)</f>
        <v>3104.2835999999998</v>
      </c>
      <c r="G28" s="71">
        <f ca="1">F28*(1-Data!F24)</f>
        <v>2992.5293903999996</v>
      </c>
      <c r="H28" s="71">
        <f ca="1">G28*(1-Data!G24)</f>
        <v>2438.9114531759997</v>
      </c>
      <c r="I28" s="71">
        <f ca="1">H28*(1-Data!H24)</f>
        <v>2292.5767659854396</v>
      </c>
      <c r="J28" s="71">
        <f ca="1">I28*(1-Data!I24)</f>
        <v>1879.9129481080606</v>
      </c>
      <c r="K28" s="71">
        <f ca="1">J28*(1-Data!J24)</f>
        <v>1575.3670505145546</v>
      </c>
      <c r="L28" s="71">
        <f ca="1">K28*(1-Data!K24)</f>
        <v>1271.3212097652456</v>
      </c>
      <c r="M28" s="71">
        <f ca="1">L28*(1-Data!L24)</f>
        <v>1036.1267859586751</v>
      </c>
      <c r="N28" s="71">
        <f ca="1">M28*(1-Data!M24)</f>
        <v>966.70629129944393</v>
      </c>
      <c r="O28" s="71">
        <f ca="1">N28*(1-Data!N24)</f>
        <v>863.2687181304035</v>
      </c>
      <c r="Q28" s="71">
        <f t="shared" ca="1" si="6"/>
        <v>863.2687181304035</v>
      </c>
      <c r="R28" s="73">
        <f t="shared" ca="1" si="1"/>
        <v>4136.7312818695964</v>
      </c>
      <c r="S28" s="76" t="b">
        <f t="shared" ca="1" si="2"/>
        <v>1</v>
      </c>
    </row>
    <row r="29" spans="1:19">
      <c r="A29" s="58"/>
      <c r="B29" s="70">
        <f t="shared" si="5"/>
        <v>23</v>
      </c>
      <c r="C29" s="71">
        <f t="shared" ca="1" si="0"/>
        <v>5000</v>
      </c>
      <c r="D29" s="71">
        <f ca="1">C29*(1-Data!C25)</f>
        <v>3615</v>
      </c>
      <c r="E29" s="71">
        <f ca="1">D29*(1-Data!D25)</f>
        <v>3130.59</v>
      </c>
      <c r="F29" s="71">
        <f ca="1">E29*(1-Data!E25)</f>
        <v>2576.4755700000001</v>
      </c>
      <c r="G29" s="71">
        <f ca="1">F29*(1-Data!F25)</f>
        <v>2148.7806253799999</v>
      </c>
      <c r="H29" s="71">
        <f ca="1">G29*(1-Data!G25)</f>
        <v>1832.9098734491399</v>
      </c>
      <c r="I29" s="71">
        <f ca="1">H29*(1-Data!H25)</f>
        <v>1488.3228172407016</v>
      </c>
      <c r="J29" s="71">
        <f ca="1">I29*(1-Data!I25)</f>
        <v>1403.4884166579816</v>
      </c>
      <c r="K29" s="71">
        <f ca="1">J29*(1-Data!J25)</f>
        <v>1295.4198085753171</v>
      </c>
      <c r="L29" s="71">
        <f ca="1">K29*(1-Data!K25)</f>
        <v>1212.5129408264968</v>
      </c>
      <c r="M29" s="71">
        <f ca="1">L29*(1-Data!L25)</f>
        <v>1039.1235902883077</v>
      </c>
      <c r="N29" s="71">
        <f ca="1">M29*(1-Data!M25)</f>
        <v>932.09386048861199</v>
      </c>
      <c r="O29" s="71">
        <f ca="1">N29*(1-Data!N25)</f>
        <v>827.69934811388748</v>
      </c>
      <c r="Q29" s="71">
        <f t="shared" ca="1" si="6"/>
        <v>827.69934811388748</v>
      </c>
      <c r="R29" s="73">
        <f t="shared" ca="1" si="1"/>
        <v>4172.300651886113</v>
      </c>
      <c r="S29" s="76" t="b">
        <f t="shared" ca="1" si="2"/>
        <v>1</v>
      </c>
    </row>
    <row r="30" spans="1:19">
      <c r="A30" s="58"/>
      <c r="B30" s="70">
        <f t="shared" si="5"/>
        <v>24</v>
      </c>
      <c r="C30" s="71">
        <f t="shared" ca="1" si="0"/>
        <v>5000</v>
      </c>
      <c r="D30" s="71">
        <f ca="1">C30*(1-Data!C26)</f>
        <v>3750</v>
      </c>
      <c r="E30" s="71">
        <f ca="1">D30*(1-Data!D26)</f>
        <v>3517.5</v>
      </c>
      <c r="F30" s="71">
        <f ca="1">E30*(1-Data!E26)</f>
        <v>2975.8049999999998</v>
      </c>
      <c r="G30" s="71">
        <f ca="1">F30*(1-Data!F26)</f>
        <v>2957.9501699999996</v>
      </c>
      <c r="H30" s="71">
        <f ca="1">G30*(1-Data!G26)</f>
        <v>2375.2339865099993</v>
      </c>
      <c r="I30" s="71">
        <f ca="1">H30*(1-Data!H26)</f>
        <v>2344.3559446853692</v>
      </c>
      <c r="J30" s="71">
        <f ca="1">I30*(1-Data!I26)</f>
        <v>2342.0115887406837</v>
      </c>
      <c r="K30" s="71">
        <f ca="1">J30*(1-Data!J26)</f>
        <v>2234.2790556586119</v>
      </c>
      <c r="L30" s="71">
        <f ca="1">K30*(1-Data!K26)</f>
        <v>2109.1594285417295</v>
      </c>
      <c r="M30" s="71">
        <f ca="1">L30*(1-Data!L26)</f>
        <v>1866.6060942594306</v>
      </c>
      <c r="N30" s="71">
        <f ca="1">M30*(1-Data!M26)</f>
        <v>1758.3429407923836</v>
      </c>
      <c r="O30" s="71">
        <f ca="1">N30*(1-Data!N26)</f>
        <v>1721.4177390357436</v>
      </c>
      <c r="Q30" s="71">
        <f t="shared" ca="1" si="6"/>
        <v>1721.4177390357436</v>
      </c>
      <c r="R30" s="73">
        <f t="shared" ca="1" si="1"/>
        <v>3278.5822609642564</v>
      </c>
      <c r="S30" s="76" t="b">
        <f t="shared" ca="1" si="2"/>
        <v>1</v>
      </c>
    </row>
    <row r="31" spans="1:19">
      <c r="A31" s="58"/>
      <c r="B31" s="70">
        <f t="shared" si="5"/>
        <v>25</v>
      </c>
      <c r="C31" s="71">
        <f t="shared" ca="1" si="0"/>
        <v>5000</v>
      </c>
      <c r="D31" s="71">
        <f ca="1">C31*(1-Data!C27)</f>
        <v>3785</v>
      </c>
      <c r="E31" s="71">
        <f ca="1">D31*(1-Data!D27)</f>
        <v>3345.94</v>
      </c>
      <c r="F31" s="71">
        <f ca="1">E31*(1-Data!E27)</f>
        <v>2880.8543399999999</v>
      </c>
      <c r="G31" s="71">
        <f ca="1">F31*(1-Data!F27)</f>
        <v>2811.7138358399998</v>
      </c>
      <c r="H31" s="71">
        <f ca="1">G31*(1-Data!G27)</f>
        <v>2457.4378925241599</v>
      </c>
      <c r="I31" s="71">
        <f ca="1">H31*(1-Data!H27)</f>
        <v>2091.2796465380602</v>
      </c>
      <c r="J31" s="71">
        <f ca="1">I31*(1-Data!I27)</f>
        <v>1953.2551898665481</v>
      </c>
      <c r="K31" s="71">
        <f ca="1">J31*(1-Data!J27)</f>
        <v>1730.5840982217617</v>
      </c>
      <c r="L31" s="71">
        <f ca="1">K31*(1-Data!K27)</f>
        <v>1708.0865049448787</v>
      </c>
      <c r="M31" s="71">
        <f ca="1">L31*(1-Data!L27)</f>
        <v>1561.1910655196191</v>
      </c>
      <c r="N31" s="71">
        <f ca="1">M31*(1-Data!M27)</f>
        <v>1406.6331500331769</v>
      </c>
      <c r="O31" s="71">
        <f ca="1">N31*(1-Data!N27)</f>
        <v>1363.0275223821484</v>
      </c>
      <c r="Q31" s="71">
        <f t="shared" ca="1" si="6"/>
        <v>1363.0275223821484</v>
      </c>
      <c r="R31" s="73">
        <f t="shared" ca="1" si="1"/>
        <v>3636.9724776178518</v>
      </c>
      <c r="S31" s="76" t="b">
        <f t="shared" ca="1" si="2"/>
        <v>1</v>
      </c>
    </row>
    <row r="32" spans="1:19">
      <c r="A32" s="58"/>
      <c r="B32" s="70">
        <f t="shared" si="5"/>
        <v>26</v>
      </c>
      <c r="C32" s="71">
        <f t="shared" ca="1" si="0"/>
        <v>5000</v>
      </c>
      <c r="D32" s="71">
        <f ca="1">C32*(1-Data!C28)</f>
        <v>4635</v>
      </c>
      <c r="E32" s="71">
        <f ca="1">D32*(1-Data!D28)</f>
        <v>4152.96</v>
      </c>
      <c r="F32" s="71">
        <f ca="1">E32*(1-Data!E28)</f>
        <v>3833.18208</v>
      </c>
      <c r="G32" s="71">
        <f ca="1">F32*(1-Data!F28)</f>
        <v>3193.0406726399997</v>
      </c>
      <c r="H32" s="71">
        <f ca="1">G32*(1-Data!G28)</f>
        <v>2602.3281482015996</v>
      </c>
      <c r="I32" s="71">
        <f ca="1">H32*(1-Data!H28)</f>
        <v>2519.0536474591481</v>
      </c>
      <c r="J32" s="71">
        <f ca="1">I32*(1-Data!I28)</f>
        <v>2065.6239909165015</v>
      </c>
      <c r="K32" s="71">
        <f ca="1">J32*(1-Data!J28)</f>
        <v>1937.5553034796783</v>
      </c>
      <c r="L32" s="71">
        <f ca="1">K32*(1-Data!K28)</f>
        <v>1577.1700170324582</v>
      </c>
      <c r="M32" s="71">
        <f ca="1">L32*(1-Data!L28)</f>
        <v>1419.4530153292123</v>
      </c>
      <c r="N32" s="71">
        <f ca="1">M32*(1-Data!M28)</f>
        <v>1250.538106505036</v>
      </c>
      <c r="O32" s="71">
        <f ca="1">N32*(1-Data!N28)</f>
        <v>1184.2595868602691</v>
      </c>
      <c r="Q32" s="71">
        <f t="shared" ca="1" si="6"/>
        <v>1184.2595868602691</v>
      </c>
      <c r="R32" s="73">
        <f t="shared" ca="1" si="1"/>
        <v>3815.7404131397307</v>
      </c>
      <c r="S32" s="76" t="b">
        <f t="shared" ca="1" si="2"/>
        <v>1</v>
      </c>
    </row>
    <row r="33" spans="1:19">
      <c r="A33" s="58"/>
      <c r="B33" s="70">
        <f t="shared" si="5"/>
        <v>27</v>
      </c>
      <c r="C33" s="71">
        <f t="shared" ca="1" si="0"/>
        <v>5000</v>
      </c>
      <c r="D33" s="71">
        <f ca="1">C33*(1-Data!C29)</f>
        <v>3625</v>
      </c>
      <c r="E33" s="71">
        <f ca="1">D33*(1-Data!D29)</f>
        <v>2751.375</v>
      </c>
      <c r="F33" s="71">
        <f ca="1">E33*(1-Data!E29)</f>
        <v>2401.9503749999999</v>
      </c>
      <c r="G33" s="71">
        <f ca="1">F33*(1-Data!F29)</f>
        <v>1972.0012578749997</v>
      </c>
      <c r="H33" s="71">
        <f ca="1">G33*(1-Data!G29)</f>
        <v>1670.2850654201247</v>
      </c>
      <c r="I33" s="71">
        <f ca="1">H33*(1-Data!H29)</f>
        <v>1566.727391364077</v>
      </c>
      <c r="J33" s="71">
        <f ca="1">I33*(1-Data!I29)</f>
        <v>1457.0564739685915</v>
      </c>
      <c r="K33" s="71">
        <f ca="1">J33*(1-Data!J29)</f>
        <v>1372.5471984784131</v>
      </c>
      <c r="L33" s="71">
        <f ca="1">K33*(1-Data!K29)</f>
        <v>1299.802196959057</v>
      </c>
      <c r="M33" s="71">
        <f ca="1">L33*(1-Data!L29)</f>
        <v>1269.9067464289988</v>
      </c>
      <c r="N33" s="71">
        <f ca="1">M33*(1-Data!M29)</f>
        <v>1177.2035539396818</v>
      </c>
      <c r="O33" s="71">
        <f ca="1">N33*(1-Data!N29)</f>
        <v>1041.8251452366185</v>
      </c>
      <c r="Q33" s="71">
        <f t="shared" ca="1" si="6"/>
        <v>1041.8251452366185</v>
      </c>
      <c r="R33" s="73">
        <f t="shared" ca="1" si="1"/>
        <v>3958.1748547633815</v>
      </c>
      <c r="S33" s="76" t="b">
        <f t="shared" ca="1" si="2"/>
        <v>1</v>
      </c>
    </row>
    <row r="34" spans="1:19">
      <c r="A34" s="58"/>
      <c r="B34" s="70">
        <f t="shared" si="5"/>
        <v>28</v>
      </c>
      <c r="C34" s="71">
        <f t="shared" ca="1" si="0"/>
        <v>5000</v>
      </c>
      <c r="D34" s="71">
        <f ca="1">C34*(1-Data!C30)</f>
        <v>3765</v>
      </c>
      <c r="E34" s="71">
        <f ca="1">D34*(1-Data!D30)</f>
        <v>3271.7849999999999</v>
      </c>
      <c r="F34" s="71">
        <f ca="1">E34*(1-Data!E30)</f>
        <v>2960.9654249999999</v>
      </c>
      <c r="G34" s="71">
        <f ca="1">F34*(1-Data!F30)</f>
        <v>2706.32239845</v>
      </c>
      <c r="H34" s="71">
        <f ca="1">G34*(1-Data!G30)</f>
        <v>2216.4780443305499</v>
      </c>
      <c r="I34" s="71">
        <f ca="1">H34*(1-Data!H30)</f>
        <v>1870.707469414984</v>
      </c>
      <c r="J34" s="71">
        <f ca="1">I34*(1-Data!I30)</f>
        <v>1799.6205855772146</v>
      </c>
      <c r="K34" s="71">
        <f ca="1">J34*(1-Data!J30)</f>
        <v>1511.6812918848602</v>
      </c>
      <c r="L34" s="71">
        <f ca="1">K34*(1-Data!K30)</f>
        <v>1411.9103266204593</v>
      </c>
      <c r="M34" s="71">
        <f ca="1">L34*(1-Data!L30)</f>
        <v>1351.1981825757796</v>
      </c>
      <c r="N34" s="71">
        <f ca="1">M34*(1-Data!M30)</f>
        <v>1205.2687788575954</v>
      </c>
      <c r="O34" s="71">
        <f ca="1">N34*(1-Data!N30)</f>
        <v>1006.3994303460921</v>
      </c>
      <c r="Q34" s="71">
        <f t="shared" ca="1" si="6"/>
        <v>1006.3994303460921</v>
      </c>
      <c r="R34" s="73">
        <f t="shared" ca="1" si="1"/>
        <v>3993.6005696539078</v>
      </c>
      <c r="S34" s="76" t="b">
        <f t="shared" ca="1" si="2"/>
        <v>1</v>
      </c>
    </row>
    <row r="35" spans="1:19">
      <c r="A35" s="58"/>
      <c r="B35" s="70">
        <f t="shared" si="5"/>
        <v>29</v>
      </c>
      <c r="C35" s="71">
        <f t="shared" ca="1" si="0"/>
        <v>5000</v>
      </c>
      <c r="D35" s="71">
        <f ca="1">C35*(1-Data!C31)</f>
        <v>4320</v>
      </c>
      <c r="E35" s="71">
        <f ca="1">D35*(1-Data!D31)</f>
        <v>4125.5999999999995</v>
      </c>
      <c r="F35" s="71">
        <f ca="1">E35*(1-Data!E31)</f>
        <v>3779.0495999999998</v>
      </c>
      <c r="G35" s="71">
        <f ca="1">F35*(1-Data!F31)</f>
        <v>3688.3524095999996</v>
      </c>
      <c r="H35" s="71">
        <f ca="1">G35*(1-Data!G31)</f>
        <v>3422.7910361087997</v>
      </c>
      <c r="I35" s="71">
        <f ca="1">H35*(1-Data!H31)</f>
        <v>3039.438440064614</v>
      </c>
      <c r="J35" s="71">
        <f ca="1">I35*(1-Data!I31)</f>
        <v>2474.1028902125959</v>
      </c>
      <c r="K35" s="71">
        <f ca="1">J35*(1-Data!J31)</f>
        <v>2028.7643699743287</v>
      </c>
      <c r="L35" s="71">
        <f ca="1">K35*(1-Data!K31)</f>
        <v>1659.529254639001</v>
      </c>
      <c r="M35" s="71">
        <f ca="1">L35*(1-Data!L31)</f>
        <v>1365.7925765678979</v>
      </c>
      <c r="N35" s="71">
        <f ca="1">M35*(1-Data!M31)</f>
        <v>1223.7501486048366</v>
      </c>
      <c r="O35" s="71">
        <f ca="1">N35*(1-Data!N31)</f>
        <v>1201.7226459299495</v>
      </c>
      <c r="Q35" s="71">
        <f t="shared" ca="1" si="6"/>
        <v>1201.7226459299495</v>
      </c>
      <c r="R35" s="73">
        <f t="shared" ca="1" si="1"/>
        <v>3798.2773540700505</v>
      </c>
      <c r="S35" s="76" t="b">
        <f t="shared" ca="1" si="2"/>
        <v>1</v>
      </c>
    </row>
    <row r="36" spans="1:19">
      <c r="A36" s="58"/>
      <c r="B36" s="70">
        <f t="shared" si="5"/>
        <v>30</v>
      </c>
      <c r="C36" s="71">
        <f t="shared" ca="1" si="0"/>
        <v>5000</v>
      </c>
      <c r="D36" s="71">
        <f ca="1">C36*(1-Data!C32)</f>
        <v>3705</v>
      </c>
      <c r="E36" s="71">
        <f ca="1">D36*(1-Data!D32)</f>
        <v>2838.03</v>
      </c>
      <c r="F36" s="71">
        <f ca="1">E36*(1-Data!E32)</f>
        <v>2429.3536800000002</v>
      </c>
      <c r="G36" s="71">
        <f ca="1">F36*(1-Data!F32)</f>
        <v>2028.5103228</v>
      </c>
      <c r="H36" s="71">
        <f ca="1">G36*(1-Data!G32)</f>
        <v>1947.3699098879999</v>
      </c>
      <c r="I36" s="71">
        <f ca="1">H36*(1-Data!H32)</f>
        <v>1785.7382073672961</v>
      </c>
      <c r="J36" s="71">
        <f ca="1">I36*(1-Data!I32)</f>
        <v>1517.8774762622018</v>
      </c>
      <c r="K36" s="71">
        <f ca="1">J36*(1-Data!J32)</f>
        <v>1261.3561827738895</v>
      </c>
      <c r="L36" s="71">
        <f ca="1">K36*(1-Data!K32)</f>
        <v>1151.6181948725612</v>
      </c>
      <c r="M36" s="71">
        <f ca="1">L36*(1-Data!L32)</f>
        <v>984.63355661603975</v>
      </c>
      <c r="N36" s="71">
        <f ca="1">M36*(1-Data!M32)</f>
        <v>809.36878353838472</v>
      </c>
      <c r="O36" s="71">
        <f ca="1">N36*(1-Data!N32)</f>
        <v>738.95369937054522</v>
      </c>
      <c r="Q36" s="71">
        <f t="shared" ca="1" si="6"/>
        <v>738.95369937054522</v>
      </c>
      <c r="R36" s="73">
        <f t="shared" ca="1" si="1"/>
        <v>4261.0463006294549</v>
      </c>
      <c r="S36" s="76" t="b">
        <f t="shared" ca="1" si="2"/>
        <v>1</v>
      </c>
    </row>
    <row r="37" spans="1:19">
      <c r="A37" s="58"/>
      <c r="B37" s="70">
        <f t="shared" si="5"/>
        <v>31</v>
      </c>
      <c r="C37" s="71">
        <f t="shared" ca="1" si="0"/>
        <v>5000</v>
      </c>
      <c r="D37" s="71">
        <f ca="1">C37*(1-Data!C33)</f>
        <v>3770</v>
      </c>
      <c r="E37" s="71">
        <f ca="1">D37*(1-Data!D33)</f>
        <v>3034.85</v>
      </c>
      <c r="F37" s="71">
        <f ca="1">E37*(1-Data!E33)</f>
        <v>2546.2391499999999</v>
      </c>
      <c r="G37" s="71">
        <f ca="1">F37*(1-Data!F33)</f>
        <v>2317.0776265</v>
      </c>
      <c r="H37" s="71">
        <f ca="1">G37*(1-Data!G33)</f>
        <v>2256.833608211</v>
      </c>
      <c r="I37" s="71">
        <f ca="1">H37*(1-Data!H33)</f>
        <v>2080.8005867705419</v>
      </c>
      <c r="J37" s="71">
        <f ca="1">I37*(1-Data!I33)</f>
        <v>2051.6693785557545</v>
      </c>
      <c r="K37" s="71">
        <f ca="1">J37*(1-Data!J33)</f>
        <v>1908.0525220568516</v>
      </c>
      <c r="L37" s="71">
        <f ca="1">K37*(1-Data!K33)</f>
        <v>1545.5225428660499</v>
      </c>
      <c r="M37" s="71">
        <f ca="1">L37*(1-Data!L33)</f>
        <v>1343.0590897505974</v>
      </c>
      <c r="N37" s="71">
        <f ca="1">M37*(1-Data!M33)</f>
        <v>1133.5418717495043</v>
      </c>
      <c r="O37" s="71">
        <f ca="1">N37*(1-Data!N33)</f>
        <v>1019.0541427028044</v>
      </c>
      <c r="Q37" s="71">
        <f t="shared" ca="1" si="6"/>
        <v>1019.0541427028044</v>
      </c>
      <c r="R37" s="73">
        <f t="shared" ca="1" si="1"/>
        <v>3980.9458572971957</v>
      </c>
      <c r="S37" s="76" t="b">
        <f t="shared" ca="1" si="2"/>
        <v>1</v>
      </c>
    </row>
    <row r="38" spans="1:19">
      <c r="A38" s="58"/>
      <c r="B38" s="70">
        <f t="shared" si="5"/>
        <v>32</v>
      </c>
      <c r="C38" s="71">
        <f t="shared" ca="1" si="0"/>
        <v>5000</v>
      </c>
      <c r="D38" s="71">
        <f ca="1">C38*(1-Data!C34)</f>
        <v>3805</v>
      </c>
      <c r="E38" s="71">
        <f ca="1">D38*(1-Data!D34)</f>
        <v>3785.9749999999999</v>
      </c>
      <c r="F38" s="71">
        <f ca="1">E38*(1-Data!E34)</f>
        <v>3085.5696249999996</v>
      </c>
      <c r="G38" s="71">
        <f ca="1">F38*(1-Data!F34)</f>
        <v>2937.4622829999994</v>
      </c>
      <c r="H38" s="71">
        <f ca="1">G38*(1-Data!G34)</f>
        <v>2546.7797993609993</v>
      </c>
      <c r="I38" s="71">
        <f ca="1">H38*(1-Data!H34)</f>
        <v>2197.8709668485421</v>
      </c>
      <c r="J38" s="71">
        <f ca="1">I38*(1-Data!I34)</f>
        <v>1811.045676683199</v>
      </c>
      <c r="K38" s="71">
        <f ca="1">J38*(1-Data!J34)</f>
        <v>1807.4235853298326</v>
      </c>
      <c r="L38" s="71">
        <f ca="1">K38*(1-Data!K34)</f>
        <v>1577.8807899929438</v>
      </c>
      <c r="M38" s="71">
        <f ca="1">L38*(1-Data!L34)</f>
        <v>1443.7609228435438</v>
      </c>
      <c r="N38" s="71">
        <f ca="1">M38*(1-Data!M34)</f>
        <v>1284.947221330754</v>
      </c>
      <c r="O38" s="71">
        <f ca="1">N38*(1-Data!N34)</f>
        <v>1121.7589242217482</v>
      </c>
      <c r="Q38" s="71">
        <f t="shared" ca="1" si="6"/>
        <v>1121.7589242217482</v>
      </c>
      <c r="R38" s="73">
        <f t="shared" ca="1" si="1"/>
        <v>3878.2410757782518</v>
      </c>
      <c r="S38" s="76" t="b">
        <f t="shared" ca="1" si="2"/>
        <v>1</v>
      </c>
    </row>
    <row r="39" spans="1:19">
      <c r="A39" s="58"/>
      <c r="B39" s="70">
        <f t="shared" si="5"/>
        <v>33</v>
      </c>
      <c r="C39" s="71">
        <f t="shared" ref="C39:C70" ca="1" si="9">initial_no_products</f>
        <v>5000</v>
      </c>
      <c r="D39" s="71">
        <f ca="1">C39*(1-Data!C35)</f>
        <v>4100</v>
      </c>
      <c r="E39" s="71">
        <f ca="1">D39*(1-Data!D35)</f>
        <v>4005.7</v>
      </c>
      <c r="F39" s="71">
        <f ca="1">E39*(1-Data!E35)</f>
        <v>3845.4719999999998</v>
      </c>
      <c r="G39" s="71">
        <f ca="1">F39*(1-Data!F35)</f>
        <v>3483.9976320000001</v>
      </c>
      <c r="H39" s="71">
        <f ca="1">G39*(1-Data!G35)</f>
        <v>3306.3137527680001</v>
      </c>
      <c r="I39" s="71">
        <f ca="1">H39*(1-Data!H35)</f>
        <v>2645.0510022144003</v>
      </c>
      <c r="J39" s="71">
        <f ca="1">I39*(1-Data!I35)</f>
        <v>2584.2148291634689</v>
      </c>
      <c r="K39" s="71">
        <f ca="1">J39*(1-Data!J35)</f>
        <v>2318.0407017596317</v>
      </c>
      <c r="L39" s="71">
        <f ca="1">K39*(1-Data!K35)</f>
        <v>2132.5974456188615</v>
      </c>
      <c r="M39" s="71">
        <f ca="1">L39*(1-Data!L35)</f>
        <v>1731.6691258425155</v>
      </c>
      <c r="N39" s="71">
        <f ca="1">M39*(1-Data!M35)</f>
        <v>1404.38366105828</v>
      </c>
      <c r="O39" s="71">
        <f ca="1">N39*(1-Data!N35)</f>
        <v>1345.3995472938323</v>
      </c>
      <c r="Q39" s="71">
        <f t="shared" ca="1" si="6"/>
        <v>1345.3995472938323</v>
      </c>
      <c r="R39" s="73">
        <f t="shared" ref="R39:R70" ca="1" si="10">C39-O39</f>
        <v>3654.6004527061677</v>
      </c>
      <c r="S39" s="76" t="b">
        <f t="shared" ref="S39:S70" ca="1" si="11">Q39+R39=initial_no_products</f>
        <v>1</v>
      </c>
    </row>
    <row r="40" spans="1:19">
      <c r="A40" s="58"/>
      <c r="B40" s="70">
        <f t="shared" si="5"/>
        <v>34</v>
      </c>
      <c r="C40" s="71">
        <f t="shared" ca="1" si="9"/>
        <v>5000</v>
      </c>
      <c r="D40" s="71">
        <f ca="1">C40*(1-Data!C36)</f>
        <v>4860</v>
      </c>
      <c r="E40" s="71">
        <f ca="1">D40*(1-Data!D36)</f>
        <v>4811.3999999999996</v>
      </c>
      <c r="F40" s="71">
        <f ca="1">E40*(1-Data!E36)</f>
        <v>4190.7293999999993</v>
      </c>
      <c r="G40" s="71">
        <f ca="1">F40*(1-Data!F36)</f>
        <v>4148.8221059999996</v>
      </c>
      <c r="H40" s="71">
        <f ca="1">G40*(1-Data!G36)</f>
        <v>4082.4409523039994</v>
      </c>
      <c r="I40" s="71">
        <f ca="1">H40*(1-Data!H36)</f>
        <v>3588.4655970752156</v>
      </c>
      <c r="J40" s="71">
        <f ca="1">I40*(1-Data!I36)</f>
        <v>3053.7842231110085</v>
      </c>
      <c r="K40" s="71">
        <f ca="1">J40*(1-Data!J36)</f>
        <v>2910.2563646247909</v>
      </c>
      <c r="L40" s="71">
        <f ca="1">K40*(1-Data!K36)</f>
        <v>2715.2691881949299</v>
      </c>
      <c r="M40" s="71">
        <f ca="1">L40*(1-Data!L36)</f>
        <v>2685.4012271247857</v>
      </c>
      <c r="N40" s="71">
        <f ca="1">M40*(1-Data!M36)</f>
        <v>2231.5684197406968</v>
      </c>
      <c r="O40" s="71">
        <f ca="1">N40*(1-Data!N36)</f>
        <v>1977.1696198902573</v>
      </c>
      <c r="Q40" s="71">
        <f t="shared" ca="1" si="6"/>
        <v>1977.1696198902573</v>
      </c>
      <c r="R40" s="73">
        <f t="shared" ca="1" si="10"/>
        <v>3022.8303801097427</v>
      </c>
      <c r="S40" s="76" t="b">
        <f t="shared" ca="1" si="11"/>
        <v>1</v>
      </c>
    </row>
    <row r="41" spans="1:19">
      <c r="A41" s="58"/>
      <c r="B41" s="70">
        <f t="shared" si="5"/>
        <v>35</v>
      </c>
      <c r="C41" s="71">
        <f t="shared" ca="1" si="9"/>
        <v>5000</v>
      </c>
      <c r="D41" s="71">
        <f ca="1">C41*(1-Data!C37)</f>
        <v>3740</v>
      </c>
      <c r="E41" s="71">
        <f ca="1">D41*(1-Data!D37)</f>
        <v>2853.62</v>
      </c>
      <c r="F41" s="71">
        <f ca="1">E41*(1-Data!E37)</f>
        <v>2531.1609399999998</v>
      </c>
      <c r="G41" s="71">
        <f ca="1">F41*(1-Data!F37)</f>
        <v>2513.4428134199998</v>
      </c>
      <c r="H41" s="71">
        <f ca="1">G41*(1-Data!G37)</f>
        <v>2033.3752360567796</v>
      </c>
      <c r="I41" s="71">
        <f ca="1">H41*(1-Data!H37)</f>
        <v>1972.3739789750762</v>
      </c>
      <c r="J41" s="71">
        <f ca="1">I41*(1-Data!I37)</f>
        <v>1715.9653617083163</v>
      </c>
      <c r="K41" s="71">
        <f ca="1">J41*(1-Data!J37)</f>
        <v>1561.528479154568</v>
      </c>
      <c r="L41" s="71">
        <f ca="1">K41*(1-Data!K37)</f>
        <v>1392.8834034058748</v>
      </c>
      <c r="M41" s="71">
        <f ca="1">L41*(1-Data!L37)</f>
        <v>1249.4164128550697</v>
      </c>
      <c r="N41" s="71">
        <f ca="1">M41*(1-Data!M37)</f>
        <v>1009.5284615868964</v>
      </c>
      <c r="O41" s="71">
        <f ca="1">N41*(1-Data!N37)</f>
        <v>852.04202157934049</v>
      </c>
      <c r="Q41" s="71">
        <f t="shared" ca="1" si="6"/>
        <v>852.04202157934049</v>
      </c>
      <c r="R41" s="73">
        <f t="shared" ca="1" si="10"/>
        <v>4147.9579784206599</v>
      </c>
      <c r="S41" s="76" t="b">
        <f t="shared" ca="1" si="11"/>
        <v>1</v>
      </c>
    </row>
    <row r="42" spans="1:19">
      <c r="A42" s="58"/>
      <c r="B42" s="70">
        <f t="shared" si="5"/>
        <v>36</v>
      </c>
      <c r="C42" s="71">
        <f t="shared" ca="1" si="9"/>
        <v>5000</v>
      </c>
      <c r="D42" s="71">
        <f ca="1">C42*(1-Data!C38)</f>
        <v>4910</v>
      </c>
      <c r="E42" s="71">
        <f ca="1">D42*(1-Data!D38)</f>
        <v>4659.59</v>
      </c>
      <c r="F42" s="71">
        <f ca="1">E42*(1-Data!E38)</f>
        <v>4580.3769700000003</v>
      </c>
      <c r="G42" s="71">
        <f ca="1">F42*(1-Data!F38)</f>
        <v>3893.3204245000002</v>
      </c>
      <c r="H42" s="71">
        <f ca="1">G42*(1-Data!G38)</f>
        <v>3161.3761846940001</v>
      </c>
      <c r="I42" s="71">
        <f ca="1">H42*(1-Data!H38)</f>
        <v>3094.9872848154259</v>
      </c>
      <c r="J42" s="71">
        <f ca="1">I42*(1-Data!I38)</f>
        <v>2609.0742810994038</v>
      </c>
      <c r="K42" s="71">
        <f ca="1">J42*(1-Data!J38)</f>
        <v>2309.0307387729722</v>
      </c>
      <c r="L42" s="71">
        <f ca="1">K42*(1-Data!K38)</f>
        <v>2260.5410932587397</v>
      </c>
      <c r="M42" s="71">
        <f ca="1">L42*(1-Data!L38)</f>
        <v>1853.6436964721668</v>
      </c>
      <c r="N42" s="71">
        <f ca="1">M42*(1-Data!M38)</f>
        <v>1697.9376259685048</v>
      </c>
      <c r="O42" s="71">
        <f ca="1">N42*(1-Data!N38)</f>
        <v>1477.2057345925991</v>
      </c>
      <c r="Q42" s="71">
        <f t="shared" ca="1" si="6"/>
        <v>1477.2057345925991</v>
      </c>
      <c r="R42" s="73">
        <f t="shared" ca="1" si="10"/>
        <v>3522.7942654074009</v>
      </c>
      <c r="S42" s="76" t="b">
        <f t="shared" ca="1" si="11"/>
        <v>1</v>
      </c>
    </row>
    <row r="43" spans="1:19">
      <c r="A43" s="58"/>
      <c r="B43" s="70">
        <f t="shared" si="5"/>
        <v>37</v>
      </c>
      <c r="C43" s="71">
        <f t="shared" ca="1" si="9"/>
        <v>5000</v>
      </c>
      <c r="D43" s="71">
        <f ca="1">C43*(1-Data!C39)</f>
        <v>4795</v>
      </c>
      <c r="E43" s="71">
        <f ca="1">D43*(1-Data!D39)</f>
        <v>3831.2049999999995</v>
      </c>
      <c r="F43" s="71">
        <f ca="1">E43*(1-Data!E39)</f>
        <v>3122.4320749999993</v>
      </c>
      <c r="G43" s="71">
        <f ca="1">F43*(1-Data!F39)</f>
        <v>2928.8412863499993</v>
      </c>
      <c r="H43" s="71">
        <f ca="1">G43*(1-Data!G39)</f>
        <v>2905.4105560591993</v>
      </c>
      <c r="I43" s="71">
        <f ca="1">H43*(1-Data!H39)</f>
        <v>2597.4370371169243</v>
      </c>
      <c r="J43" s="71">
        <f ca="1">I43*(1-Data!I39)</f>
        <v>2153.2753037699304</v>
      </c>
      <c r="K43" s="71">
        <f ca="1">J43*(1-Data!J39)</f>
        <v>1806.5979798629714</v>
      </c>
      <c r="L43" s="71">
        <f ca="1">K43*(1-Data!K39)</f>
        <v>1528.3818909640738</v>
      </c>
      <c r="M43" s="71">
        <f ca="1">L43*(1-Data!L39)</f>
        <v>1392.3559026682713</v>
      </c>
      <c r="N43" s="71">
        <f ca="1">M43*(1-Data!M39)</f>
        <v>1177.9330936573574</v>
      </c>
      <c r="O43" s="71">
        <f ca="1">N43*(1-Data!N39)</f>
        <v>1128.4599037237483</v>
      </c>
      <c r="Q43" s="71">
        <f t="shared" ca="1" si="6"/>
        <v>1128.4599037237483</v>
      </c>
      <c r="R43" s="73">
        <f t="shared" ca="1" si="10"/>
        <v>3871.5400962762515</v>
      </c>
      <c r="S43" s="76" t="b">
        <f t="shared" ca="1" si="11"/>
        <v>1</v>
      </c>
    </row>
    <row r="44" spans="1:19">
      <c r="A44" s="58"/>
      <c r="B44" s="70">
        <f t="shared" si="5"/>
        <v>38</v>
      </c>
      <c r="C44" s="71">
        <f t="shared" ca="1" si="9"/>
        <v>5000</v>
      </c>
      <c r="D44" s="71">
        <f ca="1">C44*(1-Data!C40)</f>
        <v>4240</v>
      </c>
      <c r="E44" s="71">
        <f ca="1">D44*(1-Data!D40)</f>
        <v>3574.3199999999997</v>
      </c>
      <c r="F44" s="71">
        <f ca="1">E44*(1-Data!E40)</f>
        <v>3345.5635199999997</v>
      </c>
      <c r="G44" s="71">
        <f ca="1">F44*(1-Data!F40)</f>
        <v>2796.8911027199997</v>
      </c>
      <c r="H44" s="71">
        <f ca="1">G44*(1-Data!G40)</f>
        <v>2248.7004465868799</v>
      </c>
      <c r="I44" s="71">
        <f ca="1">H44*(1-Data!H40)</f>
        <v>1848.4317670944154</v>
      </c>
      <c r="J44" s="71">
        <f ca="1">I44*(1-Data!I40)</f>
        <v>1573.0154337973474</v>
      </c>
      <c r="K44" s="71">
        <f ca="1">J44*(1-Data!J40)</f>
        <v>1385.8265971754631</v>
      </c>
      <c r="L44" s="71">
        <f ca="1">K44*(1-Data!K40)</f>
        <v>1351.1809322460765</v>
      </c>
      <c r="M44" s="71">
        <f ca="1">L44*(1-Data!L40)</f>
        <v>1216.0628390214688</v>
      </c>
      <c r="N44" s="71">
        <f ca="1">M44*(1-Data!M40)</f>
        <v>1064.0549841437851</v>
      </c>
      <c r="O44" s="71">
        <f ca="1">N44*(1-Data!N40)</f>
        <v>964.03381563426933</v>
      </c>
      <c r="Q44" s="71">
        <f t="shared" ca="1" si="6"/>
        <v>964.03381563426933</v>
      </c>
      <c r="R44" s="73">
        <f t="shared" ca="1" si="10"/>
        <v>4035.9661843657304</v>
      </c>
      <c r="S44" s="76" t="b">
        <f t="shared" ca="1" si="11"/>
        <v>1</v>
      </c>
    </row>
    <row r="45" spans="1:19">
      <c r="A45" s="58"/>
      <c r="B45" s="70">
        <f t="shared" si="5"/>
        <v>39</v>
      </c>
      <c r="C45" s="71">
        <f t="shared" ca="1" si="9"/>
        <v>5000</v>
      </c>
      <c r="D45" s="71">
        <f ca="1">C45*(1-Data!C41)</f>
        <v>3790</v>
      </c>
      <c r="E45" s="71">
        <f ca="1">D45*(1-Data!D41)</f>
        <v>3411</v>
      </c>
      <c r="F45" s="71">
        <f ca="1">E45*(1-Data!E41)</f>
        <v>3100.5990000000002</v>
      </c>
      <c r="G45" s="71">
        <f ca="1">F45*(1-Data!F41)</f>
        <v>2706.8229270000002</v>
      </c>
      <c r="H45" s="71">
        <f ca="1">G45*(1-Data!G41)</f>
        <v>2335.988186001</v>
      </c>
      <c r="I45" s="71">
        <f ca="1">H45*(1-Data!H41)</f>
        <v>2072.0215209828871</v>
      </c>
      <c r="J45" s="71">
        <f ca="1">I45*(1-Data!I41)</f>
        <v>1670.0493459122072</v>
      </c>
      <c r="K45" s="71">
        <f ca="1">J45*(1-Data!J41)</f>
        <v>1661.699099182646</v>
      </c>
      <c r="L45" s="71">
        <f ca="1">K45*(1-Data!K41)</f>
        <v>1515.4695784545731</v>
      </c>
      <c r="M45" s="71">
        <f ca="1">L45*(1-Data!L41)</f>
        <v>1442.7270386887535</v>
      </c>
      <c r="N45" s="71">
        <f ca="1">M45*(1-Data!M41)</f>
        <v>1315.7670592841432</v>
      </c>
      <c r="O45" s="71">
        <f ca="1">N45*(1-Data!N41)</f>
        <v>1310.5039910470066</v>
      </c>
      <c r="Q45" s="71">
        <f t="shared" ca="1" si="6"/>
        <v>1310.5039910470066</v>
      </c>
      <c r="R45" s="73">
        <f t="shared" ca="1" si="10"/>
        <v>3689.4960089529932</v>
      </c>
      <c r="S45" s="76" t="b">
        <f t="shared" ca="1" si="11"/>
        <v>1</v>
      </c>
    </row>
    <row r="46" spans="1:19">
      <c r="A46" s="58"/>
      <c r="B46" s="70">
        <f t="shared" si="5"/>
        <v>40</v>
      </c>
      <c r="C46" s="71">
        <f t="shared" ca="1" si="9"/>
        <v>5000</v>
      </c>
      <c r="D46" s="71">
        <f ca="1">C46*(1-Data!C42)</f>
        <v>4450</v>
      </c>
      <c r="E46" s="71">
        <f ca="1">D46*(1-Data!D42)</f>
        <v>4392.1499999999996</v>
      </c>
      <c r="F46" s="71">
        <f ca="1">E46*(1-Data!E42)</f>
        <v>3904.6213499999999</v>
      </c>
      <c r="G46" s="71">
        <f ca="1">F46*(1-Data!F42)</f>
        <v>3479.01762285</v>
      </c>
      <c r="H46" s="71">
        <f ca="1">G46*(1-Data!G42)</f>
        <v>3068.4935433536998</v>
      </c>
      <c r="I46" s="71">
        <f ca="1">H46*(1-Data!H42)</f>
        <v>2730.9592535847928</v>
      </c>
      <c r="J46" s="71">
        <f ca="1">I46*(1-Data!I42)</f>
        <v>2646.2995167236641</v>
      </c>
      <c r="K46" s="71">
        <f ca="1">J46*(1-Data!J42)</f>
        <v>2566.910531221954</v>
      </c>
      <c r="L46" s="71">
        <f ca="1">K46*(1-Data!K42)</f>
        <v>2410.3289888174149</v>
      </c>
      <c r="M46" s="71">
        <f ca="1">L46*(1-Data!L42)</f>
        <v>2203.0406957791174</v>
      </c>
      <c r="N46" s="71">
        <f ca="1">M46*(1-Data!M42)</f>
        <v>2143.5585969930812</v>
      </c>
      <c r="O46" s="71">
        <f ca="1">N46*(1-Data!N42)</f>
        <v>1714.846877594465</v>
      </c>
      <c r="Q46" s="71">
        <f t="shared" ca="1" si="6"/>
        <v>1714.846877594465</v>
      </c>
      <c r="R46" s="73">
        <f t="shared" ca="1" si="10"/>
        <v>3285.1531224055352</v>
      </c>
      <c r="S46" s="76" t="b">
        <f t="shared" ca="1" si="11"/>
        <v>1</v>
      </c>
    </row>
    <row r="47" spans="1:19">
      <c r="A47" s="58"/>
      <c r="B47" s="70">
        <f t="shared" si="5"/>
        <v>41</v>
      </c>
      <c r="C47" s="71">
        <f t="shared" ca="1" si="9"/>
        <v>5000</v>
      </c>
      <c r="D47" s="71">
        <f ca="1">C47*(1-Data!C43)</f>
        <v>4575</v>
      </c>
      <c r="E47" s="71">
        <f ca="1">D47*(1-Data!D43)</f>
        <v>3655.4249999999997</v>
      </c>
      <c r="F47" s="71">
        <f ca="1">E47*(1-Data!E43)</f>
        <v>3183.8751749999997</v>
      </c>
      <c r="G47" s="71">
        <f ca="1">F47*(1-Data!F43)</f>
        <v>2894.1425340749997</v>
      </c>
      <c r="H47" s="71">
        <f ca="1">G47*(1-Data!G43)</f>
        <v>2561.3161426563747</v>
      </c>
      <c r="I47" s="71">
        <f ca="1">H47*(1-Data!H43)</f>
        <v>2066.9821271236942</v>
      </c>
      <c r="J47" s="71">
        <f ca="1">I47*(1-Data!I43)</f>
        <v>1668.0545765888212</v>
      </c>
      <c r="K47" s="71">
        <f ca="1">J47*(1-Data!J43)</f>
        <v>1351.1242070369453</v>
      </c>
      <c r="L47" s="71">
        <f ca="1">K47*(1-Data!K43)</f>
        <v>1087.6549866647408</v>
      </c>
      <c r="M47" s="71">
        <f ca="1">L47*(1-Data!L43)</f>
        <v>962.57466319829564</v>
      </c>
      <c r="N47" s="71">
        <f ca="1">M47*(1-Data!M43)</f>
        <v>925.99682599676032</v>
      </c>
      <c r="O47" s="71">
        <f ca="1">N47*(1-Data!N43)</f>
        <v>797.28326718321057</v>
      </c>
      <c r="Q47" s="71">
        <f t="shared" ca="1" si="6"/>
        <v>797.28326718321057</v>
      </c>
      <c r="R47" s="73">
        <f t="shared" ca="1" si="10"/>
        <v>4202.7167328167898</v>
      </c>
      <c r="S47" s="76" t="b">
        <f t="shared" ca="1" si="11"/>
        <v>1</v>
      </c>
    </row>
    <row r="48" spans="1:19">
      <c r="A48" s="58"/>
      <c r="B48" s="70">
        <f t="shared" si="5"/>
        <v>42</v>
      </c>
      <c r="C48" s="71">
        <f t="shared" ca="1" si="9"/>
        <v>5000</v>
      </c>
      <c r="D48" s="71">
        <f ca="1">C48*(1-Data!C44)</f>
        <v>3860</v>
      </c>
      <c r="E48" s="71">
        <f ca="1">D48*(1-Data!D44)</f>
        <v>3385.22</v>
      </c>
      <c r="F48" s="71">
        <f ca="1">E48*(1-Data!E44)</f>
        <v>3043.3127799999997</v>
      </c>
      <c r="G48" s="71">
        <f ca="1">F48*(1-Data!F44)</f>
        <v>2735.9381892199999</v>
      </c>
      <c r="H48" s="71">
        <f ca="1">G48*(1-Data!G44)</f>
        <v>2194.2224277544401</v>
      </c>
      <c r="I48" s="71">
        <f ca="1">H48*(1-Data!H44)</f>
        <v>2009.9077438230672</v>
      </c>
      <c r="J48" s="71">
        <f ca="1">I48*(1-Data!I44)</f>
        <v>1835.0457701104604</v>
      </c>
      <c r="K48" s="71">
        <f ca="1">J48*(1-Data!J44)</f>
        <v>1603.8300030765424</v>
      </c>
      <c r="L48" s="71">
        <f ca="1">K48*(1-Data!K44)</f>
        <v>1459.4853027996537</v>
      </c>
      <c r="M48" s="71">
        <f ca="1">L48*(1-Data!L44)</f>
        <v>1262.4547869217004</v>
      </c>
      <c r="N48" s="71">
        <f ca="1">M48*(1-Data!M44)</f>
        <v>1047.8374731450112</v>
      </c>
      <c r="O48" s="71">
        <f ca="1">N48*(1-Data!N44)</f>
        <v>842.46132840858911</v>
      </c>
      <c r="Q48" s="71">
        <f t="shared" ca="1" si="6"/>
        <v>842.46132840858911</v>
      </c>
      <c r="R48" s="73">
        <f t="shared" ca="1" si="10"/>
        <v>4157.538671591411</v>
      </c>
      <c r="S48" s="76" t="b">
        <f t="shared" ca="1" si="11"/>
        <v>1</v>
      </c>
    </row>
    <row r="49" spans="1:19">
      <c r="A49" s="58"/>
      <c r="B49" s="70">
        <f t="shared" si="5"/>
        <v>43</v>
      </c>
      <c r="C49" s="71">
        <f t="shared" ca="1" si="9"/>
        <v>5000</v>
      </c>
      <c r="D49" s="71">
        <f ca="1">C49*(1-Data!C45)</f>
        <v>3805</v>
      </c>
      <c r="E49" s="71">
        <f ca="1">D49*(1-Data!D45)</f>
        <v>3238.0549999999998</v>
      </c>
      <c r="F49" s="71">
        <f ca="1">E49*(1-Data!E45)</f>
        <v>2998.4389299999998</v>
      </c>
      <c r="G49" s="71">
        <f ca="1">F49*(1-Data!F45)</f>
        <v>2938.4701513999998</v>
      </c>
      <c r="H49" s="71">
        <f ca="1">G49*(1-Data!G45)</f>
        <v>2909.0854498859999</v>
      </c>
      <c r="I49" s="71">
        <f ca="1">H49*(1-Data!H45)</f>
        <v>2661.8131866456902</v>
      </c>
      <c r="J49" s="71">
        <f ca="1">I49*(1-Data!I45)</f>
        <v>2353.0428569947903</v>
      </c>
      <c r="K49" s="71">
        <f ca="1">J49*(1-Data!J45)</f>
        <v>2268.333314142978</v>
      </c>
      <c r="L49" s="71">
        <f ca="1">K49*(1-Data!K45)</f>
        <v>1966.644983361962</v>
      </c>
      <c r="M49" s="71">
        <f ca="1">L49*(1-Data!L45)</f>
        <v>1665.7483009075818</v>
      </c>
      <c r="N49" s="71">
        <f ca="1">M49*(1-Data!M45)</f>
        <v>1494.176225914101</v>
      </c>
      <c r="O49" s="71">
        <f ca="1">N49*(1-Data!N45)</f>
        <v>1264.0730871233295</v>
      </c>
      <c r="Q49" s="71">
        <f t="shared" ca="1" si="6"/>
        <v>1264.0730871233295</v>
      </c>
      <c r="R49" s="73">
        <f t="shared" ca="1" si="10"/>
        <v>3735.9269128766705</v>
      </c>
      <c r="S49" s="76" t="b">
        <f t="shared" ca="1" si="11"/>
        <v>1</v>
      </c>
    </row>
    <row r="50" spans="1:19">
      <c r="A50" s="58"/>
      <c r="B50" s="70">
        <f t="shared" si="5"/>
        <v>44</v>
      </c>
      <c r="C50" s="71">
        <f t="shared" ca="1" si="9"/>
        <v>5000</v>
      </c>
      <c r="D50" s="71">
        <f ca="1">C50*(1-Data!C46)</f>
        <v>3940</v>
      </c>
      <c r="E50" s="71">
        <f ca="1">D50*(1-Data!D46)</f>
        <v>3538.12</v>
      </c>
      <c r="F50" s="71">
        <f ca="1">E50*(1-Data!E46)</f>
        <v>3078.1644000000001</v>
      </c>
      <c r="G50" s="71">
        <f ca="1">F50*(1-Data!F46)</f>
        <v>2770.3479600000001</v>
      </c>
      <c r="H50" s="71">
        <f ca="1">G50*(1-Data!G46)</f>
        <v>2598.5863864799999</v>
      </c>
      <c r="I50" s="71">
        <f ca="1">H50*(1-Data!H46)</f>
        <v>2299.7489520347999</v>
      </c>
      <c r="J50" s="71">
        <f ca="1">I50*(1-Data!I46)</f>
        <v>2258.3534708981733</v>
      </c>
      <c r="K50" s="71">
        <f ca="1">J50*(1-Data!J46)</f>
        <v>2084.4602536390139</v>
      </c>
      <c r="L50" s="71">
        <f ca="1">K50*(1-Data!K46)</f>
        <v>1723.8486297594643</v>
      </c>
      <c r="M50" s="71">
        <f ca="1">L50*(1-Data!L46)</f>
        <v>1687.6478085345154</v>
      </c>
      <c r="N50" s="71">
        <f ca="1">M50*(1-Data!M46)</f>
        <v>1382.183555189768</v>
      </c>
      <c r="O50" s="71">
        <f ca="1">N50*(1-Data!N46)</f>
        <v>1260.5514023330684</v>
      </c>
      <c r="Q50" s="71">
        <f t="shared" ca="1" si="6"/>
        <v>1260.5514023330684</v>
      </c>
      <c r="R50" s="73">
        <f t="shared" ca="1" si="10"/>
        <v>3739.4485976669316</v>
      </c>
      <c r="S50" s="76" t="b">
        <f t="shared" ca="1" si="11"/>
        <v>1</v>
      </c>
    </row>
    <row r="51" spans="1:19">
      <c r="A51" s="58"/>
      <c r="B51" s="70">
        <f t="shared" si="5"/>
        <v>45</v>
      </c>
      <c r="C51" s="71">
        <f t="shared" ca="1" si="9"/>
        <v>5000</v>
      </c>
      <c r="D51" s="71">
        <f ca="1">C51*(1-Data!C47)</f>
        <v>3815</v>
      </c>
      <c r="E51" s="71">
        <f ca="1">D51*(1-Data!D47)</f>
        <v>2922.29</v>
      </c>
      <c r="F51" s="71">
        <f ca="1">E51*(1-Data!E47)</f>
        <v>2507.3248199999998</v>
      </c>
      <c r="G51" s="71">
        <f ca="1">F51*(1-Data!F47)</f>
        <v>2354.3780059800001</v>
      </c>
      <c r="H51" s="71">
        <f ca="1">G51*(1-Data!G47)</f>
        <v>2130.7120954119</v>
      </c>
      <c r="I51" s="71">
        <f ca="1">H51*(1-Data!H47)</f>
        <v>1885.6802044395315</v>
      </c>
      <c r="J51" s="71">
        <f ca="1">I51*(1-Data!I47)</f>
        <v>1512.3155239605044</v>
      </c>
      <c r="K51" s="71">
        <f ca="1">J51*(1-Data!J47)</f>
        <v>1483.5815290052549</v>
      </c>
      <c r="L51" s="71">
        <f ca="1">K51*(1-Data!K47)</f>
        <v>1240.274158248393</v>
      </c>
      <c r="M51" s="71">
        <f ca="1">L51*(1-Data!L47)</f>
        <v>1172.0590795447313</v>
      </c>
      <c r="N51" s="71">
        <f ca="1">M51*(1-Data!M47)</f>
        <v>978.66933141985055</v>
      </c>
      <c r="O51" s="71">
        <f ca="1">N51*(1-Data!N47)</f>
        <v>927.77852618601833</v>
      </c>
      <c r="Q51" s="71">
        <f t="shared" ca="1" si="6"/>
        <v>927.77852618601833</v>
      </c>
      <c r="R51" s="73">
        <f t="shared" ca="1" si="10"/>
        <v>4072.2214738139819</v>
      </c>
      <c r="S51" s="76" t="b">
        <f t="shared" ca="1" si="11"/>
        <v>1</v>
      </c>
    </row>
    <row r="52" spans="1:19">
      <c r="A52" s="58"/>
      <c r="B52" s="70">
        <f t="shared" si="5"/>
        <v>46</v>
      </c>
      <c r="C52" s="71">
        <f t="shared" ca="1" si="9"/>
        <v>5000</v>
      </c>
      <c r="D52" s="71">
        <f ca="1">C52*(1-Data!C48)</f>
        <v>3670</v>
      </c>
      <c r="E52" s="71">
        <f ca="1">D52*(1-Data!D48)</f>
        <v>3387.4100000000003</v>
      </c>
      <c r="F52" s="71">
        <f ca="1">E52*(1-Data!E48)</f>
        <v>3116.4172000000003</v>
      </c>
      <c r="G52" s="71">
        <f ca="1">F52*(1-Data!F48)</f>
        <v>2786.0769768000005</v>
      </c>
      <c r="H52" s="71">
        <f ca="1">G52*(1-Data!G48)</f>
        <v>2730.3554372640006</v>
      </c>
      <c r="I52" s="71">
        <f ca="1">H52*(1-Data!H48)</f>
        <v>2241.6218139937441</v>
      </c>
      <c r="J52" s="71">
        <f ca="1">I52*(1-Data!I48)</f>
        <v>1925.5531382206261</v>
      </c>
      <c r="K52" s="71">
        <f ca="1">J52*(1-Data!J48)</f>
        <v>1607.8368704142229</v>
      </c>
      <c r="L52" s="71">
        <f ca="1">K52*(1-Data!K48)</f>
        <v>1402.0337510012023</v>
      </c>
      <c r="M52" s="71">
        <f ca="1">L52*(1-Data!L48)</f>
        <v>1180.5124183430123</v>
      </c>
      <c r="N52" s="71">
        <f ca="1">M52*(1-Data!M48)</f>
        <v>1022.3237542850486</v>
      </c>
      <c r="O52" s="71">
        <f ca="1">N52*(1-Data!N48)</f>
        <v>1000.8549554450626</v>
      </c>
      <c r="Q52" s="71">
        <f t="shared" ca="1" si="6"/>
        <v>1000.8549554450626</v>
      </c>
      <c r="R52" s="73">
        <f t="shared" ca="1" si="10"/>
        <v>3999.1450445549372</v>
      </c>
      <c r="S52" s="76" t="b">
        <f t="shared" ca="1" si="11"/>
        <v>1</v>
      </c>
    </row>
    <row r="53" spans="1:19">
      <c r="A53" s="58"/>
      <c r="B53" s="70">
        <f t="shared" si="5"/>
        <v>47</v>
      </c>
      <c r="C53" s="71">
        <f t="shared" ca="1" si="9"/>
        <v>5000</v>
      </c>
      <c r="D53" s="71">
        <f ca="1">C53*(1-Data!C49)</f>
        <v>4775</v>
      </c>
      <c r="E53" s="71">
        <f ca="1">D53*(1-Data!D49)</f>
        <v>3982.35</v>
      </c>
      <c r="F53" s="71">
        <f ca="1">E53*(1-Data!E49)</f>
        <v>3317.2975499999998</v>
      </c>
      <c r="G53" s="71">
        <f ca="1">F53*(1-Data!F49)</f>
        <v>2859.5104880999997</v>
      </c>
      <c r="H53" s="71">
        <f ca="1">G53*(1-Data!G49)</f>
        <v>2513.5097190398997</v>
      </c>
      <c r="I53" s="71">
        <f ca="1">H53*(1-Data!H49)</f>
        <v>2470.7800538162214</v>
      </c>
      <c r="J53" s="71">
        <f ca="1">I53*(1-Data!I49)</f>
        <v>2243.4682888651291</v>
      </c>
      <c r="K53" s="71">
        <f ca="1">J53*(1-Data!J49)</f>
        <v>2126.8079378441421</v>
      </c>
      <c r="L53" s="71">
        <f ca="1">K53*(1-Data!K49)</f>
        <v>1850.3229059244036</v>
      </c>
      <c r="M53" s="71">
        <f ca="1">L53*(1-Data!L49)</f>
        <v>1617.1822197779288</v>
      </c>
      <c r="N53" s="71">
        <f ca="1">M53*(1-Data!M49)</f>
        <v>1418.2688067452436</v>
      </c>
      <c r="O53" s="71">
        <f ca="1">N53*(1-Data!N49)</f>
        <v>1228.220786641381</v>
      </c>
      <c r="Q53" s="71">
        <f t="shared" ca="1" si="6"/>
        <v>1228.220786641381</v>
      </c>
      <c r="R53" s="73">
        <f t="shared" ca="1" si="10"/>
        <v>3771.779213358619</v>
      </c>
      <c r="S53" s="76" t="b">
        <f t="shared" ca="1" si="11"/>
        <v>1</v>
      </c>
    </row>
    <row r="54" spans="1:19">
      <c r="A54" s="58"/>
      <c r="B54" s="70">
        <f t="shared" si="5"/>
        <v>48</v>
      </c>
      <c r="C54" s="71">
        <f t="shared" ca="1" si="9"/>
        <v>5000</v>
      </c>
      <c r="D54" s="71">
        <f ca="1">C54*(1-Data!C50)</f>
        <v>4070.0000000000005</v>
      </c>
      <c r="E54" s="71">
        <f ca="1">D54*(1-Data!D50)</f>
        <v>3199.0200000000004</v>
      </c>
      <c r="F54" s="71">
        <f ca="1">E54*(1-Data!E50)</f>
        <v>2642.3905200000004</v>
      </c>
      <c r="G54" s="71">
        <f ca="1">F54*(1-Data!F50)</f>
        <v>2375.5090774800005</v>
      </c>
      <c r="H54" s="71">
        <f ca="1">G54*(1-Data!G50)</f>
        <v>2261.4846417609606</v>
      </c>
      <c r="I54" s="71">
        <f ca="1">H54*(1-Data!H50)</f>
        <v>1825.0181059010952</v>
      </c>
      <c r="J54" s="71">
        <f ca="1">I54*(1-Data!I50)</f>
        <v>1733.7672006060404</v>
      </c>
      <c r="K54" s="71">
        <f ca="1">J54*(1-Data!J50)</f>
        <v>1537.8515069375578</v>
      </c>
      <c r="L54" s="71">
        <f ca="1">K54*(1-Data!K50)</f>
        <v>1281.0303052789857</v>
      </c>
      <c r="M54" s="71">
        <f ca="1">L54*(1-Data!L50)</f>
        <v>1273.3441234473119</v>
      </c>
      <c r="N54" s="71">
        <f ca="1">M54*(1-Data!M50)</f>
        <v>1153.6497758432645</v>
      </c>
      <c r="O54" s="71">
        <f ca="1">N54*(1-Data!N50)</f>
        <v>1010.5972036386997</v>
      </c>
      <c r="Q54" s="71">
        <f t="shared" ca="1" si="6"/>
        <v>1010.5972036386997</v>
      </c>
      <c r="R54" s="73">
        <f t="shared" ca="1" si="10"/>
        <v>3989.4027963613003</v>
      </c>
      <c r="S54" s="76" t="b">
        <f t="shared" ca="1" si="11"/>
        <v>1</v>
      </c>
    </row>
    <row r="55" spans="1:19">
      <c r="A55" s="58"/>
      <c r="B55" s="70">
        <f t="shared" si="5"/>
        <v>49</v>
      </c>
      <c r="C55" s="71">
        <f t="shared" ca="1" si="9"/>
        <v>5000</v>
      </c>
      <c r="D55" s="71">
        <f ca="1">C55*(1-Data!C51)</f>
        <v>4310</v>
      </c>
      <c r="E55" s="71">
        <f ca="1">D55*(1-Data!D51)</f>
        <v>4154.84</v>
      </c>
      <c r="F55" s="71">
        <f ca="1">E55*(1-Data!E51)</f>
        <v>4042.6593200000002</v>
      </c>
      <c r="G55" s="71">
        <f ca="1">F55*(1-Data!F51)</f>
        <v>3500.94297112</v>
      </c>
      <c r="H55" s="71">
        <f ca="1">G55*(1-Data!G51)</f>
        <v>2811.2572058093597</v>
      </c>
      <c r="I55" s="71">
        <f ca="1">H55*(1-Data!H51)</f>
        <v>2341.7772524391967</v>
      </c>
      <c r="J55" s="71">
        <f ca="1">I55*(1-Data!I51)</f>
        <v>2264.4986031087033</v>
      </c>
      <c r="K55" s="71">
        <f ca="1">J55*(1-Data!J51)</f>
        <v>1931.6173084517238</v>
      </c>
      <c r="L55" s="71">
        <f ca="1">K55*(1-Data!K51)</f>
        <v>1800.2673314770066</v>
      </c>
      <c r="M55" s="71">
        <f ca="1">L55*(1-Data!L51)</f>
        <v>1793.0662621510985</v>
      </c>
      <c r="N55" s="71">
        <f ca="1">M55*(1-Data!M51)</f>
        <v>1655.000159965464</v>
      </c>
      <c r="O55" s="71">
        <f ca="1">N55*(1-Data!N51)</f>
        <v>1352.1351306917841</v>
      </c>
      <c r="Q55" s="71">
        <f t="shared" ca="1" si="6"/>
        <v>1352.1351306917841</v>
      </c>
      <c r="R55" s="73">
        <f t="shared" ca="1" si="10"/>
        <v>3647.8648693082159</v>
      </c>
      <c r="S55" s="76" t="b">
        <f t="shared" ca="1" si="11"/>
        <v>1</v>
      </c>
    </row>
    <row r="56" spans="1:19">
      <c r="A56" s="58"/>
      <c r="B56" s="70">
        <f t="shared" si="5"/>
        <v>50</v>
      </c>
      <c r="C56" s="71">
        <f t="shared" ca="1" si="9"/>
        <v>5000</v>
      </c>
      <c r="D56" s="71">
        <f ca="1">C56*(1-Data!C52)</f>
        <v>4200</v>
      </c>
      <c r="E56" s="71">
        <f ca="1">D56*(1-Data!D52)</f>
        <v>4166.3999999999996</v>
      </c>
      <c r="F56" s="71">
        <f ca="1">E56*(1-Data!E52)</f>
        <v>3674.7647999999999</v>
      </c>
      <c r="G56" s="71">
        <f ca="1">F56*(1-Data!F52)</f>
        <v>3325.6621439999999</v>
      </c>
      <c r="H56" s="71">
        <f ca="1">G56*(1-Data!G52)</f>
        <v>3209.2639689599996</v>
      </c>
      <c r="I56" s="71">
        <f ca="1">H56*(1-Data!H52)</f>
        <v>2840.1986125295998</v>
      </c>
      <c r="J56" s="71">
        <f ca="1">I56*(1-Data!I52)</f>
        <v>2828.8378180794816</v>
      </c>
      <c r="K56" s="71">
        <f ca="1">J56*(1-Data!J52)</f>
        <v>2500.6926311822617</v>
      </c>
      <c r="L56" s="71">
        <f ca="1">K56*(1-Data!K52)</f>
        <v>2205.6109007027549</v>
      </c>
      <c r="M56" s="71">
        <f ca="1">L56*(1-Data!L52)</f>
        <v>1991.6666433345877</v>
      </c>
      <c r="N56" s="71">
        <f ca="1">M56*(1-Data!M52)</f>
        <v>1818.3916453644786</v>
      </c>
      <c r="O56" s="71">
        <f ca="1">N56*(1-Data!N52)</f>
        <v>1514.7202405886105</v>
      </c>
      <c r="Q56" s="71">
        <f t="shared" ca="1" si="6"/>
        <v>1514.7202405886105</v>
      </c>
      <c r="R56" s="73">
        <f t="shared" ca="1" si="10"/>
        <v>3485.2797594113895</v>
      </c>
      <c r="S56" s="76" t="b">
        <f t="shared" ca="1" si="11"/>
        <v>1</v>
      </c>
    </row>
    <row r="57" spans="1:19">
      <c r="A57" s="58"/>
      <c r="B57" s="70">
        <f t="shared" si="5"/>
        <v>51</v>
      </c>
      <c r="C57" s="71">
        <f t="shared" ca="1" si="9"/>
        <v>5000</v>
      </c>
      <c r="D57" s="71">
        <f ca="1">C57*(1-Data!C53)</f>
        <v>3895</v>
      </c>
      <c r="E57" s="71">
        <f ca="1">D57*(1-Data!D53)</f>
        <v>3517.1849999999999</v>
      </c>
      <c r="F57" s="71">
        <f ca="1">E57*(1-Data!E53)</f>
        <v>3404.63508</v>
      </c>
      <c r="G57" s="71">
        <f ca="1">F57*(1-Data!F53)</f>
        <v>2859.8934672</v>
      </c>
      <c r="H57" s="71">
        <f ca="1">G57*(1-Data!G53)</f>
        <v>2788.39613052</v>
      </c>
      <c r="I57" s="71">
        <f ca="1">H57*(1-Data!H53)</f>
        <v>2487.2493484238403</v>
      </c>
      <c r="J57" s="71">
        <f ca="1">I57*(1-Data!I53)</f>
        <v>2243.498912278304</v>
      </c>
      <c r="K57" s="71">
        <f ca="1">J57*(1-Data!J53)</f>
        <v>2120.106472102997</v>
      </c>
      <c r="L57" s="71">
        <f ca="1">K57*(1-Data!K53)</f>
        <v>1878.4143342832554</v>
      </c>
      <c r="M57" s="71">
        <f ca="1">L57*(1-Data!L53)</f>
        <v>1726.2627732063117</v>
      </c>
      <c r="N57" s="71">
        <f ca="1">M57*(1-Data!M53)</f>
        <v>1722.8102476598992</v>
      </c>
      <c r="O57" s="71">
        <f ca="1">N57*(1-Data!N53)</f>
        <v>1510.9045871977316</v>
      </c>
      <c r="Q57" s="71">
        <f t="shared" ca="1" si="6"/>
        <v>1510.9045871977316</v>
      </c>
      <c r="R57" s="73">
        <f t="shared" ca="1" si="10"/>
        <v>3489.0954128022686</v>
      </c>
      <c r="S57" s="76" t="b">
        <f t="shared" ca="1" si="11"/>
        <v>1</v>
      </c>
    </row>
    <row r="58" spans="1:19">
      <c r="A58" s="58"/>
      <c r="B58" s="70">
        <f t="shared" si="5"/>
        <v>52</v>
      </c>
      <c r="C58" s="71">
        <f t="shared" ca="1" si="9"/>
        <v>5000</v>
      </c>
      <c r="D58" s="71">
        <f ca="1">C58*(1-Data!C54)</f>
        <v>4720</v>
      </c>
      <c r="E58" s="71">
        <f ca="1">D58*(1-Data!D54)</f>
        <v>4389.5999999999995</v>
      </c>
      <c r="F58" s="71">
        <f ca="1">E58*(1-Data!E54)</f>
        <v>4104.2759999999998</v>
      </c>
      <c r="G58" s="71">
        <f ca="1">F58*(1-Data!F54)</f>
        <v>3734.8911600000001</v>
      </c>
      <c r="H58" s="71">
        <f ca="1">G58*(1-Data!G54)</f>
        <v>3428.6300848800001</v>
      </c>
      <c r="I58" s="71">
        <f ca="1">H58*(1-Data!H54)</f>
        <v>2893.7637916387202</v>
      </c>
      <c r="J58" s="71">
        <f ca="1">I58*(1-Data!I54)</f>
        <v>2555.1934280169899</v>
      </c>
      <c r="K58" s="71">
        <f ca="1">J58*(1-Data!J54)</f>
        <v>2194.911154666594</v>
      </c>
      <c r="L58" s="71">
        <f ca="1">K58*(1-Data!K54)</f>
        <v>1973.2251280452681</v>
      </c>
      <c r="M58" s="71">
        <f ca="1">L58*(1-Data!L54)</f>
        <v>1917.9748244600005</v>
      </c>
      <c r="N58" s="71">
        <f ca="1">M58*(1-Data!M54)</f>
        <v>1854.6816552528205</v>
      </c>
      <c r="O58" s="71">
        <f ca="1">N58*(1-Data!N54)</f>
        <v>1795.3318422847301</v>
      </c>
      <c r="Q58" s="71">
        <f t="shared" ca="1" si="6"/>
        <v>1795.3318422847301</v>
      </c>
      <c r="R58" s="73">
        <f t="shared" ca="1" si="10"/>
        <v>3204.6681577152699</v>
      </c>
      <c r="S58" s="76" t="b">
        <f t="shared" ca="1" si="11"/>
        <v>1</v>
      </c>
    </row>
    <row r="59" spans="1:19">
      <c r="A59" s="58"/>
      <c r="B59" s="70">
        <f t="shared" si="5"/>
        <v>53</v>
      </c>
      <c r="C59" s="71">
        <f t="shared" ca="1" si="9"/>
        <v>5000</v>
      </c>
      <c r="D59" s="71">
        <f ca="1">C59*(1-Data!C55)</f>
        <v>3545.0000000000005</v>
      </c>
      <c r="E59" s="71">
        <f ca="1">D59*(1-Data!D55)</f>
        <v>3342.9350000000004</v>
      </c>
      <c r="F59" s="71">
        <f ca="1">E59*(1-Data!E55)</f>
        <v>3296.1339100000005</v>
      </c>
      <c r="G59" s="71">
        <f ca="1">F59*(1-Data!F55)</f>
        <v>2989.5934563700007</v>
      </c>
      <c r="H59" s="71">
        <f ca="1">G59*(1-Data!G55)</f>
        <v>2846.0929704642404</v>
      </c>
      <c r="I59" s="71">
        <f ca="1">H59*(1-Data!H55)</f>
        <v>2834.7085985823833</v>
      </c>
      <c r="J59" s="71">
        <f ca="1">I59*(1-Data!I55)</f>
        <v>2633.4442880830343</v>
      </c>
      <c r="K59" s="71">
        <f ca="1">J59*(1-Data!J55)</f>
        <v>2106.7554304664277</v>
      </c>
      <c r="L59" s="71">
        <f ca="1">K59*(1-Data!K55)</f>
        <v>1868.6920668237215</v>
      </c>
      <c r="M59" s="71">
        <f ca="1">L59*(1-Data!L55)</f>
        <v>1693.0350125422917</v>
      </c>
      <c r="N59" s="71">
        <f ca="1">M59*(1-Data!M55)</f>
        <v>1452.6240407612863</v>
      </c>
      <c r="O59" s="71">
        <f ca="1">N59*(1-Data!N55)</f>
        <v>1318.982629011248</v>
      </c>
      <c r="Q59" s="71">
        <f t="shared" ca="1" si="6"/>
        <v>1318.982629011248</v>
      </c>
      <c r="R59" s="73">
        <f t="shared" ca="1" si="10"/>
        <v>3681.0173709887522</v>
      </c>
      <c r="S59" s="76" t="b">
        <f t="shared" ca="1" si="11"/>
        <v>1</v>
      </c>
    </row>
    <row r="60" spans="1:19">
      <c r="A60" s="58"/>
      <c r="B60" s="70">
        <f t="shared" si="5"/>
        <v>54</v>
      </c>
      <c r="C60" s="71">
        <f t="shared" ca="1" si="9"/>
        <v>5000</v>
      </c>
      <c r="D60" s="71">
        <f ca="1">C60*(1-Data!C56)</f>
        <v>4775</v>
      </c>
      <c r="E60" s="71">
        <f ca="1">D60*(1-Data!D56)</f>
        <v>3925.05</v>
      </c>
      <c r="F60" s="71">
        <f ca="1">E60*(1-Data!E56)</f>
        <v>3697.3971000000001</v>
      </c>
      <c r="G60" s="71">
        <f ca="1">F60*(1-Data!F56)</f>
        <v>3678.9101145</v>
      </c>
      <c r="H60" s="71">
        <f ca="1">G60*(1-Data!G56)</f>
        <v>3366.2027547675002</v>
      </c>
      <c r="I60" s="71">
        <f ca="1">H60*(1-Data!H56)</f>
        <v>3167.5967922362179</v>
      </c>
      <c r="J60" s="71">
        <f ca="1">I60*(1-Data!I56)</f>
        <v>2581.5913856725174</v>
      </c>
      <c r="K60" s="71">
        <f ca="1">J60*(1-Data!J56)</f>
        <v>2297.6163332485403</v>
      </c>
      <c r="L60" s="71">
        <f ca="1">K60*(1-Data!K56)</f>
        <v>1854.1763809315719</v>
      </c>
      <c r="M60" s="71">
        <f ca="1">L60*(1-Data!L56)</f>
        <v>1794.8427367417614</v>
      </c>
      <c r="N60" s="71">
        <f ca="1">M60*(1-Data!M56)</f>
        <v>1615.3584630675853</v>
      </c>
      <c r="O60" s="71">
        <f ca="1">N60*(1-Data!N56)</f>
        <v>1324.59393971542</v>
      </c>
      <c r="Q60" s="71">
        <f t="shared" ca="1" si="6"/>
        <v>1324.59393971542</v>
      </c>
      <c r="R60" s="73">
        <f t="shared" ca="1" si="10"/>
        <v>3675.4060602845802</v>
      </c>
      <c r="S60" s="76" t="b">
        <f t="shared" ca="1" si="11"/>
        <v>1</v>
      </c>
    </row>
    <row r="61" spans="1:19">
      <c r="A61" s="58"/>
      <c r="B61" s="70">
        <f t="shared" si="5"/>
        <v>55</v>
      </c>
      <c r="C61" s="71">
        <f t="shared" ca="1" si="9"/>
        <v>5000</v>
      </c>
      <c r="D61" s="71">
        <f ca="1">C61*(1-Data!C57)</f>
        <v>4950</v>
      </c>
      <c r="E61" s="71">
        <f ca="1">D61*(1-Data!D57)</f>
        <v>4172.8499999999995</v>
      </c>
      <c r="F61" s="71">
        <f ca="1">E61*(1-Data!E57)</f>
        <v>3868.2319499999999</v>
      </c>
      <c r="G61" s="71">
        <f ca="1">F61*(1-Data!F57)</f>
        <v>3601.3239454499999</v>
      </c>
      <c r="H61" s="71">
        <f ca="1">G61*(1-Data!G57)</f>
        <v>2924.2750437054001</v>
      </c>
      <c r="I61" s="71">
        <f ca="1">H61*(1-Data!H57)</f>
        <v>2485.6337871495898</v>
      </c>
      <c r="J61" s="71">
        <f ca="1">I61*(1-Data!I57)</f>
        <v>2378.7515343021573</v>
      </c>
      <c r="K61" s="71">
        <f ca="1">J61*(1-Data!J57)</f>
        <v>2357.3427704934379</v>
      </c>
      <c r="L61" s="71">
        <f ca="1">K61*(1-Data!K57)</f>
        <v>2119.2511506736009</v>
      </c>
      <c r="M61" s="71">
        <f ca="1">L61*(1-Data!L57)</f>
        <v>1945.4725563183658</v>
      </c>
      <c r="N61" s="71">
        <f ca="1">M61*(1-Data!M57)</f>
        <v>1737.3069927923007</v>
      </c>
      <c r="O61" s="71">
        <f ca="1">N61*(1-Data!N57)</f>
        <v>1712.9846948932084</v>
      </c>
      <c r="Q61" s="71">
        <f t="shared" ca="1" si="6"/>
        <v>1712.9846948932084</v>
      </c>
      <c r="R61" s="73">
        <f t="shared" ca="1" si="10"/>
        <v>3287.0153051067919</v>
      </c>
      <c r="S61" s="76" t="b">
        <f t="shared" ca="1" si="11"/>
        <v>1</v>
      </c>
    </row>
    <row r="62" spans="1:19">
      <c r="A62" s="58"/>
      <c r="B62" s="70">
        <f t="shared" si="5"/>
        <v>56</v>
      </c>
      <c r="C62" s="71">
        <f t="shared" ca="1" si="9"/>
        <v>5000</v>
      </c>
      <c r="D62" s="71">
        <f ca="1">C62*(1-Data!C58)</f>
        <v>4635</v>
      </c>
      <c r="E62" s="71">
        <f ca="1">D62*(1-Data!D58)</f>
        <v>3703.3649999999998</v>
      </c>
      <c r="F62" s="71">
        <f ca="1">E62*(1-Data!E58)</f>
        <v>3447.8328149999998</v>
      </c>
      <c r="G62" s="71">
        <f ca="1">F62*(1-Data!F58)</f>
        <v>3320.2630008449996</v>
      </c>
      <c r="H62" s="71">
        <f ca="1">G62*(1-Data!G58)</f>
        <v>2964.9948597545849</v>
      </c>
      <c r="I62" s="71">
        <f ca="1">H62*(1-Data!H58)</f>
        <v>2576.5805331267343</v>
      </c>
      <c r="J62" s="71">
        <f ca="1">I62*(1-Data!I58)</f>
        <v>2259.6611275521459</v>
      </c>
      <c r="K62" s="71">
        <f ca="1">J62*(1-Data!J58)</f>
        <v>2196.3906159806857</v>
      </c>
      <c r="L62" s="71">
        <f ca="1">K62*(1-Data!K58)</f>
        <v>2033.8577103981149</v>
      </c>
      <c r="M62" s="71">
        <f ca="1">L62*(1-Data!L58)</f>
        <v>1846.7428010414885</v>
      </c>
      <c r="N62" s="71">
        <f ca="1">M62*(1-Data!M58)</f>
        <v>1804.2677166175342</v>
      </c>
      <c r="O62" s="71">
        <f ca="1">N62*(1-Data!N58)</f>
        <v>1744.7268819691556</v>
      </c>
      <c r="Q62" s="71">
        <f t="shared" ca="1" si="6"/>
        <v>1744.7268819691556</v>
      </c>
      <c r="R62" s="73">
        <f t="shared" ca="1" si="10"/>
        <v>3255.2731180308447</v>
      </c>
      <c r="S62" s="76" t="b">
        <f t="shared" ca="1" si="11"/>
        <v>1</v>
      </c>
    </row>
    <row r="63" spans="1:19">
      <c r="A63" s="58"/>
      <c r="B63" s="70">
        <f t="shared" si="5"/>
        <v>57</v>
      </c>
      <c r="C63" s="71">
        <f t="shared" ca="1" si="9"/>
        <v>5000</v>
      </c>
      <c r="D63" s="71">
        <f ca="1">C63*(1-Data!C59)</f>
        <v>3545.0000000000005</v>
      </c>
      <c r="E63" s="71">
        <f ca="1">D63*(1-Data!D59)</f>
        <v>2722.5600000000004</v>
      </c>
      <c r="F63" s="71">
        <f ca="1">E63*(1-Data!E59)</f>
        <v>2357.7369600000002</v>
      </c>
      <c r="G63" s="71">
        <f ca="1">F63*(1-Data!F59)</f>
        <v>2027.6537856000002</v>
      </c>
      <c r="H63" s="71">
        <f ca="1">G63*(1-Data!G59)</f>
        <v>1723.5057177600002</v>
      </c>
      <c r="I63" s="71">
        <f ca="1">H63*(1-Data!H59)</f>
        <v>1645.9479604608</v>
      </c>
      <c r="J63" s="71">
        <f ca="1">I63*(1-Data!I59)</f>
        <v>1645.9479604608</v>
      </c>
      <c r="K63" s="71">
        <f ca="1">J63*(1-Data!J59)</f>
        <v>1451.7261011264256</v>
      </c>
      <c r="L63" s="71">
        <f ca="1">K63*(1-Data!K59)</f>
        <v>1172.994689710152</v>
      </c>
      <c r="M63" s="71">
        <f ca="1">L63*(1-Data!L59)</f>
        <v>1001.7374650124698</v>
      </c>
      <c r="N63" s="71">
        <f ca="1">M63*(1-Data!M59)</f>
        <v>889.54286893107314</v>
      </c>
      <c r="O63" s="71">
        <f ca="1">N63*(1-Data!N59)</f>
        <v>742.76829555744609</v>
      </c>
      <c r="Q63" s="71">
        <f t="shared" ca="1" si="6"/>
        <v>742.76829555744609</v>
      </c>
      <c r="R63" s="73">
        <f t="shared" ca="1" si="10"/>
        <v>4257.2317044425536</v>
      </c>
      <c r="S63" s="76" t="b">
        <f t="shared" ca="1" si="11"/>
        <v>1</v>
      </c>
    </row>
    <row r="64" spans="1:19">
      <c r="A64" s="58"/>
      <c r="B64" s="70">
        <f t="shared" si="5"/>
        <v>58</v>
      </c>
      <c r="C64" s="71">
        <f t="shared" ca="1" si="9"/>
        <v>5000</v>
      </c>
      <c r="D64" s="71">
        <f ca="1">C64*(1-Data!C60)</f>
        <v>3980</v>
      </c>
      <c r="E64" s="71">
        <f ca="1">D64*(1-Data!D60)</f>
        <v>3438.72</v>
      </c>
      <c r="F64" s="71">
        <f ca="1">E64*(1-Data!E60)</f>
        <v>2836.9439999999995</v>
      </c>
      <c r="G64" s="71">
        <f ca="1">F64*(1-Data!F60)</f>
        <v>2485.1629439999997</v>
      </c>
      <c r="H64" s="71">
        <f ca="1">G64*(1-Data!G60)</f>
        <v>2037.83361408</v>
      </c>
      <c r="I64" s="71">
        <f ca="1">H64*(1-Data!H60)</f>
        <v>1774.9530778636799</v>
      </c>
      <c r="J64" s="71">
        <f ca="1">I64*(1-Data!I60)</f>
        <v>1677.3306585811774</v>
      </c>
      <c r="K64" s="71">
        <f ca="1">J64*(1-Data!J60)</f>
        <v>1529.7255606260339</v>
      </c>
      <c r="L64" s="71">
        <f ca="1">K64*(1-Data!K60)</f>
        <v>1460.8879103978622</v>
      </c>
      <c r="M64" s="71">
        <f ca="1">L64*(1-Data!L60)</f>
        <v>1446.2790312938837</v>
      </c>
      <c r="N64" s="71">
        <f ca="1">M64*(1-Data!M60)</f>
        <v>1297.3122910706138</v>
      </c>
      <c r="O64" s="71">
        <f ca="1">N64*(1-Data!N60)</f>
        <v>1244.1224871367185</v>
      </c>
      <c r="Q64" s="71">
        <f t="shared" ca="1" si="6"/>
        <v>1244.1224871367185</v>
      </c>
      <c r="R64" s="73">
        <f t="shared" ca="1" si="10"/>
        <v>3755.8775128632815</v>
      </c>
      <c r="S64" s="76" t="b">
        <f t="shared" ca="1" si="11"/>
        <v>1</v>
      </c>
    </row>
    <row r="65" spans="1:19">
      <c r="A65" s="58"/>
      <c r="B65" s="70">
        <f t="shared" si="5"/>
        <v>59</v>
      </c>
      <c r="C65" s="71">
        <f t="shared" ca="1" si="9"/>
        <v>5000</v>
      </c>
      <c r="D65" s="71">
        <f ca="1">C65*(1-Data!C61)</f>
        <v>4840</v>
      </c>
      <c r="E65" s="71">
        <f ca="1">D65*(1-Data!D61)</f>
        <v>4360.84</v>
      </c>
      <c r="F65" s="71">
        <f ca="1">E65*(1-Data!E61)</f>
        <v>3523.5587200000004</v>
      </c>
      <c r="G65" s="71">
        <f ca="1">F65*(1-Data!F61)</f>
        <v>2984.4542358400004</v>
      </c>
      <c r="H65" s="71">
        <f ca="1">G65*(1-Data!G61)</f>
        <v>2718.8378088502404</v>
      </c>
      <c r="I65" s="71">
        <f ca="1">H65*(1-Data!H61)</f>
        <v>2395.2961095970618</v>
      </c>
      <c r="J65" s="71">
        <f ca="1">I65*(1-Data!I61)</f>
        <v>1942.585144883217</v>
      </c>
      <c r="K65" s="71">
        <f ca="1">J65*(1-Data!J61)</f>
        <v>1633.7141068467854</v>
      </c>
      <c r="L65" s="71">
        <f ca="1">K65*(1-Data!K61)</f>
        <v>1615.7432516714707</v>
      </c>
      <c r="M65" s="71">
        <f ca="1">L65*(1-Data!L61)</f>
        <v>1320.0622366155915</v>
      </c>
      <c r="N65" s="71">
        <f ca="1">M65*(1-Data!M61)</f>
        <v>1145.8140213823333</v>
      </c>
      <c r="O65" s="71">
        <f ca="1">N65*(1-Data!N61)</f>
        <v>1103.4189025911869</v>
      </c>
      <c r="Q65" s="71">
        <f t="shared" ca="1" si="6"/>
        <v>1103.4189025911869</v>
      </c>
      <c r="R65" s="73">
        <f t="shared" ca="1" si="10"/>
        <v>3896.5810974088131</v>
      </c>
      <c r="S65" s="76" t="b">
        <f t="shared" ca="1" si="11"/>
        <v>1</v>
      </c>
    </row>
    <row r="66" spans="1:19">
      <c r="A66" s="58"/>
      <c r="B66" s="70">
        <f t="shared" si="5"/>
        <v>60</v>
      </c>
      <c r="C66" s="71">
        <f t="shared" ca="1" si="9"/>
        <v>5000</v>
      </c>
      <c r="D66" s="71">
        <f ca="1">C66*(1-Data!C62)</f>
        <v>3680</v>
      </c>
      <c r="E66" s="71">
        <f ca="1">D66*(1-Data!D62)</f>
        <v>3208.96</v>
      </c>
      <c r="F66" s="71">
        <f ca="1">E66*(1-Data!E62)</f>
        <v>2759.7055999999998</v>
      </c>
      <c r="G66" s="71">
        <f ca="1">F66*(1-Data!F62)</f>
        <v>2453.3782784</v>
      </c>
      <c r="H66" s="71">
        <f ca="1">G66*(1-Data!G62)</f>
        <v>2448.4715218432002</v>
      </c>
      <c r="I66" s="71">
        <f ca="1">H66*(1-Data!H62)</f>
        <v>2281.9754583578624</v>
      </c>
      <c r="J66" s="71">
        <f ca="1">I66*(1-Data!I62)</f>
        <v>2224.9260718989158</v>
      </c>
      <c r="K66" s="71">
        <f ca="1">J66*(1-Data!J62)</f>
        <v>2169.3029201014429</v>
      </c>
      <c r="L66" s="71">
        <f ca="1">K66*(1-Data!K62)</f>
        <v>2141.1019821401242</v>
      </c>
      <c r="M66" s="71">
        <f ca="1">L66*(1-Data!L62)</f>
        <v>2102.562146461602</v>
      </c>
      <c r="N66" s="71">
        <f ca="1">M66*(1-Data!M62)</f>
        <v>2037.3827199212922</v>
      </c>
      <c r="O66" s="71">
        <f ca="1">N66*(1-Data!N62)</f>
        <v>1813.27062072995</v>
      </c>
      <c r="Q66" s="71">
        <f t="shared" ca="1" si="6"/>
        <v>1813.27062072995</v>
      </c>
      <c r="R66" s="73">
        <f t="shared" ca="1" si="10"/>
        <v>3186.7293792700502</v>
      </c>
      <c r="S66" s="76" t="b">
        <f t="shared" ca="1" si="11"/>
        <v>1</v>
      </c>
    </row>
    <row r="67" spans="1:19">
      <c r="A67" s="58"/>
      <c r="B67" s="70">
        <f t="shared" si="5"/>
        <v>61</v>
      </c>
      <c r="C67" s="71">
        <f t="shared" ca="1" si="9"/>
        <v>5000</v>
      </c>
      <c r="D67" s="71">
        <f ca="1">C67*(1-Data!C63)</f>
        <v>4004.9999999999995</v>
      </c>
      <c r="E67" s="71">
        <f ca="1">D67*(1-Data!D63)</f>
        <v>3316.14</v>
      </c>
      <c r="F67" s="71">
        <f ca="1">E67*(1-Data!E63)</f>
        <v>3229.9203599999996</v>
      </c>
      <c r="G67" s="71">
        <f ca="1">F67*(1-Data!F63)</f>
        <v>2800.3409521199997</v>
      </c>
      <c r="H67" s="71">
        <f ca="1">G67*(1-Data!G63)</f>
        <v>2548.3102664291996</v>
      </c>
      <c r="I67" s="71">
        <f ca="1">H67*(1-Data!H63)</f>
        <v>2375.0251683120136</v>
      </c>
      <c r="J67" s="71">
        <f ca="1">I67*(1-Data!I63)</f>
        <v>2211.1484316984847</v>
      </c>
      <c r="K67" s="71">
        <f ca="1">J67*(1-Data!J63)</f>
        <v>2169.1366114962134</v>
      </c>
      <c r="L67" s="71">
        <f ca="1">K67*(1-Data!K63)</f>
        <v>2038.9884148064405</v>
      </c>
      <c r="M67" s="71">
        <f ca="1">L67*(1-Data!L63)</f>
        <v>1865.674399547893</v>
      </c>
      <c r="N67" s="71">
        <f ca="1">M67*(1-Data!M63)</f>
        <v>1791.0474235659772</v>
      </c>
      <c r="O67" s="71">
        <f ca="1">N67*(1-Data!N63)</f>
        <v>1456.1215553591394</v>
      </c>
      <c r="Q67" s="71">
        <f t="shared" ca="1" si="6"/>
        <v>1456.1215553591394</v>
      </c>
      <c r="R67" s="73">
        <f t="shared" ca="1" si="10"/>
        <v>3543.8784446408608</v>
      </c>
      <c r="S67" s="76" t="b">
        <f t="shared" ca="1" si="11"/>
        <v>1</v>
      </c>
    </row>
    <row r="68" spans="1:19">
      <c r="A68" s="58"/>
      <c r="B68" s="70">
        <f t="shared" si="5"/>
        <v>62</v>
      </c>
      <c r="C68" s="71">
        <f t="shared" ca="1" si="9"/>
        <v>5000</v>
      </c>
      <c r="D68" s="71">
        <f ca="1">C68*(1-Data!C64)</f>
        <v>3580</v>
      </c>
      <c r="E68" s="71">
        <f ca="1">D68*(1-Data!D64)</f>
        <v>3225.58</v>
      </c>
      <c r="F68" s="71">
        <f ca="1">E68*(1-Data!E64)</f>
        <v>3128.8125999999997</v>
      </c>
      <c r="G68" s="71">
        <f ca="1">F68*(1-Data!F64)</f>
        <v>2972.3719699999997</v>
      </c>
      <c r="H68" s="71">
        <f ca="1">G68*(1-Data!G64)</f>
        <v>2582.9912419299999</v>
      </c>
      <c r="I68" s="71">
        <f ca="1">H68*(1-Data!H64)</f>
        <v>2378.9349338175298</v>
      </c>
      <c r="J68" s="71">
        <f ca="1">I68*(1-Data!I64)</f>
        <v>2083.9470020241561</v>
      </c>
      <c r="K68" s="71">
        <f ca="1">J68*(1-Data!J64)</f>
        <v>1910.9794008561512</v>
      </c>
      <c r="L68" s="71">
        <f ca="1">K68*(1-Data!K64)</f>
        <v>1681.661872753413</v>
      </c>
      <c r="M68" s="71">
        <f ca="1">L68*(1-Data!L64)</f>
        <v>1607.6687503522628</v>
      </c>
      <c r="N68" s="71">
        <f ca="1">M68*(1-Data!M64)</f>
        <v>1535.3236565864108</v>
      </c>
      <c r="O68" s="71">
        <f ca="1">N68*(1-Data!N64)</f>
        <v>1483.1226522624729</v>
      </c>
      <c r="Q68" s="71">
        <f t="shared" ca="1" si="6"/>
        <v>1483.1226522624729</v>
      </c>
      <c r="R68" s="73">
        <f t="shared" ca="1" si="10"/>
        <v>3516.8773477375271</v>
      </c>
      <c r="S68" s="76" t="b">
        <f t="shared" ca="1" si="11"/>
        <v>1</v>
      </c>
    </row>
    <row r="69" spans="1:19">
      <c r="A69" s="58"/>
      <c r="B69" s="70">
        <f t="shared" si="5"/>
        <v>63</v>
      </c>
      <c r="C69" s="71">
        <f t="shared" ca="1" si="9"/>
        <v>5000</v>
      </c>
      <c r="D69" s="71">
        <f ca="1">C69*(1-Data!C65)</f>
        <v>4445</v>
      </c>
      <c r="E69" s="71">
        <f ca="1">D69*(1-Data!D65)</f>
        <v>4076.0650000000001</v>
      </c>
      <c r="F69" s="71">
        <f ca="1">E69*(1-Data!E65)</f>
        <v>3497.26377</v>
      </c>
      <c r="G69" s="71">
        <f ca="1">F69*(1-Data!F65)</f>
        <v>3444.80481345</v>
      </c>
      <c r="H69" s="71">
        <f ca="1">G69*(1-Data!G65)</f>
        <v>2852.2983855366001</v>
      </c>
      <c r="I69" s="71">
        <f ca="1">H69*(1-Data!H65)</f>
        <v>2467.2381034891591</v>
      </c>
      <c r="J69" s="71">
        <f ca="1">I69*(1-Data!I65)</f>
        <v>2200.7763883123298</v>
      </c>
      <c r="K69" s="71">
        <f ca="1">J69*(1-Data!J65)</f>
        <v>1879.4630356187297</v>
      </c>
      <c r="L69" s="71">
        <f ca="1">K69*(1-Data!K65)</f>
        <v>1714.0702884842815</v>
      </c>
      <c r="M69" s="71">
        <f ca="1">L69*(1-Data!L65)</f>
        <v>1700.3577261764071</v>
      </c>
      <c r="N69" s="71">
        <f ca="1">M69*(1-Data!M65)</f>
        <v>1637.44449030788</v>
      </c>
      <c r="O69" s="71">
        <f ca="1">N69*(1-Data!N65)</f>
        <v>1486.7995971995551</v>
      </c>
      <c r="Q69" s="71">
        <f t="shared" ca="1" si="6"/>
        <v>1486.7995971995551</v>
      </c>
      <c r="R69" s="73">
        <f t="shared" ca="1" si="10"/>
        <v>3513.2004028004449</v>
      </c>
      <c r="S69" s="76" t="b">
        <f t="shared" ca="1" si="11"/>
        <v>1</v>
      </c>
    </row>
    <row r="70" spans="1:19">
      <c r="A70" s="58"/>
      <c r="B70" s="70">
        <f t="shared" si="5"/>
        <v>64</v>
      </c>
      <c r="C70" s="71">
        <f t="shared" ca="1" si="9"/>
        <v>5000</v>
      </c>
      <c r="D70" s="71">
        <f ca="1">C70*(1-Data!C66)</f>
        <v>4855</v>
      </c>
      <c r="E70" s="71">
        <f ca="1">D70*(1-Data!D66)</f>
        <v>4185.01</v>
      </c>
      <c r="F70" s="71">
        <f ca="1">E70*(1-Data!E66)</f>
        <v>3448.4482400000006</v>
      </c>
      <c r="G70" s="71">
        <f ca="1">F70*(1-Data!F66)</f>
        <v>3276.0258280000003</v>
      </c>
      <c r="H70" s="71">
        <f ca="1">G70*(1-Data!G66)</f>
        <v>3053.2560716960002</v>
      </c>
      <c r="I70" s="71">
        <f ca="1">H70*(1-Data!H66)</f>
        <v>2796.7825616735363</v>
      </c>
      <c r="J70" s="71">
        <f ca="1">I70*(1-Data!I66)</f>
        <v>2410.826568162588</v>
      </c>
      <c r="K70" s="71">
        <f ca="1">J70*(1-Data!J66)</f>
        <v>1967.2344796206719</v>
      </c>
      <c r="L70" s="71">
        <f ca="1">K70*(1-Data!K66)</f>
        <v>1741.0025144642946</v>
      </c>
      <c r="M70" s="71">
        <f ca="1">L70*(1-Data!L66)</f>
        <v>1704.4414616605443</v>
      </c>
      <c r="N70" s="71">
        <f ca="1">M70*(1-Data!M66)</f>
        <v>1632.8549202708014</v>
      </c>
      <c r="O70" s="71">
        <f ca="1">N70*(1-Data!N66)</f>
        <v>1611.6278063072809</v>
      </c>
      <c r="Q70" s="71">
        <f t="shared" ca="1" si="6"/>
        <v>1611.6278063072809</v>
      </c>
      <c r="R70" s="73">
        <f t="shared" ca="1" si="10"/>
        <v>3388.3721936927191</v>
      </c>
      <c r="S70" s="76" t="b">
        <f t="shared" ca="1" si="11"/>
        <v>1</v>
      </c>
    </row>
    <row r="71" spans="1:19">
      <c r="A71" s="58"/>
      <c r="B71" s="70">
        <f t="shared" si="5"/>
        <v>65</v>
      </c>
      <c r="C71" s="71">
        <f t="shared" ref="C71:C106" ca="1" si="12">initial_no_products</f>
        <v>5000</v>
      </c>
      <c r="D71" s="71">
        <f ca="1">C71*(1-Data!C67)</f>
        <v>3705</v>
      </c>
      <c r="E71" s="71">
        <f ca="1">D71*(1-Data!D67)</f>
        <v>3327.09</v>
      </c>
      <c r="F71" s="71">
        <f ca="1">E71*(1-Data!E67)</f>
        <v>2711.5783499999998</v>
      </c>
      <c r="G71" s="71">
        <f ca="1">F71*(1-Data!F67)</f>
        <v>2665.4815180499995</v>
      </c>
      <c r="H71" s="71">
        <f ca="1">G71*(1-Data!G67)</f>
        <v>2537.5384051835995</v>
      </c>
      <c r="I71" s="71">
        <f ca="1">H71*(1-Data!H67)</f>
        <v>2197.5082588889973</v>
      </c>
      <c r="J71" s="71">
        <f ca="1">I71*(1-Data!I67)</f>
        <v>2032.6951394723226</v>
      </c>
      <c r="K71" s="71">
        <f ca="1">J71*(1-Data!J67)</f>
        <v>1782.6736373172268</v>
      </c>
      <c r="L71" s="71">
        <f ca="1">K71*(1-Data!K67)</f>
        <v>1590.1448844869665</v>
      </c>
      <c r="M71" s="71">
        <f ca="1">L71*(1-Data!L67)</f>
        <v>1343.6724273914867</v>
      </c>
      <c r="N71" s="71">
        <f ca="1">M71*(1-Data!M67)</f>
        <v>1314.111633988874</v>
      </c>
      <c r="O71" s="71">
        <f ca="1">N71*(1-Data!N67)</f>
        <v>1272.0600617012301</v>
      </c>
      <c r="Q71" s="71">
        <f t="shared" ca="1" si="6"/>
        <v>1272.0600617012301</v>
      </c>
      <c r="R71" s="73">
        <f t="shared" ref="R71:R106" ca="1" si="13">C71-O71</f>
        <v>3727.9399382987699</v>
      </c>
      <c r="S71" s="76" t="b">
        <f t="shared" ref="S71:S102" ca="1" si="14">Q71+R71=initial_no_products</f>
        <v>1</v>
      </c>
    </row>
    <row r="72" spans="1:19">
      <c r="A72" s="58"/>
      <c r="B72" s="70">
        <f t="shared" si="5"/>
        <v>66</v>
      </c>
      <c r="C72" s="71">
        <f t="shared" ca="1" si="12"/>
        <v>5000</v>
      </c>
      <c r="D72" s="71">
        <f ca="1">C72*(1-Data!C68)</f>
        <v>3820</v>
      </c>
      <c r="E72" s="71">
        <f ca="1">D72*(1-Data!D68)</f>
        <v>2983.42</v>
      </c>
      <c r="F72" s="71">
        <f ca="1">E72*(1-Data!E68)</f>
        <v>2807.39822</v>
      </c>
      <c r="G72" s="71">
        <f ca="1">F72*(1-Data!F68)</f>
        <v>2560.3471766400003</v>
      </c>
      <c r="H72" s="71">
        <f ca="1">G72*(1-Data!G68)</f>
        <v>2519.3816218137604</v>
      </c>
      <c r="I72" s="71">
        <f ca="1">H72*(1-Data!H68)</f>
        <v>2043.2184952909595</v>
      </c>
      <c r="J72" s="71">
        <f ca="1">I72*(1-Data!I68)</f>
        <v>2033.0024028145046</v>
      </c>
      <c r="K72" s="71">
        <f ca="1">J72*(1-Data!J68)</f>
        <v>1937.4512898822229</v>
      </c>
      <c r="L72" s="71">
        <f ca="1">K72*(1-Data!K68)</f>
        <v>1561.5857396450717</v>
      </c>
      <c r="M72" s="71">
        <f ca="1">L72*(1-Data!L68)</f>
        <v>1363.2643507101477</v>
      </c>
      <c r="N72" s="71">
        <f ca="1">M72*(1-Data!M68)</f>
        <v>1112.4237101794806</v>
      </c>
      <c r="O72" s="71">
        <f ca="1">N72*(1-Data!N68)</f>
        <v>1055.6901009603271</v>
      </c>
      <c r="Q72" s="71">
        <f t="shared" ca="1" si="6"/>
        <v>1055.6901009603271</v>
      </c>
      <c r="R72" s="73">
        <f t="shared" ca="1" si="13"/>
        <v>3944.3098990396729</v>
      </c>
      <c r="S72" s="76" t="b">
        <f t="shared" ca="1" si="14"/>
        <v>1</v>
      </c>
    </row>
    <row r="73" spans="1:19">
      <c r="A73" s="58"/>
      <c r="B73" s="70">
        <f t="shared" ref="B73:B106" si="15">B72+1</f>
        <v>67</v>
      </c>
      <c r="C73" s="71">
        <f t="shared" ca="1" si="12"/>
        <v>5000</v>
      </c>
      <c r="D73" s="71">
        <f ca="1">C73*(1-Data!C69)</f>
        <v>4160</v>
      </c>
      <c r="E73" s="71">
        <f ca="1">D73*(1-Data!D69)</f>
        <v>3777.28</v>
      </c>
      <c r="F73" s="71">
        <f ca="1">E73*(1-Data!E69)</f>
        <v>3305.1200000000003</v>
      </c>
      <c r="G73" s="71">
        <f ca="1">F73*(1-Data!F69)</f>
        <v>3215.8817600000002</v>
      </c>
      <c r="H73" s="71">
        <f ca="1">G73*(1-Data!G69)</f>
        <v>2907.1571110400005</v>
      </c>
      <c r="I73" s="71">
        <f ca="1">H73*(1-Data!H69)</f>
        <v>2724.0062130444808</v>
      </c>
      <c r="J73" s="71">
        <f ca="1">I73*(1-Data!I69)</f>
        <v>2339.9213370052089</v>
      </c>
      <c r="K73" s="71">
        <f ca="1">J73*(1-Data!J69)</f>
        <v>1883.636676289193</v>
      </c>
      <c r="L73" s="71">
        <f ca="1">K73*(1-Data!K69)</f>
        <v>1640.6475450478872</v>
      </c>
      <c r="M73" s="71">
        <f ca="1">L73*(1-Data!L69)</f>
        <v>1488.0673233584337</v>
      </c>
      <c r="N73" s="71">
        <f ca="1">M73*(1-Data!M69)</f>
        <v>1465.7463135080573</v>
      </c>
      <c r="O73" s="71">
        <f ca="1">N73*(1-Data!N69)</f>
        <v>1273.7335464385017</v>
      </c>
      <c r="Q73" s="71">
        <f t="shared" ref="Q73:Q106" ca="1" si="16">O73</f>
        <v>1273.7335464385017</v>
      </c>
      <c r="R73" s="73">
        <f t="shared" ca="1" si="13"/>
        <v>3726.2664535614986</v>
      </c>
      <c r="S73" s="76" t="b">
        <f t="shared" ca="1" si="14"/>
        <v>1</v>
      </c>
    </row>
    <row r="74" spans="1:19">
      <c r="A74" s="58"/>
      <c r="B74" s="70">
        <f t="shared" si="15"/>
        <v>68</v>
      </c>
      <c r="C74" s="71">
        <f t="shared" ca="1" si="12"/>
        <v>5000</v>
      </c>
      <c r="D74" s="71">
        <f ca="1">C74*(1-Data!C70)</f>
        <v>3660</v>
      </c>
      <c r="E74" s="71">
        <f ca="1">D74*(1-Data!D70)</f>
        <v>3513.6</v>
      </c>
      <c r="F74" s="71">
        <f ca="1">E74*(1-Data!E70)</f>
        <v>3169.2671999999998</v>
      </c>
      <c r="G74" s="71">
        <f ca="1">F74*(1-Data!F70)</f>
        <v>3061.5121151999997</v>
      </c>
      <c r="H74" s="71">
        <f ca="1">G74*(1-Data!G70)</f>
        <v>2547.1780798463997</v>
      </c>
      <c r="I74" s="71">
        <f ca="1">H74*(1-Data!H70)</f>
        <v>2445.2909566525436</v>
      </c>
      <c r="J74" s="71">
        <f ca="1">I74*(1-Data!I70)</f>
        <v>2411.0568832594081</v>
      </c>
      <c r="K74" s="71">
        <f ca="1">J74*(1-Data!J70)</f>
        <v>2160.3069674004296</v>
      </c>
      <c r="L74" s="71">
        <f ca="1">K74*(1-Data!K70)</f>
        <v>1888.1082895079755</v>
      </c>
      <c r="M74" s="71">
        <f ca="1">L74*(1-Data!L70)</f>
        <v>1678.5282693725903</v>
      </c>
      <c r="N74" s="71">
        <f ca="1">M74*(1-Data!M70)</f>
        <v>1532.4963099371751</v>
      </c>
      <c r="O74" s="71">
        <f ca="1">N74*(1-Data!N70)</f>
        <v>1241.3220110491118</v>
      </c>
      <c r="Q74" s="71">
        <f t="shared" ca="1" si="16"/>
        <v>1241.3220110491118</v>
      </c>
      <c r="R74" s="73">
        <f t="shared" ca="1" si="13"/>
        <v>3758.677988950888</v>
      </c>
      <c r="S74" s="76" t="b">
        <f t="shared" ca="1" si="14"/>
        <v>1</v>
      </c>
    </row>
    <row r="75" spans="1:19">
      <c r="A75" s="58"/>
      <c r="B75" s="70">
        <f t="shared" si="15"/>
        <v>69</v>
      </c>
      <c r="C75" s="71">
        <f t="shared" ca="1" si="12"/>
        <v>5000</v>
      </c>
      <c r="D75" s="71">
        <f ca="1">C75*(1-Data!C71)</f>
        <v>4405</v>
      </c>
      <c r="E75" s="71">
        <f ca="1">D75*(1-Data!D71)</f>
        <v>3946.88</v>
      </c>
      <c r="F75" s="71">
        <f ca="1">E75*(1-Data!E71)</f>
        <v>3828.4735999999998</v>
      </c>
      <c r="G75" s="71">
        <f ca="1">F75*(1-Data!F71)</f>
        <v>3571.9658688</v>
      </c>
      <c r="H75" s="71">
        <f ca="1">G75*(1-Data!G71)</f>
        <v>3261.2048382144003</v>
      </c>
      <c r="I75" s="71">
        <f ca="1">H75*(1-Data!H71)</f>
        <v>3003.5696559954627</v>
      </c>
      <c r="J75" s="71">
        <f ca="1">I75*(1-Data!I71)</f>
        <v>2574.0591951881115</v>
      </c>
      <c r="K75" s="71">
        <f ca="1">J75*(1-Data!J71)</f>
        <v>2293.4867429126075</v>
      </c>
      <c r="L75" s="71">
        <f ca="1">K75*(1-Data!K71)</f>
        <v>1967.8116254190172</v>
      </c>
      <c r="M75" s="71">
        <f ca="1">L75*(1-Data!L71)</f>
        <v>1649.0261421011364</v>
      </c>
      <c r="N75" s="71">
        <f ca="1">M75*(1-Data!M71)</f>
        <v>1556.6806781434727</v>
      </c>
      <c r="O75" s="71">
        <f ca="1">N75*(1-Data!N71)</f>
        <v>1292.0449628590823</v>
      </c>
      <c r="Q75" s="71">
        <f t="shared" ca="1" si="16"/>
        <v>1292.0449628590823</v>
      </c>
      <c r="R75" s="73">
        <f t="shared" ca="1" si="13"/>
        <v>3707.9550371409177</v>
      </c>
      <c r="S75" s="76" t="b">
        <f t="shared" ca="1" si="14"/>
        <v>1</v>
      </c>
    </row>
    <row r="76" spans="1:19">
      <c r="A76" s="58"/>
      <c r="B76" s="70">
        <f t="shared" si="15"/>
        <v>70</v>
      </c>
      <c r="C76" s="71">
        <f t="shared" ca="1" si="12"/>
        <v>5000</v>
      </c>
      <c r="D76" s="71">
        <f ca="1">C76*(1-Data!C72)</f>
        <v>3875</v>
      </c>
      <c r="E76" s="71">
        <f ca="1">D76*(1-Data!D72)</f>
        <v>3049.625</v>
      </c>
      <c r="F76" s="71">
        <f ca="1">E76*(1-Data!E72)</f>
        <v>2845.3001250000002</v>
      </c>
      <c r="G76" s="71">
        <f ca="1">F76*(1-Data!F72)</f>
        <v>2486.79230925</v>
      </c>
      <c r="H76" s="71">
        <f ca="1">G76*(1-Data!G72)</f>
        <v>2220.7055321602502</v>
      </c>
      <c r="I76" s="71">
        <f ca="1">H76*(1-Data!H72)</f>
        <v>2036.3869729909495</v>
      </c>
      <c r="J76" s="71">
        <f ca="1">I76*(1-Data!I72)</f>
        <v>1635.2187393117324</v>
      </c>
      <c r="K76" s="71">
        <f ca="1">J76*(1-Data!J72)</f>
        <v>1519.1182088205994</v>
      </c>
      <c r="L76" s="71">
        <f ca="1">K76*(1-Data!K72)</f>
        <v>1371.7637425650014</v>
      </c>
      <c r="M76" s="71">
        <f ca="1">L76*(1-Data!L72)</f>
        <v>1286.7143905259713</v>
      </c>
      <c r="N76" s="71">
        <f ca="1">M76*(1-Data!M72)</f>
        <v>1277.7073897922896</v>
      </c>
      <c r="O76" s="71">
        <f ca="1">N76*(1-Data!N72)</f>
        <v>1254.7086567760284</v>
      </c>
      <c r="Q76" s="71">
        <f t="shared" ca="1" si="16"/>
        <v>1254.7086567760284</v>
      </c>
      <c r="R76" s="73">
        <f t="shared" ca="1" si="13"/>
        <v>3745.2913432239716</v>
      </c>
      <c r="S76" s="76" t="b">
        <f t="shared" ca="1" si="14"/>
        <v>1</v>
      </c>
    </row>
    <row r="77" spans="1:19">
      <c r="A77" s="58"/>
      <c r="B77" s="70">
        <f t="shared" si="15"/>
        <v>71</v>
      </c>
      <c r="C77" s="71">
        <f t="shared" ca="1" si="12"/>
        <v>5000</v>
      </c>
      <c r="D77" s="71">
        <f ca="1">C77*(1-Data!C73)</f>
        <v>4115</v>
      </c>
      <c r="E77" s="71">
        <f ca="1">D77*(1-Data!D73)</f>
        <v>3411.335</v>
      </c>
      <c r="F77" s="71">
        <f ca="1">E77*(1-Data!E73)</f>
        <v>3046.3221550000003</v>
      </c>
      <c r="G77" s="71">
        <f ca="1">F77*(1-Data!F73)</f>
        <v>2769.1068388950002</v>
      </c>
      <c r="H77" s="71">
        <f ca="1">G77*(1-Data!G73)</f>
        <v>2644.497031144725</v>
      </c>
      <c r="I77" s="71">
        <f ca="1">H77*(1-Data!H73)</f>
        <v>2588.9625934906858</v>
      </c>
      <c r="J77" s="71">
        <f ca="1">I77*(1-Data!I73)</f>
        <v>2311.9435959871826</v>
      </c>
      <c r="K77" s="71">
        <f ca="1">J77*(1-Data!J73)</f>
        <v>2191.7225289958492</v>
      </c>
      <c r="L77" s="71">
        <f ca="1">K77*(1-Data!K73)</f>
        <v>2143.5046333579403</v>
      </c>
      <c r="M77" s="71">
        <f ca="1">L77*(1-Data!L73)</f>
        <v>1997.7463182896001</v>
      </c>
      <c r="N77" s="71">
        <f ca="1">M77*(1-Data!M73)</f>
        <v>1658.129444180368</v>
      </c>
      <c r="O77" s="71">
        <f ca="1">N77*(1-Data!N73)</f>
        <v>1369.6149208929839</v>
      </c>
      <c r="Q77" s="71">
        <f t="shared" ca="1" si="16"/>
        <v>1369.6149208929839</v>
      </c>
      <c r="R77" s="73">
        <f t="shared" ca="1" si="13"/>
        <v>3630.3850791070163</v>
      </c>
      <c r="S77" s="76" t="b">
        <f t="shared" ca="1" si="14"/>
        <v>1</v>
      </c>
    </row>
    <row r="78" spans="1:19">
      <c r="A78" s="58"/>
      <c r="B78" s="70">
        <f t="shared" si="15"/>
        <v>72</v>
      </c>
      <c r="C78" s="71">
        <f t="shared" ca="1" si="12"/>
        <v>5000</v>
      </c>
      <c r="D78" s="71">
        <f ca="1">C78*(1-Data!C74)</f>
        <v>4245</v>
      </c>
      <c r="E78" s="71">
        <f ca="1">D78*(1-Data!D74)</f>
        <v>3824.7449999999999</v>
      </c>
      <c r="F78" s="71">
        <f ca="1">E78*(1-Data!E74)</f>
        <v>3595.2602999999999</v>
      </c>
      <c r="G78" s="71">
        <f ca="1">F78*(1-Data!F74)</f>
        <v>2883.3987606000001</v>
      </c>
      <c r="H78" s="71">
        <f ca="1">G78*(1-Data!G74)</f>
        <v>2603.7090808217999</v>
      </c>
      <c r="I78" s="71">
        <f ca="1">H78*(1-Data!H74)</f>
        <v>2556.8423173670076</v>
      </c>
      <c r="J78" s="71">
        <f ca="1">I78*(1-Data!I74)</f>
        <v>2211.6686045224615</v>
      </c>
      <c r="K78" s="71">
        <f ca="1">J78*(1-Data!J74)</f>
        <v>1981.6550696521256</v>
      </c>
      <c r="L78" s="71">
        <f ca="1">K78*(1-Data!K74)</f>
        <v>1910.3154871446491</v>
      </c>
      <c r="M78" s="71">
        <f ca="1">L78*(1-Data!L74)</f>
        <v>1885.4813858117686</v>
      </c>
      <c r="N78" s="71">
        <f ca="1">M78*(1-Data!M74)</f>
        <v>1766.6960585056272</v>
      </c>
      <c r="O78" s="71">
        <f ca="1">N78*(1-Data!N74)</f>
        <v>1501.6916497297832</v>
      </c>
      <c r="Q78" s="71">
        <f t="shared" ca="1" si="16"/>
        <v>1501.6916497297832</v>
      </c>
      <c r="R78" s="73">
        <f t="shared" ca="1" si="13"/>
        <v>3498.3083502702166</v>
      </c>
      <c r="S78" s="76" t="b">
        <f t="shared" ca="1" si="14"/>
        <v>1</v>
      </c>
    </row>
    <row r="79" spans="1:19">
      <c r="A79" s="58"/>
      <c r="B79" s="70">
        <f t="shared" si="15"/>
        <v>73</v>
      </c>
      <c r="C79" s="71">
        <f t="shared" ca="1" si="12"/>
        <v>5000</v>
      </c>
      <c r="D79" s="71">
        <f ca="1">C79*(1-Data!C75)</f>
        <v>4450</v>
      </c>
      <c r="E79" s="71">
        <f ca="1">D79*(1-Data!D75)</f>
        <v>4062.8500000000004</v>
      </c>
      <c r="F79" s="71">
        <f ca="1">E79*(1-Data!E75)</f>
        <v>3758.1362500000005</v>
      </c>
      <c r="G79" s="71">
        <f ca="1">F79*(1-Data!F75)</f>
        <v>3081.6717250000006</v>
      </c>
      <c r="H79" s="71">
        <f ca="1">G79*(1-Data!G75)</f>
        <v>2474.5823951750003</v>
      </c>
      <c r="I79" s="71">
        <f ca="1">H79*(1-Data!H75)</f>
        <v>2306.3107923031002</v>
      </c>
      <c r="J79" s="71">
        <f ca="1">I79*(1-Data!I75)</f>
        <v>1948.8326194961196</v>
      </c>
      <c r="K79" s="71">
        <f ca="1">J79*(1-Data!J75)</f>
        <v>1798.7725077949185</v>
      </c>
      <c r="L79" s="71">
        <f ca="1">K79*(1-Data!K75)</f>
        <v>1536.1517216568604</v>
      </c>
      <c r="M79" s="71">
        <f ca="1">L79*(1-Data!L75)</f>
        <v>1248.8913497070275</v>
      </c>
      <c r="N79" s="71">
        <f ca="1">M79*(1-Data!M75)</f>
        <v>1102.7710617913053</v>
      </c>
      <c r="O79" s="71">
        <f ca="1">N79*(1-Data!N75)</f>
        <v>1021.1660032187488</v>
      </c>
      <c r="Q79" s="71">
        <f t="shared" ca="1" si="16"/>
        <v>1021.1660032187488</v>
      </c>
      <c r="R79" s="73">
        <f t="shared" ca="1" si="13"/>
        <v>3978.8339967812512</v>
      </c>
      <c r="S79" s="76" t="b">
        <f t="shared" ca="1" si="14"/>
        <v>1</v>
      </c>
    </row>
    <row r="80" spans="1:19">
      <c r="A80" s="58"/>
      <c r="B80" s="70">
        <f t="shared" si="15"/>
        <v>74</v>
      </c>
      <c r="C80" s="71">
        <f t="shared" ca="1" si="12"/>
        <v>5000</v>
      </c>
      <c r="D80" s="71">
        <f ca="1">C80*(1-Data!C76)</f>
        <v>4920</v>
      </c>
      <c r="E80" s="71">
        <f ca="1">D80*(1-Data!D76)</f>
        <v>3852.36</v>
      </c>
      <c r="F80" s="71">
        <f ca="1">E80*(1-Data!E76)</f>
        <v>3266.8012800000001</v>
      </c>
      <c r="G80" s="71">
        <f ca="1">F80*(1-Data!F76)</f>
        <v>3096.9276134400002</v>
      </c>
      <c r="H80" s="71">
        <f ca="1">G80*(1-Data!G76)</f>
        <v>2731.4901550540803</v>
      </c>
      <c r="I80" s="71">
        <f ca="1">H80*(1-Data!H76)</f>
        <v>2682.3233322631067</v>
      </c>
      <c r="J80" s="71">
        <f ca="1">I80*(1-Data!I76)</f>
        <v>2465.055142349795</v>
      </c>
      <c r="K80" s="71">
        <f ca="1">J80*(1-Data!J76)</f>
        <v>2031.2054372962311</v>
      </c>
      <c r="L80" s="71">
        <f ca="1">K80*(1-Data!K76)</f>
        <v>1724.4934162645002</v>
      </c>
      <c r="M80" s="71">
        <f ca="1">L80*(1-Data!L76)</f>
        <v>1598.6053968771917</v>
      </c>
      <c r="N80" s="71">
        <f ca="1">M80*(1-Data!M76)</f>
        <v>1579.4221321146654</v>
      </c>
      <c r="O80" s="71">
        <f ca="1">N80*(1-Data!N76)</f>
        <v>1287.2290376734522</v>
      </c>
      <c r="Q80" s="71">
        <f t="shared" ca="1" si="16"/>
        <v>1287.2290376734522</v>
      </c>
      <c r="R80" s="73">
        <f t="shared" ca="1" si="13"/>
        <v>3712.7709623265478</v>
      </c>
      <c r="S80" s="76" t="b">
        <f t="shared" ca="1" si="14"/>
        <v>1</v>
      </c>
    </row>
    <row r="81" spans="1:19">
      <c r="A81" s="58"/>
      <c r="B81" s="70">
        <f t="shared" si="15"/>
        <v>75</v>
      </c>
      <c r="C81" s="71">
        <f t="shared" ca="1" si="12"/>
        <v>5000</v>
      </c>
      <c r="D81" s="71">
        <f ca="1">C81*(1-Data!C77)</f>
        <v>4175</v>
      </c>
      <c r="E81" s="71">
        <f ca="1">D81*(1-Data!D77)</f>
        <v>3198.05</v>
      </c>
      <c r="F81" s="71">
        <f ca="1">E81*(1-Data!E77)</f>
        <v>3162.8714500000001</v>
      </c>
      <c r="G81" s="71">
        <f ca="1">F81*(1-Data!F77)</f>
        <v>3134.4056069500002</v>
      </c>
      <c r="H81" s="71">
        <f ca="1">G81*(1-Data!G77)</f>
        <v>2720.6640668326004</v>
      </c>
      <c r="I81" s="71">
        <f ca="1">H81*(1-Data!H77)</f>
        <v>2532.9382462211511</v>
      </c>
      <c r="J81" s="71">
        <f ca="1">I81*(1-Data!I77)</f>
        <v>2505.0759255127182</v>
      </c>
      <c r="K81" s="71">
        <f ca="1">J81*(1-Data!J77)</f>
        <v>2394.8525847901583</v>
      </c>
      <c r="L81" s="71">
        <f ca="1">K81*(1-Data!K77)</f>
        <v>2121.8393901240802</v>
      </c>
      <c r="M81" s="71">
        <f ca="1">L81*(1-Data!L77)</f>
        <v>1831.1473936770813</v>
      </c>
      <c r="N81" s="71">
        <f ca="1">M81*(1-Data!M77)</f>
        <v>1578.4490533496439</v>
      </c>
      <c r="O81" s="71">
        <f ca="1">N81*(1-Data!N77)</f>
        <v>1267.4945898397639</v>
      </c>
      <c r="Q81" s="71">
        <f t="shared" ca="1" si="16"/>
        <v>1267.4945898397639</v>
      </c>
      <c r="R81" s="73">
        <f t="shared" ca="1" si="13"/>
        <v>3732.5054101602364</v>
      </c>
      <c r="S81" s="76" t="b">
        <f t="shared" ca="1" si="14"/>
        <v>1</v>
      </c>
    </row>
    <row r="82" spans="1:19">
      <c r="A82" s="58"/>
      <c r="B82" s="70">
        <f t="shared" si="15"/>
        <v>76</v>
      </c>
      <c r="C82" s="71">
        <f t="shared" ca="1" si="12"/>
        <v>5000</v>
      </c>
      <c r="D82" s="71">
        <f ca="1">C82*(1-Data!C78)</f>
        <v>4020.0000000000005</v>
      </c>
      <c r="E82" s="71">
        <f ca="1">D82*(1-Data!D78)</f>
        <v>3216.0000000000005</v>
      </c>
      <c r="F82" s="71">
        <f ca="1">E82*(1-Data!E78)</f>
        <v>2585.6640000000007</v>
      </c>
      <c r="G82" s="71">
        <f ca="1">F82*(1-Data!F78)</f>
        <v>2159.0294400000002</v>
      </c>
      <c r="H82" s="71">
        <f ca="1">G82*(1-Data!G78)</f>
        <v>1863.2424067200002</v>
      </c>
      <c r="I82" s="71">
        <f ca="1">H82*(1-Data!H78)</f>
        <v>1723.4992262160004</v>
      </c>
      <c r="J82" s="71">
        <f ca="1">I82*(1-Data!I78)</f>
        <v>1687.3057424654644</v>
      </c>
      <c r="K82" s="71">
        <f ca="1">J82*(1-Data!J78)</f>
        <v>1589.4420094024674</v>
      </c>
      <c r="L82" s="71">
        <f ca="1">K82*(1-Data!K78)</f>
        <v>1362.1518020579147</v>
      </c>
      <c r="M82" s="71">
        <f ca="1">L82*(1-Data!L78)</f>
        <v>1153.7425763430538</v>
      </c>
      <c r="N82" s="71">
        <f ca="1">M82*(1-Data!M78)</f>
        <v>993.37235823136928</v>
      </c>
      <c r="O82" s="71">
        <f ca="1">N82*(1-Data!N78)</f>
        <v>816.55207846618566</v>
      </c>
      <c r="Q82" s="71">
        <f t="shared" ca="1" si="16"/>
        <v>816.55207846618566</v>
      </c>
      <c r="R82" s="73">
        <f t="shared" ca="1" si="13"/>
        <v>4183.4479215338142</v>
      </c>
      <c r="S82" s="76" t="b">
        <f t="shared" ca="1" si="14"/>
        <v>1</v>
      </c>
    </row>
    <row r="83" spans="1:19">
      <c r="A83" s="58"/>
      <c r="B83" s="70">
        <f t="shared" si="15"/>
        <v>77</v>
      </c>
      <c r="C83" s="71">
        <f t="shared" ca="1" si="12"/>
        <v>5000</v>
      </c>
      <c r="D83" s="71">
        <f ca="1">C83*(1-Data!C79)</f>
        <v>4400</v>
      </c>
      <c r="E83" s="71">
        <f ca="1">D83*(1-Data!D79)</f>
        <v>3700.4</v>
      </c>
      <c r="F83" s="71">
        <f ca="1">E83*(1-Data!E79)</f>
        <v>3655.9951999999998</v>
      </c>
      <c r="G83" s="71">
        <f ca="1">F83*(1-Data!F79)</f>
        <v>3374.4835696</v>
      </c>
      <c r="H83" s="71">
        <f ca="1">G83*(1-Data!G79)</f>
        <v>2800.8213627679997</v>
      </c>
      <c r="I83" s="71">
        <f ca="1">H83*(1-Data!H79)</f>
        <v>2246.2587329399357</v>
      </c>
      <c r="J83" s="71">
        <f ca="1">I83*(1-Data!I79)</f>
        <v>2057.572999372981</v>
      </c>
      <c r="K83" s="71">
        <f ca="1">J83*(1-Data!J79)</f>
        <v>1967.0397874005698</v>
      </c>
      <c r="L83" s="71">
        <f ca="1">K83*(1-Data!K79)</f>
        <v>1965.0727476131692</v>
      </c>
      <c r="M83" s="71">
        <f ca="1">L83*(1-Data!L79)</f>
        <v>1670.3118354711937</v>
      </c>
      <c r="N83" s="71">
        <f ca="1">M83*(1-Data!M79)</f>
        <v>1513.3025229369016</v>
      </c>
      <c r="O83" s="71">
        <f ca="1">N83*(1-Data!N79)</f>
        <v>1469.4167497717315</v>
      </c>
      <c r="Q83" s="71">
        <f t="shared" ca="1" si="16"/>
        <v>1469.4167497717315</v>
      </c>
      <c r="R83" s="73">
        <f t="shared" ca="1" si="13"/>
        <v>3530.5832502282683</v>
      </c>
      <c r="S83" s="76" t="b">
        <f t="shared" ca="1" si="14"/>
        <v>1</v>
      </c>
    </row>
    <row r="84" spans="1:19">
      <c r="A84" s="58"/>
      <c r="B84" s="70">
        <f t="shared" si="15"/>
        <v>78</v>
      </c>
      <c r="C84" s="71">
        <f t="shared" ca="1" si="12"/>
        <v>5000</v>
      </c>
      <c r="D84" s="71">
        <f ca="1">C84*(1-Data!C80)</f>
        <v>4050.0000000000005</v>
      </c>
      <c r="E84" s="71">
        <f ca="1">D84*(1-Data!D80)</f>
        <v>3142.8000000000006</v>
      </c>
      <c r="F84" s="71">
        <f ca="1">E84*(1-Data!E80)</f>
        <v>2652.5232000000005</v>
      </c>
      <c r="G84" s="71">
        <f ca="1">F84*(1-Data!F80)</f>
        <v>2198.9417328000004</v>
      </c>
      <c r="H84" s="71">
        <f ca="1">G84*(1-Data!G80)</f>
        <v>2034.0211028400004</v>
      </c>
      <c r="I84" s="71">
        <f ca="1">H84*(1-Data!H80)</f>
        <v>1680.1014309458405</v>
      </c>
      <c r="J84" s="71">
        <f ca="1">I84*(1-Data!I80)</f>
        <v>1434.8066220277478</v>
      </c>
      <c r="K84" s="71">
        <f ca="1">J84*(1-Data!J80)</f>
        <v>1292.7607664470008</v>
      </c>
      <c r="L84" s="71">
        <f ca="1">K84*(1-Data!K80)</f>
        <v>1282.4186803154248</v>
      </c>
      <c r="M84" s="71">
        <f ca="1">L84*(1-Data!L80)</f>
        <v>1152.8943936035669</v>
      </c>
      <c r="N84" s="71">
        <f ca="1">M84*(1-Data!M80)</f>
        <v>1018.0057495519495</v>
      </c>
      <c r="O84" s="71">
        <f ca="1">N84*(1-Data!N80)</f>
        <v>1012.9157208041897</v>
      </c>
      <c r="Q84" s="71">
        <f t="shared" ca="1" si="16"/>
        <v>1012.9157208041897</v>
      </c>
      <c r="R84" s="73">
        <f t="shared" ca="1" si="13"/>
        <v>3987.0842791958103</v>
      </c>
      <c r="S84" s="76" t="b">
        <f t="shared" ca="1" si="14"/>
        <v>1</v>
      </c>
    </row>
    <row r="85" spans="1:19">
      <c r="A85" s="58"/>
      <c r="B85" s="70">
        <f t="shared" si="15"/>
        <v>79</v>
      </c>
      <c r="C85" s="71">
        <f t="shared" ca="1" si="12"/>
        <v>5000</v>
      </c>
      <c r="D85" s="71">
        <f ca="1">C85*(1-Data!C81)</f>
        <v>4920</v>
      </c>
      <c r="E85" s="71">
        <f ca="1">D85*(1-Data!D81)</f>
        <v>3808.08</v>
      </c>
      <c r="F85" s="71">
        <f ca="1">E85*(1-Data!E81)</f>
        <v>3598.6355999999996</v>
      </c>
      <c r="G85" s="71">
        <f ca="1">F85*(1-Data!F81)</f>
        <v>3040.8470819999998</v>
      </c>
      <c r="H85" s="71">
        <f ca="1">G85*(1-Data!G81)</f>
        <v>2566.4749372079996</v>
      </c>
      <c r="I85" s="71">
        <f ca="1">H85*(1-Data!H81)</f>
        <v>2204.6019710616715</v>
      </c>
      <c r="J85" s="71">
        <f ca="1">I85*(1-Data!I81)</f>
        <v>2061.3028429426631</v>
      </c>
      <c r="K85" s="71">
        <f ca="1">J85*(1-Data!J81)</f>
        <v>1832.4982273760274</v>
      </c>
      <c r="L85" s="71">
        <f ca="1">K85*(1-Data!K81)</f>
        <v>1803.1782557380109</v>
      </c>
      <c r="M85" s="71">
        <f ca="1">L85*(1-Data!L81)</f>
        <v>1498.4411305182869</v>
      </c>
      <c r="N85" s="71">
        <f ca="1">M85*(1-Data!M81)</f>
        <v>1270.6780786795073</v>
      </c>
      <c r="O85" s="71">
        <f ca="1">N85*(1-Data!N81)</f>
        <v>1139.7982365755181</v>
      </c>
      <c r="Q85" s="71">
        <f t="shared" ca="1" si="16"/>
        <v>1139.7982365755181</v>
      </c>
      <c r="R85" s="73">
        <f t="shared" ca="1" si="13"/>
        <v>3860.2017634244821</v>
      </c>
      <c r="S85" s="76" t="b">
        <f t="shared" ca="1" si="14"/>
        <v>1</v>
      </c>
    </row>
    <row r="86" spans="1:19">
      <c r="A86" s="58"/>
      <c r="B86" s="70">
        <f t="shared" si="15"/>
        <v>80</v>
      </c>
      <c r="C86" s="71">
        <f t="shared" ca="1" si="12"/>
        <v>5000</v>
      </c>
      <c r="D86" s="71">
        <f ca="1">C86*(1-Data!C82)</f>
        <v>4555</v>
      </c>
      <c r="E86" s="71">
        <f ca="1">D86*(1-Data!D82)</f>
        <v>4249.8150000000005</v>
      </c>
      <c r="F86" s="71">
        <f ca="1">E86*(1-Data!E82)</f>
        <v>3684.5896050000006</v>
      </c>
      <c r="G86" s="71">
        <f ca="1">F86*(1-Data!F82)</f>
        <v>3419.2991534400007</v>
      </c>
      <c r="H86" s="71">
        <f ca="1">G86*(1-Data!G82)</f>
        <v>3026.0797507944008</v>
      </c>
      <c r="I86" s="71">
        <f ca="1">H86*(1-Data!H82)</f>
        <v>2466.2549968974363</v>
      </c>
      <c r="J86" s="71">
        <f ca="1">I86*(1-Data!I82)</f>
        <v>2002.5990574807183</v>
      </c>
      <c r="K86" s="71">
        <f ca="1">J86*(1-Data!J82)</f>
        <v>1898.463906491721</v>
      </c>
      <c r="L86" s="71">
        <f ca="1">K86*(1-Data!K82)</f>
        <v>1623.1866400504214</v>
      </c>
      <c r="M86" s="71">
        <f ca="1">L86*(1-Data!L82)</f>
        <v>1443.0129230048246</v>
      </c>
      <c r="N86" s="71">
        <f ca="1">M86*(1-Data!M82)</f>
        <v>1181.8275839409514</v>
      </c>
      <c r="O86" s="71">
        <f ca="1">N86*(1-Data!N82)</f>
        <v>982.09872225493052</v>
      </c>
      <c r="Q86" s="71">
        <f t="shared" ca="1" si="16"/>
        <v>982.09872225493052</v>
      </c>
      <c r="R86" s="73">
        <f t="shared" ca="1" si="13"/>
        <v>4017.9012777450694</v>
      </c>
      <c r="S86" s="76" t="b">
        <f t="shared" ca="1" si="14"/>
        <v>1</v>
      </c>
    </row>
    <row r="87" spans="1:19">
      <c r="A87" s="58"/>
      <c r="B87" s="70">
        <f t="shared" si="15"/>
        <v>81</v>
      </c>
      <c r="C87" s="71">
        <f t="shared" ca="1" si="12"/>
        <v>5000</v>
      </c>
      <c r="D87" s="71">
        <f ca="1">C87*(1-Data!C83)</f>
        <v>3720</v>
      </c>
      <c r="E87" s="71">
        <f ca="1">D87*(1-Data!D83)</f>
        <v>2998.32</v>
      </c>
      <c r="F87" s="71">
        <f ca="1">E87*(1-Data!E83)</f>
        <v>2728.4712000000004</v>
      </c>
      <c r="G87" s="71">
        <f ca="1">F87*(1-Data!F83)</f>
        <v>2562.0344568000005</v>
      </c>
      <c r="H87" s="71">
        <f ca="1">G87*(1-Data!G83)</f>
        <v>2277.6486320952004</v>
      </c>
      <c r="I87" s="71">
        <f ca="1">H87*(1-Data!H83)</f>
        <v>1970.1660667623482</v>
      </c>
      <c r="J87" s="71">
        <f ca="1">I87*(1-Data!I83)</f>
        <v>1595.8345140775023</v>
      </c>
      <c r="K87" s="71">
        <f ca="1">J87*(1-Data!J83)</f>
        <v>1559.1303202537197</v>
      </c>
      <c r="L87" s="71">
        <f ca="1">K87*(1-Data!K83)</f>
        <v>1276.9277322877963</v>
      </c>
      <c r="M87" s="71">
        <f ca="1">L87*(1-Data!L83)</f>
        <v>1181.1581523662117</v>
      </c>
      <c r="N87" s="71">
        <f ca="1">M87*(1-Data!M83)</f>
        <v>1014.6148528825757</v>
      </c>
      <c r="O87" s="71">
        <f ca="1">N87*(1-Data!N83)</f>
        <v>832.99879421659466</v>
      </c>
      <c r="Q87" s="71">
        <f t="shared" ca="1" si="16"/>
        <v>832.99879421659466</v>
      </c>
      <c r="R87" s="73">
        <f t="shared" ca="1" si="13"/>
        <v>4167.0012057834056</v>
      </c>
      <c r="S87" s="76" t="b">
        <f t="shared" ca="1" si="14"/>
        <v>1</v>
      </c>
    </row>
    <row r="88" spans="1:19">
      <c r="A88" s="58"/>
      <c r="B88" s="70">
        <f t="shared" si="15"/>
        <v>82</v>
      </c>
      <c r="C88" s="71">
        <f t="shared" ca="1" si="12"/>
        <v>5000</v>
      </c>
      <c r="D88" s="71">
        <f ca="1">C88*(1-Data!C84)</f>
        <v>3980</v>
      </c>
      <c r="E88" s="71">
        <f ca="1">D88*(1-Data!D84)</f>
        <v>3148.1800000000003</v>
      </c>
      <c r="F88" s="71">
        <f ca="1">E88*(1-Data!E84)</f>
        <v>2556.3221600000006</v>
      </c>
      <c r="G88" s="71">
        <f ca="1">F88*(1-Data!F84)</f>
        <v>2502.6393946400008</v>
      </c>
      <c r="H88" s="71">
        <f ca="1">G88*(1-Data!G84)</f>
        <v>2502.6393946400008</v>
      </c>
      <c r="I88" s="71">
        <f ca="1">H88*(1-Data!H84)</f>
        <v>2347.4757521723204</v>
      </c>
      <c r="J88" s="71">
        <f ca="1">I88*(1-Data!I84)</f>
        <v>2162.0251677507072</v>
      </c>
      <c r="K88" s="71">
        <f ca="1">J88*(1-Data!J84)</f>
        <v>1937.1745503046336</v>
      </c>
      <c r="L88" s="71">
        <f ca="1">K88*(1-Data!K84)</f>
        <v>1735.7083970729518</v>
      </c>
      <c r="M88" s="71">
        <f ca="1">L88*(1-Data!L84)</f>
        <v>1504.8591802622493</v>
      </c>
      <c r="N88" s="71">
        <f ca="1">M88*(1-Data!M84)</f>
        <v>1405.5384743649408</v>
      </c>
      <c r="O88" s="71">
        <f ca="1">N88*(1-Data!N84)</f>
        <v>1142.7027796586967</v>
      </c>
      <c r="Q88" s="71">
        <f t="shared" ca="1" si="16"/>
        <v>1142.7027796586967</v>
      </c>
      <c r="R88" s="73">
        <f t="shared" ca="1" si="13"/>
        <v>3857.2972203413033</v>
      </c>
      <c r="S88" s="76" t="b">
        <f t="shared" ca="1" si="14"/>
        <v>1</v>
      </c>
    </row>
    <row r="89" spans="1:19">
      <c r="A89" s="58"/>
      <c r="B89" s="70">
        <f t="shared" si="15"/>
        <v>83</v>
      </c>
      <c r="C89" s="71">
        <f t="shared" ca="1" si="12"/>
        <v>5000</v>
      </c>
      <c r="D89" s="71">
        <f ca="1">C89*(1-Data!C85)</f>
        <v>3615</v>
      </c>
      <c r="E89" s="71">
        <f ca="1">D89*(1-Data!D85)</f>
        <v>3383.64</v>
      </c>
      <c r="F89" s="71">
        <f ca="1">E89*(1-Data!E85)</f>
        <v>3089.26332</v>
      </c>
      <c r="G89" s="71">
        <f ca="1">F89*(1-Data!F85)</f>
        <v>2891.55046752</v>
      </c>
      <c r="H89" s="71">
        <f ca="1">G89*(1-Data!G85)</f>
        <v>2689.1419347935998</v>
      </c>
      <c r="I89" s="71">
        <f ca="1">H89*(1-Data!H85)</f>
        <v>2288.4597865093533</v>
      </c>
      <c r="J89" s="71">
        <f ca="1">I89*(1-Data!I85)</f>
        <v>2238.1136712061475</v>
      </c>
      <c r="K89" s="71">
        <f ca="1">J89*(1-Data!J85)</f>
        <v>2047.8740091536251</v>
      </c>
      <c r="L89" s="71">
        <f ca="1">K89*(1-Data!K85)</f>
        <v>1765.267395890425</v>
      </c>
      <c r="M89" s="71">
        <f ca="1">L89*(1-Data!L85)</f>
        <v>1528.7215648411079</v>
      </c>
      <c r="N89" s="71">
        <f ca="1">M89*(1-Data!M85)</f>
        <v>1337.6313692359695</v>
      </c>
      <c r="O89" s="71">
        <f ca="1">N89*(1-Data!N85)</f>
        <v>1326.9303182820818</v>
      </c>
      <c r="Q89" s="71">
        <f t="shared" ca="1" si="16"/>
        <v>1326.9303182820818</v>
      </c>
      <c r="R89" s="73">
        <f t="shared" ca="1" si="13"/>
        <v>3673.0696817179182</v>
      </c>
      <c r="S89" s="76" t="b">
        <f t="shared" ca="1" si="14"/>
        <v>1</v>
      </c>
    </row>
    <row r="90" spans="1:19">
      <c r="A90" s="58"/>
      <c r="B90" s="70">
        <f t="shared" si="15"/>
        <v>84</v>
      </c>
      <c r="C90" s="71">
        <f t="shared" ca="1" si="12"/>
        <v>5000</v>
      </c>
      <c r="D90" s="71">
        <f ca="1">C90*(1-Data!C86)</f>
        <v>4925</v>
      </c>
      <c r="E90" s="71">
        <f ca="1">D90*(1-Data!D86)</f>
        <v>4875.75</v>
      </c>
      <c r="F90" s="71">
        <f ca="1">E90*(1-Data!E86)</f>
        <v>4656.3412499999995</v>
      </c>
      <c r="G90" s="71">
        <f ca="1">F90*(1-Data!F86)</f>
        <v>4148.8000537499993</v>
      </c>
      <c r="H90" s="71">
        <f ca="1">G90*(1-Data!G86)</f>
        <v>3617.7536468699996</v>
      </c>
      <c r="I90" s="71">
        <f ca="1">H90*(1-Data!H86)</f>
        <v>3031.6775560770593</v>
      </c>
      <c r="J90" s="71">
        <f ca="1">I90*(1-Data!I86)</f>
        <v>2667.8762493478121</v>
      </c>
      <c r="K90" s="71">
        <f ca="1">J90*(1-Data!J86)</f>
        <v>2219.6730394573797</v>
      </c>
      <c r="L90" s="71">
        <f ca="1">K90*(1-Data!K86)</f>
        <v>2037.6598502218746</v>
      </c>
      <c r="M90" s="71">
        <f ca="1">L90*(1-Data!L86)</f>
        <v>1744.2368317899247</v>
      </c>
      <c r="N90" s="71">
        <f ca="1">M90*(1-Data!M86)</f>
        <v>1658.7692270322184</v>
      </c>
      <c r="O90" s="71">
        <f ca="1">N90*(1-Data!N86)</f>
        <v>1454.7406121072556</v>
      </c>
      <c r="Q90" s="71">
        <f t="shared" ca="1" si="16"/>
        <v>1454.7406121072556</v>
      </c>
      <c r="R90" s="73">
        <f t="shared" ca="1" si="13"/>
        <v>3545.2593878927446</v>
      </c>
      <c r="S90" s="76" t="b">
        <f t="shared" ca="1" si="14"/>
        <v>1</v>
      </c>
    </row>
    <row r="91" spans="1:19">
      <c r="A91" s="58"/>
      <c r="B91" s="70">
        <f t="shared" si="15"/>
        <v>85</v>
      </c>
      <c r="C91" s="71">
        <f t="shared" ca="1" si="12"/>
        <v>5000</v>
      </c>
      <c r="D91" s="71">
        <f ca="1">C91*(1-Data!C87)</f>
        <v>4735</v>
      </c>
      <c r="E91" s="71">
        <f ca="1">D91*(1-Data!D87)</f>
        <v>4138.3900000000003</v>
      </c>
      <c r="F91" s="71">
        <f ca="1">E91*(1-Data!E87)</f>
        <v>3881.8098199999999</v>
      </c>
      <c r="G91" s="71">
        <f ca="1">F91*(1-Data!F87)</f>
        <v>3447.0471201599998</v>
      </c>
      <c r="H91" s="71">
        <f ca="1">G91*(1-Data!G87)</f>
        <v>3136.8128793455999</v>
      </c>
      <c r="I91" s="71">
        <f ca="1">H91*(1-Data!H87)</f>
        <v>3092.8974990347615</v>
      </c>
      <c r="J91" s="71">
        <f ca="1">I91*(1-Data!I87)</f>
        <v>2947.5313165801276</v>
      </c>
      <c r="K91" s="71">
        <f ca="1">J91*(1-Data!J87)</f>
        <v>2661.6207788718552</v>
      </c>
      <c r="L91" s="71">
        <f ca="1">K91*(1-Data!K87)</f>
        <v>2158.5744516650743</v>
      </c>
      <c r="M91" s="71">
        <f ca="1">L91*(1-Data!L87)</f>
        <v>1841.2640072703084</v>
      </c>
      <c r="N91" s="71">
        <f ca="1">M91*(1-Data!M87)</f>
        <v>1793.3911430812805</v>
      </c>
      <c r="O91" s="71">
        <f ca="1">N91*(1-Data!N87)</f>
        <v>1562.0436856237952</v>
      </c>
      <c r="Q91" s="71">
        <f t="shared" ca="1" si="16"/>
        <v>1562.0436856237952</v>
      </c>
      <c r="R91" s="73">
        <f t="shared" ca="1" si="13"/>
        <v>3437.9563143762048</v>
      </c>
      <c r="S91" s="76" t="b">
        <f t="shared" ca="1" si="14"/>
        <v>1</v>
      </c>
    </row>
    <row r="92" spans="1:19">
      <c r="A92" s="58"/>
      <c r="B92" s="70">
        <f t="shared" si="15"/>
        <v>86</v>
      </c>
      <c r="C92" s="71">
        <f t="shared" ca="1" si="12"/>
        <v>5000</v>
      </c>
      <c r="D92" s="71">
        <f ca="1">C92*(1-Data!C88)</f>
        <v>3875</v>
      </c>
      <c r="E92" s="71">
        <f ca="1">D92*(1-Data!D88)</f>
        <v>2964.375</v>
      </c>
      <c r="F92" s="71">
        <f ca="1">E92*(1-Data!E88)</f>
        <v>2890.265625</v>
      </c>
      <c r="G92" s="71">
        <f ca="1">F92*(1-Data!F88)</f>
        <v>2453.835515625</v>
      </c>
      <c r="H92" s="71">
        <f ca="1">G92*(1-Data!G88)</f>
        <v>2259.9825098906249</v>
      </c>
      <c r="I92" s="71">
        <f ca="1">H92*(1-Data!H88)</f>
        <v>2027.2043113718905</v>
      </c>
      <c r="J92" s="71">
        <f ca="1">I92*(1-Data!I88)</f>
        <v>1623.7906534088843</v>
      </c>
      <c r="K92" s="71">
        <f ca="1">J92*(1-Data!J88)</f>
        <v>1339.6272890623295</v>
      </c>
      <c r="L92" s="71">
        <f ca="1">K92*(1-Data!K88)</f>
        <v>1279.3440610545247</v>
      </c>
      <c r="M92" s="71">
        <f ca="1">L92*(1-Data!L88)</f>
        <v>1175.7171921091083</v>
      </c>
      <c r="N92" s="71">
        <f ca="1">M92*(1-Data!M88)</f>
        <v>1055.7940385139793</v>
      </c>
      <c r="O92" s="71">
        <f ca="1">N92*(1-Data!N88)</f>
        <v>853.08158311929537</v>
      </c>
      <c r="Q92" s="71">
        <f t="shared" ca="1" si="16"/>
        <v>853.08158311929537</v>
      </c>
      <c r="R92" s="73">
        <f t="shared" ca="1" si="13"/>
        <v>4146.9184168807042</v>
      </c>
      <c r="S92" s="76" t="b">
        <f t="shared" ca="1" si="14"/>
        <v>1</v>
      </c>
    </row>
    <row r="93" spans="1:19">
      <c r="A93" s="58"/>
      <c r="B93" s="70">
        <f t="shared" si="15"/>
        <v>87</v>
      </c>
      <c r="C93" s="71">
        <f t="shared" ca="1" si="12"/>
        <v>5000</v>
      </c>
      <c r="D93" s="71">
        <f ca="1">C93*(1-Data!C89)</f>
        <v>3770</v>
      </c>
      <c r="E93" s="71">
        <f ca="1">D93*(1-Data!D89)</f>
        <v>3415.62</v>
      </c>
      <c r="F93" s="71">
        <f ca="1">E93*(1-Data!E89)</f>
        <v>3152.61726</v>
      </c>
      <c r="G93" s="71">
        <f ca="1">F93*(1-Data!F89)</f>
        <v>2613.51970854</v>
      </c>
      <c r="H93" s="71">
        <f ca="1">G93*(1-Data!G89)</f>
        <v>2140.47264129426</v>
      </c>
      <c r="I93" s="71">
        <f ca="1">H93*(1-Data!H89)</f>
        <v>1982.0776658384848</v>
      </c>
      <c r="J93" s="71">
        <f ca="1">I93*(1-Data!I89)</f>
        <v>1839.3680738981141</v>
      </c>
      <c r="K93" s="71">
        <f ca="1">J93*(1-Data!J89)</f>
        <v>1789.7051359028649</v>
      </c>
      <c r="L93" s="71">
        <f ca="1">K93*(1-Data!K89)</f>
        <v>1465.7685063044462</v>
      </c>
      <c r="M93" s="71">
        <f ca="1">L93*(1-Data!L89)</f>
        <v>1391.0143124829194</v>
      </c>
      <c r="N93" s="71">
        <f ca="1">M93*(1-Data!M89)</f>
        <v>1254.6949098595933</v>
      </c>
      <c r="O93" s="71">
        <f ca="1">N93*(1-Data!N89)</f>
        <v>1126.7160290539148</v>
      </c>
      <c r="Q93" s="71">
        <f t="shared" ca="1" si="16"/>
        <v>1126.7160290539148</v>
      </c>
      <c r="R93" s="73">
        <f t="shared" ca="1" si="13"/>
        <v>3873.283970946085</v>
      </c>
      <c r="S93" s="76" t="b">
        <f t="shared" ca="1" si="14"/>
        <v>1</v>
      </c>
    </row>
    <row r="94" spans="1:19">
      <c r="A94" s="58"/>
      <c r="B94" s="70">
        <f t="shared" si="15"/>
        <v>88</v>
      </c>
      <c r="C94" s="71">
        <f t="shared" ca="1" si="12"/>
        <v>5000</v>
      </c>
      <c r="D94" s="71">
        <f ca="1">C94*(1-Data!C90)</f>
        <v>4430</v>
      </c>
      <c r="E94" s="71">
        <f ca="1">D94*(1-Data!D90)</f>
        <v>3978.14</v>
      </c>
      <c r="F94" s="71">
        <f ca="1">E94*(1-Data!E90)</f>
        <v>3942.3367399999997</v>
      </c>
      <c r="G94" s="71">
        <f ca="1">F94*(1-Data!F90)</f>
        <v>3678.2001784200002</v>
      </c>
      <c r="H94" s="71">
        <f ca="1">G94*(1-Data!G90)</f>
        <v>2960.9511436281</v>
      </c>
      <c r="I94" s="71">
        <f ca="1">H94*(1-Data!H90)</f>
        <v>2534.5741789456533</v>
      </c>
      <c r="J94" s="71">
        <f ca="1">I94*(1-Data!I90)</f>
        <v>2486.4172695456859</v>
      </c>
      <c r="K94" s="71">
        <f ca="1">J94*(1-Data!J90)</f>
        <v>2451.6074277720463</v>
      </c>
      <c r="L94" s="71">
        <f ca="1">K94*(1-Data!K90)</f>
        <v>2147.6081067283126</v>
      </c>
      <c r="M94" s="71">
        <f ca="1">L94*(1-Data!L90)</f>
        <v>2014.4564041111571</v>
      </c>
      <c r="N94" s="71">
        <f ca="1">M94*(1-Data!M90)</f>
        <v>1800.9240252753746</v>
      </c>
      <c r="O94" s="71">
        <f ca="1">N94*(1-Data!N90)</f>
        <v>1723.4842921885333</v>
      </c>
      <c r="Q94" s="71">
        <f t="shared" ca="1" si="16"/>
        <v>1723.4842921885333</v>
      </c>
      <c r="R94" s="73">
        <f t="shared" ca="1" si="13"/>
        <v>3276.5157078114667</v>
      </c>
      <c r="S94" s="76" t="b">
        <f t="shared" ca="1" si="14"/>
        <v>1</v>
      </c>
    </row>
    <row r="95" spans="1:19">
      <c r="A95" s="58"/>
      <c r="B95" s="70">
        <f t="shared" si="15"/>
        <v>89</v>
      </c>
      <c r="C95" s="71">
        <f t="shared" ca="1" si="12"/>
        <v>5000</v>
      </c>
      <c r="D95" s="71">
        <f ca="1">C95*(1-Data!C91)</f>
        <v>4590</v>
      </c>
      <c r="E95" s="71">
        <f ca="1">D95*(1-Data!D91)</f>
        <v>4475.25</v>
      </c>
      <c r="F95" s="71">
        <f ca="1">E95*(1-Data!E91)</f>
        <v>3705.5070000000005</v>
      </c>
      <c r="G95" s="71">
        <f ca="1">F95*(1-Data!F91)</f>
        <v>3372.0113700000006</v>
      </c>
      <c r="H95" s="71">
        <f ca="1">G95*(1-Data!G91)</f>
        <v>2832.4895508000004</v>
      </c>
      <c r="I95" s="71">
        <f ca="1">H95*(1-Data!H91)</f>
        <v>2325.4739212068002</v>
      </c>
      <c r="J95" s="71">
        <f ca="1">I95*(1-Data!I91)</f>
        <v>2123.1576900618088</v>
      </c>
      <c r="K95" s="71">
        <f ca="1">J95*(1-Data!J91)</f>
        <v>2027.6155940090273</v>
      </c>
      <c r="L95" s="71">
        <f ca="1">K95*(1-Data!K91)</f>
        <v>1755.9151044118175</v>
      </c>
      <c r="M95" s="71">
        <f ca="1">L95*(1-Data!L91)</f>
        <v>1611.9300658500485</v>
      </c>
      <c r="N95" s="71">
        <f ca="1">M95*(1-Data!M91)</f>
        <v>1581.3033945988975</v>
      </c>
      <c r="O95" s="71">
        <f ca="1">N95*(1-Data!N91)</f>
        <v>1432.6608755066011</v>
      </c>
      <c r="Q95" s="71">
        <f t="shared" ca="1" si="16"/>
        <v>1432.6608755066011</v>
      </c>
      <c r="R95" s="73">
        <f t="shared" ca="1" si="13"/>
        <v>3567.3391244933991</v>
      </c>
      <c r="S95" s="76" t="b">
        <f t="shared" ca="1" si="14"/>
        <v>1</v>
      </c>
    </row>
    <row r="96" spans="1:19">
      <c r="A96" s="58"/>
      <c r="B96" s="70">
        <f t="shared" si="15"/>
        <v>90</v>
      </c>
      <c r="C96" s="71">
        <f t="shared" ca="1" si="12"/>
        <v>5000</v>
      </c>
      <c r="D96" s="71">
        <f ca="1">C96*(1-Data!C92)</f>
        <v>4350</v>
      </c>
      <c r="E96" s="71">
        <f ca="1">D96*(1-Data!D92)</f>
        <v>3627.8999999999996</v>
      </c>
      <c r="F96" s="71">
        <f ca="1">E96*(1-Data!E92)</f>
        <v>3196.1798999999996</v>
      </c>
      <c r="G96" s="71">
        <f ca="1">F96*(1-Data!F92)</f>
        <v>2643.2407772999995</v>
      </c>
      <c r="H96" s="71">
        <f ca="1">G96*(1-Data!G92)</f>
        <v>2246.7546607049994</v>
      </c>
      <c r="I96" s="71">
        <f ca="1">H96*(1-Data!H92)</f>
        <v>2102.9623624198794</v>
      </c>
      <c r="J96" s="71">
        <f ca="1">I96*(1-Data!I92)</f>
        <v>1926.3135239766095</v>
      </c>
      <c r="K96" s="71">
        <f ca="1">J96*(1-Data!J92)</f>
        <v>1548.7560732771942</v>
      </c>
      <c r="L96" s="71">
        <f ca="1">K96*(1-Data!K92)</f>
        <v>1285.4675408200712</v>
      </c>
      <c r="M96" s="71">
        <f ca="1">L96*(1-Data!L92)</f>
        <v>1138.9242411665832</v>
      </c>
      <c r="N96" s="71">
        <f ca="1">M96*(1-Data!M92)</f>
        <v>1119.5625290667513</v>
      </c>
      <c r="O96" s="71">
        <f ca="1">N96*(1-Data!N92)</f>
        <v>1037.8344644448784</v>
      </c>
      <c r="Q96" s="71">
        <f t="shared" ca="1" si="16"/>
        <v>1037.8344644448784</v>
      </c>
      <c r="R96" s="73">
        <f t="shared" ca="1" si="13"/>
        <v>3962.1655355551216</v>
      </c>
      <c r="S96" s="76" t="b">
        <f t="shared" ca="1" si="14"/>
        <v>1</v>
      </c>
    </row>
    <row r="97" spans="1:19">
      <c r="A97" s="58"/>
      <c r="B97" s="70">
        <f t="shared" si="15"/>
        <v>91</v>
      </c>
      <c r="C97" s="71">
        <f t="shared" ca="1" si="12"/>
        <v>5000</v>
      </c>
      <c r="D97" s="71">
        <f ca="1">C97*(1-Data!C93)</f>
        <v>4705</v>
      </c>
      <c r="E97" s="71">
        <f ca="1">D97*(1-Data!D93)</f>
        <v>3891.0349999999999</v>
      </c>
      <c r="F97" s="71">
        <f ca="1">E97*(1-Data!E93)</f>
        <v>3178.9755949999999</v>
      </c>
      <c r="G97" s="71">
        <f ca="1">F97*(1-Data!F93)</f>
        <v>3029.5637420349999</v>
      </c>
      <c r="H97" s="71">
        <f ca="1">G97*(1-Data!G93)</f>
        <v>2456.9761947903849</v>
      </c>
      <c r="I97" s="71">
        <f ca="1">H97*(1-Data!H93)</f>
        <v>2230.9343848696694</v>
      </c>
      <c r="J97" s="71">
        <f ca="1">I97*(1-Data!I93)</f>
        <v>1972.1459962247877</v>
      </c>
      <c r="K97" s="71">
        <f ca="1">J97*(1-Data!J93)</f>
        <v>1914.9537623342687</v>
      </c>
      <c r="L97" s="71">
        <f ca="1">K97*(1-Data!K93)</f>
        <v>1564.5172238270975</v>
      </c>
      <c r="M97" s="71">
        <f ca="1">L97*(1-Data!L93)</f>
        <v>1437.7913286971027</v>
      </c>
      <c r="N97" s="71">
        <f ca="1">M97*(1-Data!M93)</f>
        <v>1273.883117225633</v>
      </c>
      <c r="O97" s="71">
        <f ca="1">N97*(1-Data!N93)</f>
        <v>1199.9978964265463</v>
      </c>
      <c r="Q97" s="71">
        <f t="shared" ca="1" si="16"/>
        <v>1199.9978964265463</v>
      </c>
      <c r="R97" s="73">
        <f t="shared" ca="1" si="13"/>
        <v>3800.0021035734535</v>
      </c>
      <c r="S97" s="76" t="b">
        <f t="shared" ca="1" si="14"/>
        <v>1</v>
      </c>
    </row>
    <row r="98" spans="1:19">
      <c r="A98" s="58"/>
      <c r="B98" s="70">
        <f t="shared" si="15"/>
        <v>92</v>
      </c>
      <c r="C98" s="71">
        <f t="shared" ca="1" si="12"/>
        <v>5000</v>
      </c>
      <c r="D98" s="71">
        <f ca="1">C98*(1-Data!C94)</f>
        <v>4084.9999999999995</v>
      </c>
      <c r="E98" s="71">
        <f ca="1">D98*(1-Data!D94)</f>
        <v>3402.8049999999994</v>
      </c>
      <c r="F98" s="71">
        <f ca="1">E98*(1-Data!E94)</f>
        <v>3198.6366999999991</v>
      </c>
      <c r="G98" s="71">
        <f ca="1">F98*(1-Data!F94)</f>
        <v>2683.6561912999991</v>
      </c>
      <c r="H98" s="71">
        <f ca="1">G98*(1-Data!G94)</f>
        <v>2267.6894816484992</v>
      </c>
      <c r="I98" s="71">
        <f ca="1">H98*(1-Data!H94)</f>
        <v>1823.2223432453934</v>
      </c>
      <c r="J98" s="71">
        <f ca="1">I98*(1-Data!I94)</f>
        <v>1482.2797650585048</v>
      </c>
      <c r="K98" s="71">
        <f ca="1">J98*(1-Data!J94)</f>
        <v>1417.0594553959306</v>
      </c>
      <c r="L98" s="71">
        <f ca="1">K98*(1-Data!K94)</f>
        <v>1392.9694446541998</v>
      </c>
      <c r="M98" s="71">
        <f ca="1">L98*(1-Data!L94)</f>
        <v>1158.9505779522942</v>
      </c>
      <c r="N98" s="71">
        <f ca="1">M98*(1-Data!M94)</f>
        <v>1149.678973328676</v>
      </c>
      <c r="O98" s="71">
        <f ca="1">N98*(1-Data!N94)</f>
        <v>1031.2620390758223</v>
      </c>
      <c r="Q98" s="71">
        <f t="shared" ca="1" si="16"/>
        <v>1031.2620390758223</v>
      </c>
      <c r="R98" s="73">
        <f t="shared" ca="1" si="13"/>
        <v>3968.737960924178</v>
      </c>
      <c r="S98" s="76" t="b">
        <f t="shared" ca="1" si="14"/>
        <v>1</v>
      </c>
    </row>
    <row r="99" spans="1:19">
      <c r="A99" s="58"/>
      <c r="B99" s="70">
        <f t="shared" si="15"/>
        <v>93</v>
      </c>
      <c r="C99" s="71">
        <f t="shared" ca="1" si="12"/>
        <v>5000</v>
      </c>
      <c r="D99" s="71">
        <f ca="1">C99*(1-Data!C95)</f>
        <v>4310</v>
      </c>
      <c r="E99" s="71">
        <f ca="1">D99*(1-Data!D95)</f>
        <v>3564.37</v>
      </c>
      <c r="F99" s="71">
        <f ca="1">E99*(1-Data!E95)</f>
        <v>3364.7652799999996</v>
      </c>
      <c r="G99" s="71">
        <f ca="1">F99*(1-Data!F95)</f>
        <v>2705.2712851199999</v>
      </c>
      <c r="H99" s="71">
        <f ca="1">G99*(1-Data!G95)</f>
        <v>2177.7433845215996</v>
      </c>
      <c r="I99" s="71">
        <f ca="1">H99*(1-Data!H95)</f>
        <v>2105.8778528323869</v>
      </c>
      <c r="J99" s="71">
        <f ca="1">I99*(1-Data!I95)</f>
        <v>1792.1020527603612</v>
      </c>
      <c r="K99" s="71">
        <f ca="1">J99*(1-Data!J95)</f>
        <v>1655.9022967505739</v>
      </c>
      <c r="L99" s="71">
        <f ca="1">K99*(1-Data!K95)</f>
        <v>1498.5915785592695</v>
      </c>
      <c r="M99" s="71">
        <f ca="1">L99*(1-Data!L95)</f>
        <v>1198.8732628474156</v>
      </c>
      <c r="N99" s="71">
        <f ca="1">M99*(1-Data!M95)</f>
        <v>1014.2467803689136</v>
      </c>
      <c r="O99" s="71">
        <f ca="1">N99*(1-Data!N95)</f>
        <v>813.42591785586876</v>
      </c>
      <c r="Q99" s="71">
        <f t="shared" ca="1" si="16"/>
        <v>813.42591785586876</v>
      </c>
      <c r="R99" s="73">
        <f t="shared" ca="1" si="13"/>
        <v>4186.5740821441314</v>
      </c>
      <c r="S99" s="76" t="b">
        <f t="shared" ca="1" si="14"/>
        <v>1</v>
      </c>
    </row>
    <row r="100" spans="1:19">
      <c r="A100" s="58"/>
      <c r="B100" s="70">
        <f t="shared" si="15"/>
        <v>94</v>
      </c>
      <c r="C100" s="71">
        <f t="shared" ca="1" si="12"/>
        <v>5000</v>
      </c>
      <c r="D100" s="71">
        <f ca="1">C100*(1-Data!C96)</f>
        <v>4370</v>
      </c>
      <c r="E100" s="71">
        <f ca="1">D100*(1-Data!D96)</f>
        <v>4094.69</v>
      </c>
      <c r="F100" s="71">
        <f ca="1">E100*(1-Data!E96)</f>
        <v>3558.2856099999999</v>
      </c>
      <c r="G100" s="71">
        <f ca="1">F100*(1-Data!F96)</f>
        <v>3540.49418195</v>
      </c>
      <c r="H100" s="71">
        <f ca="1">G100*(1-Data!G96)</f>
        <v>3030.6630197492</v>
      </c>
      <c r="I100" s="71">
        <f ca="1">H100*(1-Data!H96)</f>
        <v>2718.5047287150323</v>
      </c>
      <c r="J100" s="71">
        <f ca="1">I100*(1-Data!I96)</f>
        <v>2623.3570632100063</v>
      </c>
      <c r="K100" s="71">
        <f ca="1">J100*(1-Data!J96)</f>
        <v>2166.8929342114652</v>
      </c>
      <c r="L100" s="71">
        <f ca="1">K100*(1-Data!K96)</f>
        <v>2039.046251092989</v>
      </c>
      <c r="M100" s="71">
        <f ca="1">L100*(1-Data!L96)</f>
        <v>2002.3434185733151</v>
      </c>
      <c r="N100" s="71">
        <f ca="1">M100*(1-Data!M96)</f>
        <v>1707.9989360430377</v>
      </c>
      <c r="O100" s="71">
        <f ca="1">N100*(1-Data!N96)</f>
        <v>1422.7631137238504</v>
      </c>
      <c r="Q100" s="71">
        <f t="shared" ca="1" si="16"/>
        <v>1422.7631137238504</v>
      </c>
      <c r="R100" s="73">
        <f t="shared" ca="1" si="13"/>
        <v>3577.2368862761496</v>
      </c>
      <c r="S100" s="76" t="b">
        <f t="shared" ca="1" si="14"/>
        <v>1</v>
      </c>
    </row>
    <row r="101" spans="1:19">
      <c r="A101" s="58"/>
      <c r="B101" s="70">
        <f t="shared" si="15"/>
        <v>95</v>
      </c>
      <c r="C101" s="71">
        <f t="shared" ca="1" si="12"/>
        <v>5000</v>
      </c>
      <c r="D101" s="71">
        <f ca="1">C101*(1-Data!C97)</f>
        <v>4145</v>
      </c>
      <c r="E101" s="71">
        <f ca="1">D101*(1-Data!D97)</f>
        <v>3713.92</v>
      </c>
      <c r="F101" s="71">
        <f ca="1">E101*(1-Data!E97)</f>
        <v>3297.9609599999999</v>
      </c>
      <c r="G101" s="71">
        <f ca="1">F101*(1-Data!F97)</f>
        <v>3014.3363174400001</v>
      </c>
      <c r="H101" s="71">
        <f ca="1">G101*(1-Data!G97)</f>
        <v>2426.5407355391999</v>
      </c>
      <c r="I101" s="71">
        <f ca="1">H101*(1-Data!H97)</f>
        <v>2145.0620102166527</v>
      </c>
      <c r="J101" s="71">
        <f ca="1">I101*(1-Data!I97)</f>
        <v>1761.0959103878718</v>
      </c>
      <c r="K101" s="71">
        <f ca="1">J101*(1-Data!J97)</f>
        <v>1567.3753602452059</v>
      </c>
      <c r="L101" s="71">
        <f ca="1">K101*(1-Data!K97)</f>
        <v>1467.0633371895126</v>
      </c>
      <c r="M101" s="71">
        <f ca="1">L101*(1-Data!L97)</f>
        <v>1201.5248731582108</v>
      </c>
      <c r="N101" s="71">
        <f ca="1">M101*(1-Data!M97)</f>
        <v>992.45954522868215</v>
      </c>
      <c r="O101" s="71">
        <f ca="1">N101*(1-Data!N97)</f>
        <v>858.4775066228101</v>
      </c>
      <c r="Q101" s="71">
        <f t="shared" ca="1" si="16"/>
        <v>858.4775066228101</v>
      </c>
      <c r="R101" s="73">
        <f t="shared" ca="1" si="13"/>
        <v>4141.5224933771897</v>
      </c>
      <c r="S101" s="76" t="b">
        <f t="shared" ca="1" si="14"/>
        <v>1</v>
      </c>
    </row>
    <row r="102" spans="1:19">
      <c r="A102" s="58"/>
      <c r="B102" s="70">
        <f t="shared" si="15"/>
        <v>96</v>
      </c>
      <c r="C102" s="71">
        <f t="shared" ca="1" si="12"/>
        <v>5000</v>
      </c>
      <c r="D102" s="71">
        <f ca="1">C102*(1-Data!C98)</f>
        <v>3895</v>
      </c>
      <c r="E102" s="71">
        <f ca="1">D102*(1-Data!D98)</f>
        <v>3856.05</v>
      </c>
      <c r="F102" s="71">
        <f ca="1">E102*(1-Data!E98)</f>
        <v>3497.4373500000002</v>
      </c>
      <c r="G102" s="71">
        <f ca="1">F102*(1-Data!F98)</f>
        <v>2871.39606435</v>
      </c>
      <c r="H102" s="71">
        <f ca="1">G102*(1-Data!G98)</f>
        <v>2653.1699634594002</v>
      </c>
      <c r="I102" s="71">
        <f ca="1">H102*(1-Data!H98)</f>
        <v>2639.9041136421033</v>
      </c>
      <c r="J102" s="71">
        <f ca="1">I102*(1-Data!I98)</f>
        <v>2452.4709215735143</v>
      </c>
      <c r="K102" s="71">
        <f ca="1">J102*(1-Data!J98)</f>
        <v>1964.4292081803846</v>
      </c>
      <c r="L102" s="71">
        <f ca="1">K102*(1-Data!K98)</f>
        <v>1748.3419952805423</v>
      </c>
      <c r="M102" s="71">
        <f ca="1">L102*(1-Data!L98)</f>
        <v>1412.6603321866783</v>
      </c>
      <c r="N102" s="71">
        <f ca="1">M102*(1-Data!M98)</f>
        <v>1327.9007122554774</v>
      </c>
      <c r="O102" s="71">
        <f ca="1">N102*(1-Data!N98)</f>
        <v>1172.5363289215866</v>
      </c>
      <c r="Q102" s="71">
        <f t="shared" ca="1" si="16"/>
        <v>1172.5363289215866</v>
      </c>
      <c r="R102" s="73">
        <f t="shared" ca="1" si="13"/>
        <v>3827.4636710784134</v>
      </c>
      <c r="S102" s="76" t="b">
        <f t="shared" ca="1" si="14"/>
        <v>1</v>
      </c>
    </row>
    <row r="103" spans="1:19">
      <c r="A103" s="58"/>
      <c r="B103" s="70">
        <f t="shared" si="15"/>
        <v>97</v>
      </c>
      <c r="C103" s="71">
        <f t="shared" ca="1" si="12"/>
        <v>5000</v>
      </c>
      <c r="D103" s="71">
        <f ca="1">C103*(1-Data!C99)</f>
        <v>4245</v>
      </c>
      <c r="E103" s="71">
        <f ca="1">D103*(1-Data!D99)</f>
        <v>3319.59</v>
      </c>
      <c r="F103" s="71">
        <f ca="1">E103*(1-Data!E99)</f>
        <v>2761.8988800000002</v>
      </c>
      <c r="G103" s="71">
        <f ca="1">F103*(1-Data!F99)</f>
        <v>2342.0902502399999</v>
      </c>
      <c r="H103" s="71">
        <f ca="1">G103*(1-Data!G99)</f>
        <v>1934.56654669824</v>
      </c>
      <c r="I103" s="71">
        <f ca="1">H103*(1-Data!H99)</f>
        <v>1764.324690588795</v>
      </c>
      <c r="J103" s="71">
        <f ca="1">I103*(1-Data!I99)</f>
        <v>1665.5225079158224</v>
      </c>
      <c r="K103" s="71">
        <f ca="1">J103*(1-Data!J99)</f>
        <v>1394.0423391255433</v>
      </c>
      <c r="L103" s="71">
        <f ca="1">K103*(1-Data!K99)</f>
        <v>1150.0849297785733</v>
      </c>
      <c r="M103" s="71">
        <f ca="1">L103*(1-Data!L99)</f>
        <v>1023.5755875029303</v>
      </c>
      <c r="N103" s="71">
        <f ca="1">M103*(1-Data!M99)</f>
        <v>1000.0333489903628</v>
      </c>
      <c r="O103" s="71">
        <f ca="1">N103*(1-Data!N99)</f>
        <v>941.03138139993143</v>
      </c>
      <c r="Q103" s="71">
        <f t="shared" ca="1" si="16"/>
        <v>941.03138139993143</v>
      </c>
      <c r="R103" s="73">
        <f t="shared" ca="1" si="13"/>
        <v>4058.9686186000686</v>
      </c>
      <c r="S103" s="76" t="b">
        <f t="shared" ref="S103:S106" ca="1" si="17">Q103+R103=initial_no_products</f>
        <v>1</v>
      </c>
    </row>
    <row r="104" spans="1:19">
      <c r="A104" s="58"/>
      <c r="B104" s="70">
        <f t="shared" si="15"/>
        <v>98</v>
      </c>
      <c r="C104" s="71">
        <f t="shared" ca="1" si="12"/>
        <v>5000</v>
      </c>
      <c r="D104" s="71">
        <f ca="1">C104*(1-Data!C100)</f>
        <v>4605</v>
      </c>
      <c r="E104" s="71">
        <f ca="1">D104*(1-Data!D100)</f>
        <v>3812.9400000000005</v>
      </c>
      <c r="F104" s="71">
        <f ca="1">E104*(1-Data!E100)</f>
        <v>3770.9976600000005</v>
      </c>
      <c r="G104" s="71">
        <f ca="1">F104*(1-Data!F100)</f>
        <v>3597.5317676400005</v>
      </c>
      <c r="H104" s="71">
        <f ca="1">G104*(1-Data!G100)</f>
        <v>2921.1957953236806</v>
      </c>
      <c r="I104" s="71">
        <f ca="1">H104*(1-Data!H100)</f>
        <v>2859.8506836218835</v>
      </c>
      <c r="J104" s="71">
        <f ca="1">I104*(1-Data!I100)</f>
        <v>2848.4112808873961</v>
      </c>
      <c r="K104" s="71">
        <f ca="1">J104*(1-Data!J100)</f>
        <v>2506.6019271809087</v>
      </c>
      <c r="L104" s="71">
        <f ca="1">K104*(1-Data!K100)</f>
        <v>2491.5623156178231</v>
      </c>
      <c r="M104" s="71">
        <f ca="1">L104*(1-Data!L100)</f>
        <v>2102.8785943814428</v>
      </c>
      <c r="N104" s="71">
        <f ca="1">M104*(1-Data!M100)</f>
        <v>1715.9489330152574</v>
      </c>
      <c r="O104" s="71">
        <f ca="1">N104*(1-Data!N100)</f>
        <v>1549.5018865127774</v>
      </c>
      <c r="Q104" s="71">
        <f t="shared" ca="1" si="16"/>
        <v>1549.5018865127774</v>
      </c>
      <c r="R104" s="73">
        <f t="shared" ca="1" si="13"/>
        <v>3450.4981134872223</v>
      </c>
      <c r="S104" s="76" t="b">
        <f t="shared" ca="1" si="17"/>
        <v>1</v>
      </c>
    </row>
    <row r="105" spans="1:19">
      <c r="A105" s="58"/>
      <c r="B105" s="70">
        <f t="shared" si="15"/>
        <v>99</v>
      </c>
      <c r="C105" s="71">
        <f t="shared" ca="1" si="12"/>
        <v>5000</v>
      </c>
      <c r="D105" s="71">
        <f ca="1">C105*(1-Data!C101)</f>
        <v>4320</v>
      </c>
      <c r="E105" s="71">
        <f ca="1">D105*(1-Data!D101)</f>
        <v>3762.72</v>
      </c>
      <c r="F105" s="71">
        <f ca="1">E105*(1-Data!E101)</f>
        <v>3405.2615999999998</v>
      </c>
      <c r="G105" s="71">
        <f ca="1">F105*(1-Data!F101)</f>
        <v>2935.3354992</v>
      </c>
      <c r="H105" s="71">
        <f ca="1">G105*(1-Data!G101)</f>
        <v>2415.7811158415998</v>
      </c>
      <c r="I105" s="71">
        <f ca="1">H105*(1-Data!H101)</f>
        <v>2123.471600824766</v>
      </c>
      <c r="J105" s="71">
        <f ca="1">I105*(1-Data!I101)</f>
        <v>1872.9019519274436</v>
      </c>
      <c r="K105" s="71">
        <f ca="1">J105*(1-Data!J101)</f>
        <v>1766.1465406675793</v>
      </c>
      <c r="L105" s="71">
        <f ca="1">K105*(1-Data!K101)</f>
        <v>1540.0797834621292</v>
      </c>
      <c r="M105" s="71">
        <f ca="1">L105*(1-Data!L101)</f>
        <v>1324.4686137774311</v>
      </c>
      <c r="N105" s="71">
        <f ca="1">M105*(1-Data!M101)</f>
        <v>1299.3037101156599</v>
      </c>
      <c r="O105" s="71">
        <f ca="1">N105*(1-Data!N101)</f>
        <v>1275.916243333578</v>
      </c>
      <c r="Q105" s="71">
        <f t="shared" ca="1" si="16"/>
        <v>1275.916243333578</v>
      </c>
      <c r="R105" s="73">
        <f t="shared" ca="1" si="13"/>
        <v>3724.0837566664222</v>
      </c>
      <c r="S105" s="76" t="b">
        <f t="shared" ca="1" si="17"/>
        <v>1</v>
      </c>
    </row>
    <row r="106" spans="1:19">
      <c r="A106" s="58"/>
      <c r="B106" s="70">
        <f t="shared" si="15"/>
        <v>100</v>
      </c>
      <c r="C106" s="71">
        <f t="shared" ca="1" si="12"/>
        <v>5000</v>
      </c>
      <c r="D106" s="71">
        <f ca="1">C106*(1-Data!C102)</f>
        <v>4870</v>
      </c>
      <c r="E106" s="71">
        <f ca="1">D106*(1-Data!D102)</f>
        <v>3905.7400000000002</v>
      </c>
      <c r="F106" s="71">
        <f ca="1">E106*(1-Data!E102)</f>
        <v>3659.6783800000003</v>
      </c>
      <c r="G106" s="71">
        <f ca="1">F106*(1-Data!F102)</f>
        <v>3172.9411554600001</v>
      </c>
      <c r="H106" s="71">
        <f ca="1">G106*(1-Data!G102)</f>
        <v>3131.6929204390199</v>
      </c>
      <c r="I106" s="71">
        <f ca="1">H106*(1-Data!H102)</f>
        <v>2752.7580770658983</v>
      </c>
      <c r="J106" s="71">
        <f ca="1">I106*(1-Data!I102)</f>
        <v>2653.6587862915258</v>
      </c>
      <c r="K106" s="71">
        <f ca="1">J106*(1-Data!J102)</f>
        <v>2637.7368335737765</v>
      </c>
      <c r="L106" s="71">
        <f ca="1">K106*(1-Data!K102)</f>
        <v>2112.8272036925946</v>
      </c>
      <c r="M106" s="71">
        <f ca="1">L106*(1-Data!L102)</f>
        <v>1920.5599281565685</v>
      </c>
      <c r="N106" s="71">
        <f ca="1">M106*(1-Data!M102)</f>
        <v>1784.2001732574522</v>
      </c>
      <c r="O106" s="71">
        <f ca="1">N106*(1-Data!N102)</f>
        <v>1673.5797625154901</v>
      </c>
      <c r="Q106" s="71">
        <f t="shared" ca="1" si="16"/>
        <v>1673.5797625154901</v>
      </c>
      <c r="R106" s="73">
        <f t="shared" ca="1" si="13"/>
        <v>3326.4202374845099</v>
      </c>
      <c r="S106" s="76" t="b">
        <f t="shared" ca="1" si="17"/>
        <v>1</v>
      </c>
    </row>
    <row r="107" spans="1:19">
      <c r="A107" s="58"/>
      <c r="B107" s="58"/>
      <c r="C107" s="58"/>
      <c r="D107" s="58"/>
      <c r="E107" s="58"/>
      <c r="F107" s="58"/>
      <c r="G107" s="58"/>
      <c r="H107" s="58"/>
      <c r="I107" s="58"/>
      <c r="J107" s="58"/>
      <c r="K107" s="58"/>
      <c r="L107" s="58"/>
      <c r="M107" s="58"/>
      <c r="N107" s="58"/>
      <c r="O107" s="58"/>
      <c r="Q107" s="58"/>
      <c r="R107" s="58"/>
      <c r="S107" s="58"/>
    </row>
    <row r="109" spans="1:19">
      <c r="B109" s="61" t="s">
        <v>38</v>
      </c>
      <c r="C109" s="74">
        <f ca="1">MIN(C7:C106)</f>
        <v>5000</v>
      </c>
      <c r="D109" s="74">
        <f ca="1">MIN(D7:D106)</f>
        <v>3545.0000000000005</v>
      </c>
      <c r="E109" s="74">
        <f t="shared" ref="E109:O109" ca="1" si="18">MIN(E7:E106)</f>
        <v>2722.5600000000004</v>
      </c>
      <c r="F109" s="74">
        <f t="shared" ca="1" si="18"/>
        <v>2289.6373500000004</v>
      </c>
      <c r="G109" s="74">
        <f t="shared" ca="1" si="18"/>
        <v>1957.6399342500004</v>
      </c>
      <c r="H109" s="74">
        <f t="shared" ca="1" si="18"/>
        <v>1613.0953058220005</v>
      </c>
      <c r="I109" s="74">
        <f t="shared" ca="1" si="18"/>
        <v>1290.4762446576005</v>
      </c>
      <c r="J109" s="74">
        <f t="shared" ca="1" si="18"/>
        <v>1089.1619504910147</v>
      </c>
      <c r="K109" s="74">
        <f t="shared" ca="1" si="18"/>
        <v>904.00441890754223</v>
      </c>
      <c r="L109" s="74">
        <f t="shared" ca="1" si="18"/>
        <v>835.30008307056903</v>
      </c>
      <c r="M109" s="74">
        <f t="shared" ca="1" si="18"/>
        <v>716.68747127454822</v>
      </c>
      <c r="N109" s="74">
        <f t="shared" ca="1" si="18"/>
        <v>677.26966035444798</v>
      </c>
      <c r="O109" s="74">
        <f t="shared" ca="1" si="18"/>
        <v>585.83825620659752</v>
      </c>
      <c r="Q109" s="74">
        <f t="shared" ref="Q109" ca="1" si="19">MIN(Q7:Q106)</f>
        <v>585.83825620659752</v>
      </c>
      <c r="R109" s="74">
        <f t="shared" ref="R109" ca="1" si="20">MIN(R7:R106)</f>
        <v>3022.8303801097427</v>
      </c>
      <c r="S109" s="60"/>
    </row>
    <row r="110" spans="1:19">
      <c r="B110" s="61" t="s">
        <v>39</v>
      </c>
      <c r="C110" s="74">
        <f ca="1">MAX(C7:C106)</f>
        <v>5000</v>
      </c>
      <c r="D110" s="74">
        <f ca="1">MAX(D7:D106)</f>
        <v>4995</v>
      </c>
      <c r="E110" s="74">
        <f t="shared" ref="E110:O110" ca="1" si="21">MAX(E7:E106)</f>
        <v>4875.75</v>
      </c>
      <c r="F110" s="74">
        <f t="shared" ca="1" si="21"/>
        <v>4656.3412499999995</v>
      </c>
      <c r="G110" s="74">
        <f t="shared" ca="1" si="21"/>
        <v>4148.8221059999996</v>
      </c>
      <c r="H110" s="74">
        <f t="shared" ca="1" si="21"/>
        <v>4082.4409523039994</v>
      </c>
      <c r="I110" s="74">
        <f t="shared" ca="1" si="21"/>
        <v>3588.4655970752156</v>
      </c>
      <c r="J110" s="74">
        <f t="shared" ca="1" si="21"/>
        <v>3053.7842231110085</v>
      </c>
      <c r="K110" s="74">
        <f t="shared" ca="1" si="21"/>
        <v>2910.2563646247909</v>
      </c>
      <c r="L110" s="74">
        <f t="shared" ca="1" si="21"/>
        <v>2715.2691881949299</v>
      </c>
      <c r="M110" s="74">
        <f t="shared" ca="1" si="21"/>
        <v>2685.4012271247857</v>
      </c>
      <c r="N110" s="74">
        <f t="shared" ca="1" si="21"/>
        <v>2231.5684197406968</v>
      </c>
      <c r="O110" s="74">
        <f t="shared" ca="1" si="21"/>
        <v>1977.1696198902573</v>
      </c>
      <c r="Q110" s="74">
        <f t="shared" ref="Q110" ca="1" si="22">MAX(Q7:Q106)</f>
        <v>1977.1696198902573</v>
      </c>
      <c r="R110" s="74">
        <f t="shared" ref="R110" ca="1" si="23">MAX(R7:R106)</f>
        <v>4414.1617437934028</v>
      </c>
      <c r="S110" s="60"/>
    </row>
    <row r="111" spans="1:19">
      <c r="B111" s="61" t="s">
        <v>40</v>
      </c>
      <c r="C111" s="75">
        <f ca="1">COUNT(C7:C106)</f>
        <v>100</v>
      </c>
      <c r="D111" s="75">
        <f ca="1">COUNT(D7:D106)</f>
        <v>100</v>
      </c>
      <c r="E111" s="75">
        <f t="shared" ref="E111:O111" ca="1" si="24">COUNT(E7:E106)</f>
        <v>100</v>
      </c>
      <c r="F111" s="75">
        <f t="shared" ca="1" si="24"/>
        <v>100</v>
      </c>
      <c r="G111" s="75">
        <f t="shared" ca="1" si="24"/>
        <v>100</v>
      </c>
      <c r="H111" s="75">
        <f t="shared" ca="1" si="24"/>
        <v>100</v>
      </c>
      <c r="I111" s="75">
        <f t="shared" ca="1" si="24"/>
        <v>100</v>
      </c>
      <c r="J111" s="75">
        <f t="shared" ca="1" si="24"/>
        <v>100</v>
      </c>
      <c r="K111" s="75">
        <f t="shared" ca="1" si="24"/>
        <v>100</v>
      </c>
      <c r="L111" s="75">
        <f t="shared" ca="1" si="24"/>
        <v>100</v>
      </c>
      <c r="M111" s="75">
        <f t="shared" ca="1" si="24"/>
        <v>100</v>
      </c>
      <c r="N111" s="75">
        <f t="shared" ca="1" si="24"/>
        <v>100</v>
      </c>
      <c r="O111" s="75">
        <f t="shared" ca="1" si="24"/>
        <v>100</v>
      </c>
      <c r="Q111" s="75">
        <f t="shared" ref="Q111" ca="1" si="25">COUNT(Q7:Q106)</f>
        <v>100</v>
      </c>
      <c r="R111" s="75">
        <f t="shared" ref="R111" ca="1" si="26">COUNT(R7:R106)</f>
        <v>100</v>
      </c>
      <c r="S111" s="60"/>
    </row>
    <row r="112" spans="1:19">
      <c r="B112" s="61" t="s">
        <v>27</v>
      </c>
      <c r="C112" s="74">
        <f ca="1">AVERAGE(C7:C106)</f>
        <v>5000</v>
      </c>
      <c r="D112" s="74">
        <f ca="1">AVERAGE(D7:D106)</f>
        <v>4220.5</v>
      </c>
      <c r="E112" s="74">
        <f t="shared" ref="E112:O112" ca="1" si="27">AVERAGE(E7:E106)</f>
        <v>3648.9478499999996</v>
      </c>
      <c r="F112" s="74">
        <f t="shared" ca="1" si="27"/>
        <v>3268.7121274000006</v>
      </c>
      <c r="G112" s="74">
        <f t="shared" ca="1" si="27"/>
        <v>2949.1955578200491</v>
      </c>
      <c r="H112" s="74">
        <f t="shared" ca="1" si="27"/>
        <v>2615.3398001080213</v>
      </c>
      <c r="I112" s="74">
        <f t="shared" ca="1" si="27"/>
        <v>2354.9584258685736</v>
      </c>
      <c r="J112" s="74">
        <f t="shared" ca="1" si="27"/>
        <v>2110.1499131405076</v>
      </c>
      <c r="K112" s="74">
        <f t="shared" ca="1" si="27"/>
        <v>1895.7153286492332</v>
      </c>
      <c r="L112" s="74">
        <f t="shared" ca="1" si="27"/>
        <v>1697.428875274954</v>
      </c>
      <c r="M112" s="74">
        <f t="shared" ca="1" si="27"/>
        <v>1521.7197096737043</v>
      </c>
      <c r="N112" s="74">
        <f t="shared" ca="1" si="27"/>
        <v>1374.5337436314526</v>
      </c>
      <c r="O112" s="74">
        <f t="shared" ca="1" si="27"/>
        <v>1229.9676107648686</v>
      </c>
      <c r="Q112" s="74">
        <f t="shared" ref="Q112" ca="1" si="28">AVERAGE(Q7:Q106)</f>
        <v>1229.9676107648686</v>
      </c>
      <c r="R112" s="74">
        <f t="shared" ref="R112" ca="1" si="29">AVERAGE(R7:R106)</f>
        <v>3770.0323892351312</v>
      </c>
      <c r="S112" s="60"/>
    </row>
    <row r="114" spans="2:15">
      <c r="B114" s="57" t="s">
        <v>222</v>
      </c>
    </row>
    <row r="116" spans="2:15">
      <c r="B116" s="70" t="s">
        <v>0</v>
      </c>
      <c r="C116" s="70">
        <v>0</v>
      </c>
      <c r="D116" s="70">
        <v>1</v>
      </c>
      <c r="E116" s="70">
        <v>2</v>
      </c>
      <c r="F116" s="70">
        <v>3</v>
      </c>
      <c r="G116" s="70">
        <v>4</v>
      </c>
      <c r="H116" s="70">
        <v>5</v>
      </c>
      <c r="I116" s="70">
        <v>6</v>
      </c>
      <c r="J116" s="70">
        <v>7</v>
      </c>
      <c r="K116" s="70">
        <v>8</v>
      </c>
      <c r="L116" s="70">
        <v>9</v>
      </c>
      <c r="M116" s="70">
        <v>10</v>
      </c>
      <c r="N116" s="70">
        <v>11</v>
      </c>
      <c r="O116" s="70">
        <v>12</v>
      </c>
    </row>
    <row r="117" spans="2:15">
      <c r="B117" s="70">
        <v>1</v>
      </c>
      <c r="C117" s="71"/>
      <c r="D117" s="97" t="str">
        <f ca="1">IF(D7&lt;=C7,"OK","Error")</f>
        <v>OK</v>
      </c>
      <c r="E117" s="97" t="str">
        <f t="shared" ref="E117:O117" ca="1" si="30">IF(E7&lt;=D7,"OK","Error")</f>
        <v>OK</v>
      </c>
      <c r="F117" s="97" t="str">
        <f t="shared" ca="1" si="30"/>
        <v>OK</v>
      </c>
      <c r="G117" s="97" t="str">
        <f t="shared" ca="1" si="30"/>
        <v>OK</v>
      </c>
      <c r="H117" s="97" t="str">
        <f t="shared" ca="1" si="30"/>
        <v>OK</v>
      </c>
      <c r="I117" s="97" t="str">
        <f t="shared" ca="1" si="30"/>
        <v>OK</v>
      </c>
      <c r="J117" s="97" t="str">
        <f t="shared" ca="1" si="30"/>
        <v>OK</v>
      </c>
      <c r="K117" s="97" t="str">
        <f t="shared" ca="1" si="30"/>
        <v>OK</v>
      </c>
      <c r="L117" s="97" t="str">
        <f t="shared" ca="1" si="30"/>
        <v>OK</v>
      </c>
      <c r="M117" s="97" t="str">
        <f t="shared" ca="1" si="30"/>
        <v>OK</v>
      </c>
      <c r="N117" s="97" t="str">
        <f t="shared" ca="1" si="30"/>
        <v>OK</v>
      </c>
      <c r="O117" s="97" t="str">
        <f t="shared" ca="1" si="30"/>
        <v>OK</v>
      </c>
    </row>
    <row r="118" spans="2:15">
      <c r="B118" s="70">
        <f>B117+1</f>
        <v>2</v>
      </c>
      <c r="C118" s="71"/>
      <c r="D118" s="97" t="str">
        <f t="shared" ref="D118:O133" ca="1" si="31">IF(D8&lt;=C8,"OK","Error")</f>
        <v>OK</v>
      </c>
      <c r="E118" s="97" t="str">
        <f t="shared" ca="1" si="31"/>
        <v>OK</v>
      </c>
      <c r="F118" s="97" t="str">
        <f t="shared" ca="1" si="31"/>
        <v>OK</v>
      </c>
      <c r="G118" s="97" t="str">
        <f t="shared" ca="1" si="31"/>
        <v>OK</v>
      </c>
      <c r="H118" s="97" t="str">
        <f t="shared" ca="1" si="31"/>
        <v>OK</v>
      </c>
      <c r="I118" s="97" t="str">
        <f t="shared" ca="1" si="31"/>
        <v>OK</v>
      </c>
      <c r="J118" s="97" t="str">
        <f t="shared" ca="1" si="31"/>
        <v>OK</v>
      </c>
      <c r="K118" s="97" t="str">
        <f t="shared" ca="1" si="31"/>
        <v>OK</v>
      </c>
      <c r="L118" s="97" t="str">
        <f t="shared" ca="1" si="31"/>
        <v>OK</v>
      </c>
      <c r="M118" s="97" t="str">
        <f t="shared" ca="1" si="31"/>
        <v>OK</v>
      </c>
      <c r="N118" s="97" t="str">
        <f t="shared" ca="1" si="31"/>
        <v>OK</v>
      </c>
      <c r="O118" s="97" t="str">
        <f t="shared" ca="1" si="31"/>
        <v>OK</v>
      </c>
    </row>
    <row r="119" spans="2:15">
      <c r="B119" s="70">
        <f t="shared" ref="B119:B182" si="32">B118+1</f>
        <v>3</v>
      </c>
      <c r="C119" s="71"/>
      <c r="D119" s="97" t="str">
        <f t="shared" ca="1" si="31"/>
        <v>OK</v>
      </c>
      <c r="E119" s="97" t="str">
        <f t="shared" ca="1" si="31"/>
        <v>OK</v>
      </c>
      <c r="F119" s="97" t="str">
        <f t="shared" ca="1" si="31"/>
        <v>OK</v>
      </c>
      <c r="G119" s="97" t="str">
        <f t="shared" ca="1" si="31"/>
        <v>OK</v>
      </c>
      <c r="H119" s="97" t="str">
        <f t="shared" ca="1" si="31"/>
        <v>OK</v>
      </c>
      <c r="I119" s="97" t="str">
        <f t="shared" ca="1" si="31"/>
        <v>OK</v>
      </c>
      <c r="J119" s="97" t="str">
        <f t="shared" ca="1" si="31"/>
        <v>OK</v>
      </c>
      <c r="K119" s="97" t="str">
        <f t="shared" ca="1" si="31"/>
        <v>OK</v>
      </c>
      <c r="L119" s="97" t="str">
        <f t="shared" ca="1" si="31"/>
        <v>OK</v>
      </c>
      <c r="M119" s="97" t="str">
        <f t="shared" ca="1" si="31"/>
        <v>OK</v>
      </c>
      <c r="N119" s="97" t="str">
        <f t="shared" ca="1" si="31"/>
        <v>OK</v>
      </c>
      <c r="O119" s="97" t="str">
        <f t="shared" ca="1" si="31"/>
        <v>OK</v>
      </c>
    </row>
    <row r="120" spans="2:15">
      <c r="B120" s="70">
        <f t="shared" si="32"/>
        <v>4</v>
      </c>
      <c r="C120" s="71"/>
      <c r="D120" s="97" t="str">
        <f t="shared" ca="1" si="31"/>
        <v>OK</v>
      </c>
      <c r="E120" s="97" t="str">
        <f t="shared" ca="1" si="31"/>
        <v>OK</v>
      </c>
      <c r="F120" s="97" t="str">
        <f t="shared" ca="1" si="31"/>
        <v>OK</v>
      </c>
      <c r="G120" s="97" t="str">
        <f t="shared" ca="1" si="31"/>
        <v>OK</v>
      </c>
      <c r="H120" s="97" t="str">
        <f t="shared" ca="1" si="31"/>
        <v>OK</v>
      </c>
      <c r="I120" s="97" t="str">
        <f t="shared" ca="1" si="31"/>
        <v>OK</v>
      </c>
      <c r="J120" s="97" t="str">
        <f t="shared" ca="1" si="31"/>
        <v>OK</v>
      </c>
      <c r="K120" s="97" t="str">
        <f t="shared" ca="1" si="31"/>
        <v>OK</v>
      </c>
      <c r="L120" s="97" t="str">
        <f t="shared" ca="1" si="31"/>
        <v>OK</v>
      </c>
      <c r="M120" s="97" t="str">
        <f t="shared" ca="1" si="31"/>
        <v>OK</v>
      </c>
      <c r="N120" s="97" t="str">
        <f t="shared" ca="1" si="31"/>
        <v>OK</v>
      </c>
      <c r="O120" s="97" t="str">
        <f t="shared" ca="1" si="31"/>
        <v>OK</v>
      </c>
    </row>
    <row r="121" spans="2:15">
      <c r="B121" s="70">
        <f t="shared" si="32"/>
        <v>5</v>
      </c>
      <c r="C121" s="71"/>
      <c r="D121" s="97" t="str">
        <f t="shared" ca="1" si="31"/>
        <v>OK</v>
      </c>
      <c r="E121" s="97" t="str">
        <f t="shared" ca="1" si="31"/>
        <v>OK</v>
      </c>
      <c r="F121" s="97" t="str">
        <f t="shared" ca="1" si="31"/>
        <v>OK</v>
      </c>
      <c r="G121" s="97" t="str">
        <f t="shared" ca="1" si="31"/>
        <v>OK</v>
      </c>
      <c r="H121" s="97" t="str">
        <f t="shared" ca="1" si="31"/>
        <v>OK</v>
      </c>
      <c r="I121" s="97" t="str">
        <f t="shared" ca="1" si="31"/>
        <v>OK</v>
      </c>
      <c r="J121" s="97" t="str">
        <f t="shared" ca="1" si="31"/>
        <v>OK</v>
      </c>
      <c r="K121" s="97" t="str">
        <f t="shared" ca="1" si="31"/>
        <v>OK</v>
      </c>
      <c r="L121" s="97" t="str">
        <f t="shared" ca="1" si="31"/>
        <v>OK</v>
      </c>
      <c r="M121" s="97" t="str">
        <f t="shared" ca="1" si="31"/>
        <v>OK</v>
      </c>
      <c r="N121" s="97" t="str">
        <f t="shared" ca="1" si="31"/>
        <v>OK</v>
      </c>
      <c r="O121" s="97" t="str">
        <f t="shared" ca="1" si="31"/>
        <v>OK</v>
      </c>
    </row>
    <row r="122" spans="2:15">
      <c r="B122" s="70">
        <f t="shared" si="32"/>
        <v>6</v>
      </c>
      <c r="C122" s="71"/>
      <c r="D122" s="97" t="str">
        <f t="shared" ca="1" si="31"/>
        <v>OK</v>
      </c>
      <c r="E122" s="97" t="str">
        <f t="shared" ca="1" si="31"/>
        <v>OK</v>
      </c>
      <c r="F122" s="97" t="str">
        <f t="shared" ca="1" si="31"/>
        <v>OK</v>
      </c>
      <c r="G122" s="97" t="str">
        <f t="shared" ca="1" si="31"/>
        <v>OK</v>
      </c>
      <c r="H122" s="97" t="str">
        <f t="shared" ca="1" si="31"/>
        <v>OK</v>
      </c>
      <c r="I122" s="97" t="str">
        <f t="shared" ca="1" si="31"/>
        <v>OK</v>
      </c>
      <c r="J122" s="97" t="str">
        <f t="shared" ca="1" si="31"/>
        <v>OK</v>
      </c>
      <c r="K122" s="97" t="str">
        <f t="shared" ca="1" si="31"/>
        <v>OK</v>
      </c>
      <c r="L122" s="97" t="str">
        <f t="shared" ca="1" si="31"/>
        <v>OK</v>
      </c>
      <c r="M122" s="97" t="str">
        <f t="shared" ca="1" si="31"/>
        <v>OK</v>
      </c>
      <c r="N122" s="97" t="str">
        <f t="shared" ca="1" si="31"/>
        <v>OK</v>
      </c>
      <c r="O122" s="97" t="str">
        <f t="shared" ca="1" si="31"/>
        <v>OK</v>
      </c>
    </row>
    <row r="123" spans="2:15">
      <c r="B123" s="70">
        <f t="shared" si="32"/>
        <v>7</v>
      </c>
      <c r="C123" s="71"/>
      <c r="D123" s="97" t="str">
        <f t="shared" ca="1" si="31"/>
        <v>OK</v>
      </c>
      <c r="E123" s="97" t="str">
        <f t="shared" ca="1" si="31"/>
        <v>OK</v>
      </c>
      <c r="F123" s="97" t="str">
        <f t="shared" ca="1" si="31"/>
        <v>OK</v>
      </c>
      <c r="G123" s="97" t="str">
        <f t="shared" ca="1" si="31"/>
        <v>OK</v>
      </c>
      <c r="H123" s="97" t="str">
        <f t="shared" ca="1" si="31"/>
        <v>OK</v>
      </c>
      <c r="I123" s="97" t="str">
        <f t="shared" ca="1" si="31"/>
        <v>OK</v>
      </c>
      <c r="J123" s="97" t="str">
        <f t="shared" ca="1" si="31"/>
        <v>OK</v>
      </c>
      <c r="K123" s="97" t="str">
        <f t="shared" ca="1" si="31"/>
        <v>OK</v>
      </c>
      <c r="L123" s="97" t="str">
        <f t="shared" ca="1" si="31"/>
        <v>OK</v>
      </c>
      <c r="M123" s="97" t="str">
        <f t="shared" ca="1" si="31"/>
        <v>OK</v>
      </c>
      <c r="N123" s="97" t="str">
        <f t="shared" ca="1" si="31"/>
        <v>OK</v>
      </c>
      <c r="O123" s="97" t="str">
        <f t="shared" ca="1" si="31"/>
        <v>OK</v>
      </c>
    </row>
    <row r="124" spans="2:15">
      <c r="B124" s="70">
        <f t="shared" si="32"/>
        <v>8</v>
      </c>
      <c r="C124" s="71"/>
      <c r="D124" s="97" t="str">
        <f t="shared" ca="1" si="31"/>
        <v>OK</v>
      </c>
      <c r="E124" s="97" t="str">
        <f t="shared" ca="1" si="31"/>
        <v>OK</v>
      </c>
      <c r="F124" s="97" t="str">
        <f t="shared" ca="1" si="31"/>
        <v>OK</v>
      </c>
      <c r="G124" s="97" t="str">
        <f t="shared" ca="1" si="31"/>
        <v>OK</v>
      </c>
      <c r="H124" s="97" t="str">
        <f t="shared" ca="1" si="31"/>
        <v>OK</v>
      </c>
      <c r="I124" s="97" t="str">
        <f t="shared" ca="1" si="31"/>
        <v>OK</v>
      </c>
      <c r="J124" s="97" t="str">
        <f t="shared" ca="1" si="31"/>
        <v>OK</v>
      </c>
      <c r="K124" s="97" t="str">
        <f t="shared" ca="1" si="31"/>
        <v>OK</v>
      </c>
      <c r="L124" s="97" t="str">
        <f t="shared" ca="1" si="31"/>
        <v>OK</v>
      </c>
      <c r="M124" s="97" t="str">
        <f t="shared" ca="1" si="31"/>
        <v>OK</v>
      </c>
      <c r="N124" s="97" t="str">
        <f t="shared" ca="1" si="31"/>
        <v>OK</v>
      </c>
      <c r="O124" s="97" t="str">
        <f t="shared" ca="1" si="31"/>
        <v>OK</v>
      </c>
    </row>
    <row r="125" spans="2:15">
      <c r="B125" s="70">
        <f t="shared" si="32"/>
        <v>9</v>
      </c>
      <c r="C125" s="71"/>
      <c r="D125" s="97" t="str">
        <f t="shared" ca="1" si="31"/>
        <v>OK</v>
      </c>
      <c r="E125" s="97" t="str">
        <f t="shared" ca="1" si="31"/>
        <v>OK</v>
      </c>
      <c r="F125" s="97" t="str">
        <f t="shared" ca="1" si="31"/>
        <v>OK</v>
      </c>
      <c r="G125" s="97" t="str">
        <f t="shared" ca="1" si="31"/>
        <v>OK</v>
      </c>
      <c r="H125" s="97" t="str">
        <f t="shared" ca="1" si="31"/>
        <v>OK</v>
      </c>
      <c r="I125" s="97" t="str">
        <f t="shared" ca="1" si="31"/>
        <v>OK</v>
      </c>
      <c r="J125" s="97" t="str">
        <f t="shared" ca="1" si="31"/>
        <v>OK</v>
      </c>
      <c r="K125" s="97" t="str">
        <f t="shared" ca="1" si="31"/>
        <v>OK</v>
      </c>
      <c r="L125" s="97" t="str">
        <f t="shared" ca="1" si="31"/>
        <v>OK</v>
      </c>
      <c r="M125" s="97" t="str">
        <f t="shared" ca="1" si="31"/>
        <v>OK</v>
      </c>
      <c r="N125" s="97" t="str">
        <f t="shared" ca="1" si="31"/>
        <v>OK</v>
      </c>
      <c r="O125" s="97" t="str">
        <f t="shared" ca="1" si="31"/>
        <v>OK</v>
      </c>
    </row>
    <row r="126" spans="2:15">
      <c r="B126" s="70">
        <f t="shared" si="32"/>
        <v>10</v>
      </c>
      <c r="C126" s="71"/>
      <c r="D126" s="97" t="str">
        <f t="shared" ca="1" si="31"/>
        <v>OK</v>
      </c>
      <c r="E126" s="97" t="str">
        <f t="shared" ca="1" si="31"/>
        <v>OK</v>
      </c>
      <c r="F126" s="97" t="str">
        <f t="shared" ca="1" si="31"/>
        <v>OK</v>
      </c>
      <c r="G126" s="97" t="str">
        <f t="shared" ca="1" si="31"/>
        <v>OK</v>
      </c>
      <c r="H126" s="97" t="str">
        <f t="shared" ca="1" si="31"/>
        <v>OK</v>
      </c>
      <c r="I126" s="97" t="str">
        <f t="shared" ca="1" si="31"/>
        <v>OK</v>
      </c>
      <c r="J126" s="97" t="str">
        <f t="shared" ca="1" si="31"/>
        <v>OK</v>
      </c>
      <c r="K126" s="97" t="str">
        <f t="shared" ca="1" si="31"/>
        <v>OK</v>
      </c>
      <c r="L126" s="97" t="str">
        <f t="shared" ca="1" si="31"/>
        <v>OK</v>
      </c>
      <c r="M126" s="97" t="str">
        <f t="shared" ca="1" si="31"/>
        <v>OK</v>
      </c>
      <c r="N126" s="97" t="str">
        <f t="shared" ca="1" si="31"/>
        <v>OK</v>
      </c>
      <c r="O126" s="97" t="str">
        <f t="shared" ca="1" si="31"/>
        <v>OK</v>
      </c>
    </row>
    <row r="127" spans="2:15">
      <c r="B127" s="70">
        <f t="shared" si="32"/>
        <v>11</v>
      </c>
      <c r="C127" s="71"/>
      <c r="D127" s="97" t="str">
        <f t="shared" ca="1" si="31"/>
        <v>OK</v>
      </c>
      <c r="E127" s="97" t="str">
        <f t="shared" ca="1" si="31"/>
        <v>OK</v>
      </c>
      <c r="F127" s="97" t="str">
        <f t="shared" ca="1" si="31"/>
        <v>OK</v>
      </c>
      <c r="G127" s="97" t="str">
        <f t="shared" ca="1" si="31"/>
        <v>OK</v>
      </c>
      <c r="H127" s="97" t="str">
        <f t="shared" ca="1" si="31"/>
        <v>OK</v>
      </c>
      <c r="I127" s="97" t="str">
        <f t="shared" ca="1" si="31"/>
        <v>OK</v>
      </c>
      <c r="J127" s="97" t="str">
        <f t="shared" ca="1" si="31"/>
        <v>OK</v>
      </c>
      <c r="K127" s="97" t="str">
        <f t="shared" ca="1" si="31"/>
        <v>OK</v>
      </c>
      <c r="L127" s="97" t="str">
        <f t="shared" ca="1" si="31"/>
        <v>OK</v>
      </c>
      <c r="M127" s="97" t="str">
        <f t="shared" ca="1" si="31"/>
        <v>OK</v>
      </c>
      <c r="N127" s="97" t="str">
        <f t="shared" ca="1" si="31"/>
        <v>OK</v>
      </c>
      <c r="O127" s="97" t="str">
        <f t="shared" ca="1" si="31"/>
        <v>OK</v>
      </c>
    </row>
    <row r="128" spans="2:15">
      <c r="B128" s="70">
        <f t="shared" si="32"/>
        <v>12</v>
      </c>
      <c r="C128" s="71"/>
      <c r="D128" s="97" t="str">
        <f t="shared" ca="1" si="31"/>
        <v>OK</v>
      </c>
      <c r="E128" s="97" t="str">
        <f t="shared" ca="1" si="31"/>
        <v>OK</v>
      </c>
      <c r="F128" s="97" t="str">
        <f t="shared" ca="1" si="31"/>
        <v>OK</v>
      </c>
      <c r="G128" s="97" t="str">
        <f t="shared" ca="1" si="31"/>
        <v>OK</v>
      </c>
      <c r="H128" s="97" t="str">
        <f t="shared" ca="1" si="31"/>
        <v>OK</v>
      </c>
      <c r="I128" s="97" t="str">
        <f t="shared" ca="1" si="31"/>
        <v>OK</v>
      </c>
      <c r="J128" s="97" t="str">
        <f t="shared" ca="1" si="31"/>
        <v>OK</v>
      </c>
      <c r="K128" s="97" t="str">
        <f t="shared" ca="1" si="31"/>
        <v>OK</v>
      </c>
      <c r="L128" s="97" t="str">
        <f t="shared" ca="1" si="31"/>
        <v>OK</v>
      </c>
      <c r="M128" s="97" t="str">
        <f t="shared" ca="1" si="31"/>
        <v>OK</v>
      </c>
      <c r="N128" s="97" t="str">
        <f t="shared" ca="1" si="31"/>
        <v>OK</v>
      </c>
      <c r="O128" s="97" t="str">
        <f t="shared" ca="1" si="31"/>
        <v>OK</v>
      </c>
    </row>
    <row r="129" spans="2:15">
      <c r="B129" s="70">
        <f t="shared" si="32"/>
        <v>13</v>
      </c>
      <c r="C129" s="71"/>
      <c r="D129" s="97" t="str">
        <f t="shared" ca="1" si="31"/>
        <v>OK</v>
      </c>
      <c r="E129" s="97" t="str">
        <f t="shared" ca="1" si="31"/>
        <v>OK</v>
      </c>
      <c r="F129" s="97" t="str">
        <f t="shared" ca="1" si="31"/>
        <v>OK</v>
      </c>
      <c r="G129" s="97" t="str">
        <f t="shared" ca="1" si="31"/>
        <v>OK</v>
      </c>
      <c r="H129" s="97" t="str">
        <f t="shared" ca="1" si="31"/>
        <v>OK</v>
      </c>
      <c r="I129" s="97" t="str">
        <f t="shared" ca="1" si="31"/>
        <v>OK</v>
      </c>
      <c r="J129" s="97" t="str">
        <f t="shared" ca="1" si="31"/>
        <v>OK</v>
      </c>
      <c r="K129" s="97" t="str">
        <f t="shared" ca="1" si="31"/>
        <v>OK</v>
      </c>
      <c r="L129" s="97" t="str">
        <f t="shared" ca="1" si="31"/>
        <v>OK</v>
      </c>
      <c r="M129" s="97" t="str">
        <f t="shared" ca="1" si="31"/>
        <v>OK</v>
      </c>
      <c r="N129" s="97" t="str">
        <f t="shared" ca="1" si="31"/>
        <v>OK</v>
      </c>
      <c r="O129" s="97" t="str">
        <f t="shared" ca="1" si="31"/>
        <v>OK</v>
      </c>
    </row>
    <row r="130" spans="2:15">
      <c r="B130" s="70">
        <f t="shared" si="32"/>
        <v>14</v>
      </c>
      <c r="C130" s="71"/>
      <c r="D130" s="97" t="str">
        <f t="shared" ca="1" si="31"/>
        <v>OK</v>
      </c>
      <c r="E130" s="97" t="str">
        <f t="shared" ca="1" si="31"/>
        <v>OK</v>
      </c>
      <c r="F130" s="97" t="str">
        <f t="shared" ca="1" si="31"/>
        <v>OK</v>
      </c>
      <c r="G130" s="97" t="str">
        <f t="shared" ca="1" si="31"/>
        <v>OK</v>
      </c>
      <c r="H130" s="97" t="str">
        <f t="shared" ca="1" si="31"/>
        <v>OK</v>
      </c>
      <c r="I130" s="97" t="str">
        <f t="shared" ca="1" si="31"/>
        <v>OK</v>
      </c>
      <c r="J130" s="97" t="str">
        <f t="shared" ca="1" si="31"/>
        <v>OK</v>
      </c>
      <c r="K130" s="97" t="str">
        <f t="shared" ca="1" si="31"/>
        <v>OK</v>
      </c>
      <c r="L130" s="97" t="str">
        <f t="shared" ca="1" si="31"/>
        <v>OK</v>
      </c>
      <c r="M130" s="97" t="str">
        <f t="shared" ca="1" si="31"/>
        <v>OK</v>
      </c>
      <c r="N130" s="97" t="str">
        <f t="shared" ca="1" si="31"/>
        <v>OK</v>
      </c>
      <c r="O130" s="97" t="str">
        <f t="shared" ca="1" si="31"/>
        <v>OK</v>
      </c>
    </row>
    <row r="131" spans="2:15">
      <c r="B131" s="70">
        <f t="shared" si="32"/>
        <v>15</v>
      </c>
      <c r="C131" s="71"/>
      <c r="D131" s="97" t="str">
        <f t="shared" ca="1" si="31"/>
        <v>OK</v>
      </c>
      <c r="E131" s="97" t="str">
        <f t="shared" ca="1" si="31"/>
        <v>OK</v>
      </c>
      <c r="F131" s="97" t="str">
        <f t="shared" ca="1" si="31"/>
        <v>OK</v>
      </c>
      <c r="G131" s="97" t="str">
        <f t="shared" ca="1" si="31"/>
        <v>OK</v>
      </c>
      <c r="H131" s="97" t="str">
        <f t="shared" ca="1" si="31"/>
        <v>OK</v>
      </c>
      <c r="I131" s="97" t="str">
        <f t="shared" ca="1" si="31"/>
        <v>OK</v>
      </c>
      <c r="J131" s="97" t="str">
        <f t="shared" ca="1" si="31"/>
        <v>OK</v>
      </c>
      <c r="K131" s="97" t="str">
        <f t="shared" ca="1" si="31"/>
        <v>OK</v>
      </c>
      <c r="L131" s="97" t="str">
        <f t="shared" ca="1" si="31"/>
        <v>OK</v>
      </c>
      <c r="M131" s="97" t="str">
        <f t="shared" ca="1" si="31"/>
        <v>OK</v>
      </c>
      <c r="N131" s="97" t="str">
        <f t="shared" ca="1" si="31"/>
        <v>OK</v>
      </c>
      <c r="O131" s="97" t="str">
        <f t="shared" ca="1" si="31"/>
        <v>OK</v>
      </c>
    </row>
    <row r="132" spans="2:15">
      <c r="B132" s="70">
        <f t="shared" si="32"/>
        <v>16</v>
      </c>
      <c r="C132" s="71"/>
      <c r="D132" s="97" t="str">
        <f t="shared" ca="1" si="31"/>
        <v>OK</v>
      </c>
      <c r="E132" s="97" t="str">
        <f t="shared" ca="1" si="31"/>
        <v>OK</v>
      </c>
      <c r="F132" s="97" t="str">
        <f t="shared" ca="1" si="31"/>
        <v>OK</v>
      </c>
      <c r="G132" s="97" t="str">
        <f t="shared" ca="1" si="31"/>
        <v>OK</v>
      </c>
      <c r="H132" s="97" t="str">
        <f t="shared" ca="1" si="31"/>
        <v>OK</v>
      </c>
      <c r="I132" s="97" t="str">
        <f t="shared" ca="1" si="31"/>
        <v>OK</v>
      </c>
      <c r="J132" s="97" t="str">
        <f t="shared" ca="1" si="31"/>
        <v>OK</v>
      </c>
      <c r="K132" s="97" t="str">
        <f t="shared" ca="1" si="31"/>
        <v>OK</v>
      </c>
      <c r="L132" s="97" t="str">
        <f t="shared" ca="1" si="31"/>
        <v>OK</v>
      </c>
      <c r="M132" s="97" t="str">
        <f t="shared" ca="1" si="31"/>
        <v>OK</v>
      </c>
      <c r="N132" s="97" t="str">
        <f t="shared" ca="1" si="31"/>
        <v>OK</v>
      </c>
      <c r="O132" s="97" t="str">
        <f t="shared" ca="1" si="31"/>
        <v>OK</v>
      </c>
    </row>
    <row r="133" spans="2:15">
      <c r="B133" s="70">
        <f t="shared" si="32"/>
        <v>17</v>
      </c>
      <c r="C133" s="71"/>
      <c r="D133" s="97" t="str">
        <f t="shared" ca="1" si="31"/>
        <v>OK</v>
      </c>
      <c r="E133" s="97" t="str">
        <f t="shared" ca="1" si="31"/>
        <v>OK</v>
      </c>
      <c r="F133" s="97" t="str">
        <f t="shared" ca="1" si="31"/>
        <v>OK</v>
      </c>
      <c r="G133" s="97" t="str">
        <f t="shared" ca="1" si="31"/>
        <v>OK</v>
      </c>
      <c r="H133" s="97" t="str">
        <f t="shared" ca="1" si="31"/>
        <v>OK</v>
      </c>
      <c r="I133" s="97" t="str">
        <f t="shared" ca="1" si="31"/>
        <v>OK</v>
      </c>
      <c r="J133" s="97" t="str">
        <f t="shared" ca="1" si="31"/>
        <v>OK</v>
      </c>
      <c r="K133" s="97" t="str">
        <f t="shared" ca="1" si="31"/>
        <v>OK</v>
      </c>
      <c r="L133" s="97" t="str">
        <f t="shared" ca="1" si="31"/>
        <v>OK</v>
      </c>
      <c r="M133" s="97" t="str">
        <f t="shared" ca="1" si="31"/>
        <v>OK</v>
      </c>
      <c r="N133" s="97" t="str">
        <f t="shared" ca="1" si="31"/>
        <v>OK</v>
      </c>
      <c r="O133" s="97" t="str">
        <f t="shared" ca="1" si="31"/>
        <v>OK</v>
      </c>
    </row>
    <row r="134" spans="2:15">
      <c r="B134" s="70">
        <f t="shared" si="32"/>
        <v>18</v>
      </c>
      <c r="C134" s="71"/>
      <c r="D134" s="97" t="str">
        <f t="shared" ref="D134:O149" ca="1" si="33">IF(D24&lt;=C24,"OK","Error")</f>
        <v>OK</v>
      </c>
      <c r="E134" s="97" t="str">
        <f t="shared" ca="1" si="33"/>
        <v>OK</v>
      </c>
      <c r="F134" s="97" t="str">
        <f t="shared" ca="1" si="33"/>
        <v>OK</v>
      </c>
      <c r="G134" s="97" t="str">
        <f t="shared" ca="1" si="33"/>
        <v>OK</v>
      </c>
      <c r="H134" s="97" t="str">
        <f t="shared" ca="1" si="33"/>
        <v>OK</v>
      </c>
      <c r="I134" s="97" t="str">
        <f t="shared" ca="1" si="33"/>
        <v>OK</v>
      </c>
      <c r="J134" s="97" t="str">
        <f t="shared" ca="1" si="33"/>
        <v>OK</v>
      </c>
      <c r="K134" s="97" t="str">
        <f t="shared" ca="1" si="33"/>
        <v>OK</v>
      </c>
      <c r="L134" s="97" t="str">
        <f t="shared" ca="1" si="33"/>
        <v>OK</v>
      </c>
      <c r="M134" s="97" t="str">
        <f t="shared" ca="1" si="33"/>
        <v>OK</v>
      </c>
      <c r="N134" s="97" t="str">
        <f t="shared" ca="1" si="33"/>
        <v>OK</v>
      </c>
      <c r="O134" s="97" t="str">
        <f t="shared" ca="1" si="33"/>
        <v>OK</v>
      </c>
    </row>
    <row r="135" spans="2:15">
      <c r="B135" s="70">
        <f t="shared" si="32"/>
        <v>19</v>
      </c>
      <c r="C135" s="71"/>
      <c r="D135" s="97" t="str">
        <f t="shared" ca="1" si="33"/>
        <v>OK</v>
      </c>
      <c r="E135" s="97" t="str">
        <f t="shared" ca="1" si="33"/>
        <v>OK</v>
      </c>
      <c r="F135" s="97" t="str">
        <f t="shared" ca="1" si="33"/>
        <v>OK</v>
      </c>
      <c r="G135" s="97" t="str">
        <f t="shared" ca="1" si="33"/>
        <v>OK</v>
      </c>
      <c r="H135" s="97" t="str">
        <f t="shared" ca="1" si="33"/>
        <v>OK</v>
      </c>
      <c r="I135" s="97" t="str">
        <f t="shared" ca="1" si="33"/>
        <v>OK</v>
      </c>
      <c r="J135" s="97" t="str">
        <f t="shared" ca="1" si="33"/>
        <v>OK</v>
      </c>
      <c r="K135" s="97" t="str">
        <f t="shared" ca="1" si="33"/>
        <v>OK</v>
      </c>
      <c r="L135" s="97" t="str">
        <f t="shared" ca="1" si="33"/>
        <v>OK</v>
      </c>
      <c r="M135" s="97" t="str">
        <f t="shared" ca="1" si="33"/>
        <v>OK</v>
      </c>
      <c r="N135" s="97" t="str">
        <f t="shared" ca="1" si="33"/>
        <v>OK</v>
      </c>
      <c r="O135" s="97" t="str">
        <f t="shared" ca="1" si="33"/>
        <v>OK</v>
      </c>
    </row>
    <row r="136" spans="2:15">
      <c r="B136" s="70">
        <f t="shared" si="32"/>
        <v>20</v>
      </c>
      <c r="C136" s="71"/>
      <c r="D136" s="97" t="str">
        <f t="shared" ca="1" si="33"/>
        <v>OK</v>
      </c>
      <c r="E136" s="97" t="str">
        <f t="shared" ca="1" si="33"/>
        <v>OK</v>
      </c>
      <c r="F136" s="97" t="str">
        <f t="shared" ca="1" si="33"/>
        <v>OK</v>
      </c>
      <c r="G136" s="97" t="str">
        <f t="shared" ca="1" si="33"/>
        <v>OK</v>
      </c>
      <c r="H136" s="97" t="str">
        <f t="shared" ca="1" si="33"/>
        <v>OK</v>
      </c>
      <c r="I136" s="97" t="str">
        <f t="shared" ca="1" si="33"/>
        <v>OK</v>
      </c>
      <c r="J136" s="97" t="str">
        <f t="shared" ca="1" si="33"/>
        <v>OK</v>
      </c>
      <c r="K136" s="97" t="str">
        <f t="shared" ca="1" si="33"/>
        <v>OK</v>
      </c>
      <c r="L136" s="97" t="str">
        <f t="shared" ca="1" si="33"/>
        <v>OK</v>
      </c>
      <c r="M136" s="97" t="str">
        <f t="shared" ca="1" si="33"/>
        <v>OK</v>
      </c>
      <c r="N136" s="97" t="str">
        <f t="shared" ca="1" si="33"/>
        <v>OK</v>
      </c>
      <c r="O136" s="97" t="str">
        <f t="shared" ca="1" si="33"/>
        <v>OK</v>
      </c>
    </row>
    <row r="137" spans="2:15">
      <c r="B137" s="70">
        <f t="shared" si="32"/>
        <v>21</v>
      </c>
      <c r="C137" s="71"/>
      <c r="D137" s="97" t="str">
        <f t="shared" ca="1" si="33"/>
        <v>OK</v>
      </c>
      <c r="E137" s="97" t="str">
        <f t="shared" ca="1" si="33"/>
        <v>OK</v>
      </c>
      <c r="F137" s="97" t="str">
        <f t="shared" ca="1" si="33"/>
        <v>OK</v>
      </c>
      <c r="G137" s="97" t="str">
        <f t="shared" ca="1" si="33"/>
        <v>OK</v>
      </c>
      <c r="H137" s="97" t="str">
        <f t="shared" ca="1" si="33"/>
        <v>OK</v>
      </c>
      <c r="I137" s="97" t="str">
        <f t="shared" ca="1" si="33"/>
        <v>OK</v>
      </c>
      <c r="J137" s="97" t="str">
        <f t="shared" ca="1" si="33"/>
        <v>OK</v>
      </c>
      <c r="K137" s="97" t="str">
        <f t="shared" ca="1" si="33"/>
        <v>OK</v>
      </c>
      <c r="L137" s="97" t="str">
        <f t="shared" ca="1" si="33"/>
        <v>OK</v>
      </c>
      <c r="M137" s="97" t="str">
        <f t="shared" ca="1" si="33"/>
        <v>OK</v>
      </c>
      <c r="N137" s="97" t="str">
        <f t="shared" ca="1" si="33"/>
        <v>OK</v>
      </c>
      <c r="O137" s="97" t="str">
        <f t="shared" ca="1" si="33"/>
        <v>OK</v>
      </c>
    </row>
    <row r="138" spans="2:15">
      <c r="B138" s="70">
        <f t="shared" si="32"/>
        <v>22</v>
      </c>
      <c r="C138" s="71"/>
      <c r="D138" s="97" t="str">
        <f t="shared" ca="1" si="33"/>
        <v>OK</v>
      </c>
      <c r="E138" s="97" t="str">
        <f t="shared" ca="1" si="33"/>
        <v>OK</v>
      </c>
      <c r="F138" s="97" t="str">
        <f t="shared" ca="1" si="33"/>
        <v>OK</v>
      </c>
      <c r="G138" s="97" t="str">
        <f t="shared" ca="1" si="33"/>
        <v>OK</v>
      </c>
      <c r="H138" s="97" t="str">
        <f t="shared" ca="1" si="33"/>
        <v>OK</v>
      </c>
      <c r="I138" s="97" t="str">
        <f t="shared" ca="1" si="33"/>
        <v>OK</v>
      </c>
      <c r="J138" s="97" t="str">
        <f t="shared" ca="1" si="33"/>
        <v>OK</v>
      </c>
      <c r="K138" s="97" t="str">
        <f t="shared" ca="1" si="33"/>
        <v>OK</v>
      </c>
      <c r="L138" s="97" t="str">
        <f t="shared" ca="1" si="33"/>
        <v>OK</v>
      </c>
      <c r="M138" s="97" t="str">
        <f t="shared" ca="1" si="33"/>
        <v>OK</v>
      </c>
      <c r="N138" s="97" t="str">
        <f t="shared" ca="1" si="33"/>
        <v>OK</v>
      </c>
      <c r="O138" s="97" t="str">
        <f t="shared" ca="1" si="33"/>
        <v>OK</v>
      </c>
    </row>
    <row r="139" spans="2:15">
      <c r="B139" s="70">
        <f t="shared" si="32"/>
        <v>23</v>
      </c>
      <c r="C139" s="71"/>
      <c r="D139" s="97" t="str">
        <f t="shared" ca="1" si="33"/>
        <v>OK</v>
      </c>
      <c r="E139" s="97" t="str">
        <f t="shared" ca="1" si="33"/>
        <v>OK</v>
      </c>
      <c r="F139" s="97" t="str">
        <f t="shared" ca="1" si="33"/>
        <v>OK</v>
      </c>
      <c r="G139" s="97" t="str">
        <f t="shared" ca="1" si="33"/>
        <v>OK</v>
      </c>
      <c r="H139" s="97" t="str">
        <f t="shared" ca="1" si="33"/>
        <v>OK</v>
      </c>
      <c r="I139" s="97" t="str">
        <f t="shared" ca="1" si="33"/>
        <v>OK</v>
      </c>
      <c r="J139" s="97" t="str">
        <f t="shared" ca="1" si="33"/>
        <v>OK</v>
      </c>
      <c r="K139" s="97" t="str">
        <f t="shared" ca="1" si="33"/>
        <v>OK</v>
      </c>
      <c r="L139" s="97" t="str">
        <f t="shared" ca="1" si="33"/>
        <v>OK</v>
      </c>
      <c r="M139" s="97" t="str">
        <f t="shared" ca="1" si="33"/>
        <v>OK</v>
      </c>
      <c r="N139" s="97" t="str">
        <f t="shared" ca="1" si="33"/>
        <v>OK</v>
      </c>
      <c r="O139" s="97" t="str">
        <f t="shared" ca="1" si="33"/>
        <v>OK</v>
      </c>
    </row>
    <row r="140" spans="2:15">
      <c r="B140" s="70">
        <f t="shared" si="32"/>
        <v>24</v>
      </c>
      <c r="C140" s="71"/>
      <c r="D140" s="97" t="str">
        <f t="shared" ca="1" si="33"/>
        <v>OK</v>
      </c>
      <c r="E140" s="97" t="str">
        <f t="shared" ca="1" si="33"/>
        <v>OK</v>
      </c>
      <c r="F140" s="97" t="str">
        <f t="shared" ca="1" si="33"/>
        <v>OK</v>
      </c>
      <c r="G140" s="97" t="str">
        <f t="shared" ca="1" si="33"/>
        <v>OK</v>
      </c>
      <c r="H140" s="97" t="str">
        <f t="shared" ca="1" si="33"/>
        <v>OK</v>
      </c>
      <c r="I140" s="97" t="str">
        <f t="shared" ca="1" si="33"/>
        <v>OK</v>
      </c>
      <c r="J140" s="97" t="str">
        <f t="shared" ca="1" si="33"/>
        <v>OK</v>
      </c>
      <c r="K140" s="97" t="str">
        <f t="shared" ca="1" si="33"/>
        <v>OK</v>
      </c>
      <c r="L140" s="97" t="str">
        <f t="shared" ca="1" si="33"/>
        <v>OK</v>
      </c>
      <c r="M140" s="97" t="str">
        <f t="shared" ca="1" si="33"/>
        <v>OK</v>
      </c>
      <c r="N140" s="97" t="str">
        <f t="shared" ca="1" si="33"/>
        <v>OK</v>
      </c>
      <c r="O140" s="97" t="str">
        <f t="shared" ca="1" si="33"/>
        <v>OK</v>
      </c>
    </row>
    <row r="141" spans="2:15">
      <c r="B141" s="70">
        <f t="shared" si="32"/>
        <v>25</v>
      </c>
      <c r="C141" s="71"/>
      <c r="D141" s="97" t="str">
        <f t="shared" ca="1" si="33"/>
        <v>OK</v>
      </c>
      <c r="E141" s="97" t="str">
        <f t="shared" ca="1" si="33"/>
        <v>OK</v>
      </c>
      <c r="F141" s="97" t="str">
        <f t="shared" ca="1" si="33"/>
        <v>OK</v>
      </c>
      <c r="G141" s="97" t="str">
        <f t="shared" ca="1" si="33"/>
        <v>OK</v>
      </c>
      <c r="H141" s="97" t="str">
        <f t="shared" ca="1" si="33"/>
        <v>OK</v>
      </c>
      <c r="I141" s="97" t="str">
        <f t="shared" ca="1" si="33"/>
        <v>OK</v>
      </c>
      <c r="J141" s="97" t="str">
        <f t="shared" ca="1" si="33"/>
        <v>OK</v>
      </c>
      <c r="K141" s="97" t="str">
        <f t="shared" ca="1" si="33"/>
        <v>OK</v>
      </c>
      <c r="L141" s="97" t="str">
        <f t="shared" ca="1" si="33"/>
        <v>OK</v>
      </c>
      <c r="M141" s="97" t="str">
        <f t="shared" ca="1" si="33"/>
        <v>OK</v>
      </c>
      <c r="N141" s="97" t="str">
        <f t="shared" ca="1" si="33"/>
        <v>OK</v>
      </c>
      <c r="O141" s="97" t="str">
        <f t="shared" ca="1" si="33"/>
        <v>OK</v>
      </c>
    </row>
    <row r="142" spans="2:15">
      <c r="B142" s="70">
        <f t="shared" si="32"/>
        <v>26</v>
      </c>
      <c r="C142" s="71"/>
      <c r="D142" s="97" t="str">
        <f t="shared" ca="1" si="33"/>
        <v>OK</v>
      </c>
      <c r="E142" s="97" t="str">
        <f t="shared" ca="1" si="33"/>
        <v>OK</v>
      </c>
      <c r="F142" s="97" t="str">
        <f t="shared" ca="1" si="33"/>
        <v>OK</v>
      </c>
      <c r="G142" s="97" t="str">
        <f t="shared" ca="1" si="33"/>
        <v>OK</v>
      </c>
      <c r="H142" s="97" t="str">
        <f t="shared" ca="1" si="33"/>
        <v>OK</v>
      </c>
      <c r="I142" s="97" t="str">
        <f t="shared" ca="1" si="33"/>
        <v>OK</v>
      </c>
      <c r="J142" s="97" t="str">
        <f t="shared" ca="1" si="33"/>
        <v>OK</v>
      </c>
      <c r="K142" s="97" t="str">
        <f t="shared" ca="1" si="33"/>
        <v>OK</v>
      </c>
      <c r="L142" s="97" t="str">
        <f t="shared" ca="1" si="33"/>
        <v>OK</v>
      </c>
      <c r="M142" s="97" t="str">
        <f t="shared" ca="1" si="33"/>
        <v>OK</v>
      </c>
      <c r="N142" s="97" t="str">
        <f t="shared" ca="1" si="33"/>
        <v>OK</v>
      </c>
      <c r="O142" s="97" t="str">
        <f t="shared" ca="1" si="33"/>
        <v>OK</v>
      </c>
    </row>
    <row r="143" spans="2:15">
      <c r="B143" s="70">
        <f t="shared" si="32"/>
        <v>27</v>
      </c>
      <c r="C143" s="71"/>
      <c r="D143" s="97" t="str">
        <f t="shared" ca="1" si="33"/>
        <v>OK</v>
      </c>
      <c r="E143" s="97" t="str">
        <f t="shared" ca="1" si="33"/>
        <v>OK</v>
      </c>
      <c r="F143" s="97" t="str">
        <f t="shared" ca="1" si="33"/>
        <v>OK</v>
      </c>
      <c r="G143" s="97" t="str">
        <f t="shared" ca="1" si="33"/>
        <v>OK</v>
      </c>
      <c r="H143" s="97" t="str">
        <f t="shared" ca="1" si="33"/>
        <v>OK</v>
      </c>
      <c r="I143" s="97" t="str">
        <f t="shared" ca="1" si="33"/>
        <v>OK</v>
      </c>
      <c r="J143" s="97" t="str">
        <f t="shared" ca="1" si="33"/>
        <v>OK</v>
      </c>
      <c r="K143" s="97" t="str">
        <f t="shared" ca="1" si="33"/>
        <v>OK</v>
      </c>
      <c r="L143" s="97" t="str">
        <f t="shared" ca="1" si="33"/>
        <v>OK</v>
      </c>
      <c r="M143" s="97" t="str">
        <f t="shared" ca="1" si="33"/>
        <v>OK</v>
      </c>
      <c r="N143" s="97" t="str">
        <f t="shared" ca="1" si="33"/>
        <v>OK</v>
      </c>
      <c r="O143" s="97" t="str">
        <f t="shared" ca="1" si="33"/>
        <v>OK</v>
      </c>
    </row>
    <row r="144" spans="2:15">
      <c r="B144" s="70">
        <f t="shared" si="32"/>
        <v>28</v>
      </c>
      <c r="C144" s="71"/>
      <c r="D144" s="97" t="str">
        <f t="shared" ca="1" si="33"/>
        <v>OK</v>
      </c>
      <c r="E144" s="97" t="str">
        <f t="shared" ca="1" si="33"/>
        <v>OK</v>
      </c>
      <c r="F144" s="97" t="str">
        <f t="shared" ca="1" si="33"/>
        <v>OK</v>
      </c>
      <c r="G144" s="97" t="str">
        <f t="shared" ca="1" si="33"/>
        <v>OK</v>
      </c>
      <c r="H144" s="97" t="str">
        <f t="shared" ca="1" si="33"/>
        <v>OK</v>
      </c>
      <c r="I144" s="97" t="str">
        <f t="shared" ca="1" si="33"/>
        <v>OK</v>
      </c>
      <c r="J144" s="97" t="str">
        <f t="shared" ca="1" si="33"/>
        <v>OK</v>
      </c>
      <c r="K144" s="97" t="str">
        <f t="shared" ca="1" si="33"/>
        <v>OK</v>
      </c>
      <c r="L144" s="97" t="str">
        <f t="shared" ca="1" si="33"/>
        <v>OK</v>
      </c>
      <c r="M144" s="97" t="str">
        <f t="shared" ca="1" si="33"/>
        <v>OK</v>
      </c>
      <c r="N144" s="97" t="str">
        <f t="shared" ca="1" si="33"/>
        <v>OK</v>
      </c>
      <c r="O144" s="97" t="str">
        <f t="shared" ca="1" si="33"/>
        <v>OK</v>
      </c>
    </row>
    <row r="145" spans="2:15">
      <c r="B145" s="70">
        <f t="shared" si="32"/>
        <v>29</v>
      </c>
      <c r="C145" s="71"/>
      <c r="D145" s="97" t="str">
        <f t="shared" ca="1" si="33"/>
        <v>OK</v>
      </c>
      <c r="E145" s="97" t="str">
        <f t="shared" ca="1" si="33"/>
        <v>OK</v>
      </c>
      <c r="F145" s="97" t="str">
        <f t="shared" ca="1" si="33"/>
        <v>OK</v>
      </c>
      <c r="G145" s="97" t="str">
        <f t="shared" ca="1" si="33"/>
        <v>OK</v>
      </c>
      <c r="H145" s="97" t="str">
        <f t="shared" ca="1" si="33"/>
        <v>OK</v>
      </c>
      <c r="I145" s="97" t="str">
        <f t="shared" ca="1" si="33"/>
        <v>OK</v>
      </c>
      <c r="J145" s="97" t="str">
        <f t="shared" ca="1" si="33"/>
        <v>OK</v>
      </c>
      <c r="K145" s="97" t="str">
        <f t="shared" ca="1" si="33"/>
        <v>OK</v>
      </c>
      <c r="L145" s="97" t="str">
        <f t="shared" ca="1" si="33"/>
        <v>OK</v>
      </c>
      <c r="M145" s="97" t="str">
        <f t="shared" ca="1" si="33"/>
        <v>OK</v>
      </c>
      <c r="N145" s="97" t="str">
        <f t="shared" ca="1" si="33"/>
        <v>OK</v>
      </c>
      <c r="O145" s="97" t="str">
        <f t="shared" ca="1" si="33"/>
        <v>OK</v>
      </c>
    </row>
    <row r="146" spans="2:15">
      <c r="B146" s="70">
        <f t="shared" si="32"/>
        <v>30</v>
      </c>
      <c r="C146" s="71"/>
      <c r="D146" s="97" t="str">
        <f t="shared" ca="1" si="33"/>
        <v>OK</v>
      </c>
      <c r="E146" s="97" t="str">
        <f t="shared" ca="1" si="33"/>
        <v>OK</v>
      </c>
      <c r="F146" s="97" t="str">
        <f t="shared" ca="1" si="33"/>
        <v>OK</v>
      </c>
      <c r="G146" s="97" t="str">
        <f t="shared" ca="1" si="33"/>
        <v>OK</v>
      </c>
      <c r="H146" s="97" t="str">
        <f t="shared" ca="1" si="33"/>
        <v>OK</v>
      </c>
      <c r="I146" s="97" t="str">
        <f t="shared" ca="1" si="33"/>
        <v>OK</v>
      </c>
      <c r="J146" s="97" t="str">
        <f t="shared" ca="1" si="33"/>
        <v>OK</v>
      </c>
      <c r="K146" s="97" t="str">
        <f t="shared" ca="1" si="33"/>
        <v>OK</v>
      </c>
      <c r="L146" s="97" t="str">
        <f t="shared" ca="1" si="33"/>
        <v>OK</v>
      </c>
      <c r="M146" s="97" t="str">
        <f t="shared" ca="1" si="33"/>
        <v>OK</v>
      </c>
      <c r="N146" s="97" t="str">
        <f t="shared" ca="1" si="33"/>
        <v>OK</v>
      </c>
      <c r="O146" s="97" t="str">
        <f t="shared" ca="1" si="33"/>
        <v>OK</v>
      </c>
    </row>
    <row r="147" spans="2:15">
      <c r="B147" s="70">
        <f t="shared" si="32"/>
        <v>31</v>
      </c>
      <c r="C147" s="71"/>
      <c r="D147" s="97" t="str">
        <f t="shared" ca="1" si="33"/>
        <v>OK</v>
      </c>
      <c r="E147" s="97" t="str">
        <f t="shared" ca="1" si="33"/>
        <v>OK</v>
      </c>
      <c r="F147" s="97" t="str">
        <f t="shared" ca="1" si="33"/>
        <v>OK</v>
      </c>
      <c r="G147" s="97" t="str">
        <f t="shared" ca="1" si="33"/>
        <v>OK</v>
      </c>
      <c r="H147" s="97" t="str">
        <f t="shared" ca="1" si="33"/>
        <v>OK</v>
      </c>
      <c r="I147" s="97" t="str">
        <f t="shared" ca="1" si="33"/>
        <v>OK</v>
      </c>
      <c r="J147" s="97" t="str">
        <f t="shared" ca="1" si="33"/>
        <v>OK</v>
      </c>
      <c r="K147" s="97" t="str">
        <f t="shared" ca="1" si="33"/>
        <v>OK</v>
      </c>
      <c r="L147" s="97" t="str">
        <f t="shared" ca="1" si="33"/>
        <v>OK</v>
      </c>
      <c r="M147" s="97" t="str">
        <f t="shared" ca="1" si="33"/>
        <v>OK</v>
      </c>
      <c r="N147" s="97" t="str">
        <f t="shared" ca="1" si="33"/>
        <v>OK</v>
      </c>
      <c r="O147" s="97" t="str">
        <f t="shared" ca="1" si="33"/>
        <v>OK</v>
      </c>
    </row>
    <row r="148" spans="2:15">
      <c r="B148" s="70">
        <f t="shared" si="32"/>
        <v>32</v>
      </c>
      <c r="C148" s="71"/>
      <c r="D148" s="97" t="str">
        <f t="shared" ca="1" si="33"/>
        <v>OK</v>
      </c>
      <c r="E148" s="97" t="str">
        <f t="shared" ca="1" si="33"/>
        <v>OK</v>
      </c>
      <c r="F148" s="97" t="str">
        <f t="shared" ca="1" si="33"/>
        <v>OK</v>
      </c>
      <c r="G148" s="97" t="str">
        <f t="shared" ca="1" si="33"/>
        <v>OK</v>
      </c>
      <c r="H148" s="97" t="str">
        <f t="shared" ca="1" si="33"/>
        <v>OK</v>
      </c>
      <c r="I148" s="97" t="str">
        <f t="shared" ca="1" si="33"/>
        <v>OK</v>
      </c>
      <c r="J148" s="97" t="str">
        <f t="shared" ca="1" si="33"/>
        <v>OK</v>
      </c>
      <c r="K148" s="97" t="str">
        <f t="shared" ca="1" si="33"/>
        <v>OK</v>
      </c>
      <c r="L148" s="97" t="str">
        <f t="shared" ca="1" si="33"/>
        <v>OK</v>
      </c>
      <c r="M148" s="97" t="str">
        <f t="shared" ca="1" si="33"/>
        <v>OK</v>
      </c>
      <c r="N148" s="97" t="str">
        <f t="shared" ca="1" si="33"/>
        <v>OK</v>
      </c>
      <c r="O148" s="97" t="str">
        <f t="shared" ca="1" si="33"/>
        <v>OK</v>
      </c>
    </row>
    <row r="149" spans="2:15">
      <c r="B149" s="70">
        <f t="shared" si="32"/>
        <v>33</v>
      </c>
      <c r="C149" s="71"/>
      <c r="D149" s="97" t="str">
        <f t="shared" ca="1" si="33"/>
        <v>OK</v>
      </c>
      <c r="E149" s="97" t="str">
        <f t="shared" ca="1" si="33"/>
        <v>OK</v>
      </c>
      <c r="F149" s="97" t="str">
        <f t="shared" ca="1" si="33"/>
        <v>OK</v>
      </c>
      <c r="G149" s="97" t="str">
        <f t="shared" ca="1" si="33"/>
        <v>OK</v>
      </c>
      <c r="H149" s="97" t="str">
        <f t="shared" ca="1" si="33"/>
        <v>OK</v>
      </c>
      <c r="I149" s="97" t="str">
        <f t="shared" ca="1" si="33"/>
        <v>OK</v>
      </c>
      <c r="J149" s="97" t="str">
        <f t="shared" ca="1" si="33"/>
        <v>OK</v>
      </c>
      <c r="K149" s="97" t="str">
        <f t="shared" ca="1" si="33"/>
        <v>OK</v>
      </c>
      <c r="L149" s="97" t="str">
        <f t="shared" ca="1" si="33"/>
        <v>OK</v>
      </c>
      <c r="M149" s="97" t="str">
        <f t="shared" ca="1" si="33"/>
        <v>OK</v>
      </c>
      <c r="N149" s="97" t="str">
        <f t="shared" ca="1" si="33"/>
        <v>OK</v>
      </c>
      <c r="O149" s="97" t="str">
        <f t="shared" ca="1" si="33"/>
        <v>OK</v>
      </c>
    </row>
    <row r="150" spans="2:15">
      <c r="B150" s="70">
        <f t="shared" si="32"/>
        <v>34</v>
      </c>
      <c r="C150" s="71"/>
      <c r="D150" s="97" t="str">
        <f t="shared" ref="D150:O165" ca="1" si="34">IF(D40&lt;=C40,"OK","Error")</f>
        <v>OK</v>
      </c>
      <c r="E150" s="97" t="str">
        <f t="shared" ca="1" si="34"/>
        <v>OK</v>
      </c>
      <c r="F150" s="97" t="str">
        <f t="shared" ca="1" si="34"/>
        <v>OK</v>
      </c>
      <c r="G150" s="97" t="str">
        <f t="shared" ca="1" si="34"/>
        <v>OK</v>
      </c>
      <c r="H150" s="97" t="str">
        <f t="shared" ca="1" si="34"/>
        <v>OK</v>
      </c>
      <c r="I150" s="97" t="str">
        <f t="shared" ca="1" si="34"/>
        <v>OK</v>
      </c>
      <c r="J150" s="97" t="str">
        <f t="shared" ca="1" si="34"/>
        <v>OK</v>
      </c>
      <c r="K150" s="97" t="str">
        <f t="shared" ca="1" si="34"/>
        <v>OK</v>
      </c>
      <c r="L150" s="97" t="str">
        <f t="shared" ca="1" si="34"/>
        <v>OK</v>
      </c>
      <c r="M150" s="97" t="str">
        <f t="shared" ca="1" si="34"/>
        <v>OK</v>
      </c>
      <c r="N150" s="97" t="str">
        <f t="shared" ca="1" si="34"/>
        <v>OK</v>
      </c>
      <c r="O150" s="97" t="str">
        <f t="shared" ca="1" si="34"/>
        <v>OK</v>
      </c>
    </row>
    <row r="151" spans="2:15">
      <c r="B151" s="70">
        <f t="shared" si="32"/>
        <v>35</v>
      </c>
      <c r="C151" s="71"/>
      <c r="D151" s="97" t="str">
        <f t="shared" ca="1" si="34"/>
        <v>OK</v>
      </c>
      <c r="E151" s="97" t="str">
        <f t="shared" ca="1" si="34"/>
        <v>OK</v>
      </c>
      <c r="F151" s="97" t="str">
        <f t="shared" ca="1" si="34"/>
        <v>OK</v>
      </c>
      <c r="G151" s="97" t="str">
        <f t="shared" ca="1" si="34"/>
        <v>OK</v>
      </c>
      <c r="H151" s="97" t="str">
        <f t="shared" ca="1" si="34"/>
        <v>OK</v>
      </c>
      <c r="I151" s="97" t="str">
        <f t="shared" ca="1" si="34"/>
        <v>OK</v>
      </c>
      <c r="J151" s="97" t="str">
        <f t="shared" ca="1" si="34"/>
        <v>OK</v>
      </c>
      <c r="K151" s="97" t="str">
        <f t="shared" ca="1" si="34"/>
        <v>OK</v>
      </c>
      <c r="L151" s="97" t="str">
        <f t="shared" ca="1" si="34"/>
        <v>OK</v>
      </c>
      <c r="M151" s="97" t="str">
        <f t="shared" ca="1" si="34"/>
        <v>OK</v>
      </c>
      <c r="N151" s="97" t="str">
        <f t="shared" ca="1" si="34"/>
        <v>OK</v>
      </c>
      <c r="O151" s="97" t="str">
        <f t="shared" ca="1" si="34"/>
        <v>OK</v>
      </c>
    </row>
    <row r="152" spans="2:15">
      <c r="B152" s="70">
        <f t="shared" si="32"/>
        <v>36</v>
      </c>
      <c r="C152" s="71"/>
      <c r="D152" s="97" t="str">
        <f t="shared" ca="1" si="34"/>
        <v>OK</v>
      </c>
      <c r="E152" s="97" t="str">
        <f t="shared" ca="1" si="34"/>
        <v>OK</v>
      </c>
      <c r="F152" s="97" t="str">
        <f t="shared" ca="1" si="34"/>
        <v>OK</v>
      </c>
      <c r="G152" s="97" t="str">
        <f t="shared" ca="1" si="34"/>
        <v>OK</v>
      </c>
      <c r="H152" s="97" t="str">
        <f t="shared" ca="1" si="34"/>
        <v>OK</v>
      </c>
      <c r="I152" s="97" t="str">
        <f t="shared" ca="1" si="34"/>
        <v>OK</v>
      </c>
      <c r="J152" s="97" t="str">
        <f t="shared" ca="1" si="34"/>
        <v>OK</v>
      </c>
      <c r="K152" s="97" t="str">
        <f t="shared" ca="1" si="34"/>
        <v>OK</v>
      </c>
      <c r="L152" s="97" t="str">
        <f t="shared" ca="1" si="34"/>
        <v>OK</v>
      </c>
      <c r="M152" s="97" t="str">
        <f t="shared" ca="1" si="34"/>
        <v>OK</v>
      </c>
      <c r="N152" s="97" t="str">
        <f t="shared" ca="1" si="34"/>
        <v>OK</v>
      </c>
      <c r="O152" s="97" t="str">
        <f t="shared" ca="1" si="34"/>
        <v>OK</v>
      </c>
    </row>
    <row r="153" spans="2:15">
      <c r="B153" s="70">
        <f t="shared" si="32"/>
        <v>37</v>
      </c>
      <c r="C153" s="71"/>
      <c r="D153" s="97" t="str">
        <f t="shared" ca="1" si="34"/>
        <v>OK</v>
      </c>
      <c r="E153" s="97" t="str">
        <f t="shared" ca="1" si="34"/>
        <v>OK</v>
      </c>
      <c r="F153" s="97" t="str">
        <f t="shared" ca="1" si="34"/>
        <v>OK</v>
      </c>
      <c r="G153" s="97" t="str">
        <f t="shared" ca="1" si="34"/>
        <v>OK</v>
      </c>
      <c r="H153" s="97" t="str">
        <f t="shared" ca="1" si="34"/>
        <v>OK</v>
      </c>
      <c r="I153" s="97" t="str">
        <f t="shared" ca="1" si="34"/>
        <v>OK</v>
      </c>
      <c r="J153" s="97" t="str">
        <f t="shared" ca="1" si="34"/>
        <v>OK</v>
      </c>
      <c r="K153" s="97" t="str">
        <f t="shared" ca="1" si="34"/>
        <v>OK</v>
      </c>
      <c r="L153" s="97" t="str">
        <f t="shared" ca="1" si="34"/>
        <v>OK</v>
      </c>
      <c r="M153" s="97" t="str">
        <f t="shared" ca="1" si="34"/>
        <v>OK</v>
      </c>
      <c r="N153" s="97" t="str">
        <f t="shared" ca="1" si="34"/>
        <v>OK</v>
      </c>
      <c r="O153" s="97" t="str">
        <f t="shared" ca="1" si="34"/>
        <v>OK</v>
      </c>
    </row>
    <row r="154" spans="2:15">
      <c r="B154" s="70">
        <f t="shared" si="32"/>
        <v>38</v>
      </c>
      <c r="C154" s="71"/>
      <c r="D154" s="97" t="str">
        <f t="shared" ca="1" si="34"/>
        <v>OK</v>
      </c>
      <c r="E154" s="97" t="str">
        <f t="shared" ca="1" si="34"/>
        <v>OK</v>
      </c>
      <c r="F154" s="97" t="str">
        <f t="shared" ca="1" si="34"/>
        <v>OK</v>
      </c>
      <c r="G154" s="97" t="str">
        <f t="shared" ca="1" si="34"/>
        <v>OK</v>
      </c>
      <c r="H154" s="97" t="str">
        <f t="shared" ca="1" si="34"/>
        <v>OK</v>
      </c>
      <c r="I154" s="97" t="str">
        <f t="shared" ca="1" si="34"/>
        <v>OK</v>
      </c>
      <c r="J154" s="97" t="str">
        <f t="shared" ca="1" si="34"/>
        <v>OK</v>
      </c>
      <c r="K154" s="97" t="str">
        <f t="shared" ca="1" si="34"/>
        <v>OK</v>
      </c>
      <c r="L154" s="97" t="str">
        <f t="shared" ca="1" si="34"/>
        <v>OK</v>
      </c>
      <c r="M154" s="97" t="str">
        <f t="shared" ca="1" si="34"/>
        <v>OK</v>
      </c>
      <c r="N154" s="97" t="str">
        <f t="shared" ca="1" si="34"/>
        <v>OK</v>
      </c>
      <c r="O154" s="97" t="str">
        <f t="shared" ca="1" si="34"/>
        <v>OK</v>
      </c>
    </row>
    <row r="155" spans="2:15">
      <c r="B155" s="70">
        <f t="shared" si="32"/>
        <v>39</v>
      </c>
      <c r="C155" s="71"/>
      <c r="D155" s="97" t="str">
        <f t="shared" ca="1" si="34"/>
        <v>OK</v>
      </c>
      <c r="E155" s="97" t="str">
        <f t="shared" ca="1" si="34"/>
        <v>OK</v>
      </c>
      <c r="F155" s="97" t="str">
        <f t="shared" ca="1" si="34"/>
        <v>OK</v>
      </c>
      <c r="G155" s="97" t="str">
        <f t="shared" ca="1" si="34"/>
        <v>OK</v>
      </c>
      <c r="H155" s="97" t="str">
        <f t="shared" ca="1" si="34"/>
        <v>OK</v>
      </c>
      <c r="I155" s="97" t="str">
        <f t="shared" ca="1" si="34"/>
        <v>OK</v>
      </c>
      <c r="J155" s="97" t="str">
        <f t="shared" ca="1" si="34"/>
        <v>OK</v>
      </c>
      <c r="K155" s="97" t="str">
        <f t="shared" ca="1" si="34"/>
        <v>OK</v>
      </c>
      <c r="L155" s="97" t="str">
        <f t="shared" ca="1" si="34"/>
        <v>OK</v>
      </c>
      <c r="M155" s="97" t="str">
        <f t="shared" ca="1" si="34"/>
        <v>OK</v>
      </c>
      <c r="N155" s="97" t="str">
        <f t="shared" ca="1" si="34"/>
        <v>OK</v>
      </c>
      <c r="O155" s="97" t="str">
        <f t="shared" ca="1" si="34"/>
        <v>OK</v>
      </c>
    </row>
    <row r="156" spans="2:15">
      <c r="B156" s="70">
        <f t="shared" si="32"/>
        <v>40</v>
      </c>
      <c r="C156" s="71"/>
      <c r="D156" s="97" t="str">
        <f t="shared" ca="1" si="34"/>
        <v>OK</v>
      </c>
      <c r="E156" s="97" t="str">
        <f t="shared" ca="1" si="34"/>
        <v>OK</v>
      </c>
      <c r="F156" s="97" t="str">
        <f t="shared" ca="1" si="34"/>
        <v>OK</v>
      </c>
      <c r="G156" s="97" t="str">
        <f t="shared" ca="1" si="34"/>
        <v>OK</v>
      </c>
      <c r="H156" s="97" t="str">
        <f t="shared" ca="1" si="34"/>
        <v>OK</v>
      </c>
      <c r="I156" s="97" t="str">
        <f t="shared" ca="1" si="34"/>
        <v>OK</v>
      </c>
      <c r="J156" s="97" t="str">
        <f t="shared" ca="1" si="34"/>
        <v>OK</v>
      </c>
      <c r="K156" s="97" t="str">
        <f t="shared" ca="1" si="34"/>
        <v>OK</v>
      </c>
      <c r="L156" s="97" t="str">
        <f t="shared" ca="1" si="34"/>
        <v>OK</v>
      </c>
      <c r="M156" s="97" t="str">
        <f t="shared" ca="1" si="34"/>
        <v>OK</v>
      </c>
      <c r="N156" s="97" t="str">
        <f t="shared" ca="1" si="34"/>
        <v>OK</v>
      </c>
      <c r="O156" s="97" t="str">
        <f t="shared" ca="1" si="34"/>
        <v>OK</v>
      </c>
    </row>
    <row r="157" spans="2:15">
      <c r="B157" s="70">
        <f t="shared" si="32"/>
        <v>41</v>
      </c>
      <c r="C157" s="71"/>
      <c r="D157" s="97" t="str">
        <f t="shared" ca="1" si="34"/>
        <v>OK</v>
      </c>
      <c r="E157" s="97" t="str">
        <f t="shared" ca="1" si="34"/>
        <v>OK</v>
      </c>
      <c r="F157" s="97" t="str">
        <f t="shared" ca="1" si="34"/>
        <v>OK</v>
      </c>
      <c r="G157" s="97" t="str">
        <f t="shared" ca="1" si="34"/>
        <v>OK</v>
      </c>
      <c r="H157" s="97" t="str">
        <f t="shared" ca="1" si="34"/>
        <v>OK</v>
      </c>
      <c r="I157" s="97" t="str">
        <f t="shared" ca="1" si="34"/>
        <v>OK</v>
      </c>
      <c r="J157" s="97" t="str">
        <f t="shared" ca="1" si="34"/>
        <v>OK</v>
      </c>
      <c r="K157" s="97" t="str">
        <f t="shared" ca="1" si="34"/>
        <v>OK</v>
      </c>
      <c r="L157" s="97" t="str">
        <f t="shared" ca="1" si="34"/>
        <v>OK</v>
      </c>
      <c r="M157" s="97" t="str">
        <f t="shared" ca="1" si="34"/>
        <v>OK</v>
      </c>
      <c r="N157" s="97" t="str">
        <f t="shared" ca="1" si="34"/>
        <v>OK</v>
      </c>
      <c r="O157" s="97" t="str">
        <f t="shared" ca="1" si="34"/>
        <v>OK</v>
      </c>
    </row>
    <row r="158" spans="2:15">
      <c r="B158" s="70">
        <f t="shared" si="32"/>
        <v>42</v>
      </c>
      <c r="C158" s="71"/>
      <c r="D158" s="97" t="str">
        <f t="shared" ca="1" si="34"/>
        <v>OK</v>
      </c>
      <c r="E158" s="97" t="str">
        <f t="shared" ca="1" si="34"/>
        <v>OK</v>
      </c>
      <c r="F158" s="97" t="str">
        <f t="shared" ca="1" si="34"/>
        <v>OK</v>
      </c>
      <c r="G158" s="97" t="str">
        <f t="shared" ca="1" si="34"/>
        <v>OK</v>
      </c>
      <c r="H158" s="97" t="str">
        <f t="shared" ca="1" si="34"/>
        <v>OK</v>
      </c>
      <c r="I158" s="97" t="str">
        <f t="shared" ca="1" si="34"/>
        <v>OK</v>
      </c>
      <c r="J158" s="97" t="str">
        <f t="shared" ca="1" si="34"/>
        <v>OK</v>
      </c>
      <c r="K158" s="97" t="str">
        <f t="shared" ca="1" si="34"/>
        <v>OK</v>
      </c>
      <c r="L158" s="97" t="str">
        <f t="shared" ca="1" si="34"/>
        <v>OK</v>
      </c>
      <c r="M158" s="97" t="str">
        <f t="shared" ca="1" si="34"/>
        <v>OK</v>
      </c>
      <c r="N158" s="97" t="str">
        <f t="shared" ca="1" si="34"/>
        <v>OK</v>
      </c>
      <c r="O158" s="97" t="str">
        <f t="shared" ca="1" si="34"/>
        <v>OK</v>
      </c>
    </row>
    <row r="159" spans="2:15">
      <c r="B159" s="70">
        <f t="shared" si="32"/>
        <v>43</v>
      </c>
      <c r="C159" s="71"/>
      <c r="D159" s="97" t="str">
        <f t="shared" ca="1" si="34"/>
        <v>OK</v>
      </c>
      <c r="E159" s="97" t="str">
        <f t="shared" ca="1" si="34"/>
        <v>OK</v>
      </c>
      <c r="F159" s="97" t="str">
        <f t="shared" ca="1" si="34"/>
        <v>OK</v>
      </c>
      <c r="G159" s="97" t="str">
        <f t="shared" ca="1" si="34"/>
        <v>OK</v>
      </c>
      <c r="H159" s="97" t="str">
        <f t="shared" ca="1" si="34"/>
        <v>OK</v>
      </c>
      <c r="I159" s="97" t="str">
        <f t="shared" ca="1" si="34"/>
        <v>OK</v>
      </c>
      <c r="J159" s="97" t="str">
        <f t="shared" ca="1" si="34"/>
        <v>OK</v>
      </c>
      <c r="K159" s="97" t="str">
        <f t="shared" ca="1" si="34"/>
        <v>OK</v>
      </c>
      <c r="L159" s="97" t="str">
        <f t="shared" ca="1" si="34"/>
        <v>OK</v>
      </c>
      <c r="M159" s="97" t="str">
        <f t="shared" ca="1" si="34"/>
        <v>OK</v>
      </c>
      <c r="N159" s="97" t="str">
        <f t="shared" ca="1" si="34"/>
        <v>OK</v>
      </c>
      <c r="O159" s="97" t="str">
        <f t="shared" ca="1" si="34"/>
        <v>OK</v>
      </c>
    </row>
    <row r="160" spans="2:15">
      <c r="B160" s="70">
        <f t="shared" si="32"/>
        <v>44</v>
      </c>
      <c r="C160" s="71"/>
      <c r="D160" s="97" t="str">
        <f t="shared" ca="1" si="34"/>
        <v>OK</v>
      </c>
      <c r="E160" s="97" t="str">
        <f t="shared" ca="1" si="34"/>
        <v>OK</v>
      </c>
      <c r="F160" s="97" t="str">
        <f t="shared" ca="1" si="34"/>
        <v>OK</v>
      </c>
      <c r="G160" s="97" t="str">
        <f t="shared" ca="1" si="34"/>
        <v>OK</v>
      </c>
      <c r="H160" s="97" t="str">
        <f t="shared" ca="1" si="34"/>
        <v>OK</v>
      </c>
      <c r="I160" s="97" t="str">
        <f t="shared" ca="1" si="34"/>
        <v>OK</v>
      </c>
      <c r="J160" s="97" t="str">
        <f t="shared" ca="1" si="34"/>
        <v>OK</v>
      </c>
      <c r="K160" s="97" t="str">
        <f t="shared" ca="1" si="34"/>
        <v>OK</v>
      </c>
      <c r="L160" s="97" t="str">
        <f t="shared" ca="1" si="34"/>
        <v>OK</v>
      </c>
      <c r="M160" s="97" t="str">
        <f t="shared" ca="1" si="34"/>
        <v>OK</v>
      </c>
      <c r="N160" s="97" t="str">
        <f t="shared" ca="1" si="34"/>
        <v>OK</v>
      </c>
      <c r="O160" s="97" t="str">
        <f t="shared" ca="1" si="34"/>
        <v>OK</v>
      </c>
    </row>
    <row r="161" spans="2:15">
      <c r="B161" s="70">
        <f t="shared" si="32"/>
        <v>45</v>
      </c>
      <c r="C161" s="71"/>
      <c r="D161" s="97" t="str">
        <f t="shared" ca="1" si="34"/>
        <v>OK</v>
      </c>
      <c r="E161" s="97" t="str">
        <f t="shared" ca="1" si="34"/>
        <v>OK</v>
      </c>
      <c r="F161" s="97" t="str">
        <f t="shared" ca="1" si="34"/>
        <v>OK</v>
      </c>
      <c r="G161" s="97" t="str">
        <f t="shared" ca="1" si="34"/>
        <v>OK</v>
      </c>
      <c r="H161" s="97" t="str">
        <f t="shared" ca="1" si="34"/>
        <v>OK</v>
      </c>
      <c r="I161" s="97" t="str">
        <f t="shared" ca="1" si="34"/>
        <v>OK</v>
      </c>
      <c r="J161" s="97" t="str">
        <f t="shared" ca="1" si="34"/>
        <v>OK</v>
      </c>
      <c r="K161" s="97" t="str">
        <f t="shared" ca="1" si="34"/>
        <v>OK</v>
      </c>
      <c r="L161" s="97" t="str">
        <f t="shared" ca="1" si="34"/>
        <v>OK</v>
      </c>
      <c r="M161" s="97" t="str">
        <f t="shared" ca="1" si="34"/>
        <v>OK</v>
      </c>
      <c r="N161" s="97" t="str">
        <f t="shared" ca="1" si="34"/>
        <v>OK</v>
      </c>
      <c r="O161" s="97" t="str">
        <f t="shared" ca="1" si="34"/>
        <v>OK</v>
      </c>
    </row>
    <row r="162" spans="2:15">
      <c r="B162" s="70">
        <f t="shared" si="32"/>
        <v>46</v>
      </c>
      <c r="C162" s="71"/>
      <c r="D162" s="97" t="str">
        <f t="shared" ca="1" si="34"/>
        <v>OK</v>
      </c>
      <c r="E162" s="97" t="str">
        <f t="shared" ca="1" si="34"/>
        <v>OK</v>
      </c>
      <c r="F162" s="97" t="str">
        <f t="shared" ca="1" si="34"/>
        <v>OK</v>
      </c>
      <c r="G162" s="97" t="str">
        <f t="shared" ca="1" si="34"/>
        <v>OK</v>
      </c>
      <c r="H162" s="97" t="str">
        <f t="shared" ca="1" si="34"/>
        <v>OK</v>
      </c>
      <c r="I162" s="97" t="str">
        <f t="shared" ca="1" si="34"/>
        <v>OK</v>
      </c>
      <c r="J162" s="97" t="str">
        <f t="shared" ca="1" si="34"/>
        <v>OK</v>
      </c>
      <c r="K162" s="97" t="str">
        <f t="shared" ca="1" si="34"/>
        <v>OK</v>
      </c>
      <c r="L162" s="97" t="str">
        <f t="shared" ca="1" si="34"/>
        <v>OK</v>
      </c>
      <c r="M162" s="97" t="str">
        <f t="shared" ca="1" si="34"/>
        <v>OK</v>
      </c>
      <c r="N162" s="97" t="str">
        <f t="shared" ca="1" si="34"/>
        <v>OK</v>
      </c>
      <c r="O162" s="97" t="str">
        <f t="shared" ca="1" si="34"/>
        <v>OK</v>
      </c>
    </row>
    <row r="163" spans="2:15">
      <c r="B163" s="70">
        <f t="shared" si="32"/>
        <v>47</v>
      </c>
      <c r="C163" s="71"/>
      <c r="D163" s="97" t="str">
        <f t="shared" ca="1" si="34"/>
        <v>OK</v>
      </c>
      <c r="E163" s="97" t="str">
        <f t="shared" ca="1" si="34"/>
        <v>OK</v>
      </c>
      <c r="F163" s="97" t="str">
        <f t="shared" ca="1" si="34"/>
        <v>OK</v>
      </c>
      <c r="G163" s="97" t="str">
        <f t="shared" ca="1" si="34"/>
        <v>OK</v>
      </c>
      <c r="H163" s="97" t="str">
        <f t="shared" ca="1" si="34"/>
        <v>OK</v>
      </c>
      <c r="I163" s="97" t="str">
        <f t="shared" ca="1" si="34"/>
        <v>OK</v>
      </c>
      <c r="J163" s="97" t="str">
        <f t="shared" ca="1" si="34"/>
        <v>OK</v>
      </c>
      <c r="K163" s="97" t="str">
        <f t="shared" ca="1" si="34"/>
        <v>OK</v>
      </c>
      <c r="L163" s="97" t="str">
        <f t="shared" ca="1" si="34"/>
        <v>OK</v>
      </c>
      <c r="M163" s="97" t="str">
        <f t="shared" ca="1" si="34"/>
        <v>OK</v>
      </c>
      <c r="N163" s="97" t="str">
        <f t="shared" ca="1" si="34"/>
        <v>OK</v>
      </c>
      <c r="O163" s="97" t="str">
        <f t="shared" ca="1" si="34"/>
        <v>OK</v>
      </c>
    </row>
    <row r="164" spans="2:15">
      <c r="B164" s="70">
        <f t="shared" si="32"/>
        <v>48</v>
      </c>
      <c r="C164" s="71"/>
      <c r="D164" s="97" t="str">
        <f t="shared" ca="1" si="34"/>
        <v>OK</v>
      </c>
      <c r="E164" s="97" t="str">
        <f t="shared" ca="1" si="34"/>
        <v>OK</v>
      </c>
      <c r="F164" s="97" t="str">
        <f t="shared" ca="1" si="34"/>
        <v>OK</v>
      </c>
      <c r="G164" s="97" t="str">
        <f t="shared" ca="1" si="34"/>
        <v>OK</v>
      </c>
      <c r="H164" s="97" t="str">
        <f t="shared" ca="1" si="34"/>
        <v>OK</v>
      </c>
      <c r="I164" s="97" t="str">
        <f t="shared" ca="1" si="34"/>
        <v>OK</v>
      </c>
      <c r="J164" s="97" t="str">
        <f t="shared" ca="1" si="34"/>
        <v>OK</v>
      </c>
      <c r="K164" s="97" t="str">
        <f t="shared" ca="1" si="34"/>
        <v>OK</v>
      </c>
      <c r="L164" s="97" t="str">
        <f t="shared" ca="1" si="34"/>
        <v>OK</v>
      </c>
      <c r="M164" s="97" t="str">
        <f t="shared" ca="1" si="34"/>
        <v>OK</v>
      </c>
      <c r="N164" s="97" t="str">
        <f t="shared" ca="1" si="34"/>
        <v>OK</v>
      </c>
      <c r="O164" s="97" t="str">
        <f t="shared" ca="1" si="34"/>
        <v>OK</v>
      </c>
    </row>
    <row r="165" spans="2:15">
      <c r="B165" s="70">
        <f t="shared" si="32"/>
        <v>49</v>
      </c>
      <c r="C165" s="71"/>
      <c r="D165" s="97" t="str">
        <f t="shared" ca="1" si="34"/>
        <v>OK</v>
      </c>
      <c r="E165" s="97" t="str">
        <f t="shared" ca="1" si="34"/>
        <v>OK</v>
      </c>
      <c r="F165" s="97" t="str">
        <f t="shared" ca="1" si="34"/>
        <v>OK</v>
      </c>
      <c r="G165" s="97" t="str">
        <f t="shared" ca="1" si="34"/>
        <v>OK</v>
      </c>
      <c r="H165" s="97" t="str">
        <f t="shared" ca="1" si="34"/>
        <v>OK</v>
      </c>
      <c r="I165" s="97" t="str">
        <f t="shared" ca="1" si="34"/>
        <v>OK</v>
      </c>
      <c r="J165" s="97" t="str">
        <f t="shared" ca="1" si="34"/>
        <v>OK</v>
      </c>
      <c r="K165" s="97" t="str">
        <f t="shared" ca="1" si="34"/>
        <v>OK</v>
      </c>
      <c r="L165" s="97" t="str">
        <f t="shared" ca="1" si="34"/>
        <v>OK</v>
      </c>
      <c r="M165" s="97" t="str">
        <f t="shared" ca="1" si="34"/>
        <v>OK</v>
      </c>
      <c r="N165" s="97" t="str">
        <f t="shared" ca="1" si="34"/>
        <v>OK</v>
      </c>
      <c r="O165" s="97" t="str">
        <f t="shared" ca="1" si="34"/>
        <v>OK</v>
      </c>
    </row>
    <row r="166" spans="2:15">
      <c r="B166" s="70">
        <f t="shared" si="32"/>
        <v>50</v>
      </c>
      <c r="C166" s="71"/>
      <c r="D166" s="97" t="str">
        <f t="shared" ref="D166:O181" ca="1" si="35">IF(D56&lt;=C56,"OK","Error")</f>
        <v>OK</v>
      </c>
      <c r="E166" s="97" t="str">
        <f t="shared" ca="1" si="35"/>
        <v>OK</v>
      </c>
      <c r="F166" s="97" t="str">
        <f t="shared" ca="1" si="35"/>
        <v>OK</v>
      </c>
      <c r="G166" s="97" t="str">
        <f t="shared" ca="1" si="35"/>
        <v>OK</v>
      </c>
      <c r="H166" s="97" t="str">
        <f t="shared" ca="1" si="35"/>
        <v>OK</v>
      </c>
      <c r="I166" s="97" t="str">
        <f t="shared" ca="1" si="35"/>
        <v>OK</v>
      </c>
      <c r="J166" s="97" t="str">
        <f t="shared" ca="1" si="35"/>
        <v>OK</v>
      </c>
      <c r="K166" s="97" t="str">
        <f t="shared" ca="1" si="35"/>
        <v>OK</v>
      </c>
      <c r="L166" s="97" t="str">
        <f t="shared" ca="1" si="35"/>
        <v>OK</v>
      </c>
      <c r="M166" s="97" t="str">
        <f t="shared" ca="1" si="35"/>
        <v>OK</v>
      </c>
      <c r="N166" s="97" t="str">
        <f t="shared" ca="1" si="35"/>
        <v>OK</v>
      </c>
      <c r="O166" s="97" t="str">
        <f t="shared" ca="1" si="35"/>
        <v>OK</v>
      </c>
    </row>
    <row r="167" spans="2:15">
      <c r="B167" s="70">
        <f t="shared" si="32"/>
        <v>51</v>
      </c>
      <c r="C167" s="71"/>
      <c r="D167" s="97" t="str">
        <f t="shared" ca="1" si="35"/>
        <v>OK</v>
      </c>
      <c r="E167" s="97" t="str">
        <f t="shared" ca="1" si="35"/>
        <v>OK</v>
      </c>
      <c r="F167" s="97" t="str">
        <f t="shared" ca="1" si="35"/>
        <v>OK</v>
      </c>
      <c r="G167" s="97" t="str">
        <f t="shared" ca="1" si="35"/>
        <v>OK</v>
      </c>
      <c r="H167" s="97" t="str">
        <f t="shared" ca="1" si="35"/>
        <v>OK</v>
      </c>
      <c r="I167" s="97" t="str">
        <f t="shared" ca="1" si="35"/>
        <v>OK</v>
      </c>
      <c r="J167" s="97" t="str">
        <f t="shared" ca="1" si="35"/>
        <v>OK</v>
      </c>
      <c r="K167" s="97" t="str">
        <f t="shared" ca="1" si="35"/>
        <v>OK</v>
      </c>
      <c r="L167" s="97" t="str">
        <f t="shared" ca="1" si="35"/>
        <v>OK</v>
      </c>
      <c r="M167" s="97" t="str">
        <f t="shared" ca="1" si="35"/>
        <v>OK</v>
      </c>
      <c r="N167" s="97" t="str">
        <f t="shared" ca="1" si="35"/>
        <v>OK</v>
      </c>
      <c r="O167" s="97" t="str">
        <f t="shared" ca="1" si="35"/>
        <v>OK</v>
      </c>
    </row>
    <row r="168" spans="2:15">
      <c r="B168" s="70">
        <f t="shared" si="32"/>
        <v>52</v>
      </c>
      <c r="C168" s="71"/>
      <c r="D168" s="97" t="str">
        <f t="shared" ca="1" si="35"/>
        <v>OK</v>
      </c>
      <c r="E168" s="97" t="str">
        <f t="shared" ca="1" si="35"/>
        <v>OK</v>
      </c>
      <c r="F168" s="97" t="str">
        <f t="shared" ca="1" si="35"/>
        <v>OK</v>
      </c>
      <c r="G168" s="97" t="str">
        <f t="shared" ca="1" si="35"/>
        <v>OK</v>
      </c>
      <c r="H168" s="97" t="str">
        <f t="shared" ca="1" si="35"/>
        <v>OK</v>
      </c>
      <c r="I168" s="97" t="str">
        <f t="shared" ca="1" si="35"/>
        <v>OK</v>
      </c>
      <c r="J168" s="97" t="str">
        <f t="shared" ca="1" si="35"/>
        <v>OK</v>
      </c>
      <c r="K168" s="97" t="str">
        <f t="shared" ca="1" si="35"/>
        <v>OK</v>
      </c>
      <c r="L168" s="97" t="str">
        <f t="shared" ca="1" si="35"/>
        <v>OK</v>
      </c>
      <c r="M168" s="97" t="str">
        <f t="shared" ca="1" si="35"/>
        <v>OK</v>
      </c>
      <c r="N168" s="97" t="str">
        <f t="shared" ca="1" si="35"/>
        <v>OK</v>
      </c>
      <c r="O168" s="97" t="str">
        <f t="shared" ca="1" si="35"/>
        <v>OK</v>
      </c>
    </row>
    <row r="169" spans="2:15">
      <c r="B169" s="70">
        <f t="shared" si="32"/>
        <v>53</v>
      </c>
      <c r="C169" s="71"/>
      <c r="D169" s="97" t="str">
        <f t="shared" ca="1" si="35"/>
        <v>OK</v>
      </c>
      <c r="E169" s="97" t="str">
        <f t="shared" ca="1" si="35"/>
        <v>OK</v>
      </c>
      <c r="F169" s="97" t="str">
        <f t="shared" ca="1" si="35"/>
        <v>OK</v>
      </c>
      <c r="G169" s="97" t="str">
        <f t="shared" ca="1" si="35"/>
        <v>OK</v>
      </c>
      <c r="H169" s="97" t="str">
        <f t="shared" ca="1" si="35"/>
        <v>OK</v>
      </c>
      <c r="I169" s="97" t="str">
        <f t="shared" ca="1" si="35"/>
        <v>OK</v>
      </c>
      <c r="J169" s="97" t="str">
        <f t="shared" ca="1" si="35"/>
        <v>OK</v>
      </c>
      <c r="K169" s="97" t="str">
        <f t="shared" ca="1" si="35"/>
        <v>OK</v>
      </c>
      <c r="L169" s="97" t="str">
        <f t="shared" ca="1" si="35"/>
        <v>OK</v>
      </c>
      <c r="M169" s="97" t="str">
        <f t="shared" ca="1" si="35"/>
        <v>OK</v>
      </c>
      <c r="N169" s="97" t="str">
        <f t="shared" ca="1" si="35"/>
        <v>OK</v>
      </c>
      <c r="O169" s="97" t="str">
        <f t="shared" ca="1" si="35"/>
        <v>OK</v>
      </c>
    </row>
    <row r="170" spans="2:15">
      <c r="B170" s="70">
        <f t="shared" si="32"/>
        <v>54</v>
      </c>
      <c r="C170" s="71"/>
      <c r="D170" s="97" t="str">
        <f t="shared" ca="1" si="35"/>
        <v>OK</v>
      </c>
      <c r="E170" s="97" t="str">
        <f t="shared" ca="1" si="35"/>
        <v>OK</v>
      </c>
      <c r="F170" s="97" t="str">
        <f t="shared" ca="1" si="35"/>
        <v>OK</v>
      </c>
      <c r="G170" s="97" t="str">
        <f t="shared" ca="1" si="35"/>
        <v>OK</v>
      </c>
      <c r="H170" s="97" t="str">
        <f t="shared" ca="1" si="35"/>
        <v>OK</v>
      </c>
      <c r="I170" s="97" t="str">
        <f t="shared" ca="1" si="35"/>
        <v>OK</v>
      </c>
      <c r="J170" s="97" t="str">
        <f t="shared" ca="1" si="35"/>
        <v>OK</v>
      </c>
      <c r="K170" s="97" t="str">
        <f t="shared" ca="1" si="35"/>
        <v>OK</v>
      </c>
      <c r="L170" s="97" t="str">
        <f t="shared" ca="1" si="35"/>
        <v>OK</v>
      </c>
      <c r="M170" s="97" t="str">
        <f t="shared" ca="1" si="35"/>
        <v>OK</v>
      </c>
      <c r="N170" s="97" t="str">
        <f t="shared" ca="1" si="35"/>
        <v>OK</v>
      </c>
      <c r="O170" s="97" t="str">
        <f t="shared" ca="1" si="35"/>
        <v>OK</v>
      </c>
    </row>
    <row r="171" spans="2:15">
      <c r="B171" s="70">
        <f t="shared" si="32"/>
        <v>55</v>
      </c>
      <c r="C171" s="71"/>
      <c r="D171" s="97" t="str">
        <f t="shared" ca="1" si="35"/>
        <v>OK</v>
      </c>
      <c r="E171" s="97" t="str">
        <f t="shared" ca="1" si="35"/>
        <v>OK</v>
      </c>
      <c r="F171" s="97" t="str">
        <f t="shared" ca="1" si="35"/>
        <v>OK</v>
      </c>
      <c r="G171" s="97" t="str">
        <f t="shared" ca="1" si="35"/>
        <v>OK</v>
      </c>
      <c r="H171" s="97" t="str">
        <f t="shared" ca="1" si="35"/>
        <v>OK</v>
      </c>
      <c r="I171" s="97" t="str">
        <f t="shared" ca="1" si="35"/>
        <v>OK</v>
      </c>
      <c r="J171" s="97" t="str">
        <f t="shared" ca="1" si="35"/>
        <v>OK</v>
      </c>
      <c r="K171" s="97" t="str">
        <f t="shared" ca="1" si="35"/>
        <v>OK</v>
      </c>
      <c r="L171" s="97" t="str">
        <f t="shared" ca="1" si="35"/>
        <v>OK</v>
      </c>
      <c r="M171" s="97" t="str">
        <f t="shared" ca="1" si="35"/>
        <v>OK</v>
      </c>
      <c r="N171" s="97" t="str">
        <f t="shared" ca="1" si="35"/>
        <v>OK</v>
      </c>
      <c r="O171" s="97" t="str">
        <f t="shared" ca="1" si="35"/>
        <v>OK</v>
      </c>
    </row>
    <row r="172" spans="2:15">
      <c r="B172" s="70">
        <f t="shared" si="32"/>
        <v>56</v>
      </c>
      <c r="C172" s="71"/>
      <c r="D172" s="97" t="str">
        <f t="shared" ca="1" si="35"/>
        <v>OK</v>
      </c>
      <c r="E172" s="97" t="str">
        <f t="shared" ca="1" si="35"/>
        <v>OK</v>
      </c>
      <c r="F172" s="97" t="str">
        <f t="shared" ca="1" si="35"/>
        <v>OK</v>
      </c>
      <c r="G172" s="97" t="str">
        <f t="shared" ca="1" si="35"/>
        <v>OK</v>
      </c>
      <c r="H172" s="97" t="str">
        <f t="shared" ca="1" si="35"/>
        <v>OK</v>
      </c>
      <c r="I172" s="97" t="str">
        <f t="shared" ca="1" si="35"/>
        <v>OK</v>
      </c>
      <c r="J172" s="97" t="str">
        <f t="shared" ca="1" si="35"/>
        <v>OK</v>
      </c>
      <c r="K172" s="97" t="str">
        <f t="shared" ca="1" si="35"/>
        <v>OK</v>
      </c>
      <c r="L172" s="97" t="str">
        <f t="shared" ca="1" si="35"/>
        <v>OK</v>
      </c>
      <c r="M172" s="97" t="str">
        <f t="shared" ca="1" si="35"/>
        <v>OK</v>
      </c>
      <c r="N172" s="97" t="str">
        <f t="shared" ca="1" si="35"/>
        <v>OK</v>
      </c>
      <c r="O172" s="97" t="str">
        <f t="shared" ca="1" si="35"/>
        <v>OK</v>
      </c>
    </row>
    <row r="173" spans="2:15">
      <c r="B173" s="70">
        <f t="shared" si="32"/>
        <v>57</v>
      </c>
      <c r="C173" s="71"/>
      <c r="D173" s="97" t="str">
        <f t="shared" ca="1" si="35"/>
        <v>OK</v>
      </c>
      <c r="E173" s="97" t="str">
        <f t="shared" ca="1" si="35"/>
        <v>OK</v>
      </c>
      <c r="F173" s="97" t="str">
        <f t="shared" ca="1" si="35"/>
        <v>OK</v>
      </c>
      <c r="G173" s="97" t="str">
        <f t="shared" ca="1" si="35"/>
        <v>OK</v>
      </c>
      <c r="H173" s="97" t="str">
        <f t="shared" ca="1" si="35"/>
        <v>OK</v>
      </c>
      <c r="I173" s="97" t="str">
        <f t="shared" ca="1" si="35"/>
        <v>OK</v>
      </c>
      <c r="J173" s="97" t="str">
        <f t="shared" ca="1" si="35"/>
        <v>OK</v>
      </c>
      <c r="K173" s="97" t="str">
        <f t="shared" ca="1" si="35"/>
        <v>OK</v>
      </c>
      <c r="L173" s="97" t="str">
        <f t="shared" ca="1" si="35"/>
        <v>OK</v>
      </c>
      <c r="M173" s="97" t="str">
        <f t="shared" ca="1" si="35"/>
        <v>OK</v>
      </c>
      <c r="N173" s="97" t="str">
        <f t="shared" ca="1" si="35"/>
        <v>OK</v>
      </c>
      <c r="O173" s="97" t="str">
        <f t="shared" ca="1" si="35"/>
        <v>OK</v>
      </c>
    </row>
    <row r="174" spans="2:15">
      <c r="B174" s="70">
        <f t="shared" si="32"/>
        <v>58</v>
      </c>
      <c r="C174" s="71"/>
      <c r="D174" s="97" t="str">
        <f t="shared" ca="1" si="35"/>
        <v>OK</v>
      </c>
      <c r="E174" s="97" t="str">
        <f t="shared" ca="1" si="35"/>
        <v>OK</v>
      </c>
      <c r="F174" s="97" t="str">
        <f t="shared" ca="1" si="35"/>
        <v>OK</v>
      </c>
      <c r="G174" s="97" t="str">
        <f t="shared" ca="1" si="35"/>
        <v>OK</v>
      </c>
      <c r="H174" s="97" t="str">
        <f t="shared" ca="1" si="35"/>
        <v>OK</v>
      </c>
      <c r="I174" s="97" t="str">
        <f t="shared" ca="1" si="35"/>
        <v>OK</v>
      </c>
      <c r="J174" s="97" t="str">
        <f t="shared" ca="1" si="35"/>
        <v>OK</v>
      </c>
      <c r="K174" s="97" t="str">
        <f t="shared" ca="1" si="35"/>
        <v>OK</v>
      </c>
      <c r="L174" s="97" t="str">
        <f t="shared" ca="1" si="35"/>
        <v>OK</v>
      </c>
      <c r="M174" s="97" t="str">
        <f t="shared" ca="1" si="35"/>
        <v>OK</v>
      </c>
      <c r="N174" s="97" t="str">
        <f t="shared" ca="1" si="35"/>
        <v>OK</v>
      </c>
      <c r="O174" s="97" t="str">
        <f t="shared" ca="1" si="35"/>
        <v>OK</v>
      </c>
    </row>
    <row r="175" spans="2:15">
      <c r="B175" s="70">
        <f t="shared" si="32"/>
        <v>59</v>
      </c>
      <c r="C175" s="71"/>
      <c r="D175" s="97" t="str">
        <f t="shared" ca="1" si="35"/>
        <v>OK</v>
      </c>
      <c r="E175" s="97" t="str">
        <f t="shared" ca="1" si="35"/>
        <v>OK</v>
      </c>
      <c r="F175" s="97" t="str">
        <f t="shared" ca="1" si="35"/>
        <v>OK</v>
      </c>
      <c r="G175" s="97" t="str">
        <f t="shared" ca="1" si="35"/>
        <v>OK</v>
      </c>
      <c r="H175" s="97" t="str">
        <f t="shared" ca="1" si="35"/>
        <v>OK</v>
      </c>
      <c r="I175" s="97" t="str">
        <f t="shared" ca="1" si="35"/>
        <v>OK</v>
      </c>
      <c r="J175" s="97" t="str">
        <f t="shared" ca="1" si="35"/>
        <v>OK</v>
      </c>
      <c r="K175" s="97" t="str">
        <f t="shared" ca="1" si="35"/>
        <v>OK</v>
      </c>
      <c r="L175" s="97" t="str">
        <f t="shared" ca="1" si="35"/>
        <v>OK</v>
      </c>
      <c r="M175" s="97" t="str">
        <f t="shared" ca="1" si="35"/>
        <v>OK</v>
      </c>
      <c r="N175" s="97" t="str">
        <f t="shared" ca="1" si="35"/>
        <v>OK</v>
      </c>
      <c r="O175" s="97" t="str">
        <f t="shared" ca="1" si="35"/>
        <v>OK</v>
      </c>
    </row>
    <row r="176" spans="2:15">
      <c r="B176" s="70">
        <f t="shared" si="32"/>
        <v>60</v>
      </c>
      <c r="C176" s="71"/>
      <c r="D176" s="97" t="str">
        <f t="shared" ca="1" si="35"/>
        <v>OK</v>
      </c>
      <c r="E176" s="97" t="str">
        <f t="shared" ca="1" si="35"/>
        <v>OK</v>
      </c>
      <c r="F176" s="97" t="str">
        <f t="shared" ca="1" si="35"/>
        <v>OK</v>
      </c>
      <c r="G176" s="97" t="str">
        <f t="shared" ca="1" si="35"/>
        <v>OK</v>
      </c>
      <c r="H176" s="97" t="str">
        <f t="shared" ca="1" si="35"/>
        <v>OK</v>
      </c>
      <c r="I176" s="97" t="str">
        <f t="shared" ca="1" si="35"/>
        <v>OK</v>
      </c>
      <c r="J176" s="97" t="str">
        <f t="shared" ca="1" si="35"/>
        <v>OK</v>
      </c>
      <c r="K176" s="97" t="str">
        <f t="shared" ca="1" si="35"/>
        <v>OK</v>
      </c>
      <c r="L176" s="97" t="str">
        <f t="shared" ca="1" si="35"/>
        <v>OK</v>
      </c>
      <c r="M176" s="97" t="str">
        <f t="shared" ca="1" si="35"/>
        <v>OK</v>
      </c>
      <c r="N176" s="97" t="str">
        <f t="shared" ca="1" si="35"/>
        <v>OK</v>
      </c>
      <c r="O176" s="97" t="str">
        <f t="shared" ca="1" si="35"/>
        <v>OK</v>
      </c>
    </row>
    <row r="177" spans="2:15">
      <c r="B177" s="70">
        <f t="shared" si="32"/>
        <v>61</v>
      </c>
      <c r="C177" s="71"/>
      <c r="D177" s="97" t="str">
        <f t="shared" ca="1" si="35"/>
        <v>OK</v>
      </c>
      <c r="E177" s="97" t="str">
        <f t="shared" ca="1" si="35"/>
        <v>OK</v>
      </c>
      <c r="F177" s="97" t="str">
        <f t="shared" ca="1" si="35"/>
        <v>OK</v>
      </c>
      <c r="G177" s="97" t="str">
        <f t="shared" ca="1" si="35"/>
        <v>OK</v>
      </c>
      <c r="H177" s="97" t="str">
        <f t="shared" ca="1" si="35"/>
        <v>OK</v>
      </c>
      <c r="I177" s="97" t="str">
        <f t="shared" ca="1" si="35"/>
        <v>OK</v>
      </c>
      <c r="J177" s="97" t="str">
        <f t="shared" ca="1" si="35"/>
        <v>OK</v>
      </c>
      <c r="K177" s="97" t="str">
        <f t="shared" ca="1" si="35"/>
        <v>OK</v>
      </c>
      <c r="L177" s="97" t="str">
        <f t="shared" ca="1" si="35"/>
        <v>OK</v>
      </c>
      <c r="M177" s="97" t="str">
        <f t="shared" ca="1" si="35"/>
        <v>OK</v>
      </c>
      <c r="N177" s="97" t="str">
        <f t="shared" ca="1" si="35"/>
        <v>OK</v>
      </c>
      <c r="O177" s="97" t="str">
        <f t="shared" ca="1" si="35"/>
        <v>OK</v>
      </c>
    </row>
    <row r="178" spans="2:15">
      <c r="B178" s="70">
        <f t="shared" si="32"/>
        <v>62</v>
      </c>
      <c r="C178" s="71"/>
      <c r="D178" s="97" t="str">
        <f t="shared" ca="1" si="35"/>
        <v>OK</v>
      </c>
      <c r="E178" s="97" t="str">
        <f t="shared" ca="1" si="35"/>
        <v>OK</v>
      </c>
      <c r="F178" s="97" t="str">
        <f t="shared" ca="1" si="35"/>
        <v>OK</v>
      </c>
      <c r="G178" s="97" t="str">
        <f t="shared" ca="1" si="35"/>
        <v>OK</v>
      </c>
      <c r="H178" s="97" t="str">
        <f t="shared" ca="1" si="35"/>
        <v>OK</v>
      </c>
      <c r="I178" s="97" t="str">
        <f t="shared" ca="1" si="35"/>
        <v>OK</v>
      </c>
      <c r="J178" s="97" t="str">
        <f t="shared" ca="1" si="35"/>
        <v>OK</v>
      </c>
      <c r="K178" s="97" t="str">
        <f t="shared" ca="1" si="35"/>
        <v>OK</v>
      </c>
      <c r="L178" s="97" t="str">
        <f t="shared" ca="1" si="35"/>
        <v>OK</v>
      </c>
      <c r="M178" s="97" t="str">
        <f t="shared" ca="1" si="35"/>
        <v>OK</v>
      </c>
      <c r="N178" s="97" t="str">
        <f t="shared" ca="1" si="35"/>
        <v>OK</v>
      </c>
      <c r="O178" s="97" t="str">
        <f t="shared" ca="1" si="35"/>
        <v>OK</v>
      </c>
    </row>
    <row r="179" spans="2:15">
      <c r="B179" s="70">
        <f t="shared" si="32"/>
        <v>63</v>
      </c>
      <c r="C179" s="71"/>
      <c r="D179" s="97" t="str">
        <f t="shared" ca="1" si="35"/>
        <v>OK</v>
      </c>
      <c r="E179" s="97" t="str">
        <f t="shared" ca="1" si="35"/>
        <v>OK</v>
      </c>
      <c r="F179" s="97" t="str">
        <f t="shared" ca="1" si="35"/>
        <v>OK</v>
      </c>
      <c r="G179" s="97" t="str">
        <f t="shared" ca="1" si="35"/>
        <v>OK</v>
      </c>
      <c r="H179" s="97" t="str">
        <f t="shared" ca="1" si="35"/>
        <v>OK</v>
      </c>
      <c r="I179" s="97" t="str">
        <f t="shared" ca="1" si="35"/>
        <v>OK</v>
      </c>
      <c r="J179" s="97" t="str">
        <f t="shared" ca="1" si="35"/>
        <v>OK</v>
      </c>
      <c r="K179" s="97" t="str">
        <f t="shared" ca="1" si="35"/>
        <v>OK</v>
      </c>
      <c r="L179" s="97" t="str">
        <f t="shared" ca="1" si="35"/>
        <v>OK</v>
      </c>
      <c r="M179" s="97" t="str">
        <f t="shared" ca="1" si="35"/>
        <v>OK</v>
      </c>
      <c r="N179" s="97" t="str">
        <f t="shared" ca="1" si="35"/>
        <v>OK</v>
      </c>
      <c r="O179" s="97" t="str">
        <f t="shared" ca="1" si="35"/>
        <v>OK</v>
      </c>
    </row>
    <row r="180" spans="2:15">
      <c r="B180" s="70">
        <f t="shared" si="32"/>
        <v>64</v>
      </c>
      <c r="C180" s="71"/>
      <c r="D180" s="97" t="str">
        <f t="shared" ca="1" si="35"/>
        <v>OK</v>
      </c>
      <c r="E180" s="97" t="str">
        <f t="shared" ca="1" si="35"/>
        <v>OK</v>
      </c>
      <c r="F180" s="97" t="str">
        <f t="shared" ca="1" si="35"/>
        <v>OK</v>
      </c>
      <c r="G180" s="97" t="str">
        <f t="shared" ca="1" si="35"/>
        <v>OK</v>
      </c>
      <c r="H180" s="97" t="str">
        <f t="shared" ca="1" si="35"/>
        <v>OK</v>
      </c>
      <c r="I180" s="97" t="str">
        <f t="shared" ca="1" si="35"/>
        <v>OK</v>
      </c>
      <c r="J180" s="97" t="str">
        <f t="shared" ca="1" si="35"/>
        <v>OK</v>
      </c>
      <c r="K180" s="97" t="str">
        <f t="shared" ca="1" si="35"/>
        <v>OK</v>
      </c>
      <c r="L180" s="97" t="str">
        <f t="shared" ca="1" si="35"/>
        <v>OK</v>
      </c>
      <c r="M180" s="97" t="str">
        <f t="shared" ca="1" si="35"/>
        <v>OK</v>
      </c>
      <c r="N180" s="97" t="str">
        <f t="shared" ca="1" si="35"/>
        <v>OK</v>
      </c>
      <c r="O180" s="97" t="str">
        <f t="shared" ca="1" si="35"/>
        <v>OK</v>
      </c>
    </row>
    <row r="181" spans="2:15">
      <c r="B181" s="70">
        <f t="shared" si="32"/>
        <v>65</v>
      </c>
      <c r="C181" s="71"/>
      <c r="D181" s="97" t="str">
        <f t="shared" ca="1" si="35"/>
        <v>OK</v>
      </c>
      <c r="E181" s="97" t="str">
        <f t="shared" ca="1" si="35"/>
        <v>OK</v>
      </c>
      <c r="F181" s="97" t="str">
        <f t="shared" ca="1" si="35"/>
        <v>OK</v>
      </c>
      <c r="G181" s="97" t="str">
        <f t="shared" ca="1" si="35"/>
        <v>OK</v>
      </c>
      <c r="H181" s="97" t="str">
        <f t="shared" ca="1" si="35"/>
        <v>OK</v>
      </c>
      <c r="I181" s="97" t="str">
        <f t="shared" ca="1" si="35"/>
        <v>OK</v>
      </c>
      <c r="J181" s="97" t="str">
        <f t="shared" ca="1" si="35"/>
        <v>OK</v>
      </c>
      <c r="K181" s="97" t="str">
        <f t="shared" ca="1" si="35"/>
        <v>OK</v>
      </c>
      <c r="L181" s="97" t="str">
        <f t="shared" ca="1" si="35"/>
        <v>OK</v>
      </c>
      <c r="M181" s="97" t="str">
        <f t="shared" ca="1" si="35"/>
        <v>OK</v>
      </c>
      <c r="N181" s="97" t="str">
        <f t="shared" ca="1" si="35"/>
        <v>OK</v>
      </c>
      <c r="O181" s="97" t="str">
        <f t="shared" ca="1" si="35"/>
        <v>OK</v>
      </c>
    </row>
    <row r="182" spans="2:15">
      <c r="B182" s="70">
        <f t="shared" si="32"/>
        <v>66</v>
      </c>
      <c r="C182" s="71"/>
      <c r="D182" s="97" t="str">
        <f t="shared" ref="D182:O197" ca="1" si="36">IF(D72&lt;=C72,"OK","Error")</f>
        <v>OK</v>
      </c>
      <c r="E182" s="97" t="str">
        <f t="shared" ca="1" si="36"/>
        <v>OK</v>
      </c>
      <c r="F182" s="97" t="str">
        <f t="shared" ca="1" si="36"/>
        <v>OK</v>
      </c>
      <c r="G182" s="97" t="str">
        <f t="shared" ca="1" si="36"/>
        <v>OK</v>
      </c>
      <c r="H182" s="97" t="str">
        <f t="shared" ca="1" si="36"/>
        <v>OK</v>
      </c>
      <c r="I182" s="97" t="str">
        <f t="shared" ca="1" si="36"/>
        <v>OK</v>
      </c>
      <c r="J182" s="97" t="str">
        <f t="shared" ca="1" si="36"/>
        <v>OK</v>
      </c>
      <c r="K182" s="97" t="str">
        <f t="shared" ca="1" si="36"/>
        <v>OK</v>
      </c>
      <c r="L182" s="97" t="str">
        <f t="shared" ca="1" si="36"/>
        <v>OK</v>
      </c>
      <c r="M182" s="97" t="str">
        <f t="shared" ca="1" si="36"/>
        <v>OK</v>
      </c>
      <c r="N182" s="97" t="str">
        <f t="shared" ca="1" si="36"/>
        <v>OK</v>
      </c>
      <c r="O182" s="97" t="str">
        <f t="shared" ca="1" si="36"/>
        <v>OK</v>
      </c>
    </row>
    <row r="183" spans="2:15">
      <c r="B183" s="70">
        <f t="shared" ref="B183:B216" si="37">B182+1</f>
        <v>67</v>
      </c>
      <c r="C183" s="71"/>
      <c r="D183" s="97" t="str">
        <f t="shared" ca="1" si="36"/>
        <v>OK</v>
      </c>
      <c r="E183" s="97" t="str">
        <f t="shared" ca="1" si="36"/>
        <v>OK</v>
      </c>
      <c r="F183" s="97" t="str">
        <f t="shared" ca="1" si="36"/>
        <v>OK</v>
      </c>
      <c r="G183" s="97" t="str">
        <f t="shared" ca="1" si="36"/>
        <v>OK</v>
      </c>
      <c r="H183" s="97" t="str">
        <f t="shared" ca="1" si="36"/>
        <v>OK</v>
      </c>
      <c r="I183" s="97" t="str">
        <f t="shared" ca="1" si="36"/>
        <v>OK</v>
      </c>
      <c r="J183" s="97" t="str">
        <f t="shared" ca="1" si="36"/>
        <v>OK</v>
      </c>
      <c r="K183" s="97" t="str">
        <f t="shared" ca="1" si="36"/>
        <v>OK</v>
      </c>
      <c r="L183" s="97" t="str">
        <f t="shared" ca="1" si="36"/>
        <v>OK</v>
      </c>
      <c r="M183" s="97" t="str">
        <f t="shared" ca="1" si="36"/>
        <v>OK</v>
      </c>
      <c r="N183" s="97" t="str">
        <f t="shared" ca="1" si="36"/>
        <v>OK</v>
      </c>
      <c r="O183" s="97" t="str">
        <f t="shared" ca="1" si="36"/>
        <v>OK</v>
      </c>
    </row>
    <row r="184" spans="2:15">
      <c r="B184" s="70">
        <f t="shared" si="37"/>
        <v>68</v>
      </c>
      <c r="C184" s="71"/>
      <c r="D184" s="97" t="str">
        <f t="shared" ca="1" si="36"/>
        <v>OK</v>
      </c>
      <c r="E184" s="97" t="str">
        <f t="shared" ca="1" si="36"/>
        <v>OK</v>
      </c>
      <c r="F184" s="97" t="str">
        <f t="shared" ca="1" si="36"/>
        <v>OK</v>
      </c>
      <c r="G184" s="97" t="str">
        <f t="shared" ca="1" si="36"/>
        <v>OK</v>
      </c>
      <c r="H184" s="97" t="str">
        <f t="shared" ca="1" si="36"/>
        <v>OK</v>
      </c>
      <c r="I184" s="97" t="str">
        <f t="shared" ca="1" si="36"/>
        <v>OK</v>
      </c>
      <c r="J184" s="97" t="str">
        <f t="shared" ca="1" si="36"/>
        <v>OK</v>
      </c>
      <c r="K184" s="97" t="str">
        <f t="shared" ca="1" si="36"/>
        <v>OK</v>
      </c>
      <c r="L184" s="97" t="str">
        <f t="shared" ca="1" si="36"/>
        <v>OK</v>
      </c>
      <c r="M184" s="97" t="str">
        <f t="shared" ca="1" si="36"/>
        <v>OK</v>
      </c>
      <c r="N184" s="97" t="str">
        <f t="shared" ca="1" si="36"/>
        <v>OK</v>
      </c>
      <c r="O184" s="97" t="str">
        <f t="shared" ca="1" si="36"/>
        <v>OK</v>
      </c>
    </row>
    <row r="185" spans="2:15">
      <c r="B185" s="70">
        <f t="shared" si="37"/>
        <v>69</v>
      </c>
      <c r="C185" s="71"/>
      <c r="D185" s="97" t="str">
        <f t="shared" ca="1" si="36"/>
        <v>OK</v>
      </c>
      <c r="E185" s="97" t="str">
        <f t="shared" ca="1" si="36"/>
        <v>OK</v>
      </c>
      <c r="F185" s="97" t="str">
        <f t="shared" ca="1" si="36"/>
        <v>OK</v>
      </c>
      <c r="G185" s="97" t="str">
        <f t="shared" ca="1" si="36"/>
        <v>OK</v>
      </c>
      <c r="H185" s="97" t="str">
        <f t="shared" ca="1" si="36"/>
        <v>OK</v>
      </c>
      <c r="I185" s="97" t="str">
        <f t="shared" ca="1" si="36"/>
        <v>OK</v>
      </c>
      <c r="J185" s="97" t="str">
        <f t="shared" ca="1" si="36"/>
        <v>OK</v>
      </c>
      <c r="K185" s="97" t="str">
        <f t="shared" ca="1" si="36"/>
        <v>OK</v>
      </c>
      <c r="L185" s="97" t="str">
        <f t="shared" ca="1" si="36"/>
        <v>OK</v>
      </c>
      <c r="M185" s="97" t="str">
        <f t="shared" ca="1" si="36"/>
        <v>OK</v>
      </c>
      <c r="N185" s="97" t="str">
        <f t="shared" ca="1" si="36"/>
        <v>OK</v>
      </c>
      <c r="O185" s="97" t="str">
        <f t="shared" ca="1" si="36"/>
        <v>OK</v>
      </c>
    </row>
    <row r="186" spans="2:15">
      <c r="B186" s="70">
        <f t="shared" si="37"/>
        <v>70</v>
      </c>
      <c r="C186" s="71"/>
      <c r="D186" s="97" t="str">
        <f t="shared" ca="1" si="36"/>
        <v>OK</v>
      </c>
      <c r="E186" s="97" t="str">
        <f t="shared" ca="1" si="36"/>
        <v>OK</v>
      </c>
      <c r="F186" s="97" t="str">
        <f t="shared" ca="1" si="36"/>
        <v>OK</v>
      </c>
      <c r="G186" s="97" t="str">
        <f t="shared" ca="1" si="36"/>
        <v>OK</v>
      </c>
      <c r="H186" s="97" t="str">
        <f t="shared" ca="1" si="36"/>
        <v>OK</v>
      </c>
      <c r="I186" s="97" t="str">
        <f t="shared" ca="1" si="36"/>
        <v>OK</v>
      </c>
      <c r="J186" s="97" t="str">
        <f t="shared" ca="1" si="36"/>
        <v>OK</v>
      </c>
      <c r="K186" s="97" t="str">
        <f t="shared" ca="1" si="36"/>
        <v>OK</v>
      </c>
      <c r="L186" s="97" t="str">
        <f t="shared" ca="1" si="36"/>
        <v>OK</v>
      </c>
      <c r="M186" s="97" t="str">
        <f t="shared" ca="1" si="36"/>
        <v>OK</v>
      </c>
      <c r="N186" s="97" t="str">
        <f t="shared" ca="1" si="36"/>
        <v>OK</v>
      </c>
      <c r="O186" s="97" t="str">
        <f t="shared" ca="1" si="36"/>
        <v>OK</v>
      </c>
    </row>
    <row r="187" spans="2:15">
      <c r="B187" s="70">
        <f t="shared" si="37"/>
        <v>71</v>
      </c>
      <c r="C187" s="71"/>
      <c r="D187" s="97" t="str">
        <f t="shared" ca="1" si="36"/>
        <v>OK</v>
      </c>
      <c r="E187" s="97" t="str">
        <f t="shared" ca="1" si="36"/>
        <v>OK</v>
      </c>
      <c r="F187" s="97" t="str">
        <f t="shared" ca="1" si="36"/>
        <v>OK</v>
      </c>
      <c r="G187" s="97" t="str">
        <f t="shared" ca="1" si="36"/>
        <v>OK</v>
      </c>
      <c r="H187" s="97" t="str">
        <f t="shared" ca="1" si="36"/>
        <v>OK</v>
      </c>
      <c r="I187" s="97" t="str">
        <f t="shared" ca="1" si="36"/>
        <v>OK</v>
      </c>
      <c r="J187" s="97" t="str">
        <f t="shared" ca="1" si="36"/>
        <v>OK</v>
      </c>
      <c r="K187" s="97" t="str">
        <f t="shared" ca="1" si="36"/>
        <v>OK</v>
      </c>
      <c r="L187" s="97" t="str">
        <f t="shared" ca="1" si="36"/>
        <v>OK</v>
      </c>
      <c r="M187" s="97" t="str">
        <f t="shared" ca="1" si="36"/>
        <v>OK</v>
      </c>
      <c r="N187" s="97" t="str">
        <f t="shared" ca="1" si="36"/>
        <v>OK</v>
      </c>
      <c r="O187" s="97" t="str">
        <f t="shared" ca="1" si="36"/>
        <v>OK</v>
      </c>
    </row>
    <row r="188" spans="2:15">
      <c r="B188" s="70">
        <f t="shared" si="37"/>
        <v>72</v>
      </c>
      <c r="C188" s="71"/>
      <c r="D188" s="97" t="str">
        <f t="shared" ca="1" si="36"/>
        <v>OK</v>
      </c>
      <c r="E188" s="97" t="str">
        <f t="shared" ca="1" si="36"/>
        <v>OK</v>
      </c>
      <c r="F188" s="97" t="str">
        <f t="shared" ca="1" si="36"/>
        <v>OK</v>
      </c>
      <c r="G188" s="97" t="str">
        <f t="shared" ca="1" si="36"/>
        <v>OK</v>
      </c>
      <c r="H188" s="97" t="str">
        <f t="shared" ca="1" si="36"/>
        <v>OK</v>
      </c>
      <c r="I188" s="97" t="str">
        <f t="shared" ca="1" si="36"/>
        <v>OK</v>
      </c>
      <c r="J188" s="97" t="str">
        <f t="shared" ca="1" si="36"/>
        <v>OK</v>
      </c>
      <c r="K188" s="97" t="str">
        <f t="shared" ca="1" si="36"/>
        <v>OK</v>
      </c>
      <c r="L188" s="97" t="str">
        <f t="shared" ca="1" si="36"/>
        <v>OK</v>
      </c>
      <c r="M188" s="97" t="str">
        <f t="shared" ca="1" si="36"/>
        <v>OK</v>
      </c>
      <c r="N188" s="97" t="str">
        <f t="shared" ca="1" si="36"/>
        <v>OK</v>
      </c>
      <c r="O188" s="97" t="str">
        <f t="shared" ca="1" si="36"/>
        <v>OK</v>
      </c>
    </row>
    <row r="189" spans="2:15">
      <c r="B189" s="70">
        <f t="shared" si="37"/>
        <v>73</v>
      </c>
      <c r="C189" s="71"/>
      <c r="D189" s="97" t="str">
        <f t="shared" ca="1" si="36"/>
        <v>OK</v>
      </c>
      <c r="E189" s="97" t="str">
        <f t="shared" ca="1" si="36"/>
        <v>OK</v>
      </c>
      <c r="F189" s="97" t="str">
        <f t="shared" ca="1" si="36"/>
        <v>OK</v>
      </c>
      <c r="G189" s="97" t="str">
        <f t="shared" ca="1" si="36"/>
        <v>OK</v>
      </c>
      <c r="H189" s="97" t="str">
        <f t="shared" ca="1" si="36"/>
        <v>OK</v>
      </c>
      <c r="I189" s="97" t="str">
        <f t="shared" ca="1" si="36"/>
        <v>OK</v>
      </c>
      <c r="J189" s="97" t="str">
        <f t="shared" ca="1" si="36"/>
        <v>OK</v>
      </c>
      <c r="K189" s="97" t="str">
        <f t="shared" ca="1" si="36"/>
        <v>OK</v>
      </c>
      <c r="L189" s="97" t="str">
        <f t="shared" ca="1" si="36"/>
        <v>OK</v>
      </c>
      <c r="M189" s="97" t="str">
        <f t="shared" ca="1" si="36"/>
        <v>OK</v>
      </c>
      <c r="N189" s="97" t="str">
        <f t="shared" ca="1" si="36"/>
        <v>OK</v>
      </c>
      <c r="O189" s="97" t="str">
        <f t="shared" ca="1" si="36"/>
        <v>OK</v>
      </c>
    </row>
    <row r="190" spans="2:15">
      <c r="B190" s="70">
        <f t="shared" si="37"/>
        <v>74</v>
      </c>
      <c r="C190" s="71"/>
      <c r="D190" s="97" t="str">
        <f t="shared" ca="1" si="36"/>
        <v>OK</v>
      </c>
      <c r="E190" s="97" t="str">
        <f t="shared" ca="1" si="36"/>
        <v>OK</v>
      </c>
      <c r="F190" s="97" t="str">
        <f t="shared" ca="1" si="36"/>
        <v>OK</v>
      </c>
      <c r="G190" s="97" t="str">
        <f t="shared" ca="1" si="36"/>
        <v>OK</v>
      </c>
      <c r="H190" s="97" t="str">
        <f t="shared" ca="1" si="36"/>
        <v>OK</v>
      </c>
      <c r="I190" s="97" t="str">
        <f t="shared" ca="1" si="36"/>
        <v>OK</v>
      </c>
      <c r="J190" s="97" t="str">
        <f t="shared" ca="1" si="36"/>
        <v>OK</v>
      </c>
      <c r="K190" s="97" t="str">
        <f t="shared" ca="1" si="36"/>
        <v>OK</v>
      </c>
      <c r="L190" s="97" t="str">
        <f t="shared" ca="1" si="36"/>
        <v>OK</v>
      </c>
      <c r="M190" s="97" t="str">
        <f t="shared" ca="1" si="36"/>
        <v>OK</v>
      </c>
      <c r="N190" s="97" t="str">
        <f t="shared" ca="1" si="36"/>
        <v>OK</v>
      </c>
      <c r="O190" s="97" t="str">
        <f t="shared" ca="1" si="36"/>
        <v>OK</v>
      </c>
    </row>
    <row r="191" spans="2:15">
      <c r="B191" s="70">
        <f t="shared" si="37"/>
        <v>75</v>
      </c>
      <c r="C191" s="71"/>
      <c r="D191" s="97" t="str">
        <f t="shared" ca="1" si="36"/>
        <v>OK</v>
      </c>
      <c r="E191" s="97" t="str">
        <f t="shared" ca="1" si="36"/>
        <v>OK</v>
      </c>
      <c r="F191" s="97" t="str">
        <f t="shared" ca="1" si="36"/>
        <v>OK</v>
      </c>
      <c r="G191" s="97" t="str">
        <f t="shared" ca="1" si="36"/>
        <v>OK</v>
      </c>
      <c r="H191" s="97" t="str">
        <f t="shared" ca="1" si="36"/>
        <v>OK</v>
      </c>
      <c r="I191" s="97" t="str">
        <f t="shared" ca="1" si="36"/>
        <v>OK</v>
      </c>
      <c r="J191" s="97" t="str">
        <f t="shared" ca="1" si="36"/>
        <v>OK</v>
      </c>
      <c r="K191" s="97" t="str">
        <f t="shared" ca="1" si="36"/>
        <v>OK</v>
      </c>
      <c r="L191" s="97" t="str">
        <f t="shared" ca="1" si="36"/>
        <v>OK</v>
      </c>
      <c r="M191" s="97" t="str">
        <f t="shared" ca="1" si="36"/>
        <v>OK</v>
      </c>
      <c r="N191" s="97" t="str">
        <f t="shared" ca="1" si="36"/>
        <v>OK</v>
      </c>
      <c r="O191" s="97" t="str">
        <f t="shared" ca="1" si="36"/>
        <v>OK</v>
      </c>
    </row>
    <row r="192" spans="2:15">
      <c r="B192" s="70">
        <f t="shared" si="37"/>
        <v>76</v>
      </c>
      <c r="C192" s="71"/>
      <c r="D192" s="97" t="str">
        <f t="shared" ca="1" si="36"/>
        <v>OK</v>
      </c>
      <c r="E192" s="97" t="str">
        <f t="shared" ca="1" si="36"/>
        <v>OK</v>
      </c>
      <c r="F192" s="97" t="str">
        <f t="shared" ca="1" si="36"/>
        <v>OK</v>
      </c>
      <c r="G192" s="97" t="str">
        <f t="shared" ca="1" si="36"/>
        <v>OK</v>
      </c>
      <c r="H192" s="97" t="str">
        <f t="shared" ca="1" si="36"/>
        <v>OK</v>
      </c>
      <c r="I192" s="97" t="str">
        <f t="shared" ca="1" si="36"/>
        <v>OK</v>
      </c>
      <c r="J192" s="97" t="str">
        <f t="shared" ca="1" si="36"/>
        <v>OK</v>
      </c>
      <c r="K192" s="97" t="str">
        <f t="shared" ca="1" si="36"/>
        <v>OK</v>
      </c>
      <c r="L192" s="97" t="str">
        <f t="shared" ca="1" si="36"/>
        <v>OK</v>
      </c>
      <c r="M192" s="97" t="str">
        <f t="shared" ca="1" si="36"/>
        <v>OK</v>
      </c>
      <c r="N192" s="97" t="str">
        <f t="shared" ca="1" si="36"/>
        <v>OK</v>
      </c>
      <c r="O192" s="97" t="str">
        <f t="shared" ca="1" si="36"/>
        <v>OK</v>
      </c>
    </row>
    <row r="193" spans="2:15">
      <c r="B193" s="70">
        <f t="shared" si="37"/>
        <v>77</v>
      </c>
      <c r="C193" s="71"/>
      <c r="D193" s="97" t="str">
        <f t="shared" ca="1" si="36"/>
        <v>OK</v>
      </c>
      <c r="E193" s="97" t="str">
        <f t="shared" ca="1" si="36"/>
        <v>OK</v>
      </c>
      <c r="F193" s="97" t="str">
        <f t="shared" ca="1" si="36"/>
        <v>OK</v>
      </c>
      <c r="G193" s="97" t="str">
        <f t="shared" ca="1" si="36"/>
        <v>OK</v>
      </c>
      <c r="H193" s="97" t="str">
        <f t="shared" ca="1" si="36"/>
        <v>OK</v>
      </c>
      <c r="I193" s="97" t="str">
        <f t="shared" ca="1" si="36"/>
        <v>OK</v>
      </c>
      <c r="J193" s="97" t="str">
        <f t="shared" ca="1" si="36"/>
        <v>OK</v>
      </c>
      <c r="K193" s="97" t="str">
        <f t="shared" ca="1" si="36"/>
        <v>OK</v>
      </c>
      <c r="L193" s="97" t="str">
        <f t="shared" ca="1" si="36"/>
        <v>OK</v>
      </c>
      <c r="M193" s="97" t="str">
        <f t="shared" ca="1" si="36"/>
        <v>OK</v>
      </c>
      <c r="N193" s="97" t="str">
        <f t="shared" ca="1" si="36"/>
        <v>OK</v>
      </c>
      <c r="O193" s="97" t="str">
        <f t="shared" ca="1" si="36"/>
        <v>OK</v>
      </c>
    </row>
    <row r="194" spans="2:15">
      <c r="B194" s="70">
        <f t="shared" si="37"/>
        <v>78</v>
      </c>
      <c r="C194" s="71"/>
      <c r="D194" s="97" t="str">
        <f t="shared" ca="1" si="36"/>
        <v>OK</v>
      </c>
      <c r="E194" s="97" t="str">
        <f t="shared" ca="1" si="36"/>
        <v>OK</v>
      </c>
      <c r="F194" s="97" t="str">
        <f t="shared" ca="1" si="36"/>
        <v>OK</v>
      </c>
      <c r="G194" s="97" t="str">
        <f t="shared" ca="1" si="36"/>
        <v>OK</v>
      </c>
      <c r="H194" s="97" t="str">
        <f t="shared" ca="1" si="36"/>
        <v>OK</v>
      </c>
      <c r="I194" s="97" t="str">
        <f t="shared" ca="1" si="36"/>
        <v>OK</v>
      </c>
      <c r="J194" s="97" t="str">
        <f t="shared" ca="1" si="36"/>
        <v>OK</v>
      </c>
      <c r="K194" s="97" t="str">
        <f t="shared" ca="1" si="36"/>
        <v>OK</v>
      </c>
      <c r="L194" s="97" t="str">
        <f t="shared" ca="1" si="36"/>
        <v>OK</v>
      </c>
      <c r="M194" s="97" t="str">
        <f t="shared" ca="1" si="36"/>
        <v>OK</v>
      </c>
      <c r="N194" s="97" t="str">
        <f t="shared" ca="1" si="36"/>
        <v>OK</v>
      </c>
      <c r="O194" s="97" t="str">
        <f t="shared" ca="1" si="36"/>
        <v>OK</v>
      </c>
    </row>
    <row r="195" spans="2:15">
      <c r="B195" s="70">
        <f t="shared" si="37"/>
        <v>79</v>
      </c>
      <c r="C195" s="71"/>
      <c r="D195" s="97" t="str">
        <f t="shared" ca="1" si="36"/>
        <v>OK</v>
      </c>
      <c r="E195" s="97" t="str">
        <f t="shared" ca="1" si="36"/>
        <v>OK</v>
      </c>
      <c r="F195" s="97" t="str">
        <f t="shared" ca="1" si="36"/>
        <v>OK</v>
      </c>
      <c r="G195" s="97" t="str">
        <f t="shared" ca="1" si="36"/>
        <v>OK</v>
      </c>
      <c r="H195" s="97" t="str">
        <f t="shared" ca="1" si="36"/>
        <v>OK</v>
      </c>
      <c r="I195" s="97" t="str">
        <f t="shared" ca="1" si="36"/>
        <v>OK</v>
      </c>
      <c r="J195" s="97" t="str">
        <f t="shared" ca="1" si="36"/>
        <v>OK</v>
      </c>
      <c r="K195" s="97" t="str">
        <f t="shared" ca="1" si="36"/>
        <v>OK</v>
      </c>
      <c r="L195" s="97" t="str">
        <f t="shared" ca="1" si="36"/>
        <v>OK</v>
      </c>
      <c r="M195" s="97" t="str">
        <f t="shared" ca="1" si="36"/>
        <v>OK</v>
      </c>
      <c r="N195" s="97" t="str">
        <f t="shared" ca="1" si="36"/>
        <v>OK</v>
      </c>
      <c r="O195" s="97" t="str">
        <f t="shared" ca="1" si="36"/>
        <v>OK</v>
      </c>
    </row>
    <row r="196" spans="2:15">
      <c r="B196" s="70">
        <f t="shared" si="37"/>
        <v>80</v>
      </c>
      <c r="C196" s="71"/>
      <c r="D196" s="97" t="str">
        <f t="shared" ca="1" si="36"/>
        <v>OK</v>
      </c>
      <c r="E196" s="97" t="str">
        <f t="shared" ca="1" si="36"/>
        <v>OK</v>
      </c>
      <c r="F196" s="97" t="str">
        <f t="shared" ca="1" si="36"/>
        <v>OK</v>
      </c>
      <c r="G196" s="97" t="str">
        <f t="shared" ca="1" si="36"/>
        <v>OK</v>
      </c>
      <c r="H196" s="97" t="str">
        <f t="shared" ca="1" si="36"/>
        <v>OK</v>
      </c>
      <c r="I196" s="97" t="str">
        <f t="shared" ca="1" si="36"/>
        <v>OK</v>
      </c>
      <c r="J196" s="97" t="str">
        <f t="shared" ca="1" si="36"/>
        <v>OK</v>
      </c>
      <c r="K196" s="97" t="str">
        <f t="shared" ca="1" si="36"/>
        <v>OK</v>
      </c>
      <c r="L196" s="97" t="str">
        <f t="shared" ca="1" si="36"/>
        <v>OK</v>
      </c>
      <c r="M196" s="97" t="str">
        <f t="shared" ca="1" si="36"/>
        <v>OK</v>
      </c>
      <c r="N196" s="97" t="str">
        <f t="shared" ca="1" si="36"/>
        <v>OK</v>
      </c>
      <c r="O196" s="97" t="str">
        <f t="shared" ca="1" si="36"/>
        <v>OK</v>
      </c>
    </row>
    <row r="197" spans="2:15">
      <c r="B197" s="70">
        <f t="shared" si="37"/>
        <v>81</v>
      </c>
      <c r="C197" s="71"/>
      <c r="D197" s="97" t="str">
        <f t="shared" ca="1" si="36"/>
        <v>OK</v>
      </c>
      <c r="E197" s="97" t="str">
        <f t="shared" ca="1" si="36"/>
        <v>OK</v>
      </c>
      <c r="F197" s="97" t="str">
        <f t="shared" ca="1" si="36"/>
        <v>OK</v>
      </c>
      <c r="G197" s="97" t="str">
        <f t="shared" ca="1" si="36"/>
        <v>OK</v>
      </c>
      <c r="H197" s="97" t="str">
        <f t="shared" ca="1" si="36"/>
        <v>OK</v>
      </c>
      <c r="I197" s="97" t="str">
        <f t="shared" ca="1" si="36"/>
        <v>OK</v>
      </c>
      <c r="J197" s="97" t="str">
        <f t="shared" ca="1" si="36"/>
        <v>OK</v>
      </c>
      <c r="K197" s="97" t="str">
        <f t="shared" ca="1" si="36"/>
        <v>OK</v>
      </c>
      <c r="L197" s="97" t="str">
        <f t="shared" ca="1" si="36"/>
        <v>OK</v>
      </c>
      <c r="M197" s="97" t="str">
        <f t="shared" ca="1" si="36"/>
        <v>OK</v>
      </c>
      <c r="N197" s="97" t="str">
        <f t="shared" ca="1" si="36"/>
        <v>OK</v>
      </c>
      <c r="O197" s="97" t="str">
        <f t="shared" ca="1" si="36"/>
        <v>OK</v>
      </c>
    </row>
    <row r="198" spans="2:15">
      <c r="B198" s="70">
        <f t="shared" si="37"/>
        <v>82</v>
      </c>
      <c r="C198" s="71"/>
      <c r="D198" s="97" t="str">
        <f t="shared" ref="D198:O213" ca="1" si="38">IF(D88&lt;=C88,"OK","Error")</f>
        <v>OK</v>
      </c>
      <c r="E198" s="97" t="str">
        <f t="shared" ca="1" si="38"/>
        <v>OK</v>
      </c>
      <c r="F198" s="97" t="str">
        <f t="shared" ca="1" si="38"/>
        <v>OK</v>
      </c>
      <c r="G198" s="97" t="str">
        <f t="shared" ca="1" si="38"/>
        <v>OK</v>
      </c>
      <c r="H198" s="97" t="str">
        <f t="shared" ca="1" si="38"/>
        <v>OK</v>
      </c>
      <c r="I198" s="97" t="str">
        <f t="shared" ca="1" si="38"/>
        <v>OK</v>
      </c>
      <c r="J198" s="97" t="str">
        <f t="shared" ca="1" si="38"/>
        <v>OK</v>
      </c>
      <c r="K198" s="97" t="str">
        <f t="shared" ca="1" si="38"/>
        <v>OK</v>
      </c>
      <c r="L198" s="97" t="str">
        <f t="shared" ca="1" si="38"/>
        <v>OK</v>
      </c>
      <c r="M198" s="97" t="str">
        <f t="shared" ca="1" si="38"/>
        <v>OK</v>
      </c>
      <c r="N198" s="97" t="str">
        <f t="shared" ca="1" si="38"/>
        <v>OK</v>
      </c>
      <c r="O198" s="97" t="str">
        <f t="shared" ca="1" si="38"/>
        <v>OK</v>
      </c>
    </row>
    <row r="199" spans="2:15">
      <c r="B199" s="70">
        <f t="shared" si="37"/>
        <v>83</v>
      </c>
      <c r="C199" s="71"/>
      <c r="D199" s="97" t="str">
        <f t="shared" ca="1" si="38"/>
        <v>OK</v>
      </c>
      <c r="E199" s="97" t="str">
        <f t="shared" ca="1" si="38"/>
        <v>OK</v>
      </c>
      <c r="F199" s="97" t="str">
        <f t="shared" ca="1" si="38"/>
        <v>OK</v>
      </c>
      <c r="G199" s="97" t="str">
        <f t="shared" ca="1" si="38"/>
        <v>OK</v>
      </c>
      <c r="H199" s="97" t="str">
        <f t="shared" ca="1" si="38"/>
        <v>OK</v>
      </c>
      <c r="I199" s="97" t="str">
        <f t="shared" ca="1" si="38"/>
        <v>OK</v>
      </c>
      <c r="J199" s="97" t="str">
        <f t="shared" ca="1" si="38"/>
        <v>OK</v>
      </c>
      <c r="K199" s="97" t="str">
        <f t="shared" ca="1" si="38"/>
        <v>OK</v>
      </c>
      <c r="L199" s="97" t="str">
        <f t="shared" ca="1" si="38"/>
        <v>OK</v>
      </c>
      <c r="M199" s="97" t="str">
        <f t="shared" ca="1" si="38"/>
        <v>OK</v>
      </c>
      <c r="N199" s="97" t="str">
        <f t="shared" ca="1" si="38"/>
        <v>OK</v>
      </c>
      <c r="O199" s="97" t="str">
        <f t="shared" ca="1" si="38"/>
        <v>OK</v>
      </c>
    </row>
    <row r="200" spans="2:15">
      <c r="B200" s="70">
        <f t="shared" si="37"/>
        <v>84</v>
      </c>
      <c r="C200" s="71"/>
      <c r="D200" s="97" t="str">
        <f t="shared" ca="1" si="38"/>
        <v>OK</v>
      </c>
      <c r="E200" s="97" t="str">
        <f t="shared" ca="1" si="38"/>
        <v>OK</v>
      </c>
      <c r="F200" s="97" t="str">
        <f t="shared" ca="1" si="38"/>
        <v>OK</v>
      </c>
      <c r="G200" s="97" t="str">
        <f t="shared" ca="1" si="38"/>
        <v>OK</v>
      </c>
      <c r="H200" s="97" t="str">
        <f t="shared" ca="1" si="38"/>
        <v>OK</v>
      </c>
      <c r="I200" s="97" t="str">
        <f t="shared" ca="1" si="38"/>
        <v>OK</v>
      </c>
      <c r="J200" s="97" t="str">
        <f t="shared" ca="1" si="38"/>
        <v>OK</v>
      </c>
      <c r="K200" s="97" t="str">
        <f t="shared" ca="1" si="38"/>
        <v>OK</v>
      </c>
      <c r="L200" s="97" t="str">
        <f t="shared" ca="1" si="38"/>
        <v>OK</v>
      </c>
      <c r="M200" s="97" t="str">
        <f t="shared" ca="1" si="38"/>
        <v>OK</v>
      </c>
      <c r="N200" s="97" t="str">
        <f t="shared" ca="1" si="38"/>
        <v>OK</v>
      </c>
      <c r="O200" s="97" t="str">
        <f t="shared" ca="1" si="38"/>
        <v>OK</v>
      </c>
    </row>
    <row r="201" spans="2:15">
      <c r="B201" s="70">
        <f t="shared" si="37"/>
        <v>85</v>
      </c>
      <c r="C201" s="71"/>
      <c r="D201" s="97" t="str">
        <f t="shared" ca="1" si="38"/>
        <v>OK</v>
      </c>
      <c r="E201" s="97" t="str">
        <f t="shared" ca="1" si="38"/>
        <v>OK</v>
      </c>
      <c r="F201" s="97" t="str">
        <f t="shared" ca="1" si="38"/>
        <v>OK</v>
      </c>
      <c r="G201" s="97" t="str">
        <f t="shared" ca="1" si="38"/>
        <v>OK</v>
      </c>
      <c r="H201" s="97" t="str">
        <f t="shared" ca="1" si="38"/>
        <v>OK</v>
      </c>
      <c r="I201" s="97" t="str">
        <f t="shared" ca="1" si="38"/>
        <v>OK</v>
      </c>
      <c r="J201" s="97" t="str">
        <f t="shared" ca="1" si="38"/>
        <v>OK</v>
      </c>
      <c r="K201" s="97" t="str">
        <f t="shared" ca="1" si="38"/>
        <v>OK</v>
      </c>
      <c r="L201" s="97" t="str">
        <f t="shared" ca="1" si="38"/>
        <v>OK</v>
      </c>
      <c r="M201" s="97" t="str">
        <f t="shared" ca="1" si="38"/>
        <v>OK</v>
      </c>
      <c r="N201" s="97" t="str">
        <f t="shared" ca="1" si="38"/>
        <v>OK</v>
      </c>
      <c r="O201" s="97" t="str">
        <f t="shared" ca="1" si="38"/>
        <v>OK</v>
      </c>
    </row>
    <row r="202" spans="2:15">
      <c r="B202" s="70">
        <f t="shared" si="37"/>
        <v>86</v>
      </c>
      <c r="C202" s="71"/>
      <c r="D202" s="97" t="str">
        <f t="shared" ca="1" si="38"/>
        <v>OK</v>
      </c>
      <c r="E202" s="97" t="str">
        <f t="shared" ca="1" si="38"/>
        <v>OK</v>
      </c>
      <c r="F202" s="97" t="str">
        <f t="shared" ca="1" si="38"/>
        <v>OK</v>
      </c>
      <c r="G202" s="97" t="str">
        <f t="shared" ca="1" si="38"/>
        <v>OK</v>
      </c>
      <c r="H202" s="97" t="str">
        <f t="shared" ca="1" si="38"/>
        <v>OK</v>
      </c>
      <c r="I202" s="97" t="str">
        <f t="shared" ca="1" si="38"/>
        <v>OK</v>
      </c>
      <c r="J202" s="97" t="str">
        <f t="shared" ca="1" si="38"/>
        <v>OK</v>
      </c>
      <c r="K202" s="97" t="str">
        <f t="shared" ca="1" si="38"/>
        <v>OK</v>
      </c>
      <c r="L202" s="97" t="str">
        <f t="shared" ca="1" si="38"/>
        <v>OK</v>
      </c>
      <c r="M202" s="97" t="str">
        <f t="shared" ca="1" si="38"/>
        <v>OK</v>
      </c>
      <c r="N202" s="97" t="str">
        <f t="shared" ca="1" si="38"/>
        <v>OK</v>
      </c>
      <c r="O202" s="97" t="str">
        <f t="shared" ca="1" si="38"/>
        <v>OK</v>
      </c>
    </row>
    <row r="203" spans="2:15">
      <c r="B203" s="70">
        <f t="shared" si="37"/>
        <v>87</v>
      </c>
      <c r="C203" s="71"/>
      <c r="D203" s="97" t="str">
        <f t="shared" ca="1" si="38"/>
        <v>OK</v>
      </c>
      <c r="E203" s="97" t="str">
        <f t="shared" ca="1" si="38"/>
        <v>OK</v>
      </c>
      <c r="F203" s="97" t="str">
        <f t="shared" ca="1" si="38"/>
        <v>OK</v>
      </c>
      <c r="G203" s="97" t="str">
        <f t="shared" ca="1" si="38"/>
        <v>OK</v>
      </c>
      <c r="H203" s="97" t="str">
        <f t="shared" ca="1" si="38"/>
        <v>OK</v>
      </c>
      <c r="I203" s="97" t="str">
        <f t="shared" ca="1" si="38"/>
        <v>OK</v>
      </c>
      <c r="J203" s="97" t="str">
        <f t="shared" ca="1" si="38"/>
        <v>OK</v>
      </c>
      <c r="K203" s="97" t="str">
        <f t="shared" ca="1" si="38"/>
        <v>OK</v>
      </c>
      <c r="L203" s="97" t="str">
        <f t="shared" ca="1" si="38"/>
        <v>OK</v>
      </c>
      <c r="M203" s="97" t="str">
        <f t="shared" ca="1" si="38"/>
        <v>OK</v>
      </c>
      <c r="N203" s="97" t="str">
        <f t="shared" ca="1" si="38"/>
        <v>OK</v>
      </c>
      <c r="O203" s="97" t="str">
        <f t="shared" ca="1" si="38"/>
        <v>OK</v>
      </c>
    </row>
    <row r="204" spans="2:15">
      <c r="B204" s="70">
        <f t="shared" si="37"/>
        <v>88</v>
      </c>
      <c r="C204" s="71"/>
      <c r="D204" s="97" t="str">
        <f t="shared" ca="1" si="38"/>
        <v>OK</v>
      </c>
      <c r="E204" s="97" t="str">
        <f t="shared" ca="1" si="38"/>
        <v>OK</v>
      </c>
      <c r="F204" s="97" t="str">
        <f t="shared" ca="1" si="38"/>
        <v>OK</v>
      </c>
      <c r="G204" s="97" t="str">
        <f t="shared" ca="1" si="38"/>
        <v>OK</v>
      </c>
      <c r="H204" s="97" t="str">
        <f t="shared" ca="1" si="38"/>
        <v>OK</v>
      </c>
      <c r="I204" s="97" t="str">
        <f t="shared" ca="1" si="38"/>
        <v>OK</v>
      </c>
      <c r="J204" s="97" t="str">
        <f t="shared" ca="1" si="38"/>
        <v>OK</v>
      </c>
      <c r="K204" s="97" t="str">
        <f t="shared" ca="1" si="38"/>
        <v>OK</v>
      </c>
      <c r="L204" s="97" t="str">
        <f t="shared" ca="1" si="38"/>
        <v>OK</v>
      </c>
      <c r="M204" s="97" t="str">
        <f t="shared" ca="1" si="38"/>
        <v>OK</v>
      </c>
      <c r="N204" s="97" t="str">
        <f t="shared" ca="1" si="38"/>
        <v>OK</v>
      </c>
      <c r="O204" s="97" t="str">
        <f t="shared" ca="1" si="38"/>
        <v>OK</v>
      </c>
    </row>
    <row r="205" spans="2:15">
      <c r="B205" s="70">
        <f t="shared" si="37"/>
        <v>89</v>
      </c>
      <c r="C205" s="71"/>
      <c r="D205" s="97" t="str">
        <f t="shared" ca="1" si="38"/>
        <v>OK</v>
      </c>
      <c r="E205" s="97" t="str">
        <f t="shared" ca="1" si="38"/>
        <v>OK</v>
      </c>
      <c r="F205" s="97" t="str">
        <f t="shared" ca="1" si="38"/>
        <v>OK</v>
      </c>
      <c r="G205" s="97" t="str">
        <f t="shared" ca="1" si="38"/>
        <v>OK</v>
      </c>
      <c r="H205" s="97" t="str">
        <f t="shared" ca="1" si="38"/>
        <v>OK</v>
      </c>
      <c r="I205" s="97" t="str">
        <f t="shared" ca="1" si="38"/>
        <v>OK</v>
      </c>
      <c r="J205" s="97" t="str">
        <f t="shared" ca="1" si="38"/>
        <v>OK</v>
      </c>
      <c r="K205" s="97" t="str">
        <f t="shared" ca="1" si="38"/>
        <v>OK</v>
      </c>
      <c r="L205" s="97" t="str">
        <f t="shared" ca="1" si="38"/>
        <v>OK</v>
      </c>
      <c r="M205" s="97" t="str">
        <f t="shared" ca="1" si="38"/>
        <v>OK</v>
      </c>
      <c r="N205" s="97" t="str">
        <f t="shared" ca="1" si="38"/>
        <v>OK</v>
      </c>
      <c r="O205" s="97" t="str">
        <f t="shared" ca="1" si="38"/>
        <v>OK</v>
      </c>
    </row>
    <row r="206" spans="2:15">
      <c r="B206" s="70">
        <f t="shared" si="37"/>
        <v>90</v>
      </c>
      <c r="C206" s="71"/>
      <c r="D206" s="97" t="str">
        <f t="shared" ca="1" si="38"/>
        <v>OK</v>
      </c>
      <c r="E206" s="97" t="str">
        <f t="shared" ca="1" si="38"/>
        <v>OK</v>
      </c>
      <c r="F206" s="97" t="str">
        <f t="shared" ca="1" si="38"/>
        <v>OK</v>
      </c>
      <c r="G206" s="97" t="str">
        <f t="shared" ca="1" si="38"/>
        <v>OK</v>
      </c>
      <c r="H206" s="97" t="str">
        <f t="shared" ca="1" si="38"/>
        <v>OK</v>
      </c>
      <c r="I206" s="97" t="str">
        <f t="shared" ca="1" si="38"/>
        <v>OK</v>
      </c>
      <c r="J206" s="97" t="str">
        <f t="shared" ca="1" si="38"/>
        <v>OK</v>
      </c>
      <c r="K206" s="97" t="str">
        <f t="shared" ca="1" si="38"/>
        <v>OK</v>
      </c>
      <c r="L206" s="97" t="str">
        <f t="shared" ca="1" si="38"/>
        <v>OK</v>
      </c>
      <c r="M206" s="97" t="str">
        <f t="shared" ca="1" si="38"/>
        <v>OK</v>
      </c>
      <c r="N206" s="97" t="str">
        <f t="shared" ca="1" si="38"/>
        <v>OK</v>
      </c>
      <c r="O206" s="97" t="str">
        <f t="shared" ca="1" si="38"/>
        <v>OK</v>
      </c>
    </row>
    <row r="207" spans="2:15">
      <c r="B207" s="70">
        <f t="shared" si="37"/>
        <v>91</v>
      </c>
      <c r="C207" s="71"/>
      <c r="D207" s="97" t="str">
        <f t="shared" ca="1" si="38"/>
        <v>OK</v>
      </c>
      <c r="E207" s="97" t="str">
        <f t="shared" ca="1" si="38"/>
        <v>OK</v>
      </c>
      <c r="F207" s="97" t="str">
        <f t="shared" ca="1" si="38"/>
        <v>OK</v>
      </c>
      <c r="G207" s="97" t="str">
        <f t="shared" ca="1" si="38"/>
        <v>OK</v>
      </c>
      <c r="H207" s="97" t="str">
        <f t="shared" ca="1" si="38"/>
        <v>OK</v>
      </c>
      <c r="I207" s="97" t="str">
        <f t="shared" ca="1" si="38"/>
        <v>OK</v>
      </c>
      <c r="J207" s="97" t="str">
        <f t="shared" ca="1" si="38"/>
        <v>OK</v>
      </c>
      <c r="K207" s="97" t="str">
        <f t="shared" ca="1" si="38"/>
        <v>OK</v>
      </c>
      <c r="L207" s="97" t="str">
        <f t="shared" ca="1" si="38"/>
        <v>OK</v>
      </c>
      <c r="M207" s="97" t="str">
        <f t="shared" ca="1" si="38"/>
        <v>OK</v>
      </c>
      <c r="N207" s="97" t="str">
        <f t="shared" ca="1" si="38"/>
        <v>OK</v>
      </c>
      <c r="O207" s="97" t="str">
        <f t="shared" ca="1" si="38"/>
        <v>OK</v>
      </c>
    </row>
    <row r="208" spans="2:15">
      <c r="B208" s="70">
        <f t="shared" si="37"/>
        <v>92</v>
      </c>
      <c r="C208" s="71"/>
      <c r="D208" s="97" t="str">
        <f t="shared" ca="1" si="38"/>
        <v>OK</v>
      </c>
      <c r="E208" s="97" t="str">
        <f t="shared" ca="1" si="38"/>
        <v>OK</v>
      </c>
      <c r="F208" s="97" t="str">
        <f t="shared" ca="1" si="38"/>
        <v>OK</v>
      </c>
      <c r="G208" s="97" t="str">
        <f t="shared" ca="1" si="38"/>
        <v>OK</v>
      </c>
      <c r="H208" s="97" t="str">
        <f t="shared" ca="1" si="38"/>
        <v>OK</v>
      </c>
      <c r="I208" s="97" t="str">
        <f t="shared" ca="1" si="38"/>
        <v>OK</v>
      </c>
      <c r="J208" s="97" t="str">
        <f t="shared" ca="1" si="38"/>
        <v>OK</v>
      </c>
      <c r="K208" s="97" t="str">
        <f t="shared" ca="1" si="38"/>
        <v>OK</v>
      </c>
      <c r="L208" s="97" t="str">
        <f t="shared" ca="1" si="38"/>
        <v>OK</v>
      </c>
      <c r="M208" s="97" t="str">
        <f t="shared" ca="1" si="38"/>
        <v>OK</v>
      </c>
      <c r="N208" s="97" t="str">
        <f t="shared" ca="1" si="38"/>
        <v>OK</v>
      </c>
      <c r="O208" s="97" t="str">
        <f t="shared" ca="1" si="38"/>
        <v>OK</v>
      </c>
    </row>
    <row r="209" spans="2:15">
      <c r="B209" s="70">
        <f t="shared" si="37"/>
        <v>93</v>
      </c>
      <c r="C209" s="71"/>
      <c r="D209" s="97" t="str">
        <f t="shared" ca="1" si="38"/>
        <v>OK</v>
      </c>
      <c r="E209" s="97" t="str">
        <f t="shared" ca="1" si="38"/>
        <v>OK</v>
      </c>
      <c r="F209" s="97" t="str">
        <f t="shared" ca="1" si="38"/>
        <v>OK</v>
      </c>
      <c r="G209" s="97" t="str">
        <f t="shared" ca="1" si="38"/>
        <v>OK</v>
      </c>
      <c r="H209" s="97" t="str">
        <f t="shared" ca="1" si="38"/>
        <v>OK</v>
      </c>
      <c r="I209" s="97" t="str">
        <f t="shared" ca="1" si="38"/>
        <v>OK</v>
      </c>
      <c r="J209" s="97" t="str">
        <f t="shared" ca="1" si="38"/>
        <v>OK</v>
      </c>
      <c r="K209" s="97" t="str">
        <f t="shared" ca="1" si="38"/>
        <v>OK</v>
      </c>
      <c r="L209" s="97" t="str">
        <f t="shared" ca="1" si="38"/>
        <v>OK</v>
      </c>
      <c r="M209" s="97" t="str">
        <f t="shared" ca="1" si="38"/>
        <v>OK</v>
      </c>
      <c r="N209" s="97" t="str">
        <f t="shared" ca="1" si="38"/>
        <v>OK</v>
      </c>
      <c r="O209" s="97" t="str">
        <f t="shared" ca="1" si="38"/>
        <v>OK</v>
      </c>
    </row>
    <row r="210" spans="2:15">
      <c r="B210" s="70">
        <f t="shared" si="37"/>
        <v>94</v>
      </c>
      <c r="C210" s="71"/>
      <c r="D210" s="97" t="str">
        <f t="shared" ca="1" si="38"/>
        <v>OK</v>
      </c>
      <c r="E210" s="97" t="str">
        <f t="shared" ca="1" si="38"/>
        <v>OK</v>
      </c>
      <c r="F210" s="97" t="str">
        <f t="shared" ca="1" si="38"/>
        <v>OK</v>
      </c>
      <c r="G210" s="97" t="str">
        <f t="shared" ca="1" si="38"/>
        <v>OK</v>
      </c>
      <c r="H210" s="97" t="str">
        <f t="shared" ca="1" si="38"/>
        <v>OK</v>
      </c>
      <c r="I210" s="97" t="str">
        <f t="shared" ca="1" si="38"/>
        <v>OK</v>
      </c>
      <c r="J210" s="97" t="str">
        <f t="shared" ca="1" si="38"/>
        <v>OK</v>
      </c>
      <c r="K210" s="97" t="str">
        <f t="shared" ca="1" si="38"/>
        <v>OK</v>
      </c>
      <c r="L210" s="97" t="str">
        <f t="shared" ca="1" si="38"/>
        <v>OK</v>
      </c>
      <c r="M210" s="97" t="str">
        <f t="shared" ca="1" si="38"/>
        <v>OK</v>
      </c>
      <c r="N210" s="97" t="str">
        <f t="shared" ca="1" si="38"/>
        <v>OK</v>
      </c>
      <c r="O210" s="97" t="str">
        <f t="shared" ca="1" si="38"/>
        <v>OK</v>
      </c>
    </row>
    <row r="211" spans="2:15">
      <c r="B211" s="70">
        <f t="shared" si="37"/>
        <v>95</v>
      </c>
      <c r="C211" s="71"/>
      <c r="D211" s="97" t="str">
        <f t="shared" ca="1" si="38"/>
        <v>OK</v>
      </c>
      <c r="E211" s="97" t="str">
        <f t="shared" ca="1" si="38"/>
        <v>OK</v>
      </c>
      <c r="F211" s="97" t="str">
        <f t="shared" ca="1" si="38"/>
        <v>OK</v>
      </c>
      <c r="G211" s="97" t="str">
        <f t="shared" ca="1" si="38"/>
        <v>OK</v>
      </c>
      <c r="H211" s="97" t="str">
        <f t="shared" ca="1" si="38"/>
        <v>OK</v>
      </c>
      <c r="I211" s="97" t="str">
        <f t="shared" ca="1" si="38"/>
        <v>OK</v>
      </c>
      <c r="J211" s="97" t="str">
        <f t="shared" ca="1" si="38"/>
        <v>OK</v>
      </c>
      <c r="K211" s="97" t="str">
        <f t="shared" ca="1" si="38"/>
        <v>OK</v>
      </c>
      <c r="L211" s="97" t="str">
        <f t="shared" ca="1" si="38"/>
        <v>OK</v>
      </c>
      <c r="M211" s="97" t="str">
        <f t="shared" ca="1" si="38"/>
        <v>OK</v>
      </c>
      <c r="N211" s="97" t="str">
        <f t="shared" ca="1" si="38"/>
        <v>OK</v>
      </c>
      <c r="O211" s="97" t="str">
        <f t="shared" ca="1" si="38"/>
        <v>OK</v>
      </c>
    </row>
    <row r="212" spans="2:15">
      <c r="B212" s="70">
        <f t="shared" si="37"/>
        <v>96</v>
      </c>
      <c r="C212" s="71"/>
      <c r="D212" s="97" t="str">
        <f t="shared" ca="1" si="38"/>
        <v>OK</v>
      </c>
      <c r="E212" s="97" t="str">
        <f t="shared" ca="1" si="38"/>
        <v>OK</v>
      </c>
      <c r="F212" s="97" t="str">
        <f t="shared" ca="1" si="38"/>
        <v>OK</v>
      </c>
      <c r="G212" s="97" t="str">
        <f t="shared" ca="1" si="38"/>
        <v>OK</v>
      </c>
      <c r="H212" s="97" t="str">
        <f t="shared" ca="1" si="38"/>
        <v>OK</v>
      </c>
      <c r="I212" s="97" t="str">
        <f t="shared" ca="1" si="38"/>
        <v>OK</v>
      </c>
      <c r="J212" s="97" t="str">
        <f t="shared" ca="1" si="38"/>
        <v>OK</v>
      </c>
      <c r="K212" s="97" t="str">
        <f t="shared" ca="1" si="38"/>
        <v>OK</v>
      </c>
      <c r="L212" s="97" t="str">
        <f t="shared" ca="1" si="38"/>
        <v>OK</v>
      </c>
      <c r="M212" s="97" t="str">
        <f t="shared" ca="1" si="38"/>
        <v>OK</v>
      </c>
      <c r="N212" s="97" t="str">
        <f t="shared" ca="1" si="38"/>
        <v>OK</v>
      </c>
      <c r="O212" s="97" t="str">
        <f t="shared" ca="1" si="38"/>
        <v>OK</v>
      </c>
    </row>
    <row r="213" spans="2:15">
      <c r="B213" s="70">
        <f t="shared" si="37"/>
        <v>97</v>
      </c>
      <c r="C213" s="71"/>
      <c r="D213" s="97" t="str">
        <f t="shared" ca="1" si="38"/>
        <v>OK</v>
      </c>
      <c r="E213" s="97" t="str">
        <f t="shared" ca="1" si="38"/>
        <v>OK</v>
      </c>
      <c r="F213" s="97" t="str">
        <f t="shared" ca="1" si="38"/>
        <v>OK</v>
      </c>
      <c r="G213" s="97" t="str">
        <f t="shared" ca="1" si="38"/>
        <v>OK</v>
      </c>
      <c r="H213" s="97" t="str">
        <f t="shared" ca="1" si="38"/>
        <v>OK</v>
      </c>
      <c r="I213" s="97" t="str">
        <f t="shared" ca="1" si="38"/>
        <v>OK</v>
      </c>
      <c r="J213" s="97" t="str">
        <f t="shared" ca="1" si="38"/>
        <v>OK</v>
      </c>
      <c r="K213" s="97" t="str">
        <f t="shared" ca="1" si="38"/>
        <v>OK</v>
      </c>
      <c r="L213" s="97" t="str">
        <f t="shared" ca="1" si="38"/>
        <v>OK</v>
      </c>
      <c r="M213" s="97" t="str">
        <f t="shared" ca="1" si="38"/>
        <v>OK</v>
      </c>
      <c r="N213" s="97" t="str">
        <f t="shared" ca="1" si="38"/>
        <v>OK</v>
      </c>
      <c r="O213" s="97" t="str">
        <f t="shared" ca="1" si="38"/>
        <v>OK</v>
      </c>
    </row>
    <row r="214" spans="2:15">
      <c r="B214" s="70">
        <f t="shared" si="37"/>
        <v>98</v>
      </c>
      <c r="C214" s="71"/>
      <c r="D214" s="97" t="str">
        <f t="shared" ref="D214:O216" ca="1" si="39">IF(D104&lt;=C104,"OK","Error")</f>
        <v>OK</v>
      </c>
      <c r="E214" s="97" t="str">
        <f t="shared" ca="1" si="39"/>
        <v>OK</v>
      </c>
      <c r="F214" s="97" t="str">
        <f t="shared" ca="1" si="39"/>
        <v>OK</v>
      </c>
      <c r="G214" s="97" t="str">
        <f t="shared" ca="1" si="39"/>
        <v>OK</v>
      </c>
      <c r="H214" s="97" t="str">
        <f t="shared" ca="1" si="39"/>
        <v>OK</v>
      </c>
      <c r="I214" s="97" t="str">
        <f t="shared" ca="1" si="39"/>
        <v>OK</v>
      </c>
      <c r="J214" s="97" t="str">
        <f t="shared" ca="1" si="39"/>
        <v>OK</v>
      </c>
      <c r="K214" s="97" t="str">
        <f t="shared" ca="1" si="39"/>
        <v>OK</v>
      </c>
      <c r="L214" s="97" t="str">
        <f t="shared" ca="1" si="39"/>
        <v>OK</v>
      </c>
      <c r="M214" s="97" t="str">
        <f t="shared" ca="1" si="39"/>
        <v>OK</v>
      </c>
      <c r="N214" s="97" t="str">
        <f t="shared" ca="1" si="39"/>
        <v>OK</v>
      </c>
      <c r="O214" s="97" t="str">
        <f t="shared" ca="1" si="39"/>
        <v>OK</v>
      </c>
    </row>
    <row r="215" spans="2:15">
      <c r="B215" s="70">
        <f t="shared" si="37"/>
        <v>99</v>
      </c>
      <c r="C215" s="71"/>
      <c r="D215" s="97" t="str">
        <f t="shared" ca="1" si="39"/>
        <v>OK</v>
      </c>
      <c r="E215" s="97" t="str">
        <f t="shared" ca="1" si="39"/>
        <v>OK</v>
      </c>
      <c r="F215" s="97" t="str">
        <f t="shared" ca="1" si="39"/>
        <v>OK</v>
      </c>
      <c r="G215" s="97" t="str">
        <f t="shared" ca="1" si="39"/>
        <v>OK</v>
      </c>
      <c r="H215" s="97" t="str">
        <f t="shared" ca="1" si="39"/>
        <v>OK</v>
      </c>
      <c r="I215" s="97" t="str">
        <f t="shared" ca="1" si="39"/>
        <v>OK</v>
      </c>
      <c r="J215" s="97" t="str">
        <f t="shared" ca="1" si="39"/>
        <v>OK</v>
      </c>
      <c r="K215" s="97" t="str">
        <f t="shared" ca="1" si="39"/>
        <v>OK</v>
      </c>
      <c r="L215" s="97" t="str">
        <f t="shared" ca="1" si="39"/>
        <v>OK</v>
      </c>
      <c r="M215" s="97" t="str">
        <f t="shared" ca="1" si="39"/>
        <v>OK</v>
      </c>
      <c r="N215" s="97" t="str">
        <f t="shared" ca="1" si="39"/>
        <v>OK</v>
      </c>
      <c r="O215" s="97" t="str">
        <f t="shared" ca="1" si="39"/>
        <v>OK</v>
      </c>
    </row>
    <row r="216" spans="2:15">
      <c r="B216" s="70">
        <f t="shared" si="37"/>
        <v>100</v>
      </c>
      <c r="C216" s="71"/>
      <c r="D216" s="97" t="str">
        <f t="shared" ca="1" si="39"/>
        <v>OK</v>
      </c>
      <c r="E216" s="97" t="str">
        <f t="shared" ca="1" si="39"/>
        <v>OK</v>
      </c>
      <c r="F216" s="97" t="str">
        <f t="shared" ca="1" si="39"/>
        <v>OK</v>
      </c>
      <c r="G216" s="97" t="str">
        <f t="shared" ca="1" si="39"/>
        <v>OK</v>
      </c>
      <c r="H216" s="97" t="str">
        <f t="shared" ca="1" si="39"/>
        <v>OK</v>
      </c>
      <c r="I216" s="97" t="str">
        <f t="shared" ca="1" si="39"/>
        <v>OK</v>
      </c>
      <c r="J216" s="97" t="str">
        <f t="shared" ca="1" si="39"/>
        <v>OK</v>
      </c>
      <c r="K216" s="97" t="str">
        <f t="shared" ca="1" si="39"/>
        <v>OK</v>
      </c>
      <c r="L216" s="97" t="str">
        <f t="shared" ca="1" si="39"/>
        <v>OK</v>
      </c>
      <c r="M216" s="97" t="str">
        <f t="shared" ca="1" si="39"/>
        <v>OK</v>
      </c>
      <c r="N216" s="97" t="str">
        <f t="shared" ca="1" si="39"/>
        <v>OK</v>
      </c>
      <c r="O216" s="97" t="str">
        <f t="shared" ca="1" si="39"/>
        <v>OK</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2:BO114"/>
  <sheetViews>
    <sheetView showGridLines="0" topLeftCell="AK1" workbookViewId="0">
      <selection activeCell="BF2" sqref="BF2"/>
    </sheetView>
  </sheetViews>
  <sheetFormatPr defaultRowHeight="15"/>
  <cols>
    <col min="1" max="1" width="9.140625" style="57"/>
    <col min="2" max="3" width="17.85546875" style="57" bestFit="1" customWidth="1"/>
    <col min="4" max="8" width="10.5703125" style="57" bestFit="1" customWidth="1"/>
    <col min="9" max="10" width="10.5703125" style="57" customWidth="1"/>
    <col min="11" max="15" width="10.5703125" style="57" bestFit="1" customWidth="1"/>
    <col min="16" max="16" width="10.5703125" style="57" customWidth="1"/>
    <col min="17" max="17" width="20.140625" style="57" bestFit="1" customWidth="1"/>
    <col min="18" max="18" width="10.28515625" style="57" customWidth="1"/>
    <col min="19" max="19" width="29.28515625" style="57" bestFit="1" customWidth="1"/>
    <col min="20" max="32" width="10.28515625" style="57" customWidth="1"/>
    <col min="33" max="33" width="25.5703125" style="57" bestFit="1" customWidth="1"/>
    <col min="34" max="34" width="10.28515625" style="57" customWidth="1"/>
    <col min="35" max="35" width="18.140625" style="57" bestFit="1" customWidth="1"/>
    <col min="36" max="36" width="10.28515625" style="57" customWidth="1"/>
    <col min="37" max="37" width="28.7109375" style="57" bestFit="1" customWidth="1"/>
    <col min="38" max="50" width="10.28515625" style="57" customWidth="1"/>
    <col min="51" max="51" width="25.7109375" style="57" bestFit="1" customWidth="1"/>
    <col min="52" max="52" width="6.5703125" style="57" customWidth="1"/>
    <col min="53" max="53" width="19.140625" style="57" bestFit="1" customWidth="1"/>
    <col min="54" max="54" width="6.5703125" style="57" customWidth="1"/>
    <col min="55" max="55" width="14.5703125" style="57" bestFit="1" customWidth="1"/>
    <col min="56" max="63" width="10.5703125" style="57" bestFit="1" customWidth="1"/>
    <col min="64" max="65" width="10.5703125" style="57" customWidth="1"/>
    <col min="66" max="67" width="10.5703125" style="57" bestFit="1" customWidth="1"/>
    <col min="68" max="16384" width="9.140625" style="57"/>
  </cols>
  <sheetData>
    <row r="2" spans="1:67">
      <c r="A2" s="58"/>
      <c r="B2" s="58"/>
      <c r="C2" s="58"/>
      <c r="D2" s="58"/>
      <c r="E2" s="58"/>
      <c r="F2" s="58"/>
      <c r="G2" s="58"/>
      <c r="H2" s="58"/>
      <c r="I2" s="58"/>
      <c r="J2" s="58"/>
      <c r="K2" s="58"/>
      <c r="L2" s="58"/>
      <c r="M2" s="58"/>
      <c r="N2" s="58"/>
      <c r="O2" s="58"/>
      <c r="P2" s="58"/>
      <c r="Q2" s="58"/>
      <c r="S2" s="58"/>
      <c r="T2" s="58"/>
      <c r="U2" s="58"/>
      <c r="V2" s="58"/>
      <c r="W2" s="58"/>
      <c r="X2" s="58"/>
      <c r="Y2" s="58"/>
      <c r="Z2" s="58"/>
      <c r="AA2" s="58"/>
      <c r="AB2" s="58"/>
      <c r="AC2" s="58"/>
      <c r="AD2" s="58"/>
      <c r="AE2" s="58"/>
      <c r="AG2" s="58"/>
      <c r="AY2" s="58"/>
      <c r="AZ2" s="58"/>
      <c r="BA2" s="58"/>
      <c r="BB2" s="58"/>
      <c r="BC2" s="58"/>
      <c r="BD2" s="58"/>
      <c r="BE2" s="58"/>
      <c r="BF2" s="58"/>
      <c r="BG2" s="58"/>
      <c r="BH2" s="58"/>
      <c r="BI2" s="58"/>
      <c r="BJ2" s="58"/>
      <c r="BK2" s="58"/>
      <c r="BL2" s="58"/>
      <c r="BM2" s="58"/>
      <c r="BN2" s="58"/>
      <c r="BO2" s="58"/>
    </row>
    <row r="3" spans="1:67" ht="17.25">
      <c r="A3" s="58"/>
      <c r="C3" s="62" t="s">
        <v>68</v>
      </c>
      <c r="D3" s="62"/>
      <c r="E3" s="62"/>
      <c r="F3" s="62"/>
      <c r="G3" s="62"/>
      <c r="H3" s="62"/>
      <c r="I3" s="62"/>
      <c r="J3" s="62"/>
      <c r="K3" s="62"/>
      <c r="L3" s="62"/>
      <c r="M3" s="62"/>
      <c r="N3" s="62"/>
      <c r="O3" s="62"/>
      <c r="P3" s="62"/>
      <c r="Q3" s="62"/>
      <c r="S3" s="62" t="s">
        <v>77</v>
      </c>
      <c r="T3" s="62"/>
      <c r="U3" s="62"/>
      <c r="V3" s="62"/>
      <c r="W3" s="62"/>
      <c r="X3" s="62"/>
      <c r="Y3" s="62"/>
      <c r="Z3" s="62"/>
      <c r="AA3" s="62"/>
      <c r="AB3" s="62"/>
      <c r="AC3" s="62"/>
      <c r="AD3" s="62"/>
      <c r="AE3" s="62"/>
      <c r="AG3" s="62"/>
      <c r="AK3" s="62" t="s">
        <v>166</v>
      </c>
      <c r="AL3" s="62"/>
      <c r="AM3" s="62"/>
      <c r="AN3" s="62"/>
      <c r="AO3" s="62"/>
      <c r="AP3" s="62"/>
      <c r="AQ3" s="62"/>
      <c r="AR3" s="62"/>
      <c r="AS3" s="62"/>
      <c r="AT3" s="62"/>
      <c r="AU3" s="62"/>
      <c r="AV3" s="62"/>
      <c r="AW3" s="62"/>
      <c r="AX3" s="62"/>
      <c r="AY3" s="62"/>
      <c r="AZ3" s="62"/>
      <c r="BA3" s="62"/>
      <c r="BB3" s="62"/>
      <c r="BD3" s="62"/>
      <c r="BE3" s="62"/>
      <c r="BF3" s="62"/>
      <c r="BG3" s="62"/>
      <c r="BH3" s="62"/>
      <c r="BI3" s="62"/>
      <c r="BJ3" s="62"/>
      <c r="BK3" s="62"/>
      <c r="BL3" s="62"/>
      <c r="BM3" s="62"/>
      <c r="BN3" s="62"/>
      <c r="BO3" s="62"/>
    </row>
    <row r="4" spans="1:67" ht="17.25">
      <c r="A4" s="58"/>
      <c r="B4" s="58"/>
      <c r="C4" s="58"/>
      <c r="D4" s="58"/>
      <c r="E4" s="58"/>
      <c r="F4" s="58"/>
      <c r="G4" s="58"/>
      <c r="H4" s="58"/>
      <c r="I4" s="58"/>
      <c r="J4" s="58"/>
      <c r="K4" s="58"/>
      <c r="L4" s="58"/>
      <c r="M4" s="58"/>
      <c r="N4" s="58"/>
      <c r="O4" s="58"/>
      <c r="P4" s="58"/>
      <c r="Q4" s="58"/>
      <c r="S4" s="58"/>
      <c r="T4" s="58"/>
      <c r="U4" s="58"/>
      <c r="V4" s="58"/>
      <c r="W4" s="58"/>
      <c r="X4" s="58"/>
      <c r="Y4" s="58"/>
      <c r="Z4" s="58"/>
      <c r="AA4" s="58"/>
      <c r="AB4" s="58"/>
      <c r="AC4" s="58"/>
      <c r="AD4" s="58"/>
      <c r="AE4" s="58"/>
      <c r="AG4" s="58"/>
      <c r="AK4" s="58"/>
      <c r="AL4" s="58"/>
      <c r="AM4" s="58"/>
      <c r="AN4" s="58"/>
      <c r="AO4" s="58"/>
      <c r="AP4" s="58"/>
      <c r="AQ4" s="58"/>
      <c r="AR4" s="58"/>
      <c r="AS4" s="58"/>
      <c r="AT4" s="58"/>
      <c r="AU4" s="58"/>
      <c r="AV4" s="58"/>
      <c r="AW4" s="58"/>
      <c r="AX4" s="58"/>
      <c r="AY4" s="58"/>
      <c r="AZ4" s="58"/>
      <c r="BA4" s="58"/>
      <c r="BB4" s="58"/>
      <c r="BC4" s="62" t="s">
        <v>55</v>
      </c>
      <c r="BD4" s="58"/>
      <c r="BE4" s="58"/>
      <c r="BF4" s="58"/>
      <c r="BG4" s="58"/>
      <c r="BH4" s="58"/>
      <c r="BI4" s="58"/>
      <c r="BJ4" s="58"/>
      <c r="BK4" s="58"/>
      <c r="BL4" s="58"/>
      <c r="BM4" s="58"/>
      <c r="BN4" s="58"/>
      <c r="BO4" s="58"/>
    </row>
    <row r="5" spans="1:67">
      <c r="A5" s="58"/>
      <c r="B5" s="58"/>
      <c r="D5" s="70" t="s">
        <v>37</v>
      </c>
      <c r="E5" s="58"/>
      <c r="F5" s="58"/>
      <c r="G5" s="58"/>
      <c r="H5" s="58"/>
      <c r="I5" s="58"/>
      <c r="J5" s="58"/>
      <c r="K5" s="58"/>
      <c r="L5" s="58"/>
      <c r="M5" s="58"/>
      <c r="N5" s="58"/>
      <c r="O5" s="58"/>
      <c r="P5" s="58"/>
      <c r="Q5" s="58"/>
      <c r="T5" s="70" t="s">
        <v>37</v>
      </c>
      <c r="U5" s="58"/>
      <c r="V5" s="58"/>
      <c r="W5" s="58"/>
      <c r="X5" s="58"/>
      <c r="Y5" s="58"/>
      <c r="Z5" s="58"/>
      <c r="AA5" s="58"/>
      <c r="AB5" s="58"/>
      <c r="AC5" s="58"/>
      <c r="AD5" s="58"/>
      <c r="AE5" s="58"/>
      <c r="AG5" s="58"/>
      <c r="AL5" s="70" t="s">
        <v>37</v>
      </c>
      <c r="AM5" s="58"/>
      <c r="AN5" s="58"/>
      <c r="AO5" s="58"/>
      <c r="AP5" s="58"/>
      <c r="AQ5" s="58"/>
      <c r="AR5" s="58"/>
      <c r="AS5" s="58"/>
      <c r="AT5" s="58"/>
      <c r="AU5" s="58"/>
      <c r="AV5" s="58"/>
      <c r="AW5" s="58"/>
      <c r="AX5" s="58"/>
      <c r="AY5" s="58"/>
      <c r="AZ5" s="58"/>
      <c r="BA5" s="58"/>
      <c r="BB5" s="58"/>
    </row>
    <row r="6" spans="1:67">
      <c r="A6" s="58"/>
      <c r="B6" s="58"/>
      <c r="C6" s="70" t="s">
        <v>0</v>
      </c>
      <c r="D6" s="70">
        <v>1</v>
      </c>
      <c r="E6" s="70">
        <v>2</v>
      </c>
      <c r="F6" s="70">
        <v>3</v>
      </c>
      <c r="G6" s="70">
        <v>4</v>
      </c>
      <c r="H6" s="70">
        <v>5</v>
      </c>
      <c r="I6" s="70">
        <v>6</v>
      </c>
      <c r="J6" s="70">
        <v>7</v>
      </c>
      <c r="K6" s="70">
        <v>8</v>
      </c>
      <c r="L6" s="70">
        <v>9</v>
      </c>
      <c r="M6" s="70">
        <v>10</v>
      </c>
      <c r="N6" s="70">
        <v>11</v>
      </c>
      <c r="O6" s="70">
        <v>12</v>
      </c>
      <c r="P6" s="58"/>
      <c r="Q6" s="70" t="s">
        <v>59</v>
      </c>
      <c r="S6" s="70" t="s">
        <v>0</v>
      </c>
      <c r="T6" s="70">
        <v>1</v>
      </c>
      <c r="U6" s="70">
        <v>2</v>
      </c>
      <c r="V6" s="70">
        <v>3</v>
      </c>
      <c r="W6" s="70">
        <v>4</v>
      </c>
      <c r="X6" s="70">
        <v>5</v>
      </c>
      <c r="Y6" s="70">
        <v>6</v>
      </c>
      <c r="Z6" s="70">
        <v>7</v>
      </c>
      <c r="AA6" s="70">
        <v>8</v>
      </c>
      <c r="AB6" s="70">
        <v>9</v>
      </c>
      <c r="AC6" s="70">
        <v>10</v>
      </c>
      <c r="AD6" s="70">
        <v>11</v>
      </c>
      <c r="AE6" s="70">
        <v>12</v>
      </c>
      <c r="AG6" s="70" t="s">
        <v>75</v>
      </c>
      <c r="AI6" s="70" t="s">
        <v>171</v>
      </c>
      <c r="AK6" s="70" t="s">
        <v>0</v>
      </c>
      <c r="AL6" s="70">
        <v>1</v>
      </c>
      <c r="AM6" s="70">
        <v>2</v>
      </c>
      <c r="AN6" s="70">
        <v>3</v>
      </c>
      <c r="AO6" s="70">
        <v>4</v>
      </c>
      <c r="AP6" s="70">
        <v>5</v>
      </c>
      <c r="AQ6" s="70">
        <v>6</v>
      </c>
      <c r="AR6" s="70">
        <v>7</v>
      </c>
      <c r="AS6" s="70">
        <v>8</v>
      </c>
      <c r="AT6" s="70">
        <v>9</v>
      </c>
      <c r="AU6" s="70">
        <v>10</v>
      </c>
      <c r="AV6" s="70">
        <v>11</v>
      </c>
      <c r="AW6" s="70">
        <v>12</v>
      </c>
      <c r="AX6" s="70"/>
      <c r="AY6" s="70" t="s">
        <v>78</v>
      </c>
      <c r="AZ6" s="58"/>
      <c r="BA6" s="76" t="s">
        <v>69</v>
      </c>
      <c r="BB6" s="58"/>
      <c r="BC6" s="70" t="s">
        <v>37</v>
      </c>
      <c r="BD6" s="70">
        <v>1</v>
      </c>
      <c r="BE6" s="70">
        <v>2</v>
      </c>
      <c r="BF6" s="70">
        <v>3</v>
      </c>
      <c r="BG6" s="70">
        <v>4</v>
      </c>
      <c r="BH6" s="70">
        <v>5</v>
      </c>
      <c r="BI6" s="70">
        <v>6</v>
      </c>
      <c r="BJ6" s="70">
        <v>7</v>
      </c>
      <c r="BK6" s="70">
        <v>8</v>
      </c>
      <c r="BL6" s="70">
        <v>9</v>
      </c>
      <c r="BM6" s="70">
        <v>10</v>
      </c>
      <c r="BN6" s="70">
        <v>11</v>
      </c>
      <c r="BO6" s="70">
        <v>12</v>
      </c>
    </row>
    <row r="7" spans="1:67">
      <c r="A7" s="58"/>
      <c r="B7" s="58"/>
      <c r="C7" s="70">
        <v>1</v>
      </c>
      <c r="D7" s="77">
        <f ca="1">('Active Subscription Projection'!C7-'Active Subscription Projection'!D7)*subscription_price*(subscription_length-'Active Subscription Projection'!D$6)/subscription_length</f>
        <v>1760</v>
      </c>
      <c r="E7" s="77">
        <f ca="1">('Active Subscription Projection'!D7-'Active Subscription Projection'!E7)*subscription_price*(subscription_length-'Active Subscription Projection'!E$6)/subscription_length</f>
        <v>9840</v>
      </c>
      <c r="F7" s="77">
        <f ca="1">('Active Subscription Projection'!E7-'Active Subscription Projection'!F7)*subscription_price*(subscription_length-'Active Subscription Projection'!F$6)/subscription_length</f>
        <v>7651.5839999999953</v>
      </c>
      <c r="G7" s="77">
        <f ca="1">('Active Subscription Projection'!F7-'Active Subscription Projection'!G7)*subscription_price*(subscription_length-'Active Subscription Projection'!G$6)/subscription_length</f>
        <v>2946.1432320000022</v>
      </c>
      <c r="H7" s="77">
        <f ca="1">('Active Subscription Projection'!G7-'Active Subscription Projection'!H7)*subscription_price*(subscription_length-'Active Subscription Projection'!H$6)/subscription_length</f>
        <v>8821.3772908800001</v>
      </c>
      <c r="I7" s="77">
        <f ca="1">('Active Subscription Projection'!H7-'Active Subscription Projection'!I7)*subscription_price*(subscription_length-'Active Subscription Projection'!I$6)/subscription_length</f>
        <v>1568.8303976793613</v>
      </c>
      <c r="J7" s="77">
        <f ca="1">('Active Subscription Projection'!I7-'Active Subscription Projection'!J7)*subscription_price*(subscription_length-'Active Subscription Projection'!J$6)/subscription_length</f>
        <v>2262.8784146689713</v>
      </c>
      <c r="K7" s="77">
        <f ca="1">('Active Subscription Projection'!J7-'Active Subscription Projection'!K7)*subscription_price*(subscription_length-'Active Subscription Projection'!K$6)/subscription_length</f>
        <v>4213.5040716640542</v>
      </c>
      <c r="L7" s="77">
        <f ca="1">('Active Subscription Projection'!K7-'Active Subscription Projection'!L7)*subscription_price*(subscription_length-'Active Subscription Projection'!L$6)/subscription_length</f>
        <v>2434.0461585599974</v>
      </c>
      <c r="M7" s="77">
        <f ca="1">('Active Subscription Projection'!L7-'Active Subscription Projection'!M7)*subscription_price*(subscription_length-'Active Subscription Projection'!M$6)/subscription_length</f>
        <v>425.44176492648694</v>
      </c>
      <c r="N7" s="77">
        <f ca="1">('Active Subscription Projection'!M7-'Active Subscription Projection'!N7)*subscription_price*(subscription_length-'Active Subscription Projection'!N$6)/subscription_length</f>
        <v>89.64665760950993</v>
      </c>
      <c r="O7" s="77">
        <f ca="1">('Active Subscription Projection'!N7-'Active Subscription Projection'!O7)*subscription_price*(subscription_length-'Active Subscription Projection'!O$6)/subscription_length</f>
        <v>0</v>
      </c>
      <c r="P7" s="59"/>
      <c r="Q7" s="77">
        <f ca="1">SUM(D7:O7)</f>
        <v>42013.451987988381</v>
      </c>
      <c r="S7" s="70">
        <v>1</v>
      </c>
      <c r="T7" s="77">
        <f ca="1">('Active Subscription Projection'!C7-'Active Subscription Projection'!D7)*admin_cost</f>
        <v>120</v>
      </c>
      <c r="U7" s="77">
        <f ca="1">('Active Subscription Projection'!D7-'Active Subscription Projection'!E7)*admin_cost</f>
        <v>738</v>
      </c>
      <c r="V7" s="77">
        <f ca="1">('Active Subscription Projection'!E7-'Active Subscription Projection'!F7)*admin_cost</f>
        <v>637.63199999999961</v>
      </c>
      <c r="W7" s="77">
        <f ca="1">('Active Subscription Projection'!F7-'Active Subscription Projection'!G7)*admin_cost</f>
        <v>276.2009280000002</v>
      </c>
      <c r="X7" s="77">
        <f ca="1">('Active Subscription Projection'!G7-'Active Subscription Projection'!H7)*admin_cost</f>
        <v>945.14756688000011</v>
      </c>
      <c r="Y7" s="77">
        <f ca="1">('Active Subscription Projection'!H7-'Active Subscription Projection'!I7)*admin_cost</f>
        <v>196.10379970992017</v>
      </c>
      <c r="Z7" s="77">
        <f ca="1">('Active Subscription Projection'!I7-'Active Subscription Projection'!J7)*admin_cost</f>
        <v>339.4317622003457</v>
      </c>
      <c r="AA7" s="77">
        <f ca="1">('Active Subscription Projection'!J7-'Active Subscription Projection'!K7)*admin_cost</f>
        <v>790.03201343701016</v>
      </c>
      <c r="AB7" s="77">
        <f ca="1">('Active Subscription Projection'!K7-'Active Subscription Projection'!L7)*admin_cost</f>
        <v>608.51153963999934</v>
      </c>
      <c r="AC7" s="77">
        <f ca="1">('Active Subscription Projection'!L7-'Active Subscription Projection'!M7)*admin_cost</f>
        <v>159.5406618474326</v>
      </c>
      <c r="AD7" s="77">
        <f ca="1">('Active Subscription Projection'!M7-'Active Subscription Projection'!N7)*admin_cost</f>
        <v>67.234993207132447</v>
      </c>
      <c r="AE7" s="77">
        <f ca="1">('Active Subscription Projection'!N7-'Active Subscription Projection'!O7)*admin_cost</f>
        <v>133.7304014889861</v>
      </c>
      <c r="AG7" s="77">
        <f ca="1">SUM(T7:AE7)</f>
        <v>5011.5656664108274</v>
      </c>
      <c r="AI7" s="77">
        <f t="shared" ref="AI7:AI38" ca="1" si="0">production_cost</f>
        <v>15000</v>
      </c>
      <c r="AK7" s="70">
        <v>1</v>
      </c>
      <c r="AL7" s="77">
        <f ca="1">D7+T7+IF(AL$6=1,$AI7,0)</f>
        <v>16880</v>
      </c>
      <c r="AM7" s="77">
        <f t="shared" ref="AM7:AW7" ca="1" si="1">E7+U7+IF(AM$6=1,$AI7,0)</f>
        <v>10578</v>
      </c>
      <c r="AN7" s="77">
        <f t="shared" ca="1" si="1"/>
        <v>8289.2159999999949</v>
      </c>
      <c r="AO7" s="77">
        <f t="shared" ca="1" si="1"/>
        <v>3222.3441600000024</v>
      </c>
      <c r="AP7" s="77">
        <f t="shared" ca="1" si="1"/>
        <v>9766.5248577599996</v>
      </c>
      <c r="AQ7" s="77">
        <f t="shared" ca="1" si="1"/>
        <v>1764.9341973892815</v>
      </c>
      <c r="AR7" s="77">
        <f t="shared" ca="1" si="1"/>
        <v>2602.3101768693168</v>
      </c>
      <c r="AS7" s="77">
        <f t="shared" ca="1" si="1"/>
        <v>5003.5360851010646</v>
      </c>
      <c r="AT7" s="77">
        <f t="shared" ca="1" si="1"/>
        <v>3042.5576981999966</v>
      </c>
      <c r="AU7" s="77">
        <f t="shared" ca="1" si="1"/>
        <v>584.98242677391954</v>
      </c>
      <c r="AV7" s="77">
        <f t="shared" ca="1" si="1"/>
        <v>156.88165081664238</v>
      </c>
      <c r="AW7" s="77">
        <f t="shared" ca="1" si="1"/>
        <v>133.7304014889861</v>
      </c>
      <c r="AY7" s="77">
        <f ca="1">SUM(AL7:AW7)</f>
        <v>62025.017654399198</v>
      </c>
      <c r="AZ7" s="63"/>
      <c r="BA7" s="83" t="b">
        <f ca="1">ROUND(AY7,2)=ROUND(AG7+Q7+AI7,2)</f>
        <v>1</v>
      </c>
      <c r="BB7" s="63"/>
      <c r="BC7" s="70" t="s">
        <v>56</v>
      </c>
      <c r="BD7" s="77">
        <f ca="1">MIN(AL7:AL106)</f>
        <v>15117.5</v>
      </c>
      <c r="BE7" s="77">
        <f t="shared" ref="BE7:BF7" ca="1" si="2">MIN(AM7:AM106)</f>
        <v>409.03750000000196</v>
      </c>
      <c r="BF7" s="77">
        <f t="shared" ca="1" si="2"/>
        <v>685.98172500000169</v>
      </c>
      <c r="BG7" s="77">
        <f t="shared" ref="BG7" ca="1" si="3">MIN(AO7:AO106)</f>
        <v>310.06721514999981</v>
      </c>
      <c r="BH7" s="77">
        <f t="shared" ref="BH7" ca="1" si="4">MIN(AP7:AP106)</f>
        <v>0</v>
      </c>
      <c r="BI7" s="77">
        <f t="shared" ref="BI7" ca="1" si="5">MIN(AQ7:AQ106)</f>
        <v>153.68902040507055</v>
      </c>
      <c r="BJ7" s="77">
        <f t="shared" ref="BJ7" ca="1" si="6">MIN(AR7:AR106)</f>
        <v>0</v>
      </c>
      <c r="BK7" s="77">
        <f t="shared" ref="BK7" ca="1" si="7">MIN(AS7:AS106)</f>
        <v>34.409867856980668</v>
      </c>
      <c r="BL7" s="77">
        <f t="shared" ref="BL7" ca="1" si="8">MIN(AT7:AT106)</f>
        <v>14.752798405504564</v>
      </c>
      <c r="BM7" s="77">
        <f t="shared" ref="BM7" ca="1" si="9">MIN(AU7:AU106)</f>
        <v>39.60588129249436</v>
      </c>
      <c r="BN7" s="77">
        <f t="shared" ref="BN7" ca="1" si="10">MIN(AV7:AV106)</f>
        <v>12.083839412443808</v>
      </c>
      <c r="BO7" s="77">
        <f t="shared" ref="BO7" ca="1" si="11">MIN(AW7:AW106)</f>
        <v>7.6350431216396828</v>
      </c>
    </row>
    <row r="8" spans="1:67">
      <c r="A8" s="58"/>
      <c r="B8" s="58"/>
      <c r="C8" s="70">
        <f>C7+1</f>
        <v>2</v>
      </c>
      <c r="D8" s="77">
        <f ca="1">('Active Subscription Projection'!C8-'Active Subscription Projection'!D8)*subscription_price*(subscription_length-'Active Subscription Projection'!D$6)/subscription_length</f>
        <v>8250</v>
      </c>
      <c r="E8" s="77">
        <f ca="1">('Active Subscription Projection'!D8-'Active Subscription Projection'!E8)*subscription_price*(subscription_length-'Active Subscription Projection'!E$6)/subscription_length</f>
        <v>14800</v>
      </c>
      <c r="F8" s="77">
        <f ca="1">('Active Subscription Projection'!E8-'Active Subscription Projection'!F8)*subscription_price*(subscription_length-'Active Subscription Projection'!F$6)/subscription_length</f>
        <v>7342.6499999999951</v>
      </c>
      <c r="G8" s="77">
        <f ca="1">('Active Subscription Projection'!F8-'Active Subscription Projection'!G8)*subscription_price*(subscription_length-'Active Subscription Projection'!G$6)/subscription_length</f>
        <v>10848.474000000002</v>
      </c>
      <c r="H8" s="77">
        <f ca="1">('Active Subscription Projection'!G8-'Active Subscription Projection'!H8)*subscription_price*(subscription_length-'Active Subscription Projection'!H$6)/subscription_length</f>
        <v>1097.225787000003</v>
      </c>
      <c r="I8" s="77">
        <f ca="1">('Active Subscription Projection'!H8-'Active Subscription Projection'!I8)*subscription_price*(subscription_length-'Active Subscription Projection'!I$6)/subscription_length</f>
        <v>1142.6822838900025</v>
      </c>
      <c r="J8" s="77">
        <f ca="1">('Active Subscription Projection'!I8-'Active Subscription Projection'!J8)*subscription_price*(subscription_length-'Active Subscription Projection'!J$6)/subscription_length</f>
        <v>1312.7242904212517</v>
      </c>
      <c r="K8" s="77">
        <f ca="1">('Active Subscription Projection'!J8-'Active Subscription Projection'!K8)*subscription_price*(subscription_length-'Active Subscription Projection'!K$6)/subscription_length</f>
        <v>1277.0181897217917</v>
      </c>
      <c r="L8" s="77">
        <f ca="1">('Active Subscription Projection'!K8-'Active Subscription Projection'!L8)*subscription_price*(subscription_length-'Active Subscription Projection'!L$6)/subscription_length</f>
        <v>84.043759611064161</v>
      </c>
      <c r="M8" s="77">
        <f ca="1">('Active Subscription Projection'!L8-'Active Subscription Projection'!M8)*subscription_price*(subscription_length-'Active Subscription Projection'!M$6)/subscription_length</f>
        <v>352.72232089212957</v>
      </c>
      <c r="N8" s="77">
        <f ca="1">('Active Subscription Projection'!M8-'Active Subscription Projection'!N8)*subscription_price*(subscription_length-'Active Subscription Projection'!N$6)/subscription_length</f>
        <v>785.79107361694969</v>
      </c>
      <c r="O8" s="77">
        <f ca="1">('Active Subscription Projection'!N8-'Active Subscription Projection'!O8)*subscription_price*(subscription_length-'Active Subscription Projection'!O$6)/subscription_length</f>
        <v>0</v>
      </c>
      <c r="P8" s="59"/>
      <c r="Q8" s="77">
        <f t="shared" ref="Q8:Q71" ca="1" si="12">SUM(D8:O8)</f>
        <v>47293.331705153192</v>
      </c>
      <c r="S8" s="70">
        <f>S7+1</f>
        <v>2</v>
      </c>
      <c r="T8" s="77">
        <f ca="1">('Active Subscription Projection'!C8-'Active Subscription Projection'!D8)*admin_cost</f>
        <v>562.5</v>
      </c>
      <c r="U8" s="77">
        <f ca="1">('Active Subscription Projection'!D8-'Active Subscription Projection'!E8)*admin_cost</f>
        <v>1110</v>
      </c>
      <c r="V8" s="77">
        <f ca="1">('Active Subscription Projection'!E8-'Active Subscription Projection'!F8)*admin_cost</f>
        <v>611.88749999999959</v>
      </c>
      <c r="W8" s="77">
        <f ca="1">('Active Subscription Projection'!F8-'Active Subscription Projection'!G8)*admin_cost</f>
        <v>1017.0444375000002</v>
      </c>
      <c r="X8" s="77">
        <f ca="1">('Active Subscription Projection'!G8-'Active Subscription Projection'!H8)*admin_cost</f>
        <v>117.55990575000033</v>
      </c>
      <c r="Y8" s="77">
        <f ca="1">('Active Subscription Projection'!H8-'Active Subscription Projection'!I8)*admin_cost</f>
        <v>142.83528548625031</v>
      </c>
      <c r="Z8" s="77">
        <f ca="1">('Active Subscription Projection'!I8-'Active Subscription Projection'!J8)*admin_cost</f>
        <v>196.90864356318775</v>
      </c>
      <c r="AA8" s="77">
        <f ca="1">('Active Subscription Projection'!J8-'Active Subscription Projection'!K8)*admin_cost</f>
        <v>239.44091057283595</v>
      </c>
      <c r="AB8" s="77">
        <f ca="1">('Active Subscription Projection'!K8-'Active Subscription Projection'!L8)*admin_cost</f>
        <v>21.01093990276604</v>
      </c>
      <c r="AC8" s="77">
        <f ca="1">('Active Subscription Projection'!L8-'Active Subscription Projection'!M8)*admin_cost</f>
        <v>132.27087033454859</v>
      </c>
      <c r="AD8" s="77">
        <f ca="1">('Active Subscription Projection'!M8-'Active Subscription Projection'!N8)*admin_cost</f>
        <v>589.34330521271227</v>
      </c>
      <c r="AE8" s="77">
        <f ca="1">('Active Subscription Projection'!N8-'Active Subscription Projection'!O8)*admin_cost</f>
        <v>504.93327090701916</v>
      </c>
      <c r="AG8" s="77">
        <f t="shared" ref="AG8:AG71" ca="1" si="13">SUM(T8:AE8)</f>
        <v>5245.7350692293203</v>
      </c>
      <c r="AI8" s="77">
        <f t="shared" ca="1" si="0"/>
        <v>15000</v>
      </c>
      <c r="AK8" s="70">
        <f>AK7+1</f>
        <v>2</v>
      </c>
      <c r="AL8" s="77">
        <f t="shared" ref="AL8:AL71" ca="1" si="14">D8+T8+IF(AL$6=1,$AI8,0)</f>
        <v>23812.5</v>
      </c>
      <c r="AM8" s="77">
        <f t="shared" ref="AM8:AM71" ca="1" si="15">E8+U8+IF(AM$6=1,$AI8,0)</f>
        <v>15910</v>
      </c>
      <c r="AN8" s="77">
        <f t="shared" ref="AN8:AN71" ca="1" si="16">F8+V8+IF(AN$6=1,$AI8,0)</f>
        <v>7954.5374999999949</v>
      </c>
      <c r="AO8" s="77">
        <f t="shared" ref="AO8:AO71" ca="1" si="17">G8+W8+IF(AO$6=1,$AI8,0)</f>
        <v>11865.518437500003</v>
      </c>
      <c r="AP8" s="77">
        <f t="shared" ref="AP8:AP71" ca="1" si="18">H8+X8+IF(AP$6=1,$AI8,0)</f>
        <v>1214.7856927500034</v>
      </c>
      <c r="AQ8" s="77">
        <f t="shared" ref="AQ8:AQ71" ca="1" si="19">I8+Y8+IF(AQ$6=1,$AI8,0)</f>
        <v>1285.5175693762528</v>
      </c>
      <c r="AR8" s="77">
        <f t="shared" ref="AR8:AR71" ca="1" si="20">J8+Z8+IF(AR$6=1,$AI8,0)</f>
        <v>1509.6329339844394</v>
      </c>
      <c r="AS8" s="77">
        <f t="shared" ref="AS8:AS71" ca="1" si="21">K8+AA8+IF(AS$6=1,$AI8,0)</f>
        <v>1516.4591002946277</v>
      </c>
      <c r="AT8" s="77">
        <f t="shared" ref="AT8:AT71" ca="1" si="22">L8+AB8+IF(AT$6=1,$AI8,0)</f>
        <v>105.0546995138302</v>
      </c>
      <c r="AU8" s="77">
        <f t="shared" ref="AU8:AU71" ca="1" si="23">M8+AC8+IF(AU$6=1,$AI8,0)</f>
        <v>484.99319122667816</v>
      </c>
      <c r="AV8" s="77">
        <f t="shared" ref="AV8:AV71" ca="1" si="24">N8+AD8+IF(AV$6=1,$AI8,0)</f>
        <v>1375.134378829662</v>
      </c>
      <c r="AW8" s="77">
        <f t="shared" ref="AW8:AW71" ca="1" si="25">O8+AE8+IF(AW$6=1,$AI8,0)</f>
        <v>504.93327090701916</v>
      </c>
      <c r="AY8" s="77">
        <f t="shared" ref="AY8:AY71" ca="1" si="26">SUM(AL8:AW8)</f>
        <v>67539.066774382503</v>
      </c>
      <c r="AZ8" s="63"/>
      <c r="BA8" s="83" t="b">
        <f t="shared" ref="BA8:BA71" ca="1" si="27">ROUND(AY8,2)=ROUND(AG8+Q8+AI8,2)</f>
        <v>1</v>
      </c>
      <c r="BB8" s="63"/>
      <c r="BC8" s="70" t="s">
        <v>57</v>
      </c>
      <c r="BD8" s="77">
        <f ca="1">MAX(AL7:AL106)</f>
        <v>49192.499999999985</v>
      </c>
      <c r="BE8" s="77">
        <f t="shared" ref="BE8:BF8" ca="1" si="28">MAX(AM7:AM106)</f>
        <v>24993.427500000002</v>
      </c>
      <c r="BF8" s="77">
        <f t="shared" ca="1" si="28"/>
        <v>16326.984959999992</v>
      </c>
      <c r="BG8" s="77">
        <f t="shared" ref="BG8" ca="1" si="29">MAX(AO7:AO106)</f>
        <v>12457.576939499997</v>
      </c>
      <c r="BH8" s="77">
        <f t="shared" ref="BH8" ca="1" si="30">MAX(AP7:AP106)</f>
        <v>11345.135716993002</v>
      </c>
      <c r="BI8" s="77">
        <f t="shared" ref="BI8" ca="1" si="31">MAX(AQ7:AQ106)</f>
        <v>8927.0471324735972</v>
      </c>
      <c r="BJ8" s="77">
        <f t="shared" ref="BJ8" ca="1" si="32">MAX(AR7:AR106)</f>
        <v>6739.0621754825552</v>
      </c>
      <c r="BK8" s="77">
        <f t="shared" ref="BK8" ca="1" si="33">MAX(AS7:AS106)</f>
        <v>5003.544147357763</v>
      </c>
      <c r="BL8" s="77">
        <f t="shared" ref="BL8" ca="1" si="34">MAX(AT7:AT106)</f>
        <v>3936.8222241088642</v>
      </c>
      <c r="BM8" s="77">
        <f t="shared" ref="BM8" ca="1" si="35">MAX(AU7:AU106)</f>
        <v>2237.935682326151</v>
      </c>
      <c r="BN8" s="77">
        <f t="shared" ref="BN8" ca="1" si="36">MAX(AV7:AV106)</f>
        <v>1588.4148258443113</v>
      </c>
      <c r="BO8" s="77">
        <f t="shared" ref="BO8" ca="1" si="37">MAX(AW7:AW106)</f>
        <v>643.06757909792429</v>
      </c>
    </row>
    <row r="9" spans="1:67">
      <c r="A9" s="58"/>
      <c r="B9" s="58"/>
      <c r="C9" s="70">
        <f t="shared" ref="C9:C72" si="38">C8+1</f>
        <v>3</v>
      </c>
      <c r="D9" s="77">
        <f ca="1">('Active Subscription Projection'!C9-'Active Subscription Projection'!D9)*subscription_price*(subscription_length-'Active Subscription Projection'!D$6)/subscription_length</f>
        <v>19030</v>
      </c>
      <c r="E9" s="77">
        <f ca="1">('Active Subscription Projection'!D9-'Active Subscription Projection'!E9)*subscription_price*(subscription_length-'Active Subscription Projection'!E$6)/subscription_length</f>
        <v>10502.9</v>
      </c>
      <c r="F9" s="77">
        <f ca="1">('Active Subscription Projection'!E9-'Active Subscription Projection'!F9)*subscription_price*(subscription_length-'Active Subscription Projection'!F$6)/subscription_length</f>
        <v>11760.907590000004</v>
      </c>
      <c r="G9" s="77">
        <f ca="1">('Active Subscription Projection'!F9-'Active Subscription Projection'!G9)*subscription_price*(subscription_length-'Active Subscription Projection'!G$6)/subscription_length</f>
        <v>7473.9593073599972</v>
      </c>
      <c r="H9" s="77">
        <f ca="1">('Active Subscription Projection'!G9-'Active Subscription Projection'!H9)*subscription_price*(subscription_length-'Active Subscription Projection'!H$6)/subscription_length</f>
        <v>487.91236250484235</v>
      </c>
      <c r="I9" s="77">
        <f ca="1">('Active Subscription Projection'!H9-'Active Subscription Projection'!I9)*subscription_price*(subscription_length-'Active Subscription Projection'!I$6)/subscription_length</f>
        <v>3151.5753103460593</v>
      </c>
      <c r="J9" s="77">
        <f ca="1">('Active Subscription Projection'!I9-'Active Subscription Projection'!J9)*subscription_price*(subscription_length-'Active Subscription Projection'!J$6)/subscription_length</f>
        <v>2257.6226282735206</v>
      </c>
      <c r="K9" s="77">
        <f ca="1">('Active Subscription Projection'!J9-'Active Subscription Projection'!K9)*subscription_price*(subscription_length-'Active Subscription Projection'!K$6)/subscription_length</f>
        <v>2091.9350460245387</v>
      </c>
      <c r="L9" s="77">
        <f ca="1">('Active Subscription Projection'!K9-'Active Subscription Projection'!L9)*subscription_price*(subscription_length-'Active Subscription Projection'!L$6)/subscription_length</f>
        <v>1084.1335409760172</v>
      </c>
      <c r="M9" s="77">
        <f ca="1">('Active Subscription Projection'!L9-'Active Subscription Projection'!M9)*subscription_price*(subscription_length-'Active Subscription Projection'!M$6)/subscription_length</f>
        <v>810.72733515176424</v>
      </c>
      <c r="N9" s="77">
        <f ca="1">('Active Subscription Projection'!M9-'Active Subscription Projection'!N9)*subscription_price*(subscription_length-'Active Subscription Projection'!N$6)/subscription_length</f>
        <v>507.35682375452325</v>
      </c>
      <c r="O9" s="77">
        <f ca="1">('Active Subscription Projection'!N9-'Active Subscription Projection'!O9)*subscription_price*(subscription_length-'Active Subscription Projection'!O$6)/subscription_length</f>
        <v>0</v>
      </c>
      <c r="P9" s="59"/>
      <c r="Q9" s="77">
        <f t="shared" ca="1" si="12"/>
        <v>59159.029944391274</v>
      </c>
      <c r="S9" s="70">
        <f t="shared" ref="S9:S72" si="39">S8+1</f>
        <v>3</v>
      </c>
      <c r="T9" s="77">
        <f ca="1">('Active Subscription Projection'!C9-'Active Subscription Projection'!D9)*admin_cost</f>
        <v>1297.5</v>
      </c>
      <c r="U9" s="77">
        <f ca="1">('Active Subscription Projection'!D9-'Active Subscription Projection'!E9)*admin_cost</f>
        <v>787.71749999999997</v>
      </c>
      <c r="V9" s="77">
        <f ca="1">('Active Subscription Projection'!E9-'Active Subscription Projection'!F9)*admin_cost</f>
        <v>980.07563250000044</v>
      </c>
      <c r="W9" s="77">
        <f ca="1">('Active Subscription Projection'!F9-'Active Subscription Projection'!G9)*admin_cost</f>
        <v>700.68368506499974</v>
      </c>
      <c r="X9" s="77">
        <f ca="1">('Active Subscription Projection'!G9-'Active Subscription Projection'!H9)*admin_cost</f>
        <v>52.276324554090252</v>
      </c>
      <c r="Y9" s="77">
        <f ca="1">('Active Subscription Projection'!H9-'Active Subscription Projection'!I9)*admin_cost</f>
        <v>393.94691379325741</v>
      </c>
      <c r="Z9" s="77">
        <f ca="1">('Active Subscription Projection'!I9-'Active Subscription Projection'!J9)*admin_cost</f>
        <v>338.64339424102809</v>
      </c>
      <c r="AA9" s="77">
        <f ca="1">('Active Subscription Projection'!J9-'Active Subscription Projection'!K9)*admin_cost</f>
        <v>392.237821129601</v>
      </c>
      <c r="AB9" s="77">
        <f ca="1">('Active Subscription Projection'!K9-'Active Subscription Projection'!L9)*admin_cost</f>
        <v>271.03338524400431</v>
      </c>
      <c r="AC9" s="77">
        <f ca="1">('Active Subscription Projection'!L9-'Active Subscription Projection'!M9)*admin_cost</f>
        <v>304.02275068191159</v>
      </c>
      <c r="AD9" s="77">
        <f ca="1">('Active Subscription Projection'!M9-'Active Subscription Projection'!N9)*admin_cost</f>
        <v>380.51761781589244</v>
      </c>
      <c r="AE9" s="77">
        <f ca="1">('Active Subscription Projection'!N9-'Active Subscription Projection'!O9)*admin_cost</f>
        <v>281.83671559563771</v>
      </c>
      <c r="AG9" s="77">
        <f t="shared" ca="1" si="13"/>
        <v>6180.4917406204231</v>
      </c>
      <c r="AI9" s="77">
        <f t="shared" ca="1" si="0"/>
        <v>15000</v>
      </c>
      <c r="AK9" s="70">
        <f t="shared" ref="AK9:AK72" si="40">AK8+1</f>
        <v>3</v>
      </c>
      <c r="AL9" s="77">
        <f t="shared" ca="1" si="14"/>
        <v>35327.5</v>
      </c>
      <c r="AM9" s="77">
        <f t="shared" ca="1" si="15"/>
        <v>11290.6175</v>
      </c>
      <c r="AN9" s="77">
        <f t="shared" ca="1" si="16"/>
        <v>12740.983222500005</v>
      </c>
      <c r="AO9" s="77">
        <f t="shared" ca="1" si="17"/>
        <v>8174.6429924249969</v>
      </c>
      <c r="AP9" s="77">
        <f t="shared" ca="1" si="18"/>
        <v>540.1886870589326</v>
      </c>
      <c r="AQ9" s="77">
        <f t="shared" ca="1" si="19"/>
        <v>3545.5222241393167</v>
      </c>
      <c r="AR9" s="77">
        <f t="shared" ca="1" si="20"/>
        <v>2596.2660225145487</v>
      </c>
      <c r="AS9" s="77">
        <f t="shared" ca="1" si="21"/>
        <v>2484.1728671541396</v>
      </c>
      <c r="AT9" s="77">
        <f t="shared" ca="1" si="22"/>
        <v>1355.1669262200217</v>
      </c>
      <c r="AU9" s="77">
        <f t="shared" ca="1" si="23"/>
        <v>1114.7500858336757</v>
      </c>
      <c r="AV9" s="77">
        <f t="shared" ca="1" si="24"/>
        <v>887.87444157041568</v>
      </c>
      <c r="AW9" s="77">
        <f t="shared" ca="1" si="25"/>
        <v>281.83671559563771</v>
      </c>
      <c r="AY9" s="77">
        <f t="shared" ca="1" si="26"/>
        <v>80339.521685011685</v>
      </c>
      <c r="AZ9" s="63"/>
      <c r="BA9" s="83" t="b">
        <f t="shared" ca="1" si="27"/>
        <v>1</v>
      </c>
      <c r="BB9" s="63"/>
      <c r="BC9" s="70" t="s">
        <v>1</v>
      </c>
      <c r="BD9" s="77">
        <f ca="1">MEDIAN(AL7:AL106)</f>
        <v>34093.75</v>
      </c>
      <c r="BE9" s="77">
        <f t="shared" ref="BE9:BF9" ca="1" si="41">MEDIAN(AM7:AM106)</f>
        <v>11809.520000000004</v>
      </c>
      <c r="BF9" s="77">
        <f t="shared" ca="1" si="41"/>
        <v>6892.1094937500011</v>
      </c>
      <c r="BG9" s="77">
        <f t="shared" ref="BG9" ca="1" si="42">MEDIAN(AO7:AO106)</f>
        <v>5371.7566385874961</v>
      </c>
      <c r="BH9" s="77">
        <f t="shared" ref="BH9" ca="1" si="43">MEDIAN(AP7:AP106)</f>
        <v>5022.6648719827654</v>
      </c>
      <c r="BI9" s="77">
        <f t="shared" ref="BI9" ca="1" si="44">MEDIAN(AQ7:AQ106)</f>
        <v>3400.2839695237217</v>
      </c>
      <c r="BJ9" s="77">
        <f t="shared" ref="BJ9" ca="1" si="45">MEDIAN(AR7:AR106)</f>
        <v>2608.1977369034394</v>
      </c>
      <c r="BK9" s="77">
        <f t="shared" ref="BK9" ca="1" si="46">MEDIAN(AS7:AS106)</f>
        <v>1842.726445015941</v>
      </c>
      <c r="BL9" s="77">
        <f t="shared" ref="BL9" ca="1" si="47">MEDIAN(AT7:AT106)</f>
        <v>1581.6731333425255</v>
      </c>
      <c r="BM9" s="77">
        <f t="shared" ref="BM9" ca="1" si="48">MEDIAN(AU7:AU106)</f>
        <v>947.57090987963147</v>
      </c>
      <c r="BN9" s="77">
        <f t="shared" ref="BN9" ca="1" si="49">MEDIAN(AV7:AV106)</f>
        <v>503.95070544217958</v>
      </c>
      <c r="BO9" s="77">
        <f t="shared" ref="BO9" ca="1" si="50">MEDIAN(AW7:AW106)</f>
        <v>201.88740431015015</v>
      </c>
    </row>
    <row r="10" spans="1:67">
      <c r="A10" s="58"/>
      <c r="B10" s="58"/>
      <c r="C10" s="70">
        <f t="shared" si="38"/>
        <v>4</v>
      </c>
      <c r="D10" s="77">
        <f ca="1">('Active Subscription Projection'!C10-'Active Subscription Projection'!D10)*subscription_price*(subscription_length-'Active Subscription Projection'!D$6)/subscription_length</f>
        <v>18150</v>
      </c>
      <c r="E10" s="77">
        <f ca="1">('Active Subscription Projection'!D10-'Active Subscription Projection'!E10)*subscription_price*(subscription_length-'Active Subscription Projection'!E$6)/subscription_length</f>
        <v>17200.999999999996</v>
      </c>
      <c r="F10" s="77">
        <f ca="1">('Active Subscription Projection'!E10-'Active Subscription Projection'!F10)*subscription_price*(subscription_length-'Active Subscription Projection'!F$6)/subscription_length</f>
        <v>5907.2408999999998</v>
      </c>
      <c r="G10" s="77">
        <f ca="1">('Active Subscription Projection'!F10-'Active Subscription Projection'!G10)*subscription_price*(subscription_length-'Active Subscription Projection'!G$6)/subscription_length</f>
        <v>4539.890324</v>
      </c>
      <c r="H10" s="77">
        <f ca="1">('Active Subscription Projection'!G10-'Active Subscription Projection'!H10)*subscription_price*(subscription_length-'Active Subscription Projection'!H$6)/subscription_length</f>
        <v>5676.3562899750004</v>
      </c>
      <c r="I10" s="77">
        <f ca="1">('Active Subscription Projection'!H10-'Active Subscription Projection'!I10)*subscription_price*(subscription_length-'Active Subscription Projection'!I$6)/subscription_length</f>
        <v>1792.10677154925</v>
      </c>
      <c r="J10" s="77">
        <f ca="1">('Active Subscription Projection'!I10-'Active Subscription Projection'!J10)*subscription_price*(subscription_length-'Active Subscription Projection'!J$6)/subscription_length</f>
        <v>988.18605441453201</v>
      </c>
      <c r="K10" s="77">
        <f ca="1">('Active Subscription Projection'!J10-'Active Subscription Projection'!K10)*subscription_price*(subscription_length-'Active Subscription Projection'!K$6)/subscription_length</f>
        <v>1393.600124390854</v>
      </c>
      <c r="L10" s="77">
        <f ca="1">('Active Subscription Projection'!K10-'Active Subscription Projection'!L10)*subscription_price*(subscription_length-'Active Subscription Projection'!L$6)/subscription_length</f>
        <v>1777.7009116163454</v>
      </c>
      <c r="M10" s="77">
        <f ca="1">('Active Subscription Projection'!L10-'Active Subscription Projection'!M10)*subscription_price*(subscription_length-'Active Subscription Projection'!M$6)/subscription_length</f>
        <v>682.09708902423608</v>
      </c>
      <c r="N10" s="77">
        <f ca="1">('Active Subscription Projection'!M10-'Active Subscription Projection'!N10)*subscription_price*(subscription_length-'Active Subscription Projection'!N$6)/subscription_length</f>
        <v>191.54296774006525</v>
      </c>
      <c r="O10" s="77">
        <f ca="1">('Active Subscription Projection'!N10-'Active Subscription Projection'!O10)*subscription_price*(subscription_length-'Active Subscription Projection'!O$6)/subscription_length</f>
        <v>0</v>
      </c>
      <c r="P10" s="59"/>
      <c r="Q10" s="77">
        <f t="shared" ca="1" si="12"/>
        <v>58299.721432710285</v>
      </c>
      <c r="S10" s="70">
        <f t="shared" si="39"/>
        <v>4</v>
      </c>
      <c r="T10" s="77">
        <f ca="1">('Active Subscription Projection'!C10-'Active Subscription Projection'!D10)*admin_cost</f>
        <v>1237.5</v>
      </c>
      <c r="U10" s="77">
        <f ca="1">('Active Subscription Projection'!D10-'Active Subscription Projection'!E10)*admin_cost</f>
        <v>1290.0749999999996</v>
      </c>
      <c r="V10" s="77">
        <f ca="1">('Active Subscription Projection'!E10-'Active Subscription Projection'!F10)*admin_cost</f>
        <v>492.27007499999991</v>
      </c>
      <c r="W10" s="77">
        <f ca="1">('Active Subscription Projection'!F10-'Active Subscription Projection'!G10)*admin_cost</f>
        <v>425.614717875</v>
      </c>
      <c r="X10" s="77">
        <f ca="1">('Active Subscription Projection'!G10-'Active Subscription Projection'!H10)*admin_cost</f>
        <v>608.18103106875014</v>
      </c>
      <c r="Y10" s="77">
        <f ca="1">('Active Subscription Projection'!H10-'Active Subscription Projection'!I10)*admin_cost</f>
        <v>224.01334644365625</v>
      </c>
      <c r="Z10" s="77">
        <f ca="1">('Active Subscription Projection'!I10-'Active Subscription Projection'!J10)*admin_cost</f>
        <v>148.2279081621798</v>
      </c>
      <c r="AA10" s="77">
        <f ca="1">('Active Subscription Projection'!J10-'Active Subscription Projection'!K10)*admin_cost</f>
        <v>261.30002332328513</v>
      </c>
      <c r="AB10" s="77">
        <f ca="1">('Active Subscription Projection'!K10-'Active Subscription Projection'!L10)*admin_cost</f>
        <v>444.42522790408634</v>
      </c>
      <c r="AC10" s="77">
        <f ca="1">('Active Subscription Projection'!L10-'Active Subscription Projection'!M10)*admin_cost</f>
        <v>255.78640838408853</v>
      </c>
      <c r="AD10" s="77">
        <f ca="1">('Active Subscription Projection'!M10-'Active Subscription Projection'!N10)*admin_cost</f>
        <v>143.65722580504894</v>
      </c>
      <c r="AE10" s="77">
        <f ca="1">('Active Subscription Projection'!N10-'Active Subscription Projection'!O10)*admin_cost</f>
        <v>202.80175071149222</v>
      </c>
      <c r="AG10" s="77">
        <f t="shared" ca="1" si="13"/>
        <v>5733.8527146775878</v>
      </c>
      <c r="AI10" s="77">
        <f t="shared" ca="1" si="0"/>
        <v>15000</v>
      </c>
      <c r="AK10" s="70">
        <f t="shared" si="40"/>
        <v>4</v>
      </c>
      <c r="AL10" s="77">
        <f t="shared" ca="1" si="14"/>
        <v>34387.5</v>
      </c>
      <c r="AM10" s="77">
        <f t="shared" ca="1" si="15"/>
        <v>18491.074999999997</v>
      </c>
      <c r="AN10" s="77">
        <f t="shared" ca="1" si="16"/>
        <v>6399.5109749999992</v>
      </c>
      <c r="AO10" s="77">
        <f t="shared" ca="1" si="17"/>
        <v>4965.5050418749997</v>
      </c>
      <c r="AP10" s="77">
        <f t="shared" ca="1" si="18"/>
        <v>6284.5373210437501</v>
      </c>
      <c r="AQ10" s="77">
        <f t="shared" ca="1" si="19"/>
        <v>2016.1201179929062</v>
      </c>
      <c r="AR10" s="77">
        <f t="shared" ca="1" si="20"/>
        <v>1136.4139625767118</v>
      </c>
      <c r="AS10" s="77">
        <f t="shared" ca="1" si="21"/>
        <v>1654.9001477141392</v>
      </c>
      <c r="AT10" s="77">
        <f t="shared" ca="1" si="22"/>
        <v>2222.1261395204319</v>
      </c>
      <c r="AU10" s="77">
        <f t="shared" ca="1" si="23"/>
        <v>937.88349740832462</v>
      </c>
      <c r="AV10" s="77">
        <f t="shared" ca="1" si="24"/>
        <v>335.20019354511419</v>
      </c>
      <c r="AW10" s="77">
        <f t="shared" ca="1" si="25"/>
        <v>202.80175071149222</v>
      </c>
      <c r="AY10" s="77">
        <f t="shared" ca="1" si="26"/>
        <v>79033.574147387873</v>
      </c>
      <c r="AZ10" s="63"/>
      <c r="BA10" s="83" t="b">
        <f t="shared" ca="1" si="27"/>
        <v>1</v>
      </c>
      <c r="BB10" s="63"/>
      <c r="BC10" s="70" t="s">
        <v>223</v>
      </c>
      <c r="BD10" s="77">
        <f ca="1">AVERAGE(AL7:AL106)</f>
        <v>33318.25</v>
      </c>
      <c r="BE10" s="77">
        <f t="shared" ref="BE10:BF10" ca="1" si="51">AVERAGE(AM7:AM106)</f>
        <v>12288.371224999995</v>
      </c>
      <c r="BF10" s="77">
        <f t="shared" ca="1" si="51"/>
        <v>7414.5965906999982</v>
      </c>
      <c r="BG10" s="77">
        <f t="shared" ref="BG10" ca="1" si="52">AVERAGE(AO7:AO106)</f>
        <v>5591.5399676491252</v>
      </c>
      <c r="BH10" s="77">
        <f t="shared" ref="BH10" ca="1" si="53">AVERAGE(AP7:AP106)</f>
        <v>5174.764244536439</v>
      </c>
      <c r="BI10" s="77">
        <f t="shared" ref="BI10" ca="1" si="54">AVERAGE(AQ7:AQ106)</f>
        <v>3515.1485522325488</v>
      </c>
      <c r="BJ10" s="77">
        <f t="shared" ref="BJ10" ca="1" si="55">AVERAGE(AR7:AR106)</f>
        <v>2815.2978963727592</v>
      </c>
      <c r="BK10" s="77">
        <f t="shared" ref="BK10" ca="1" si="56">AVERAGE(AS7:AS106)</f>
        <v>2037.1285526671077</v>
      </c>
      <c r="BL10" s="77">
        <f t="shared" ref="BL10" ca="1" si="57">AVERAGE(AT7:AT106)</f>
        <v>1487.1484003070966</v>
      </c>
      <c r="BM10" s="77">
        <f t="shared" ref="BM10" ca="1" si="58">AVERAGE(AU7:AU106)</f>
        <v>966.40041080687388</v>
      </c>
      <c r="BN10" s="77">
        <f t="shared" ref="BN10" ca="1" si="59">AVERAGE(AV7:AV106)</f>
        <v>515.1508811478792</v>
      </c>
      <c r="BO10" s="77">
        <f t="shared" ref="BO10" ca="1" si="60">AVERAGE(AW7:AW106)</f>
        <v>216.84919929987592</v>
      </c>
    </row>
    <row r="11" spans="1:67">
      <c r="A11" s="58"/>
      <c r="B11" s="58"/>
      <c r="C11" s="70">
        <f t="shared" si="38"/>
        <v>5</v>
      </c>
      <c r="D11" s="77">
        <f ca="1">('Active Subscription Projection'!C11-'Active Subscription Projection'!D11)*subscription_price*(subscription_length-'Active Subscription Projection'!D$6)/subscription_length</f>
        <v>17380</v>
      </c>
      <c r="E11" s="77">
        <f ca="1">('Active Subscription Projection'!D11-'Active Subscription Projection'!E11)*subscription_price*(subscription_length-'Active Subscription Projection'!E$6)/subscription_length</f>
        <v>18608.199999999997</v>
      </c>
      <c r="F11" s="77">
        <f ca="1">('Active Subscription Projection'!E11-'Active Subscription Projection'!F11)*subscription_price*(subscription_length-'Active Subscription Projection'!F$6)/subscription_length</f>
        <v>649.35882000000311</v>
      </c>
      <c r="G11" s="77">
        <f ca="1">('Active Subscription Projection'!F11-'Active Subscription Projection'!G11)*subscription_price*(subscription_length-'Active Subscription Projection'!G$6)/subscription_length</f>
        <v>4307.3872692799996</v>
      </c>
      <c r="H11" s="77">
        <f ca="1">('Active Subscription Projection'!G11-'Active Subscription Projection'!H11)*subscription_price*(subscription_length-'Active Subscription Projection'!H$6)/subscription_length</f>
        <v>1290.8474176607824</v>
      </c>
      <c r="I11" s="77">
        <f ca="1">('Active Subscription Projection'!H11-'Active Subscription Projection'!I11)*subscription_price*(subscription_length-'Active Subscription Projection'!I$6)/subscription_length</f>
        <v>5118.6085676009534</v>
      </c>
      <c r="J11" s="77">
        <f ca="1">('Active Subscription Projection'!I11-'Active Subscription Projection'!J11)*subscription_price*(subscription_length-'Active Subscription Projection'!J$6)/subscription_length</f>
        <v>2062.6609119710838</v>
      </c>
      <c r="K11" s="77">
        <f ca="1">('Active Subscription Projection'!J11-'Active Subscription Projection'!K11)*subscription_price*(subscription_length-'Active Subscription Projection'!K$6)/subscription_length</f>
        <v>2375.2424398880758</v>
      </c>
      <c r="L11" s="77">
        <f ca="1">('Active Subscription Projection'!K11-'Active Subscription Projection'!L11)*subscription_price*(subscription_length-'Active Subscription Projection'!L$6)/subscription_length</f>
        <v>890.28405269622999</v>
      </c>
      <c r="M11" s="77">
        <f ca="1">('Active Subscription Projection'!L11-'Active Subscription Projection'!M11)*subscription_price*(subscription_length-'Active Subscription Projection'!M$6)/subscription_length</f>
        <v>497.90307073421809</v>
      </c>
      <c r="N11" s="77">
        <f ca="1">('Active Subscription Projection'!M11-'Active Subscription Projection'!N11)*subscription_price*(subscription_length-'Active Subscription Projection'!N$6)/subscription_length</f>
        <v>423.23925808368267</v>
      </c>
      <c r="O11" s="77">
        <f ca="1">('Active Subscription Projection'!N11-'Active Subscription Projection'!O11)*subscription_price*(subscription_length-'Active Subscription Projection'!O$6)/subscription_length</f>
        <v>0</v>
      </c>
      <c r="P11" s="59"/>
      <c r="Q11" s="77">
        <f t="shared" ca="1" si="12"/>
        <v>53603.731807915028</v>
      </c>
      <c r="S11" s="70">
        <f t="shared" si="39"/>
        <v>5</v>
      </c>
      <c r="T11" s="77">
        <f ca="1">('Active Subscription Projection'!C11-'Active Subscription Projection'!D11)*admin_cost</f>
        <v>1185</v>
      </c>
      <c r="U11" s="77">
        <f ca="1">('Active Subscription Projection'!D11-'Active Subscription Projection'!E11)*admin_cost</f>
        <v>1395.6149999999998</v>
      </c>
      <c r="V11" s="77">
        <f ca="1">('Active Subscription Projection'!E11-'Active Subscription Projection'!F11)*admin_cost</f>
        <v>54.113235000000259</v>
      </c>
      <c r="W11" s="77">
        <f ca="1">('Active Subscription Projection'!F11-'Active Subscription Projection'!G11)*admin_cost</f>
        <v>403.81755649499996</v>
      </c>
      <c r="X11" s="77">
        <f ca="1">('Active Subscription Projection'!G11-'Active Subscription Projection'!H11)*admin_cost</f>
        <v>138.30508046365526</v>
      </c>
      <c r="Y11" s="77">
        <f ca="1">('Active Subscription Projection'!H11-'Active Subscription Projection'!I11)*admin_cost</f>
        <v>639.82607095011917</v>
      </c>
      <c r="Z11" s="77">
        <f ca="1">('Active Subscription Projection'!I11-'Active Subscription Projection'!J11)*admin_cost</f>
        <v>309.39913679566257</v>
      </c>
      <c r="AA11" s="77">
        <f ca="1">('Active Subscription Projection'!J11-'Active Subscription Projection'!K11)*admin_cost</f>
        <v>445.3579574790142</v>
      </c>
      <c r="AB11" s="77">
        <f ca="1">('Active Subscription Projection'!K11-'Active Subscription Projection'!L11)*admin_cost</f>
        <v>222.5710131740575</v>
      </c>
      <c r="AC11" s="77">
        <f ca="1">('Active Subscription Projection'!L11-'Active Subscription Projection'!M11)*admin_cost</f>
        <v>186.71365152533178</v>
      </c>
      <c r="AD11" s="77">
        <f ca="1">('Active Subscription Projection'!M11-'Active Subscription Projection'!N11)*admin_cost</f>
        <v>317.429443562762</v>
      </c>
      <c r="AE11" s="77">
        <f ca="1">('Active Subscription Projection'!N11-'Active Subscription Projection'!O11)*admin_cost</f>
        <v>55.046296363859938</v>
      </c>
      <c r="AG11" s="77">
        <f t="shared" ca="1" si="13"/>
        <v>5353.1944418094627</v>
      </c>
      <c r="AI11" s="77">
        <f t="shared" ca="1" si="0"/>
        <v>15000</v>
      </c>
      <c r="AK11" s="70">
        <f t="shared" si="40"/>
        <v>5</v>
      </c>
      <c r="AL11" s="77">
        <f t="shared" ca="1" si="14"/>
        <v>33565</v>
      </c>
      <c r="AM11" s="77">
        <f t="shared" ca="1" si="15"/>
        <v>20003.814999999995</v>
      </c>
      <c r="AN11" s="77">
        <f t="shared" ca="1" si="16"/>
        <v>703.47205500000337</v>
      </c>
      <c r="AO11" s="77">
        <f t="shared" ca="1" si="17"/>
        <v>4711.2048257749993</v>
      </c>
      <c r="AP11" s="77">
        <f t="shared" ca="1" si="18"/>
        <v>1429.1524981244377</v>
      </c>
      <c r="AQ11" s="77">
        <f t="shared" ca="1" si="19"/>
        <v>5758.4346385510726</v>
      </c>
      <c r="AR11" s="77">
        <f t="shared" ca="1" si="20"/>
        <v>2372.0600487667461</v>
      </c>
      <c r="AS11" s="77">
        <f t="shared" ca="1" si="21"/>
        <v>2820.60039736709</v>
      </c>
      <c r="AT11" s="77">
        <f t="shared" ca="1" si="22"/>
        <v>1112.8550658702875</v>
      </c>
      <c r="AU11" s="77">
        <f t="shared" ca="1" si="23"/>
        <v>684.61672225954987</v>
      </c>
      <c r="AV11" s="77">
        <f t="shared" ca="1" si="24"/>
        <v>740.66870164644467</v>
      </c>
      <c r="AW11" s="77">
        <f t="shared" ca="1" si="25"/>
        <v>55.046296363859938</v>
      </c>
      <c r="AY11" s="77">
        <f t="shared" ca="1" si="26"/>
        <v>73956.926249724478</v>
      </c>
      <c r="AZ11" s="63"/>
      <c r="BA11" s="83" t="b">
        <f t="shared" ca="1" si="27"/>
        <v>1</v>
      </c>
      <c r="BB11" s="63"/>
      <c r="BC11" s="58"/>
      <c r="BD11" s="59"/>
      <c r="BE11" s="59"/>
      <c r="BF11" s="59"/>
      <c r="BG11" s="59"/>
      <c r="BH11" s="59"/>
      <c r="BI11" s="59"/>
      <c r="BJ11" s="59"/>
      <c r="BK11" s="59"/>
      <c r="BL11" s="59"/>
      <c r="BM11" s="59"/>
      <c r="BN11" s="59"/>
      <c r="BO11" s="59"/>
    </row>
    <row r="12" spans="1:67">
      <c r="A12" s="58"/>
      <c r="B12" s="58"/>
      <c r="C12" s="70">
        <f t="shared" si="38"/>
        <v>6</v>
      </c>
      <c r="D12" s="77">
        <f ca="1">('Active Subscription Projection'!C12-'Active Subscription Projection'!D12)*subscription_price*(subscription_length-'Active Subscription Projection'!D$6)/subscription_length</f>
        <v>110</v>
      </c>
      <c r="E12" s="77">
        <f ca="1">('Active Subscription Projection'!D12-'Active Subscription Projection'!E12)*subscription_price*(subscription_length-'Active Subscription Projection'!E$6)/subscription_length</f>
        <v>16783.199999999997</v>
      </c>
      <c r="F12" s="77">
        <f ca="1">('Active Subscription Projection'!E12-'Active Subscription Projection'!F12)*subscription_price*(subscription_length-'Active Subscription Projection'!F$6)/subscription_length</f>
        <v>3366.230399999999</v>
      </c>
      <c r="G12" s="77">
        <f ca="1">('Active Subscription Projection'!F12-'Active Subscription Projection'!G12)*subscription_price*(subscription_length-'Active Subscription Projection'!G$6)/subscription_length</f>
        <v>6985.1358719999989</v>
      </c>
      <c r="H12" s="77">
        <f ca="1">('Active Subscription Projection'!G12-'Active Subscription Projection'!H12)*subscription_price*(subscription_length-'Active Subscription Projection'!H$6)/subscription_length</f>
        <v>1582.4507811840031</v>
      </c>
      <c r="I12" s="77">
        <f ca="1">('Active Subscription Projection'!H12-'Active Subscription Projection'!I12)*subscription_price*(subscription_length-'Active Subscription Projection'!I$6)/subscription_length</f>
        <v>6729.0328503889941</v>
      </c>
      <c r="J12" s="77">
        <f ca="1">('Active Subscription Projection'!I12-'Active Subscription Projection'!J12)*subscription_price*(subscription_length-'Active Subscription Projection'!J$6)/subscription_length</f>
        <v>2029.5146029862235</v>
      </c>
      <c r="K12" s="77">
        <f ca="1">('Active Subscription Projection'!J12-'Active Subscription Projection'!K12)*subscription_price*(subscription_length-'Active Subscription Projection'!K$6)/subscription_length</f>
        <v>3823.948528578665</v>
      </c>
      <c r="L12" s="77">
        <f ca="1">('Active Subscription Projection'!K12-'Active Subscription Projection'!L12)*subscription_price*(subscription_length-'Active Subscription Projection'!L$6)/subscription_length</f>
        <v>1358.7763771549521</v>
      </c>
      <c r="M12" s="77">
        <f ca="1">('Active Subscription Projection'!L12-'Active Subscription Projection'!M12)*subscription_price*(subscription_length-'Active Subscription Projection'!M$6)/subscription_length</f>
        <v>1022.357282339357</v>
      </c>
      <c r="N12" s="77">
        <f ca="1">('Active Subscription Projection'!M12-'Active Subscription Projection'!N12)*subscription_price*(subscription_length-'Active Subscription Projection'!N$6)/subscription_length</f>
        <v>423.86854883249089</v>
      </c>
      <c r="O12" s="77">
        <f ca="1">('Active Subscription Projection'!N12-'Active Subscription Projection'!O12)*subscription_price*(subscription_length-'Active Subscription Projection'!O$6)/subscription_length</f>
        <v>0</v>
      </c>
      <c r="P12" s="59"/>
      <c r="Q12" s="77">
        <f t="shared" ca="1" si="12"/>
        <v>44214.515243464673</v>
      </c>
      <c r="S12" s="70">
        <f t="shared" si="39"/>
        <v>6</v>
      </c>
      <c r="T12" s="77">
        <f ca="1">('Active Subscription Projection'!C12-'Active Subscription Projection'!D12)*admin_cost</f>
        <v>7.5</v>
      </c>
      <c r="U12" s="77">
        <f ca="1">('Active Subscription Projection'!D12-'Active Subscription Projection'!E12)*admin_cost</f>
        <v>1258.7399999999998</v>
      </c>
      <c r="V12" s="77">
        <f ca="1">('Active Subscription Projection'!E12-'Active Subscription Projection'!F12)*admin_cost</f>
        <v>280.51919999999996</v>
      </c>
      <c r="W12" s="77">
        <f ca="1">('Active Subscription Projection'!F12-'Active Subscription Projection'!G12)*admin_cost</f>
        <v>654.8564879999999</v>
      </c>
      <c r="X12" s="77">
        <f ca="1">('Active Subscription Projection'!G12-'Active Subscription Projection'!H12)*admin_cost</f>
        <v>169.54829798400033</v>
      </c>
      <c r="Y12" s="77">
        <f ca="1">('Active Subscription Projection'!H12-'Active Subscription Projection'!I12)*admin_cost</f>
        <v>841.12910629862427</v>
      </c>
      <c r="Z12" s="77">
        <f ca="1">('Active Subscription Projection'!I12-'Active Subscription Projection'!J12)*admin_cost</f>
        <v>304.42719044793353</v>
      </c>
      <c r="AA12" s="77">
        <f ca="1">('Active Subscription Projection'!J12-'Active Subscription Projection'!K12)*admin_cost</f>
        <v>716.99034910849969</v>
      </c>
      <c r="AB12" s="77">
        <f ca="1">('Active Subscription Projection'!K12-'Active Subscription Projection'!L12)*admin_cost</f>
        <v>339.69409428873803</v>
      </c>
      <c r="AC12" s="77">
        <f ca="1">('Active Subscription Projection'!L12-'Active Subscription Projection'!M12)*admin_cost</f>
        <v>383.38398087725886</v>
      </c>
      <c r="AD12" s="77">
        <f ca="1">('Active Subscription Projection'!M12-'Active Subscription Projection'!N12)*admin_cost</f>
        <v>317.90141162436817</v>
      </c>
      <c r="AE12" s="77">
        <f ca="1">('Active Subscription Projection'!N12-'Active Subscription Projection'!O12)*admin_cost</f>
        <v>396.10515888396253</v>
      </c>
      <c r="AG12" s="77">
        <f t="shared" ca="1" si="13"/>
        <v>5670.7952775133854</v>
      </c>
      <c r="AI12" s="77">
        <f t="shared" ca="1" si="0"/>
        <v>15000</v>
      </c>
      <c r="AK12" s="70">
        <f t="shared" si="40"/>
        <v>6</v>
      </c>
      <c r="AL12" s="77">
        <f t="shared" ca="1" si="14"/>
        <v>15117.5</v>
      </c>
      <c r="AM12" s="77">
        <f t="shared" ca="1" si="15"/>
        <v>18041.939999999995</v>
      </c>
      <c r="AN12" s="77">
        <f t="shared" ca="1" si="16"/>
        <v>3646.7495999999992</v>
      </c>
      <c r="AO12" s="77">
        <f t="shared" ca="1" si="17"/>
        <v>7639.9923599999984</v>
      </c>
      <c r="AP12" s="77">
        <f t="shared" ca="1" si="18"/>
        <v>1751.9990791680034</v>
      </c>
      <c r="AQ12" s="77">
        <f t="shared" ca="1" si="19"/>
        <v>7570.1619566876179</v>
      </c>
      <c r="AR12" s="77">
        <f t="shared" ca="1" si="20"/>
        <v>2333.9417934341573</v>
      </c>
      <c r="AS12" s="77">
        <f t="shared" ca="1" si="21"/>
        <v>4540.9388776871647</v>
      </c>
      <c r="AT12" s="77">
        <f t="shared" ca="1" si="22"/>
        <v>1698.4704714436903</v>
      </c>
      <c r="AU12" s="77">
        <f t="shared" ca="1" si="23"/>
        <v>1405.7412632166158</v>
      </c>
      <c r="AV12" s="77">
        <f t="shared" ca="1" si="24"/>
        <v>741.76996045685905</v>
      </c>
      <c r="AW12" s="77">
        <f t="shared" ca="1" si="25"/>
        <v>396.10515888396253</v>
      </c>
      <c r="AY12" s="77">
        <f t="shared" ca="1" si="26"/>
        <v>64885.310520978062</v>
      </c>
      <c r="AZ12" s="63"/>
      <c r="BA12" s="83" t="b">
        <f t="shared" ca="1" si="27"/>
        <v>1</v>
      </c>
      <c r="BB12" s="63"/>
      <c r="BC12" s="58"/>
      <c r="BD12" s="59"/>
      <c r="BE12" s="59"/>
      <c r="BF12" s="59"/>
      <c r="BG12" s="59"/>
      <c r="BH12" s="59"/>
      <c r="BI12" s="59"/>
      <c r="BJ12" s="59"/>
      <c r="BK12" s="59"/>
      <c r="BL12" s="59"/>
      <c r="BM12" s="59"/>
      <c r="BN12" s="59"/>
      <c r="BO12" s="59"/>
    </row>
    <row r="13" spans="1:67">
      <c r="A13" s="58"/>
      <c r="B13" s="58"/>
      <c r="C13" s="70">
        <f t="shared" si="38"/>
        <v>7</v>
      </c>
      <c r="D13" s="77">
        <f ca="1">('Active Subscription Projection'!C13-'Active Subscription Projection'!D13)*subscription_price*(subscription_length-'Active Subscription Projection'!D$6)/subscription_length</f>
        <v>21230.000000000011</v>
      </c>
      <c r="E13" s="77">
        <f ca="1">('Active Subscription Projection'!D13-'Active Subscription Projection'!E13)*subscription_price*(subscription_length-'Active Subscription Projection'!E$6)/subscription_length</f>
        <v>13073.400000000001</v>
      </c>
      <c r="F13" s="77">
        <f ca="1">('Active Subscription Projection'!E13-'Active Subscription Projection'!F13)*subscription_price*(subscription_length-'Active Subscription Projection'!F$6)/subscription_length</f>
        <v>9859.9582799999971</v>
      </c>
      <c r="G13" s="77">
        <f ca="1">('Active Subscription Projection'!F13-'Active Subscription Projection'!G13)*subscription_price*(subscription_length-'Active Subscription Projection'!G$6)/subscription_length</f>
        <v>7888.6158393599981</v>
      </c>
      <c r="H13" s="77">
        <f ca="1">('Active Subscription Projection'!G13-'Active Subscription Projection'!H13)*subscription_price*(subscription_length-'Active Subscription Projection'!H$6)/subscription_length</f>
        <v>2326.472953739757</v>
      </c>
      <c r="I13" s="77">
        <f ca="1">('Active Subscription Projection'!H13-'Active Subscription Projection'!I13)*subscription_price*(subscription_length-'Active Subscription Projection'!I$6)/subscription_length</f>
        <v>2061.2737611418261</v>
      </c>
      <c r="J13" s="77">
        <f ca="1">('Active Subscription Projection'!I13-'Active Subscription Projection'!J13)*subscription_price*(subscription_length-'Active Subscription Projection'!J$6)/subscription_length</f>
        <v>3103.9782254409461</v>
      </c>
      <c r="K13" s="77">
        <f ca="1">('Active Subscription Projection'!J13-'Active Subscription Projection'!K13)*subscription_price*(subscription_length-'Active Subscription Projection'!K$6)/subscription_length</f>
        <v>2572.0965372621613</v>
      </c>
      <c r="L13" s="77">
        <f ca="1">('Active Subscription Projection'!K13-'Active Subscription Projection'!L13)*subscription_price*(subscription_length-'Active Subscription Projection'!L$6)/subscription_length</f>
        <v>485.2124744043108</v>
      </c>
      <c r="M13" s="77">
        <f ca="1">('Active Subscription Projection'!L13-'Active Subscription Projection'!M13)*subscription_price*(subscription_length-'Active Subscription Projection'!M$6)/subscription_length</f>
        <v>247.6392886315698</v>
      </c>
      <c r="N13" s="77">
        <f ca="1">('Active Subscription Projection'!M13-'Active Subscription Projection'!N13)*subscription_price*(subscription_length-'Active Subscription Projection'!N$6)/subscription_length</f>
        <v>211.19503998795699</v>
      </c>
      <c r="O13" s="77">
        <f ca="1">('Active Subscription Projection'!N13-'Active Subscription Projection'!O13)*subscription_price*(subscription_length-'Active Subscription Projection'!O$6)/subscription_length</f>
        <v>0</v>
      </c>
      <c r="P13" s="59"/>
      <c r="Q13" s="77">
        <f t="shared" ca="1" si="12"/>
        <v>63059.842399968533</v>
      </c>
      <c r="S13" s="70">
        <f t="shared" si="39"/>
        <v>7</v>
      </c>
      <c r="T13" s="77">
        <f ca="1">('Active Subscription Projection'!C13-'Active Subscription Projection'!D13)*admin_cost</f>
        <v>1447.5000000000007</v>
      </c>
      <c r="U13" s="77">
        <f ca="1">('Active Subscription Projection'!D13-'Active Subscription Projection'!E13)*admin_cost</f>
        <v>980.50500000000011</v>
      </c>
      <c r="V13" s="77">
        <f ca="1">('Active Subscription Projection'!E13-'Active Subscription Projection'!F13)*admin_cost</f>
        <v>821.66318999999976</v>
      </c>
      <c r="W13" s="77">
        <f ca="1">('Active Subscription Projection'!F13-'Active Subscription Projection'!G13)*admin_cost</f>
        <v>739.55773493999982</v>
      </c>
      <c r="X13" s="77">
        <f ca="1">('Active Subscription Projection'!G13-'Active Subscription Projection'!H13)*admin_cost</f>
        <v>249.26495932925968</v>
      </c>
      <c r="Y13" s="77">
        <f ca="1">('Active Subscription Projection'!H13-'Active Subscription Projection'!I13)*admin_cost</f>
        <v>257.65922014272826</v>
      </c>
      <c r="Z13" s="77">
        <f ca="1">('Active Subscription Projection'!I13-'Active Subscription Projection'!J13)*admin_cost</f>
        <v>465.59673381614198</v>
      </c>
      <c r="AA13" s="77">
        <f ca="1">('Active Subscription Projection'!J13-'Active Subscription Projection'!K13)*admin_cost</f>
        <v>482.26810073665524</v>
      </c>
      <c r="AB13" s="77">
        <f ca="1">('Active Subscription Projection'!K13-'Active Subscription Projection'!L13)*admin_cost</f>
        <v>121.3031186010777</v>
      </c>
      <c r="AC13" s="77">
        <f ca="1">('Active Subscription Projection'!L13-'Active Subscription Projection'!M13)*admin_cost</f>
        <v>92.864733236838674</v>
      </c>
      <c r="AD13" s="77">
        <f ca="1">('Active Subscription Projection'!M13-'Active Subscription Projection'!N13)*admin_cost</f>
        <v>158.39627999096774</v>
      </c>
      <c r="AE13" s="77">
        <f ca="1">('Active Subscription Projection'!N13-'Active Subscription Projection'!O13)*admin_cost</f>
        <v>106.05551853999884</v>
      </c>
      <c r="AG13" s="77">
        <f t="shared" ca="1" si="13"/>
        <v>5922.6345893336693</v>
      </c>
      <c r="AI13" s="77">
        <f t="shared" ca="1" si="0"/>
        <v>15000</v>
      </c>
      <c r="AK13" s="70">
        <f t="shared" si="40"/>
        <v>7</v>
      </c>
      <c r="AL13" s="77">
        <f t="shared" ca="1" si="14"/>
        <v>37677.500000000015</v>
      </c>
      <c r="AM13" s="77">
        <f t="shared" ca="1" si="15"/>
        <v>14053.905000000002</v>
      </c>
      <c r="AN13" s="77">
        <f t="shared" ca="1" si="16"/>
        <v>10681.621469999996</v>
      </c>
      <c r="AO13" s="77">
        <f t="shared" ca="1" si="17"/>
        <v>8628.1735742999972</v>
      </c>
      <c r="AP13" s="77">
        <f t="shared" ca="1" si="18"/>
        <v>2575.7379130690169</v>
      </c>
      <c r="AQ13" s="77">
        <f t="shared" ca="1" si="19"/>
        <v>2318.9329812845544</v>
      </c>
      <c r="AR13" s="77">
        <f t="shared" ca="1" si="20"/>
        <v>3569.5749592570883</v>
      </c>
      <c r="AS13" s="77">
        <f t="shared" ca="1" si="21"/>
        <v>3054.3646379988168</v>
      </c>
      <c r="AT13" s="77">
        <f t="shared" ca="1" si="22"/>
        <v>606.5155930053885</v>
      </c>
      <c r="AU13" s="77">
        <f t="shared" ca="1" si="23"/>
        <v>340.50402186840847</v>
      </c>
      <c r="AV13" s="77">
        <f t="shared" ca="1" si="24"/>
        <v>369.59131997892473</v>
      </c>
      <c r="AW13" s="77">
        <f t="shared" ca="1" si="25"/>
        <v>106.05551853999884</v>
      </c>
      <c r="AY13" s="77">
        <f t="shared" ca="1" si="26"/>
        <v>83982.476989302217</v>
      </c>
      <c r="AZ13" s="63"/>
      <c r="BA13" s="83" t="b">
        <f t="shared" ca="1" si="27"/>
        <v>1</v>
      </c>
      <c r="BB13" s="63"/>
    </row>
    <row r="14" spans="1:67">
      <c r="A14" s="58"/>
      <c r="B14" s="58"/>
      <c r="C14" s="70">
        <f t="shared" si="38"/>
        <v>8</v>
      </c>
      <c r="D14" s="77">
        <f ca="1">('Active Subscription Projection'!C14-'Active Subscription Projection'!D14)*subscription_price*(subscription_length-'Active Subscription Projection'!D$6)/subscription_length</f>
        <v>19800</v>
      </c>
      <c r="E14" s="77">
        <f ca="1">('Active Subscription Projection'!D14-'Active Subscription Projection'!E14)*subscription_price*(subscription_length-'Active Subscription Projection'!E$6)/subscription_length</f>
        <v>4837.9999999999927</v>
      </c>
      <c r="F14" s="77">
        <f ca="1">('Active Subscription Projection'!E14-'Active Subscription Projection'!F14)*subscription_price*(subscription_length-'Active Subscription Projection'!F$6)/subscription_length</f>
        <v>10486.315800000002</v>
      </c>
      <c r="G14" s="77">
        <f ca="1">('Active Subscription Projection'!F14-'Active Subscription Projection'!G14)*subscription_price*(subscription_length-'Active Subscription Projection'!G$6)/subscription_length</f>
        <v>5293.2514703999987</v>
      </c>
      <c r="H14" s="77">
        <f ca="1">('Active Subscription Projection'!G14-'Active Subscription Projection'!H14)*subscription_price*(subscription_length-'Active Subscription Projection'!H$6)/subscription_length</f>
        <v>5111.9969138616007</v>
      </c>
      <c r="I14" s="77">
        <f ca="1">('Active Subscription Projection'!H14-'Active Subscription Projection'!I14)*subscription_price*(subscription_length-'Active Subscription Projection'!I$6)/subscription_length</f>
        <v>3590.7420165826752</v>
      </c>
      <c r="J14" s="77">
        <f ca="1">('Active Subscription Projection'!I14-'Active Subscription Projection'!J14)*subscription_price*(subscription_length-'Active Subscription Projection'!J$6)/subscription_length</f>
        <v>4150.1961319249522</v>
      </c>
      <c r="K14" s="77">
        <f ca="1">('Active Subscription Projection'!J14-'Active Subscription Projection'!K14)*subscription_price*(subscription_length-'Active Subscription Projection'!K$6)/subscription_length</f>
        <v>2671.1209583679811</v>
      </c>
      <c r="L14" s="77">
        <f ca="1">('Active Subscription Projection'!K14-'Active Subscription Projection'!L14)*subscription_price*(subscription_length-'Active Subscription Projection'!L$6)/subscription_length</f>
        <v>275.65520616453932</v>
      </c>
      <c r="M14" s="77">
        <f ca="1">('Active Subscription Projection'!L14-'Active Subscription Projection'!M14)*subscription_price*(subscription_length-'Active Subscription Projection'!M$6)/subscription_length</f>
        <v>202.02463776236709</v>
      </c>
      <c r="N14" s="77">
        <f ca="1">('Active Subscription Projection'!M14-'Active Subscription Projection'!N14)*subscription_price*(subscription_length-'Active Subscription Projection'!N$6)/subscription_length</f>
        <v>177.93617065976014</v>
      </c>
      <c r="O14" s="77">
        <f ca="1">('Active Subscription Projection'!N14-'Active Subscription Projection'!O14)*subscription_price*(subscription_length-'Active Subscription Projection'!O$6)/subscription_length</f>
        <v>0</v>
      </c>
      <c r="P14" s="59"/>
      <c r="Q14" s="77">
        <f t="shared" ca="1" si="12"/>
        <v>56597.239305723881</v>
      </c>
      <c r="S14" s="70">
        <f t="shared" si="39"/>
        <v>8</v>
      </c>
      <c r="T14" s="77">
        <f ca="1">('Active Subscription Projection'!C14-'Active Subscription Projection'!D14)*admin_cost</f>
        <v>1350</v>
      </c>
      <c r="U14" s="77">
        <f ca="1">('Active Subscription Projection'!D14-'Active Subscription Projection'!E14)*admin_cost</f>
        <v>362.84999999999945</v>
      </c>
      <c r="V14" s="77">
        <f ca="1">('Active Subscription Projection'!E14-'Active Subscription Projection'!F14)*admin_cost</f>
        <v>873.8596500000001</v>
      </c>
      <c r="W14" s="77">
        <f ca="1">('Active Subscription Projection'!F14-'Active Subscription Projection'!G14)*admin_cost</f>
        <v>496.24232534999987</v>
      </c>
      <c r="X14" s="77">
        <f ca="1">('Active Subscription Projection'!G14-'Active Subscription Projection'!H14)*admin_cost</f>
        <v>547.71395505660007</v>
      </c>
      <c r="Y14" s="77">
        <f ca="1">('Active Subscription Projection'!H14-'Active Subscription Projection'!I14)*admin_cost</f>
        <v>448.8427520728344</v>
      </c>
      <c r="Z14" s="77">
        <f ca="1">('Active Subscription Projection'!I14-'Active Subscription Projection'!J14)*admin_cost</f>
        <v>622.52941978874276</v>
      </c>
      <c r="AA14" s="77">
        <f ca="1">('Active Subscription Projection'!J14-'Active Subscription Projection'!K14)*admin_cost</f>
        <v>500.83517969399645</v>
      </c>
      <c r="AB14" s="77">
        <f ca="1">('Active Subscription Projection'!K14-'Active Subscription Projection'!L14)*admin_cost</f>
        <v>68.913801541134831</v>
      </c>
      <c r="AC14" s="77">
        <f ca="1">('Active Subscription Projection'!L14-'Active Subscription Projection'!M14)*admin_cost</f>
        <v>75.75923916088766</v>
      </c>
      <c r="AD14" s="77">
        <f ca="1">('Active Subscription Projection'!M14-'Active Subscription Projection'!N14)*admin_cost</f>
        <v>133.4521279948201</v>
      </c>
      <c r="AE14" s="77">
        <f ca="1">('Active Subscription Projection'!N14-'Active Subscription Projection'!O14)*admin_cost</f>
        <v>12.114009296045992</v>
      </c>
      <c r="AG14" s="77">
        <f t="shared" ca="1" si="13"/>
        <v>5493.1124599550612</v>
      </c>
      <c r="AI14" s="77">
        <f t="shared" ca="1" si="0"/>
        <v>15000</v>
      </c>
      <c r="AK14" s="70">
        <f t="shared" si="40"/>
        <v>8</v>
      </c>
      <c r="AL14" s="77">
        <f t="shared" ca="1" si="14"/>
        <v>36150</v>
      </c>
      <c r="AM14" s="77">
        <f t="shared" ca="1" si="15"/>
        <v>5200.8499999999922</v>
      </c>
      <c r="AN14" s="77">
        <f t="shared" ca="1" si="16"/>
        <v>11360.175450000002</v>
      </c>
      <c r="AO14" s="77">
        <f t="shared" ca="1" si="17"/>
        <v>5789.4937957499988</v>
      </c>
      <c r="AP14" s="77">
        <f t="shared" ca="1" si="18"/>
        <v>5659.7108689182005</v>
      </c>
      <c r="AQ14" s="77">
        <f t="shared" ca="1" si="19"/>
        <v>4039.5847686555098</v>
      </c>
      <c r="AR14" s="77">
        <f t="shared" ca="1" si="20"/>
        <v>4772.7255517136946</v>
      </c>
      <c r="AS14" s="77">
        <f t="shared" ca="1" si="21"/>
        <v>3171.9561380619775</v>
      </c>
      <c r="AT14" s="77">
        <f t="shared" ca="1" si="22"/>
        <v>344.56900770567415</v>
      </c>
      <c r="AU14" s="77">
        <f t="shared" ca="1" si="23"/>
        <v>277.78387692325475</v>
      </c>
      <c r="AV14" s="77">
        <f t="shared" ca="1" si="24"/>
        <v>311.38829865458024</v>
      </c>
      <c r="AW14" s="77">
        <f t="shared" ca="1" si="25"/>
        <v>12.114009296045992</v>
      </c>
      <c r="AY14" s="77">
        <f t="shared" ca="1" si="26"/>
        <v>77090.351765678919</v>
      </c>
      <c r="AZ14" s="63"/>
      <c r="BA14" s="83" t="b">
        <f t="shared" ca="1" si="27"/>
        <v>1</v>
      </c>
      <c r="BB14" s="63"/>
    </row>
    <row r="15" spans="1:67">
      <c r="A15" s="58"/>
      <c r="B15" s="58"/>
      <c r="C15" s="70">
        <f t="shared" si="38"/>
        <v>9</v>
      </c>
      <c r="D15" s="77">
        <f ca="1">('Active Subscription Projection'!C15-'Active Subscription Projection'!D15)*subscription_price*(subscription_length-'Active Subscription Projection'!D$6)/subscription_length</f>
        <v>3410</v>
      </c>
      <c r="E15" s="77">
        <f ca="1">('Active Subscription Projection'!D15-'Active Subscription Projection'!E15)*subscription_price*(subscription_length-'Active Subscription Projection'!E$6)/subscription_length</f>
        <v>22674.600000000002</v>
      </c>
      <c r="F15" s="77">
        <f ca="1">('Active Subscription Projection'!E15-'Active Subscription Projection'!F15)*subscription_price*(subscription_length-'Active Subscription Projection'!F$6)/subscription_length</f>
        <v>8483.9632200000015</v>
      </c>
      <c r="G15" s="77">
        <f ca="1">('Active Subscription Projection'!F15-'Active Subscription Projection'!G15)*subscription_price*(subscription_length-'Active Subscription Projection'!G$6)/subscription_length</f>
        <v>414.71215487999871</v>
      </c>
      <c r="H15" s="77">
        <f ca="1">('Active Subscription Projection'!G15-'Active Subscription Projection'!H15)*subscription_price*(subscription_length-'Active Subscription Projection'!H$6)/subscription_length</f>
        <v>7739.3582343705575</v>
      </c>
      <c r="I15" s="77">
        <f ca="1">('Active Subscription Projection'!H15-'Active Subscription Projection'!I15)*subscription_price*(subscription_length-'Active Subscription Projection'!I$6)/subscription_length</f>
        <v>6259.1609757783854</v>
      </c>
      <c r="J15" s="77">
        <f ca="1">('Active Subscription Projection'!I15-'Active Subscription Projection'!J15)*subscription_price*(subscription_length-'Active Subscription Projection'!J$6)/subscription_length</f>
        <v>192.56500348950794</v>
      </c>
      <c r="K15" s="77">
        <f ca="1">('Active Subscription Projection'!J15-'Active Subscription Projection'!K15)*subscription_price*(subscription_length-'Active Subscription Projection'!K$6)/subscription_length</f>
        <v>3087.2363697221972</v>
      </c>
      <c r="L15" s="77">
        <f ca="1">('Active Subscription Projection'!K15-'Active Subscription Projection'!L15)*subscription_price*(subscription_length-'Active Subscription Projection'!L$6)/subscription_length</f>
        <v>2008.4932196436375</v>
      </c>
      <c r="M15" s="77">
        <f ca="1">('Active Subscription Projection'!L15-'Active Subscription Projection'!M15)*subscription_price*(subscription_length-'Active Subscription Projection'!M$6)/subscription_length</f>
        <v>1052.5753275007037</v>
      </c>
      <c r="N15" s="77">
        <f ca="1">('Active Subscription Projection'!M15-'Active Subscription Projection'!N15)*subscription_price*(subscription_length-'Active Subscription Projection'!N$6)/subscription_length</f>
        <v>184.12229904355399</v>
      </c>
      <c r="O15" s="77">
        <f ca="1">('Active Subscription Projection'!N15-'Active Subscription Projection'!O15)*subscription_price*(subscription_length-'Active Subscription Projection'!O$6)/subscription_length</f>
        <v>0</v>
      </c>
      <c r="P15" s="59"/>
      <c r="Q15" s="77">
        <f t="shared" ca="1" si="12"/>
        <v>55506.786804428542</v>
      </c>
      <c r="S15" s="70">
        <f t="shared" si="39"/>
        <v>9</v>
      </c>
      <c r="T15" s="77">
        <f ca="1">('Active Subscription Projection'!C15-'Active Subscription Projection'!D15)*admin_cost</f>
        <v>232.5</v>
      </c>
      <c r="U15" s="77">
        <f ca="1">('Active Subscription Projection'!D15-'Active Subscription Projection'!E15)*admin_cost</f>
        <v>1700.595</v>
      </c>
      <c r="V15" s="77">
        <f ca="1">('Active Subscription Projection'!E15-'Active Subscription Projection'!F15)*admin_cost</f>
        <v>706.99693500000012</v>
      </c>
      <c r="W15" s="77">
        <f ca="1">('Active Subscription Projection'!F15-'Active Subscription Projection'!G15)*admin_cost</f>
        <v>38.879264519999879</v>
      </c>
      <c r="X15" s="77">
        <f ca="1">('Active Subscription Projection'!G15-'Active Subscription Projection'!H15)*admin_cost</f>
        <v>829.21695368255973</v>
      </c>
      <c r="Y15" s="77">
        <f ca="1">('Active Subscription Projection'!H15-'Active Subscription Projection'!I15)*admin_cost</f>
        <v>782.39512197229828</v>
      </c>
      <c r="Z15" s="77">
        <f ca="1">('Active Subscription Projection'!I15-'Active Subscription Projection'!J15)*admin_cost</f>
        <v>28.884750523426192</v>
      </c>
      <c r="AA15" s="77">
        <f ca="1">('Active Subscription Projection'!J15-'Active Subscription Projection'!K15)*admin_cost</f>
        <v>578.85681932291197</v>
      </c>
      <c r="AB15" s="77">
        <f ca="1">('Active Subscription Projection'!K15-'Active Subscription Projection'!L15)*admin_cost</f>
        <v>502.12330491090938</v>
      </c>
      <c r="AC15" s="77">
        <f ca="1">('Active Subscription Projection'!L15-'Active Subscription Projection'!M15)*admin_cost</f>
        <v>394.71574781276388</v>
      </c>
      <c r="AD15" s="77">
        <f ca="1">('Active Subscription Projection'!M15-'Active Subscription Projection'!N15)*admin_cost</f>
        <v>138.0917242826655</v>
      </c>
      <c r="AE15" s="77">
        <f ca="1">('Active Subscription Projection'!N15-'Active Subscription Projection'!O15)*admin_cost</f>
        <v>203.67676913642055</v>
      </c>
      <c r="AG15" s="77">
        <f t="shared" ca="1" si="13"/>
        <v>6136.9323911639558</v>
      </c>
      <c r="AI15" s="77">
        <f t="shared" ca="1" si="0"/>
        <v>15000</v>
      </c>
      <c r="AK15" s="70">
        <f t="shared" si="40"/>
        <v>9</v>
      </c>
      <c r="AL15" s="77">
        <f t="shared" ca="1" si="14"/>
        <v>18642.5</v>
      </c>
      <c r="AM15" s="77">
        <f t="shared" ca="1" si="15"/>
        <v>24375.195000000003</v>
      </c>
      <c r="AN15" s="77">
        <f t="shared" ca="1" si="16"/>
        <v>9190.9601550000007</v>
      </c>
      <c r="AO15" s="77">
        <f t="shared" ca="1" si="17"/>
        <v>453.59141939999859</v>
      </c>
      <c r="AP15" s="77">
        <f t="shared" ca="1" si="18"/>
        <v>8568.575188053117</v>
      </c>
      <c r="AQ15" s="77">
        <f t="shared" ca="1" si="19"/>
        <v>7041.5560977506839</v>
      </c>
      <c r="AR15" s="77">
        <f t="shared" ca="1" si="20"/>
        <v>221.44975401293414</v>
      </c>
      <c r="AS15" s="77">
        <f t="shared" ca="1" si="21"/>
        <v>3666.0931890451093</v>
      </c>
      <c r="AT15" s="77">
        <f t="shared" ca="1" si="22"/>
        <v>2510.6165245545471</v>
      </c>
      <c r="AU15" s="77">
        <f t="shared" ca="1" si="23"/>
        <v>1447.2910753134674</v>
      </c>
      <c r="AV15" s="77">
        <f t="shared" ca="1" si="24"/>
        <v>322.21402332621949</v>
      </c>
      <c r="AW15" s="77">
        <f t="shared" ca="1" si="25"/>
        <v>203.67676913642055</v>
      </c>
      <c r="AY15" s="77">
        <f t="shared" ca="1" si="26"/>
        <v>76643.719195592494</v>
      </c>
      <c r="AZ15" s="63"/>
      <c r="BA15" s="83" t="b">
        <f t="shared" ca="1" si="27"/>
        <v>1</v>
      </c>
      <c r="BB15" s="63"/>
    </row>
    <row r="16" spans="1:67">
      <c r="A16" s="58"/>
      <c r="B16" s="58"/>
      <c r="C16" s="70">
        <f t="shared" si="38"/>
        <v>10</v>
      </c>
      <c r="D16" s="77">
        <f ca="1">('Active Subscription Projection'!C16-'Active Subscription Projection'!D16)*subscription_price*(subscription_length-'Active Subscription Projection'!D$6)/subscription_length</f>
        <v>9020</v>
      </c>
      <c r="E16" s="77">
        <f ca="1">('Active Subscription Projection'!D16-'Active Subscription Projection'!E16)*subscription_price*(subscription_length-'Active Subscription Projection'!E$6)/subscription_length</f>
        <v>20471.399999999994</v>
      </c>
      <c r="F16" s="77">
        <f ca="1">('Active Subscription Projection'!E16-'Active Subscription Projection'!F16)*subscription_price*(subscription_length-'Active Subscription Projection'!F$6)/subscription_length</f>
        <v>3594.9614400000009</v>
      </c>
      <c r="G16" s="77">
        <f ca="1">('Active Subscription Projection'!F16-'Active Subscription Projection'!G16)*subscription_price*(subscription_length-'Active Subscription Projection'!G$6)/subscription_length</f>
        <v>3824.5824691199959</v>
      </c>
      <c r="H16" s="77">
        <f ca="1">('Active Subscription Projection'!G16-'Active Subscription Projection'!H16)*subscription_price*(subscription_length-'Active Subscription Projection'!H$6)/subscription_length</f>
        <v>8407.1864101478368</v>
      </c>
      <c r="I16" s="77">
        <f ca="1">('Active Subscription Projection'!H16-'Active Subscription Projection'!I16)*subscription_price*(subscription_length-'Active Subscription Projection'!I$6)/subscription_length</f>
        <v>363.91106889640105</v>
      </c>
      <c r="J16" s="77">
        <f ca="1">('Active Subscription Projection'!I16-'Active Subscription Projection'!J16)*subscription_price*(subscription_length-'Active Subscription Projection'!J$6)/subscription_length</f>
        <v>4119.7765591313237</v>
      </c>
      <c r="K16" s="77">
        <f ca="1">('Active Subscription Projection'!J16-'Active Subscription Projection'!K16)*subscription_price*(subscription_length-'Active Subscription Projection'!K$6)/subscription_length</f>
        <v>1451.0602091543988</v>
      </c>
      <c r="L16" s="77">
        <f ca="1">('Active Subscription Projection'!K16-'Active Subscription Projection'!L16)*subscription_price*(subscription_length-'Active Subscription Projection'!L$6)/subscription_length</f>
        <v>1359.080504689638</v>
      </c>
      <c r="M16" s="77">
        <f ca="1">('Active Subscription Projection'!L16-'Active Subscription Projection'!M16)*subscription_price*(subscription_length-'Active Subscription Projection'!M$6)/subscription_length</f>
        <v>1012.8842499684442</v>
      </c>
      <c r="N16" s="77">
        <f ca="1">('Active Subscription Projection'!M16-'Active Subscription Projection'!N16)*subscription_price*(subscription_length-'Active Subscription Projection'!N$6)/subscription_length</f>
        <v>518.24122031994693</v>
      </c>
      <c r="O16" s="77">
        <f ca="1">('Active Subscription Projection'!N16-'Active Subscription Projection'!O16)*subscription_price*(subscription_length-'Active Subscription Projection'!O$6)/subscription_length</f>
        <v>0</v>
      </c>
      <c r="P16" s="59"/>
      <c r="Q16" s="77">
        <f t="shared" ca="1" si="12"/>
        <v>54143.084131427975</v>
      </c>
      <c r="S16" s="70">
        <f t="shared" si="39"/>
        <v>10</v>
      </c>
      <c r="T16" s="77">
        <f ca="1">('Active Subscription Projection'!C16-'Active Subscription Projection'!D16)*admin_cost</f>
        <v>615</v>
      </c>
      <c r="U16" s="77">
        <f ca="1">('Active Subscription Projection'!D16-'Active Subscription Projection'!E16)*admin_cost</f>
        <v>1535.3549999999996</v>
      </c>
      <c r="V16" s="77">
        <f ca="1">('Active Subscription Projection'!E16-'Active Subscription Projection'!F16)*admin_cost</f>
        <v>299.58012000000008</v>
      </c>
      <c r="W16" s="77">
        <f ca="1">('Active Subscription Projection'!F16-'Active Subscription Projection'!G16)*admin_cost</f>
        <v>358.55460647999962</v>
      </c>
      <c r="X16" s="77">
        <f ca="1">('Active Subscription Projection'!G16-'Active Subscription Projection'!H16)*admin_cost</f>
        <v>900.76997251583975</v>
      </c>
      <c r="Y16" s="77">
        <f ca="1">('Active Subscription Projection'!H16-'Active Subscription Projection'!I16)*admin_cost</f>
        <v>45.488883612050131</v>
      </c>
      <c r="Z16" s="77">
        <f ca="1">('Active Subscription Projection'!I16-'Active Subscription Projection'!J16)*admin_cost</f>
        <v>617.96648386969855</v>
      </c>
      <c r="AA16" s="77">
        <f ca="1">('Active Subscription Projection'!J16-'Active Subscription Projection'!K16)*admin_cost</f>
        <v>272.07378921644977</v>
      </c>
      <c r="AB16" s="77">
        <f ca="1">('Active Subscription Projection'!K16-'Active Subscription Projection'!L16)*admin_cost</f>
        <v>339.7701261724095</v>
      </c>
      <c r="AC16" s="77">
        <f ca="1">('Active Subscription Projection'!L16-'Active Subscription Projection'!M16)*admin_cost</f>
        <v>379.83159373816659</v>
      </c>
      <c r="AD16" s="77">
        <f ca="1">('Active Subscription Projection'!M16-'Active Subscription Projection'!N16)*admin_cost</f>
        <v>388.6809152399602</v>
      </c>
      <c r="AE16" s="77">
        <f ca="1">('Active Subscription Projection'!N16-'Active Subscription Projection'!O16)*admin_cost</f>
        <v>331.91641673953086</v>
      </c>
      <c r="AG16" s="77">
        <f t="shared" ca="1" si="13"/>
        <v>6084.9879075841045</v>
      </c>
      <c r="AI16" s="77">
        <f t="shared" ca="1" si="0"/>
        <v>15000</v>
      </c>
      <c r="AK16" s="70">
        <f t="shared" si="40"/>
        <v>10</v>
      </c>
      <c r="AL16" s="77">
        <f t="shared" ca="1" si="14"/>
        <v>24635</v>
      </c>
      <c r="AM16" s="77">
        <f t="shared" ca="1" si="15"/>
        <v>22006.754999999994</v>
      </c>
      <c r="AN16" s="77">
        <f t="shared" ca="1" si="16"/>
        <v>3894.541560000001</v>
      </c>
      <c r="AO16" s="77">
        <f t="shared" ca="1" si="17"/>
        <v>4183.137075599996</v>
      </c>
      <c r="AP16" s="77">
        <f t="shared" ca="1" si="18"/>
        <v>9307.9563826636768</v>
      </c>
      <c r="AQ16" s="77">
        <f t="shared" ca="1" si="19"/>
        <v>409.39995250845118</v>
      </c>
      <c r="AR16" s="77">
        <f t="shared" ca="1" si="20"/>
        <v>4737.7430430010227</v>
      </c>
      <c r="AS16" s="77">
        <f t="shared" ca="1" si="21"/>
        <v>1723.1339983708485</v>
      </c>
      <c r="AT16" s="77">
        <f t="shared" ca="1" si="22"/>
        <v>1698.8506308620476</v>
      </c>
      <c r="AU16" s="77">
        <f t="shared" ca="1" si="23"/>
        <v>1392.7158437066109</v>
      </c>
      <c r="AV16" s="77">
        <f t="shared" ca="1" si="24"/>
        <v>906.92213555990713</v>
      </c>
      <c r="AW16" s="77">
        <f t="shared" ca="1" si="25"/>
        <v>331.91641673953086</v>
      </c>
      <c r="AY16" s="77">
        <f t="shared" ca="1" si="26"/>
        <v>75228.07203901207</v>
      </c>
      <c r="AZ16" s="63"/>
      <c r="BA16" s="83" t="b">
        <f t="shared" ca="1" si="27"/>
        <v>1</v>
      </c>
      <c r="BB16" s="63"/>
    </row>
    <row r="17" spans="1:54">
      <c r="A17" s="58"/>
      <c r="B17" s="58"/>
      <c r="C17" s="70">
        <f t="shared" si="38"/>
        <v>11</v>
      </c>
      <c r="D17" s="77">
        <f ca="1">('Active Subscription Projection'!C17-'Active Subscription Projection'!D17)*subscription_price*(subscription_length-'Active Subscription Projection'!D$6)/subscription_length</f>
        <v>29260</v>
      </c>
      <c r="E17" s="77">
        <f ca="1">('Active Subscription Projection'!D17-'Active Subscription Projection'!E17)*subscription_price*(subscription_length-'Active Subscription Projection'!E$6)/subscription_length</f>
        <v>13799.199999999992</v>
      </c>
      <c r="F17" s="77">
        <f ca="1">('Active Subscription Projection'!E17-'Active Subscription Projection'!F17)*subscription_price*(subscription_length-'Active Subscription Projection'!F$6)/subscription_length</f>
        <v>10138.096080000005</v>
      </c>
      <c r="G17" s="77">
        <f ca="1">('Active Subscription Projection'!F17-'Active Subscription Projection'!G17)*subscription_price*(subscription_length-'Active Subscription Projection'!G$6)/subscription_length</f>
        <v>5026.969875200004</v>
      </c>
      <c r="H17" s="77">
        <f ca="1">('Active Subscription Projection'!G17-'Active Subscription Projection'!H17)*subscription_price*(subscription_length-'Active Subscription Projection'!H$6)/subscription_length</f>
        <v>4651.0105320335997</v>
      </c>
      <c r="I17" s="77">
        <f ca="1">('Active Subscription Projection'!H17-'Active Subscription Projection'!I17)*subscription_price*(subscription_length-'Active Subscription Projection'!I$6)/subscription_length</f>
        <v>637.34824252713679</v>
      </c>
      <c r="J17" s="77">
        <f ca="1">('Active Subscription Projection'!I17-'Active Subscription Projection'!J17)*subscription_price*(subscription_length-'Active Subscription Projection'!J$6)/subscription_length</f>
        <v>755.61174975161521</v>
      </c>
      <c r="K17" s="77">
        <f ca="1">('Active Subscription Projection'!J17-'Active Subscription Projection'!K17)*subscription_price*(subscription_length-'Active Subscription Projection'!K$6)/subscription_length</f>
        <v>827.43608116436917</v>
      </c>
      <c r="L17" s="77">
        <f ca="1">('Active Subscription Projection'!K17-'Active Subscription Projection'!L17)*subscription_price*(subscription_length-'Active Subscription Projection'!L$6)/subscription_length</f>
        <v>1495.2361012412412</v>
      </c>
      <c r="M17" s="77">
        <f ca="1">('Active Subscription Projection'!L17-'Active Subscription Projection'!M17)*subscription_price*(subscription_length-'Active Subscription Projection'!M$6)/subscription_length</f>
        <v>273.28977860299801</v>
      </c>
      <c r="N17" s="77">
        <f ca="1">('Active Subscription Projection'!M17-'Active Subscription Projection'!N17)*subscription_price*(subscription_length-'Active Subscription Projection'!N$6)/subscription_length</f>
        <v>104.9871044763463</v>
      </c>
      <c r="O17" s="77">
        <f ca="1">('Active Subscription Projection'!N17-'Active Subscription Projection'!O17)*subscription_price*(subscription_length-'Active Subscription Projection'!O$6)/subscription_length</f>
        <v>0</v>
      </c>
      <c r="P17" s="59"/>
      <c r="Q17" s="77">
        <f t="shared" ca="1" si="12"/>
        <v>66969.185544997294</v>
      </c>
      <c r="S17" s="70">
        <f t="shared" si="39"/>
        <v>11</v>
      </c>
      <c r="T17" s="77">
        <f ca="1">('Active Subscription Projection'!C17-'Active Subscription Projection'!D17)*admin_cost</f>
        <v>1995</v>
      </c>
      <c r="U17" s="77">
        <f ca="1">('Active Subscription Projection'!D17-'Active Subscription Projection'!E17)*admin_cost</f>
        <v>1034.9399999999994</v>
      </c>
      <c r="V17" s="77">
        <f ca="1">('Active Subscription Projection'!E17-'Active Subscription Projection'!F17)*admin_cost</f>
        <v>844.8413400000004</v>
      </c>
      <c r="W17" s="77">
        <f ca="1">('Active Subscription Projection'!F17-'Active Subscription Projection'!G17)*admin_cost</f>
        <v>471.27842580000038</v>
      </c>
      <c r="X17" s="77">
        <f ca="1">('Active Subscription Projection'!G17-'Active Subscription Projection'!H17)*admin_cost</f>
        <v>498.32255700359997</v>
      </c>
      <c r="Y17" s="77">
        <f ca="1">('Active Subscription Projection'!H17-'Active Subscription Projection'!I17)*admin_cost</f>
        <v>79.668530315892099</v>
      </c>
      <c r="Z17" s="77">
        <f ca="1">('Active Subscription Projection'!I17-'Active Subscription Projection'!J17)*admin_cost</f>
        <v>113.34176246274228</v>
      </c>
      <c r="AA17" s="77">
        <f ca="1">('Active Subscription Projection'!J17-'Active Subscription Projection'!K17)*admin_cost</f>
        <v>155.14426521831922</v>
      </c>
      <c r="AB17" s="77">
        <f ca="1">('Active Subscription Projection'!K17-'Active Subscription Projection'!L17)*admin_cost</f>
        <v>373.80902531031029</v>
      </c>
      <c r="AC17" s="77">
        <f ca="1">('Active Subscription Projection'!L17-'Active Subscription Projection'!M17)*admin_cost</f>
        <v>102.48366697612425</v>
      </c>
      <c r="AD17" s="77">
        <f ca="1">('Active Subscription Projection'!M17-'Active Subscription Projection'!N17)*admin_cost</f>
        <v>78.740328357259727</v>
      </c>
      <c r="AE17" s="77">
        <f ca="1">('Active Subscription Projection'!N17-'Active Subscription Projection'!O17)*admin_cost</f>
        <v>12.267010689890185</v>
      </c>
      <c r="AG17" s="77">
        <f t="shared" ca="1" si="13"/>
        <v>5759.8369121341393</v>
      </c>
      <c r="AI17" s="77">
        <f t="shared" ca="1" si="0"/>
        <v>15000</v>
      </c>
      <c r="AK17" s="70">
        <f t="shared" si="40"/>
        <v>11</v>
      </c>
      <c r="AL17" s="77">
        <f t="shared" ca="1" si="14"/>
        <v>46255</v>
      </c>
      <c r="AM17" s="77">
        <f t="shared" ca="1" si="15"/>
        <v>14834.13999999999</v>
      </c>
      <c r="AN17" s="77">
        <f t="shared" ca="1" si="16"/>
        <v>10982.937420000006</v>
      </c>
      <c r="AO17" s="77">
        <f t="shared" ca="1" si="17"/>
        <v>5498.2483010000042</v>
      </c>
      <c r="AP17" s="77">
        <f t="shared" ca="1" si="18"/>
        <v>5149.3330890371999</v>
      </c>
      <c r="AQ17" s="77">
        <f t="shared" ca="1" si="19"/>
        <v>717.01677284302889</v>
      </c>
      <c r="AR17" s="77">
        <f t="shared" ca="1" si="20"/>
        <v>868.95351221435749</v>
      </c>
      <c r="AS17" s="77">
        <f t="shared" ca="1" si="21"/>
        <v>982.58034638268839</v>
      </c>
      <c r="AT17" s="77">
        <f t="shared" ca="1" si="22"/>
        <v>1869.0451265515514</v>
      </c>
      <c r="AU17" s="77">
        <f t="shared" ca="1" si="23"/>
        <v>375.77344557912227</v>
      </c>
      <c r="AV17" s="77">
        <f t="shared" ca="1" si="24"/>
        <v>183.72743283360603</v>
      </c>
      <c r="AW17" s="77">
        <f t="shared" ca="1" si="25"/>
        <v>12.267010689890185</v>
      </c>
      <c r="AY17" s="77">
        <f t="shared" ca="1" si="26"/>
        <v>87729.022457131447</v>
      </c>
      <c r="AZ17" s="63"/>
      <c r="BA17" s="83" t="b">
        <f t="shared" ca="1" si="27"/>
        <v>1</v>
      </c>
      <c r="BB17" s="63"/>
    </row>
    <row r="18" spans="1:54">
      <c r="A18" s="58"/>
      <c r="B18" s="58"/>
      <c r="C18" s="70">
        <f t="shared" si="38"/>
        <v>12</v>
      </c>
      <c r="D18" s="77">
        <f ca="1">('Active Subscription Projection'!C18-'Active Subscription Projection'!D18)*subscription_price*(subscription_length-'Active Subscription Projection'!D$6)/subscription_length</f>
        <v>2090</v>
      </c>
      <c r="E18" s="77">
        <f ca="1">('Active Subscription Projection'!D18-'Active Subscription Projection'!E18)*subscription_price*(subscription_length-'Active Subscription Projection'!E$6)/subscription_length</f>
        <v>23249.7</v>
      </c>
      <c r="F18" s="77">
        <f ca="1">('Active Subscription Projection'!E18-'Active Subscription Projection'!F18)*subscription_price*(subscription_length-'Active Subscription Projection'!F$6)/subscription_length</f>
        <v>6264.9701099999993</v>
      </c>
      <c r="G18" s="77">
        <f ca="1">('Active Subscription Projection'!F18-'Active Subscription Projection'!G18)*subscription_price*(subscription_length-'Active Subscription Projection'!G$6)/subscription_length</f>
        <v>6843.2335876799989</v>
      </c>
      <c r="H18" s="77">
        <f ca="1">('Active Subscription Projection'!G18-'Active Subscription Projection'!H18)*subscription_price*(subscription_length-'Active Subscription Projection'!H$6)/subscription_length</f>
        <v>789.15789553482227</v>
      </c>
      <c r="I18" s="77">
        <f ca="1">('Active Subscription Projection'!H18-'Active Subscription Projection'!I18)*subscription_price*(subscription_length-'Active Subscription Projection'!I$6)/subscription_length</f>
        <v>2409.8034040987823</v>
      </c>
      <c r="J18" s="77">
        <f ca="1">('Active Subscription Projection'!I18-'Active Subscription Projection'!J18)*subscription_price*(subscription_length-'Active Subscription Projection'!J$6)/subscription_length</f>
        <v>5229.4771142352965</v>
      </c>
      <c r="K18" s="77">
        <f ca="1">('Active Subscription Projection'!J18-'Active Subscription Projection'!K18)*subscription_price*(subscription_length-'Active Subscription Projection'!K$6)/subscription_length</f>
        <v>1959.2168269141657</v>
      </c>
      <c r="L18" s="77">
        <f ca="1">('Active Subscription Projection'!K18-'Active Subscription Projection'!L18)*subscription_price*(subscription_length-'Active Subscription Projection'!L$6)/subscription_length</f>
        <v>1001.9294908779975</v>
      </c>
      <c r="M18" s="77">
        <f ca="1">('Active Subscription Projection'!L18-'Active Subscription Projection'!M18)*subscription_price*(subscription_length-'Active Subscription Projection'!M$6)/subscription_length</f>
        <v>198.7703839577498</v>
      </c>
      <c r="N18" s="77">
        <f ca="1">('Active Subscription Projection'!M18-'Active Subscription Projection'!N18)*subscription_price*(subscription_length-'Active Subscription Projection'!N$6)/subscription_length</f>
        <v>220.80550080792364</v>
      </c>
      <c r="O18" s="77">
        <f ca="1">('Active Subscription Projection'!N18-'Active Subscription Projection'!O18)*subscription_price*(subscription_length-'Active Subscription Projection'!O$6)/subscription_length</f>
        <v>0</v>
      </c>
      <c r="P18" s="59"/>
      <c r="Q18" s="77">
        <f t="shared" ca="1" si="12"/>
        <v>50257.064314106748</v>
      </c>
      <c r="S18" s="70">
        <f t="shared" si="39"/>
        <v>12</v>
      </c>
      <c r="T18" s="77">
        <f ca="1">('Active Subscription Projection'!C18-'Active Subscription Projection'!D18)*admin_cost</f>
        <v>142.5</v>
      </c>
      <c r="U18" s="77">
        <f ca="1">('Active Subscription Projection'!D18-'Active Subscription Projection'!E18)*admin_cost</f>
        <v>1743.7275000000002</v>
      </c>
      <c r="V18" s="77">
        <f ca="1">('Active Subscription Projection'!E18-'Active Subscription Projection'!F18)*admin_cost</f>
        <v>522.08084250000002</v>
      </c>
      <c r="W18" s="77">
        <f ca="1">('Active Subscription Projection'!F18-'Active Subscription Projection'!G18)*admin_cost</f>
        <v>641.5531488449999</v>
      </c>
      <c r="X18" s="77">
        <f ca="1">('Active Subscription Projection'!G18-'Active Subscription Projection'!H18)*admin_cost</f>
        <v>84.552631664445244</v>
      </c>
      <c r="Y18" s="77">
        <f ca="1">('Active Subscription Projection'!H18-'Active Subscription Projection'!I18)*admin_cost</f>
        <v>301.22542551234778</v>
      </c>
      <c r="Z18" s="77">
        <f ca="1">('Active Subscription Projection'!I18-'Active Subscription Projection'!J18)*admin_cost</f>
        <v>784.42156713529448</v>
      </c>
      <c r="AA18" s="77">
        <f ca="1">('Active Subscription Projection'!J18-'Active Subscription Projection'!K18)*admin_cost</f>
        <v>367.35315504640607</v>
      </c>
      <c r="AB18" s="77">
        <f ca="1">('Active Subscription Projection'!K18-'Active Subscription Projection'!L18)*admin_cost</f>
        <v>250.48237271949938</v>
      </c>
      <c r="AC18" s="77">
        <f ca="1">('Active Subscription Projection'!L18-'Active Subscription Projection'!M18)*admin_cost</f>
        <v>74.538893984156175</v>
      </c>
      <c r="AD18" s="77">
        <f ca="1">('Active Subscription Projection'!M18-'Active Subscription Projection'!N18)*admin_cost</f>
        <v>165.60412560594273</v>
      </c>
      <c r="AE18" s="77">
        <f ca="1">('Active Subscription Projection'!N18-'Active Subscription Projection'!O18)*admin_cost</f>
        <v>469.86030537546014</v>
      </c>
      <c r="AG18" s="77">
        <f t="shared" ca="1" si="13"/>
        <v>5547.8999683885522</v>
      </c>
      <c r="AI18" s="77">
        <f t="shared" ca="1" si="0"/>
        <v>15000</v>
      </c>
      <c r="AK18" s="70">
        <f t="shared" si="40"/>
        <v>12</v>
      </c>
      <c r="AL18" s="77">
        <f t="shared" ca="1" si="14"/>
        <v>17232.5</v>
      </c>
      <c r="AM18" s="77">
        <f t="shared" ca="1" si="15"/>
        <v>24993.427500000002</v>
      </c>
      <c r="AN18" s="77">
        <f t="shared" ca="1" si="16"/>
        <v>6787.0509524999998</v>
      </c>
      <c r="AO18" s="77">
        <f t="shared" ca="1" si="17"/>
        <v>7484.7867365249986</v>
      </c>
      <c r="AP18" s="77">
        <f t="shared" ca="1" si="18"/>
        <v>873.71052719926752</v>
      </c>
      <c r="AQ18" s="77">
        <f t="shared" ca="1" si="19"/>
        <v>2711.0288296111303</v>
      </c>
      <c r="AR18" s="77">
        <f t="shared" ca="1" si="20"/>
        <v>6013.8986813705906</v>
      </c>
      <c r="AS18" s="77">
        <f t="shared" ca="1" si="21"/>
        <v>2326.5699819605716</v>
      </c>
      <c r="AT18" s="77">
        <f t="shared" ca="1" si="22"/>
        <v>1252.4118635974969</v>
      </c>
      <c r="AU18" s="77">
        <f t="shared" ca="1" si="23"/>
        <v>273.30927794190598</v>
      </c>
      <c r="AV18" s="77">
        <f t="shared" ca="1" si="24"/>
        <v>386.40962641386636</v>
      </c>
      <c r="AW18" s="77">
        <f t="shared" ca="1" si="25"/>
        <v>469.86030537546014</v>
      </c>
      <c r="AY18" s="77">
        <f t="shared" ca="1" si="26"/>
        <v>70804.964282495304</v>
      </c>
      <c r="AZ18" s="63"/>
      <c r="BA18" s="83" t="b">
        <f t="shared" ca="1" si="27"/>
        <v>1</v>
      </c>
      <c r="BB18" s="63"/>
    </row>
    <row r="19" spans="1:54">
      <c r="A19" s="58"/>
      <c r="B19" s="58"/>
      <c r="C19" s="70">
        <f t="shared" si="38"/>
        <v>13</v>
      </c>
      <c r="D19" s="77">
        <f ca="1">('Active Subscription Projection'!C19-'Active Subscription Projection'!D19)*subscription_price*(subscription_length-'Active Subscription Projection'!D$6)/subscription_length</f>
        <v>12100</v>
      </c>
      <c r="E19" s="77">
        <f ca="1">('Active Subscription Projection'!D19-'Active Subscription Projection'!E19)*subscription_price*(subscription_length-'Active Subscription Projection'!E$6)/subscription_length</f>
        <v>5251.0000000000036</v>
      </c>
      <c r="F19" s="77">
        <f ca="1">('Active Subscription Projection'!E19-'Active Subscription Projection'!F19)*subscription_price*(subscription_length-'Active Subscription Projection'!F$6)/subscription_length</f>
        <v>13642.712100000006</v>
      </c>
      <c r="G19" s="77">
        <f ca="1">('Active Subscription Projection'!F19-'Active Subscription Projection'!G19)*subscription_price*(subscription_length-'Active Subscription Projection'!G$6)/subscription_length</f>
        <v>2633.8725504000031</v>
      </c>
      <c r="H19" s="77">
        <f ca="1">('Active Subscription Projection'!G19-'Active Subscription Projection'!H19)*subscription_price*(subscription_length-'Active Subscription Projection'!H$6)/subscription_length</f>
        <v>3016.7717724143999</v>
      </c>
      <c r="I19" s="77">
        <f ca="1">('Active Subscription Projection'!H19-'Active Subscription Projection'!I19)*subscription_price*(subscription_length-'Active Subscription Projection'!I$6)/subscription_length</f>
        <v>1024.6053947036562</v>
      </c>
      <c r="J19" s="77">
        <f ca="1">('Active Subscription Projection'!I19-'Active Subscription Projection'!J19)*subscription_price*(subscription_length-'Active Subscription Projection'!J$6)/subscription_length</f>
        <v>5631.6703658890137</v>
      </c>
      <c r="K19" s="77">
        <f ca="1">('Active Subscription Projection'!J19-'Active Subscription Projection'!K19)*subscription_price*(subscription_length-'Active Subscription Projection'!K$6)/subscription_length</f>
        <v>3207.5623174476077</v>
      </c>
      <c r="L19" s="77">
        <f ca="1">('Active Subscription Projection'!K19-'Active Subscription Projection'!L19)*subscription_price*(subscription_length-'Active Subscription Projection'!L$6)/subscription_length</f>
        <v>587.97786427212122</v>
      </c>
      <c r="M19" s="77">
        <f ca="1">('Active Subscription Projection'!L19-'Active Subscription Projection'!M19)*subscription_price*(subscription_length-'Active Subscription Projection'!M$6)/subscription_length</f>
        <v>1437.8578686585961</v>
      </c>
      <c r="N19" s="77">
        <f ca="1">('Active Subscription Projection'!M19-'Active Subscription Projection'!N19)*subscription_price*(subscription_length-'Active Subscription Projection'!N$6)/subscription_length</f>
        <v>46.273917915957099</v>
      </c>
      <c r="O19" s="77">
        <f ca="1">('Active Subscription Projection'!N19-'Active Subscription Projection'!O19)*subscription_price*(subscription_length-'Active Subscription Projection'!O$6)/subscription_length</f>
        <v>0</v>
      </c>
      <c r="P19" s="59"/>
      <c r="Q19" s="77">
        <f t="shared" ca="1" si="12"/>
        <v>48580.304151701363</v>
      </c>
      <c r="S19" s="70">
        <f t="shared" si="39"/>
        <v>13</v>
      </c>
      <c r="T19" s="77">
        <f ca="1">('Active Subscription Projection'!C19-'Active Subscription Projection'!D19)*admin_cost</f>
        <v>825</v>
      </c>
      <c r="U19" s="77">
        <f ca="1">('Active Subscription Projection'!D19-'Active Subscription Projection'!E19)*admin_cost</f>
        <v>393.82500000000027</v>
      </c>
      <c r="V19" s="77">
        <f ca="1">('Active Subscription Projection'!E19-'Active Subscription Projection'!F19)*admin_cost</f>
        <v>1136.8926750000005</v>
      </c>
      <c r="W19" s="77">
        <f ca="1">('Active Subscription Projection'!F19-'Active Subscription Projection'!G19)*admin_cost</f>
        <v>246.92555160000029</v>
      </c>
      <c r="X19" s="77">
        <f ca="1">('Active Subscription Projection'!G19-'Active Subscription Projection'!H19)*admin_cost</f>
        <v>323.22554704439995</v>
      </c>
      <c r="Y19" s="77">
        <f ca="1">('Active Subscription Projection'!H19-'Active Subscription Projection'!I19)*admin_cost</f>
        <v>128.07567433795703</v>
      </c>
      <c r="Z19" s="77">
        <f ca="1">('Active Subscription Projection'!I19-'Active Subscription Projection'!J19)*admin_cost</f>
        <v>844.75055488335192</v>
      </c>
      <c r="AA19" s="77">
        <f ca="1">('Active Subscription Projection'!J19-'Active Subscription Projection'!K19)*admin_cost</f>
        <v>601.41793452142645</v>
      </c>
      <c r="AB19" s="77">
        <f ca="1">('Active Subscription Projection'!K19-'Active Subscription Projection'!L19)*admin_cost</f>
        <v>146.99446606803031</v>
      </c>
      <c r="AC19" s="77">
        <f ca="1">('Active Subscription Projection'!L19-'Active Subscription Projection'!M19)*admin_cost</f>
        <v>539.19670074697353</v>
      </c>
      <c r="AD19" s="77">
        <f ca="1">('Active Subscription Projection'!M19-'Active Subscription Projection'!N19)*admin_cost</f>
        <v>34.705438436967825</v>
      </c>
      <c r="AE19" s="77">
        <f ca="1">('Active Subscription Projection'!N19-'Active Subscription Projection'!O19)*admin_cost</f>
        <v>423.89222506912586</v>
      </c>
      <c r="AG19" s="77">
        <f t="shared" ca="1" si="13"/>
        <v>5644.9017677082338</v>
      </c>
      <c r="AI19" s="77">
        <f t="shared" ca="1" si="0"/>
        <v>15000</v>
      </c>
      <c r="AK19" s="70">
        <f t="shared" si="40"/>
        <v>13</v>
      </c>
      <c r="AL19" s="77">
        <f t="shared" ca="1" si="14"/>
        <v>27925</v>
      </c>
      <c r="AM19" s="77">
        <f t="shared" ca="1" si="15"/>
        <v>5644.8250000000044</v>
      </c>
      <c r="AN19" s="77">
        <f t="shared" ca="1" si="16"/>
        <v>14779.604775000007</v>
      </c>
      <c r="AO19" s="77">
        <f t="shared" ca="1" si="17"/>
        <v>2880.7981020000034</v>
      </c>
      <c r="AP19" s="77">
        <f t="shared" ca="1" si="18"/>
        <v>3339.9973194588001</v>
      </c>
      <c r="AQ19" s="77">
        <f t="shared" ca="1" si="19"/>
        <v>1152.6810690416132</v>
      </c>
      <c r="AR19" s="77">
        <f t="shared" ca="1" si="20"/>
        <v>6476.4209207723652</v>
      </c>
      <c r="AS19" s="77">
        <f t="shared" ca="1" si="21"/>
        <v>3808.9802519690343</v>
      </c>
      <c r="AT19" s="77">
        <f t="shared" ca="1" si="22"/>
        <v>734.97233034015153</v>
      </c>
      <c r="AU19" s="77">
        <f t="shared" ca="1" si="23"/>
        <v>1977.0545694055695</v>
      </c>
      <c r="AV19" s="77">
        <f t="shared" ca="1" si="24"/>
        <v>80.979356352924924</v>
      </c>
      <c r="AW19" s="77">
        <f t="shared" ca="1" si="25"/>
        <v>423.89222506912586</v>
      </c>
      <c r="AY19" s="77">
        <f t="shared" ca="1" si="26"/>
        <v>69225.205919409593</v>
      </c>
      <c r="AZ19" s="63"/>
      <c r="BA19" s="83" t="b">
        <f t="shared" ca="1" si="27"/>
        <v>1</v>
      </c>
      <c r="BB19" s="63"/>
    </row>
    <row r="20" spans="1:54">
      <c r="A20" s="58"/>
      <c r="B20" s="58"/>
      <c r="C20" s="70">
        <f t="shared" si="38"/>
        <v>14</v>
      </c>
      <c r="D20" s="77">
        <f ca="1">('Active Subscription Projection'!C20-'Active Subscription Projection'!D20)*subscription_price*(subscription_length-'Active Subscription Projection'!D$6)/subscription_length</f>
        <v>12210</v>
      </c>
      <c r="E20" s="77">
        <f ca="1">('Active Subscription Projection'!D20-'Active Subscription Projection'!E20)*subscription_price*(subscription_length-'Active Subscription Projection'!E$6)/subscription_length</f>
        <v>20180.3</v>
      </c>
      <c r="F20" s="77">
        <f ca="1">('Active Subscription Projection'!E20-'Active Subscription Projection'!F20)*subscription_price*(subscription_length-'Active Subscription Projection'!F$6)/subscription_length</f>
        <v>3339.7774200000058</v>
      </c>
      <c r="G20" s="77">
        <f ca="1">('Active Subscription Projection'!F20-'Active Subscription Projection'!G20)*subscription_price*(subscription_length-'Active Subscription Projection'!G$6)/subscription_length</f>
        <v>1664.226206719999</v>
      </c>
      <c r="H20" s="77">
        <f ca="1">('Active Subscription Projection'!G20-'Active Subscription Projection'!H20)*subscription_price*(subscription_length-'Active Subscription Projection'!H$6)/subscription_length</f>
        <v>8281.3976329145571</v>
      </c>
      <c r="I20" s="77">
        <f ca="1">('Active Subscription Projection'!H20-'Active Subscription Projection'!I20)*subscription_price*(subscription_length-'Active Subscription Projection'!I$6)/subscription_length</f>
        <v>2268.7505515193134</v>
      </c>
      <c r="J20" s="77">
        <f ca="1">('Active Subscription Projection'!I20-'Active Subscription Projection'!J20)*subscription_price*(subscription_length-'Active Subscription Projection'!J$6)/subscription_length</f>
        <v>3927.2889614565702</v>
      </c>
      <c r="K20" s="77">
        <f ca="1">('Active Subscription Projection'!J20-'Active Subscription Projection'!K20)*subscription_price*(subscription_length-'Active Subscription Projection'!K$6)/subscription_length</f>
        <v>2494.0082941159271</v>
      </c>
      <c r="L20" s="77">
        <f ca="1">('Active Subscription Projection'!K20-'Active Subscription Projection'!L20)*subscription_price*(subscription_length-'Active Subscription Projection'!L$6)/subscription_length</f>
        <v>1295.8582968699175</v>
      </c>
      <c r="M20" s="77">
        <f ca="1">('Active Subscription Projection'!L20-'Active Subscription Projection'!M20)*subscription_price*(subscription_length-'Active Subscription Projection'!M$6)/subscription_length</f>
        <v>878.79128809270787</v>
      </c>
      <c r="N20" s="77">
        <f ca="1">('Active Subscription Projection'!M20-'Active Subscription Projection'!N20)*subscription_price*(subscription_length-'Active Subscription Projection'!N$6)/subscription_length</f>
        <v>399.57252304383701</v>
      </c>
      <c r="O20" s="77">
        <f ca="1">('Active Subscription Projection'!N20-'Active Subscription Projection'!O20)*subscription_price*(subscription_length-'Active Subscription Projection'!O$6)/subscription_length</f>
        <v>0</v>
      </c>
      <c r="P20" s="59"/>
      <c r="Q20" s="77">
        <f t="shared" ca="1" si="12"/>
        <v>56939.97117473284</v>
      </c>
      <c r="S20" s="70">
        <f t="shared" si="39"/>
        <v>14</v>
      </c>
      <c r="T20" s="77">
        <f ca="1">('Active Subscription Projection'!C20-'Active Subscription Projection'!D20)*admin_cost</f>
        <v>832.5</v>
      </c>
      <c r="U20" s="77">
        <f ca="1">('Active Subscription Projection'!D20-'Active Subscription Projection'!E20)*admin_cost</f>
        <v>1513.5224999999998</v>
      </c>
      <c r="V20" s="77">
        <f ca="1">('Active Subscription Projection'!E20-'Active Subscription Projection'!F20)*admin_cost</f>
        <v>278.31478500000048</v>
      </c>
      <c r="W20" s="77">
        <f ca="1">('Active Subscription Projection'!F20-'Active Subscription Projection'!G20)*admin_cost</f>
        <v>156.02120687999991</v>
      </c>
      <c r="X20" s="77">
        <f ca="1">('Active Subscription Projection'!G20-'Active Subscription Projection'!H20)*admin_cost</f>
        <v>887.29260352655979</v>
      </c>
      <c r="Y20" s="77">
        <f ca="1">('Active Subscription Projection'!H20-'Active Subscription Projection'!I20)*admin_cost</f>
        <v>283.59381893991417</v>
      </c>
      <c r="Z20" s="77">
        <f ca="1">('Active Subscription Projection'!I20-'Active Subscription Projection'!J20)*admin_cost</f>
        <v>589.09334421848553</v>
      </c>
      <c r="AA20" s="77">
        <f ca="1">('Active Subscription Projection'!J20-'Active Subscription Projection'!K20)*admin_cost</f>
        <v>467.62655514673634</v>
      </c>
      <c r="AB20" s="77">
        <f ca="1">('Active Subscription Projection'!K20-'Active Subscription Projection'!L20)*admin_cost</f>
        <v>323.96457421747937</v>
      </c>
      <c r="AC20" s="77">
        <f ca="1">('Active Subscription Projection'!L20-'Active Subscription Projection'!M20)*admin_cost</f>
        <v>329.54673303476545</v>
      </c>
      <c r="AD20" s="77">
        <f ca="1">('Active Subscription Projection'!M20-'Active Subscription Projection'!N20)*admin_cost</f>
        <v>299.67939228287776</v>
      </c>
      <c r="AE20" s="77">
        <f ca="1">('Active Subscription Projection'!N20-'Active Subscription Projection'!O20)*admin_cost</f>
        <v>75.403379850905878</v>
      </c>
      <c r="AG20" s="77">
        <f t="shared" ca="1" si="13"/>
        <v>6036.5588930977256</v>
      </c>
      <c r="AI20" s="77">
        <f t="shared" ca="1" si="0"/>
        <v>15000</v>
      </c>
      <c r="AK20" s="70">
        <f t="shared" si="40"/>
        <v>14</v>
      </c>
      <c r="AL20" s="77">
        <f t="shared" ca="1" si="14"/>
        <v>28042.5</v>
      </c>
      <c r="AM20" s="77">
        <f t="shared" ca="1" si="15"/>
        <v>21693.822499999998</v>
      </c>
      <c r="AN20" s="77">
        <f t="shared" ca="1" si="16"/>
        <v>3618.0922050000063</v>
      </c>
      <c r="AO20" s="77">
        <f t="shared" ca="1" si="17"/>
        <v>1820.2474135999989</v>
      </c>
      <c r="AP20" s="77">
        <f t="shared" ca="1" si="18"/>
        <v>9168.6902364411162</v>
      </c>
      <c r="AQ20" s="77">
        <f t="shared" ca="1" si="19"/>
        <v>2552.3443704592273</v>
      </c>
      <c r="AR20" s="77">
        <f t="shared" ca="1" si="20"/>
        <v>4516.3823056750552</v>
      </c>
      <c r="AS20" s="77">
        <f t="shared" ca="1" si="21"/>
        <v>2961.6348492626635</v>
      </c>
      <c r="AT20" s="77">
        <f t="shared" ca="1" si="22"/>
        <v>1619.8228710873968</v>
      </c>
      <c r="AU20" s="77">
        <f t="shared" ca="1" si="23"/>
        <v>1208.3380211274734</v>
      </c>
      <c r="AV20" s="77">
        <f t="shared" ca="1" si="24"/>
        <v>699.25191532671477</v>
      </c>
      <c r="AW20" s="77">
        <f t="shared" ca="1" si="25"/>
        <v>75.403379850905878</v>
      </c>
      <c r="AY20" s="77">
        <f t="shared" ca="1" si="26"/>
        <v>77976.53006783055</v>
      </c>
      <c r="AZ20" s="63"/>
      <c r="BA20" s="83" t="b">
        <f t="shared" ca="1" si="27"/>
        <v>1</v>
      </c>
      <c r="BB20" s="63"/>
    </row>
    <row r="21" spans="1:54">
      <c r="A21" s="58"/>
      <c r="B21" s="58"/>
      <c r="C21" s="70">
        <f t="shared" si="38"/>
        <v>15</v>
      </c>
      <c r="D21" s="77">
        <f ca="1">('Active Subscription Projection'!C21-'Active Subscription Projection'!D21)*subscription_price*(subscription_length-'Active Subscription Projection'!D$6)/subscription_length</f>
        <v>31349.999999999985</v>
      </c>
      <c r="E21" s="77">
        <f ca="1">('Active Subscription Projection'!D21-'Active Subscription Projection'!E21)*subscription_price*(subscription_length-'Active Subscription Projection'!E$6)/subscription_length</f>
        <v>15586.999999999998</v>
      </c>
      <c r="F21" s="77">
        <f ca="1">('Active Subscription Projection'!E21-'Active Subscription Projection'!F21)*subscription_price*(subscription_length-'Active Subscription Projection'!F$6)/subscription_length</f>
        <v>9108.2277000000013</v>
      </c>
      <c r="G21" s="77">
        <f ca="1">('Active Subscription Projection'!F21-'Active Subscription Projection'!G21)*subscription_price*(subscription_length-'Active Subscription Projection'!G$6)/subscription_length</f>
        <v>5311.9586520000012</v>
      </c>
      <c r="H21" s="77">
        <f ca="1">('Active Subscription Projection'!G21-'Active Subscription Projection'!H21)*subscription_price*(subscription_length-'Active Subscription Projection'!H$6)/subscription_length</f>
        <v>4823.6247979919981</v>
      </c>
      <c r="I21" s="77">
        <f ca="1">('Active Subscription Projection'!H21-'Active Subscription Projection'!I21)*subscription_price*(subscription_length-'Active Subscription Projection'!I$6)/subscription_length</f>
        <v>3871.4287339727985</v>
      </c>
      <c r="J21" s="77">
        <f ca="1">('Active Subscription Projection'!I21-'Active Subscription Projection'!J21)*subscription_price*(subscription_length-'Active Subscription Projection'!J$6)/subscription_length</f>
        <v>2013.1429416658582</v>
      </c>
      <c r="K21" s="77">
        <f ca="1">('Active Subscription Projection'!J21-'Active Subscription Projection'!K21)*subscription_price*(subscription_length-'Active Subscription Projection'!K$6)/subscription_length</f>
        <v>1481.2602526677802</v>
      </c>
      <c r="L21" s="77">
        <f ca="1">('Active Subscription Projection'!K21-'Active Subscription Projection'!L21)*subscription_price*(subscription_length-'Active Subscription Projection'!L$6)/subscription_length</f>
        <v>412.2260150218392</v>
      </c>
      <c r="M21" s="77">
        <f ca="1">('Active Subscription Projection'!L21-'Active Subscription Projection'!M21)*subscription_price*(subscription_length-'Active Subscription Projection'!M$6)/subscription_length</f>
        <v>474.45044718408326</v>
      </c>
      <c r="N21" s="77">
        <f ca="1">('Active Subscription Projection'!M21-'Active Subscription Projection'!N21)*subscription_price*(subscription_length-'Active Subscription Projection'!N$6)/subscription_length</f>
        <v>78.835621840200474</v>
      </c>
      <c r="O21" s="77">
        <f ca="1">('Active Subscription Projection'!N21-'Active Subscription Projection'!O21)*subscription_price*(subscription_length-'Active Subscription Projection'!O$6)/subscription_length</f>
        <v>0</v>
      </c>
      <c r="P21" s="59"/>
      <c r="Q21" s="77">
        <f t="shared" ca="1" si="12"/>
        <v>74512.155162344556</v>
      </c>
      <c r="S21" s="70">
        <f t="shared" si="39"/>
        <v>15</v>
      </c>
      <c r="T21" s="77">
        <f ca="1">('Active Subscription Projection'!C21-'Active Subscription Projection'!D21)*admin_cost</f>
        <v>2137.4999999999991</v>
      </c>
      <c r="U21" s="77">
        <f ca="1">('Active Subscription Projection'!D21-'Active Subscription Projection'!E21)*admin_cost</f>
        <v>1169.0249999999999</v>
      </c>
      <c r="V21" s="77">
        <f ca="1">('Active Subscription Projection'!E21-'Active Subscription Projection'!F21)*admin_cost</f>
        <v>759.01897500000018</v>
      </c>
      <c r="W21" s="77">
        <f ca="1">('Active Subscription Projection'!F21-'Active Subscription Projection'!G21)*admin_cost</f>
        <v>497.99612362500011</v>
      </c>
      <c r="X21" s="77">
        <f ca="1">('Active Subscription Projection'!G21-'Active Subscription Projection'!H21)*admin_cost</f>
        <v>516.81694264199984</v>
      </c>
      <c r="Y21" s="77">
        <f ca="1">('Active Subscription Projection'!H21-'Active Subscription Projection'!I21)*admin_cost</f>
        <v>483.92859174659986</v>
      </c>
      <c r="Z21" s="77">
        <f ca="1">('Active Subscription Projection'!I21-'Active Subscription Projection'!J21)*admin_cost</f>
        <v>301.97144124987869</v>
      </c>
      <c r="AA21" s="77">
        <f ca="1">('Active Subscription Projection'!J21-'Active Subscription Projection'!K21)*admin_cost</f>
        <v>277.73629737520878</v>
      </c>
      <c r="AB21" s="77">
        <f ca="1">('Active Subscription Projection'!K21-'Active Subscription Projection'!L21)*admin_cost</f>
        <v>103.0565037554598</v>
      </c>
      <c r="AC21" s="77">
        <f ca="1">('Active Subscription Projection'!L21-'Active Subscription Projection'!M21)*admin_cost</f>
        <v>177.91891769403122</v>
      </c>
      <c r="AD21" s="77">
        <f ca="1">('Active Subscription Projection'!M21-'Active Subscription Projection'!N21)*admin_cost</f>
        <v>59.126716380150356</v>
      </c>
      <c r="AE21" s="77">
        <f ca="1">('Active Subscription Projection'!N21-'Active Subscription Projection'!O21)*admin_cost</f>
        <v>137.14710622177569</v>
      </c>
      <c r="AG21" s="77">
        <f t="shared" ca="1" si="13"/>
        <v>6621.2426156901029</v>
      </c>
      <c r="AI21" s="77">
        <f t="shared" ca="1" si="0"/>
        <v>15000</v>
      </c>
      <c r="AK21" s="70">
        <f t="shared" si="40"/>
        <v>15</v>
      </c>
      <c r="AL21" s="77">
        <f t="shared" ca="1" si="14"/>
        <v>48487.499999999985</v>
      </c>
      <c r="AM21" s="77">
        <f t="shared" ca="1" si="15"/>
        <v>16756.024999999998</v>
      </c>
      <c r="AN21" s="77">
        <f t="shared" ca="1" si="16"/>
        <v>9867.2466750000021</v>
      </c>
      <c r="AO21" s="77">
        <f t="shared" ca="1" si="17"/>
        <v>5809.9547756250013</v>
      </c>
      <c r="AP21" s="77">
        <f t="shared" ca="1" si="18"/>
        <v>5340.4417406339981</v>
      </c>
      <c r="AQ21" s="77">
        <f t="shared" ca="1" si="19"/>
        <v>4355.3573257193984</v>
      </c>
      <c r="AR21" s="77">
        <f t="shared" ca="1" si="20"/>
        <v>2315.1143829157368</v>
      </c>
      <c r="AS21" s="77">
        <f t="shared" ca="1" si="21"/>
        <v>1758.9965500429889</v>
      </c>
      <c r="AT21" s="77">
        <f t="shared" ca="1" si="22"/>
        <v>515.28251877729895</v>
      </c>
      <c r="AU21" s="77">
        <f t="shared" ca="1" si="23"/>
        <v>652.36936487811454</v>
      </c>
      <c r="AV21" s="77">
        <f t="shared" ca="1" si="24"/>
        <v>137.96233822035083</v>
      </c>
      <c r="AW21" s="77">
        <f t="shared" ca="1" si="25"/>
        <v>137.14710622177569</v>
      </c>
      <c r="AY21" s="77">
        <f t="shared" ca="1" si="26"/>
        <v>96133.397778034632</v>
      </c>
      <c r="AZ21" s="63"/>
      <c r="BA21" s="83" t="b">
        <f t="shared" ca="1" si="27"/>
        <v>1</v>
      </c>
      <c r="BB21" s="63"/>
    </row>
    <row r="22" spans="1:54">
      <c r="A22" s="58"/>
      <c r="B22" s="58"/>
      <c r="C22" s="70">
        <f t="shared" si="38"/>
        <v>16</v>
      </c>
      <c r="D22" s="77">
        <f ca="1">('Active Subscription Projection'!C22-'Active Subscription Projection'!D22)*subscription_price*(subscription_length-'Active Subscription Projection'!D$6)/subscription_length</f>
        <v>26400</v>
      </c>
      <c r="E22" s="77">
        <f ca="1">('Active Subscription Projection'!D22-'Active Subscription Projection'!E22)*subscription_price*(subscription_length-'Active Subscription Projection'!E$6)/subscription_length</f>
        <v>6991.9999999999973</v>
      </c>
      <c r="F22" s="77">
        <f ca="1">('Active Subscription Projection'!E22-'Active Subscription Projection'!F22)*subscription_price*(subscription_length-'Active Subscription Projection'!F$6)/subscription_length</f>
        <v>1863.2160000000031</v>
      </c>
      <c r="G22" s="77">
        <f ca="1">('Active Subscription Projection'!F22-'Active Subscription Projection'!G22)*subscription_price*(subscription_length-'Active Subscription Projection'!G$6)/subscription_length</f>
        <v>10656.491392000004</v>
      </c>
      <c r="H22" s="77">
        <f ca="1">('Active Subscription Projection'!G22-'Active Subscription Projection'!H22)*subscription_price*(subscription_length-'Active Subscription Projection'!H$6)/subscription_length</f>
        <v>412.85202235200177</v>
      </c>
      <c r="I22" s="77">
        <f ca="1">('Active Subscription Projection'!H22-'Active Subscription Projection'!I22)*subscription_price*(subscription_length-'Active Subscription Projection'!I$6)/subscription_length</f>
        <v>3945.2353724540135</v>
      </c>
      <c r="J22" s="77">
        <f ca="1">('Active Subscription Projection'!I22-'Active Subscription Projection'!J22)*subscription_price*(subscription_length-'Active Subscription Projection'!J$6)/subscription_length</f>
        <v>3530.3493300604646</v>
      </c>
      <c r="K22" s="77">
        <f ca="1">('Active Subscription Projection'!J22-'Active Subscription Projection'!K22)*subscription_price*(subscription_length-'Active Subscription Projection'!K$6)/subscription_length</f>
        <v>2016.8328299056993</v>
      </c>
      <c r="L22" s="77">
        <f ca="1">('Active Subscription Projection'!K22-'Active Subscription Projection'!L22)*subscription_price*(subscription_length-'Active Subscription Projection'!L$6)/subscription_length</f>
        <v>72.133286682096241</v>
      </c>
      <c r="M22" s="77">
        <f ca="1">('Active Subscription Projection'!L22-'Active Subscription Projection'!M22)*subscription_price*(subscription_length-'Active Subscription Projection'!M$6)/subscription_length</f>
        <v>1337.0626019393321</v>
      </c>
      <c r="N22" s="77">
        <f ca="1">('Active Subscription Projection'!M22-'Active Subscription Projection'!N22)*subscription_price*(subscription_length-'Active Subscription Projection'!N$6)/subscription_length</f>
        <v>60.331539038527808</v>
      </c>
      <c r="O22" s="77">
        <f ca="1">('Active Subscription Projection'!N22-'Active Subscription Projection'!O22)*subscription_price*(subscription_length-'Active Subscription Projection'!O$6)/subscription_length</f>
        <v>0</v>
      </c>
      <c r="P22" s="59"/>
      <c r="Q22" s="77">
        <f t="shared" ca="1" si="12"/>
        <v>57286.504374432145</v>
      </c>
      <c r="S22" s="70">
        <f t="shared" si="39"/>
        <v>16</v>
      </c>
      <c r="T22" s="77">
        <f ca="1">('Active Subscription Projection'!C22-'Active Subscription Projection'!D22)*admin_cost</f>
        <v>1800</v>
      </c>
      <c r="U22" s="77">
        <f ca="1">('Active Subscription Projection'!D22-'Active Subscription Projection'!E22)*admin_cost</f>
        <v>524.39999999999986</v>
      </c>
      <c r="V22" s="77">
        <f ca="1">('Active Subscription Projection'!E22-'Active Subscription Projection'!F22)*admin_cost</f>
        <v>155.26800000000026</v>
      </c>
      <c r="W22" s="77">
        <f ca="1">('Active Subscription Projection'!F22-'Active Subscription Projection'!G22)*admin_cost</f>
        <v>999.04606800000033</v>
      </c>
      <c r="X22" s="77">
        <f ca="1">('Active Subscription Projection'!G22-'Active Subscription Projection'!H22)*admin_cost</f>
        <v>44.234145252000189</v>
      </c>
      <c r="Y22" s="77">
        <f ca="1">('Active Subscription Projection'!H22-'Active Subscription Projection'!I22)*admin_cost</f>
        <v>493.15442155675169</v>
      </c>
      <c r="Z22" s="77">
        <f ca="1">('Active Subscription Projection'!I22-'Active Subscription Projection'!J22)*admin_cost</f>
        <v>529.55239950906969</v>
      </c>
      <c r="AA22" s="77">
        <f ca="1">('Active Subscription Projection'!J22-'Active Subscription Projection'!K22)*admin_cost</f>
        <v>378.15615560731862</v>
      </c>
      <c r="AB22" s="77">
        <f ca="1">('Active Subscription Projection'!K22-'Active Subscription Projection'!L22)*admin_cost</f>
        <v>18.03332167052406</v>
      </c>
      <c r="AC22" s="77">
        <f ca="1">('Active Subscription Projection'!L22-'Active Subscription Projection'!M22)*admin_cost</f>
        <v>501.39847572724955</v>
      </c>
      <c r="AD22" s="77">
        <f ca="1">('Active Subscription Projection'!M22-'Active Subscription Projection'!N22)*admin_cost</f>
        <v>45.248654278895856</v>
      </c>
      <c r="AE22" s="77">
        <f ca="1">('Active Subscription Projection'!N22-'Active Subscription Projection'!O22)*admin_cost</f>
        <v>362.07150451167411</v>
      </c>
      <c r="AG22" s="77">
        <f t="shared" ca="1" si="13"/>
        <v>5850.5631461134835</v>
      </c>
      <c r="AI22" s="77">
        <f t="shared" ca="1" si="0"/>
        <v>15000</v>
      </c>
      <c r="AK22" s="70">
        <f t="shared" si="40"/>
        <v>16</v>
      </c>
      <c r="AL22" s="77">
        <f t="shared" ca="1" si="14"/>
        <v>43200</v>
      </c>
      <c r="AM22" s="77">
        <f t="shared" ca="1" si="15"/>
        <v>7516.3999999999969</v>
      </c>
      <c r="AN22" s="77">
        <f t="shared" ca="1" si="16"/>
        <v>2018.4840000000033</v>
      </c>
      <c r="AO22" s="77">
        <f t="shared" ca="1" si="17"/>
        <v>11655.537460000003</v>
      </c>
      <c r="AP22" s="77">
        <f t="shared" ca="1" si="18"/>
        <v>457.08616760400196</v>
      </c>
      <c r="AQ22" s="77">
        <f t="shared" ca="1" si="19"/>
        <v>4438.3897940107654</v>
      </c>
      <c r="AR22" s="77">
        <f t="shared" ca="1" si="20"/>
        <v>4059.9017295695344</v>
      </c>
      <c r="AS22" s="77">
        <f t="shared" ca="1" si="21"/>
        <v>2394.9889855130177</v>
      </c>
      <c r="AT22" s="77">
        <f t="shared" ca="1" si="22"/>
        <v>90.166608352620301</v>
      </c>
      <c r="AU22" s="77">
        <f t="shared" ca="1" si="23"/>
        <v>1838.4610776665818</v>
      </c>
      <c r="AV22" s="77">
        <f t="shared" ca="1" si="24"/>
        <v>105.58019331742366</v>
      </c>
      <c r="AW22" s="77">
        <f t="shared" ca="1" si="25"/>
        <v>362.07150451167411</v>
      </c>
      <c r="AY22" s="77">
        <f t="shared" ca="1" si="26"/>
        <v>78137.067520545621</v>
      </c>
      <c r="AZ22" s="63"/>
      <c r="BA22" s="83" t="b">
        <f t="shared" ca="1" si="27"/>
        <v>1</v>
      </c>
      <c r="BB22" s="63"/>
    </row>
    <row r="23" spans="1:54">
      <c r="A23" s="58"/>
      <c r="B23" s="58"/>
      <c r="C23" s="70">
        <f t="shared" si="38"/>
        <v>17</v>
      </c>
      <c r="D23" s="77">
        <f ca="1">('Active Subscription Projection'!C23-'Active Subscription Projection'!D23)*subscription_price*(subscription_length-'Active Subscription Projection'!D$6)/subscription_length</f>
        <v>13200</v>
      </c>
      <c r="E23" s="77">
        <f ca="1">('Active Subscription Projection'!D23-'Active Subscription Projection'!E23)*subscription_price*(subscription_length-'Active Subscription Projection'!E$6)/subscription_length</f>
        <v>1320</v>
      </c>
      <c r="F23" s="77">
        <f ca="1">('Active Subscription Projection'!E23-'Active Subscription Projection'!F23)*subscription_price*(subscription_length-'Active Subscription Projection'!F$6)/subscription_length</f>
        <v>3900.5999999999967</v>
      </c>
      <c r="G23" s="77">
        <f ca="1">('Active Subscription Projection'!F23-'Active Subscription Projection'!G23)*subscription_price*(subscription_length-'Active Subscription Projection'!G$6)/subscription_length</f>
        <v>8432.2304000000004</v>
      </c>
      <c r="H23" s="77">
        <f ca="1">('Active Subscription Projection'!G23-'Active Subscription Projection'!H23)*subscription_price*(subscription_length-'Active Subscription Projection'!H$6)/subscription_length</f>
        <v>2965.575905599997</v>
      </c>
      <c r="I23" s="77">
        <f ca="1">('Active Subscription Projection'!H23-'Active Subscription Projection'!I23)*subscription_price*(subscription_length-'Active Subscription Projection'!I$6)/subscription_length</f>
        <v>2473.0318047071978</v>
      </c>
      <c r="J23" s="77">
        <f ca="1">('Active Subscription Projection'!I23-'Active Subscription Projection'!J23)*subscription_price*(subscription_length-'Active Subscription Projection'!J$6)/subscription_length</f>
        <v>4948.9015147640657</v>
      </c>
      <c r="K23" s="77">
        <f ca="1">('Active Subscription Projection'!J23-'Active Subscription Projection'!K23)*subscription_price*(subscription_length-'Active Subscription Projection'!K$6)/subscription_length</f>
        <v>1863.5278996210036</v>
      </c>
      <c r="L23" s="77">
        <f ca="1">('Active Subscription Projection'!K23-'Active Subscription Projection'!L23)*subscription_price*(subscription_length-'Active Subscription Projection'!L$6)/subscription_length</f>
        <v>2772.1102049560486</v>
      </c>
      <c r="M23" s="77">
        <f ca="1">('Active Subscription Projection'!L23-'Active Subscription Projection'!M23)*subscription_price*(subscription_length-'Active Subscription Projection'!M$6)/subscription_length</f>
        <v>777.14911770545586</v>
      </c>
      <c r="N23" s="77">
        <f ca="1">('Active Subscription Projection'!M23-'Active Subscription Projection'!N23)*subscription_price*(subscription_length-'Active Subscription Projection'!N$6)/subscription_length</f>
        <v>568.6590416483732</v>
      </c>
      <c r="O23" s="77">
        <f ca="1">('Active Subscription Projection'!N23-'Active Subscription Projection'!O23)*subscription_price*(subscription_length-'Active Subscription Projection'!O$6)/subscription_length</f>
        <v>0</v>
      </c>
      <c r="P23" s="59"/>
      <c r="Q23" s="77">
        <f t="shared" ca="1" si="12"/>
        <v>43221.785889002145</v>
      </c>
      <c r="S23" s="70">
        <f t="shared" si="39"/>
        <v>17</v>
      </c>
      <c r="T23" s="77">
        <f ca="1">('Active Subscription Projection'!C23-'Active Subscription Projection'!D23)*admin_cost</f>
        <v>900</v>
      </c>
      <c r="U23" s="77">
        <f ca="1">('Active Subscription Projection'!D23-'Active Subscription Projection'!E23)*admin_cost</f>
        <v>99</v>
      </c>
      <c r="V23" s="77">
        <f ca="1">('Active Subscription Projection'!E23-'Active Subscription Projection'!F23)*admin_cost</f>
        <v>325.04999999999973</v>
      </c>
      <c r="W23" s="77">
        <f ca="1">('Active Subscription Projection'!F23-'Active Subscription Projection'!G23)*admin_cost</f>
        <v>790.52160000000003</v>
      </c>
      <c r="X23" s="77">
        <f ca="1">('Active Subscription Projection'!G23-'Active Subscription Projection'!H23)*admin_cost</f>
        <v>317.74027559999968</v>
      </c>
      <c r="Y23" s="77">
        <f ca="1">('Active Subscription Projection'!H23-'Active Subscription Projection'!I23)*admin_cost</f>
        <v>309.12897558839973</v>
      </c>
      <c r="Z23" s="77">
        <f ca="1">('Active Subscription Projection'!I23-'Active Subscription Projection'!J23)*admin_cost</f>
        <v>742.33522721460986</v>
      </c>
      <c r="AA23" s="77">
        <f ca="1">('Active Subscription Projection'!J23-'Active Subscription Projection'!K23)*admin_cost</f>
        <v>349.41148117893817</v>
      </c>
      <c r="AB23" s="77">
        <f ca="1">('Active Subscription Projection'!K23-'Active Subscription Projection'!L23)*admin_cost</f>
        <v>693.02755123901215</v>
      </c>
      <c r="AC23" s="77">
        <f ca="1">('Active Subscription Projection'!L23-'Active Subscription Projection'!M23)*admin_cost</f>
        <v>291.43091913954595</v>
      </c>
      <c r="AD23" s="77">
        <f ca="1">('Active Subscription Projection'!M23-'Active Subscription Projection'!N23)*admin_cost</f>
        <v>426.4942812362799</v>
      </c>
      <c r="AE23" s="77">
        <f ca="1">('Active Subscription Projection'!N23-'Active Subscription Projection'!O23)*admin_cost</f>
        <v>275.21488203399213</v>
      </c>
      <c r="AG23" s="77">
        <f t="shared" ca="1" si="13"/>
        <v>5519.3551932307782</v>
      </c>
      <c r="AI23" s="77">
        <f t="shared" ca="1" si="0"/>
        <v>15000</v>
      </c>
      <c r="AK23" s="70">
        <f t="shared" si="40"/>
        <v>17</v>
      </c>
      <c r="AL23" s="77">
        <f t="shared" ca="1" si="14"/>
        <v>29100</v>
      </c>
      <c r="AM23" s="77">
        <f t="shared" ca="1" si="15"/>
        <v>1419</v>
      </c>
      <c r="AN23" s="77">
        <f t="shared" ca="1" si="16"/>
        <v>4225.649999999996</v>
      </c>
      <c r="AO23" s="77">
        <f t="shared" ca="1" si="17"/>
        <v>9222.7520000000004</v>
      </c>
      <c r="AP23" s="77">
        <f t="shared" ca="1" si="18"/>
        <v>3283.3161811999967</v>
      </c>
      <c r="AQ23" s="77">
        <f t="shared" ca="1" si="19"/>
        <v>2782.1607802955978</v>
      </c>
      <c r="AR23" s="77">
        <f t="shared" ca="1" si="20"/>
        <v>5691.2367419786751</v>
      </c>
      <c r="AS23" s="77">
        <f t="shared" ca="1" si="21"/>
        <v>2212.9393807999418</v>
      </c>
      <c r="AT23" s="77">
        <f t="shared" ca="1" si="22"/>
        <v>3465.1377561950608</v>
      </c>
      <c r="AU23" s="77">
        <f t="shared" ca="1" si="23"/>
        <v>1068.5800368450018</v>
      </c>
      <c r="AV23" s="77">
        <f t="shared" ca="1" si="24"/>
        <v>995.15332288465311</v>
      </c>
      <c r="AW23" s="77">
        <f t="shared" ca="1" si="25"/>
        <v>275.21488203399213</v>
      </c>
      <c r="AY23" s="77">
        <f t="shared" ca="1" si="26"/>
        <v>63741.141082232913</v>
      </c>
      <c r="AZ23" s="63"/>
      <c r="BA23" s="83" t="b">
        <f t="shared" ca="1" si="27"/>
        <v>1</v>
      </c>
      <c r="BB23" s="63"/>
    </row>
    <row r="24" spans="1:54">
      <c r="A24" s="58"/>
      <c r="B24" s="58"/>
      <c r="C24" s="70">
        <f t="shared" si="38"/>
        <v>18</v>
      </c>
      <c r="D24" s="77">
        <f ca="1">('Active Subscription Projection'!C24-'Active Subscription Projection'!D24)*subscription_price*(subscription_length-'Active Subscription Projection'!D$6)/subscription_length</f>
        <v>15950</v>
      </c>
      <c r="E24" s="77">
        <f ca="1">('Active Subscription Projection'!D24-'Active Subscription Projection'!E24)*subscription_price*(subscription_length-'Active Subscription Projection'!E$6)/subscription_length</f>
        <v>9319.4999999999982</v>
      </c>
      <c r="F24" s="77">
        <f ca="1">('Active Subscription Projection'!E24-'Active Subscription Projection'!F24)*subscription_price*(subscription_length-'Active Subscription Projection'!F$6)/subscription_length</f>
        <v>11655.616500000004</v>
      </c>
      <c r="G24" s="77">
        <f ca="1">('Active Subscription Projection'!F24-'Active Subscription Projection'!G24)*subscription_price*(subscription_length-'Active Subscription Projection'!G$6)/subscription_length</f>
        <v>3793.7888999999996</v>
      </c>
      <c r="H24" s="77">
        <f ca="1">('Active Subscription Projection'!G24-'Active Subscription Projection'!H24)*subscription_price*(subscription_length-'Active Subscription Projection'!H$6)/subscription_length</f>
        <v>7860.7306007999987</v>
      </c>
      <c r="I24" s="77">
        <f ca="1">('Active Subscription Projection'!H24-'Active Subscription Projection'!I24)*subscription_price*(subscription_length-'Active Subscription Projection'!I$6)/subscription_length</f>
        <v>5529.1817565270021</v>
      </c>
      <c r="J24" s="77">
        <f ca="1">('Active Subscription Projection'!I24-'Active Subscription Projection'!J24)*subscription_price*(subscription_length-'Active Subscription Projection'!J$6)/subscription_length</f>
        <v>1179.3224849071066</v>
      </c>
      <c r="K24" s="77">
        <f ca="1">('Active Subscription Projection'!J24-'Active Subscription Projection'!K24)*subscription_price*(subscription_length-'Active Subscription Projection'!K$6)/subscription_length</f>
        <v>713.68031667281684</v>
      </c>
      <c r="L24" s="77">
        <f ca="1">('Active Subscription Projection'!K24-'Active Subscription Projection'!L24)*subscription_price*(subscription_length-'Active Subscription Projection'!L$6)/subscription_length</f>
        <v>752.57589393148419</v>
      </c>
      <c r="M24" s="77">
        <f ca="1">('Active Subscription Projection'!L24-'Active Subscription Projection'!M24)*subscription_price*(subscription_length-'Active Subscription Projection'!M$6)/subscription_length</f>
        <v>1211.7014289337567</v>
      </c>
      <c r="N24" s="77">
        <f ca="1">('Active Subscription Projection'!M24-'Active Subscription Projection'!N24)*subscription_price*(subscription_length-'Active Subscription Projection'!N$6)/subscription_length</f>
        <v>265.99357663394267</v>
      </c>
      <c r="O24" s="77">
        <f ca="1">('Active Subscription Projection'!N24-'Active Subscription Projection'!O24)*subscription_price*(subscription_length-'Active Subscription Projection'!O$6)/subscription_length</f>
        <v>0</v>
      </c>
      <c r="P24" s="59"/>
      <c r="Q24" s="77">
        <f t="shared" ca="1" si="12"/>
        <v>58232.091458406103</v>
      </c>
      <c r="S24" s="70">
        <f t="shared" si="39"/>
        <v>18</v>
      </c>
      <c r="T24" s="77">
        <f ca="1">('Active Subscription Projection'!C24-'Active Subscription Projection'!D24)*admin_cost</f>
        <v>1087.5</v>
      </c>
      <c r="U24" s="77">
        <f ca="1">('Active Subscription Projection'!D24-'Active Subscription Projection'!E24)*admin_cost</f>
        <v>698.96249999999986</v>
      </c>
      <c r="V24" s="77">
        <f ca="1">('Active Subscription Projection'!E24-'Active Subscription Projection'!F24)*admin_cost</f>
        <v>971.30137500000023</v>
      </c>
      <c r="W24" s="77">
        <f ca="1">('Active Subscription Projection'!F24-'Active Subscription Projection'!G24)*admin_cost</f>
        <v>355.66770937499996</v>
      </c>
      <c r="X24" s="77">
        <f ca="1">('Active Subscription Projection'!G24-'Active Subscription Projection'!H24)*admin_cost</f>
        <v>842.22113579999996</v>
      </c>
      <c r="Y24" s="77">
        <f ca="1">('Active Subscription Projection'!H24-'Active Subscription Projection'!I24)*admin_cost</f>
        <v>691.14771956587526</v>
      </c>
      <c r="Z24" s="77">
        <f ca="1">('Active Subscription Projection'!I24-'Active Subscription Projection'!J24)*admin_cost</f>
        <v>176.89837273606599</v>
      </c>
      <c r="AA24" s="77">
        <f ca="1">('Active Subscription Projection'!J24-'Active Subscription Projection'!K24)*admin_cost</f>
        <v>133.81505937615316</v>
      </c>
      <c r="AB24" s="77">
        <f ca="1">('Active Subscription Projection'!K24-'Active Subscription Projection'!L24)*admin_cost</f>
        <v>188.14397348287105</v>
      </c>
      <c r="AC24" s="77">
        <f ca="1">('Active Subscription Projection'!L24-'Active Subscription Projection'!M24)*admin_cost</f>
        <v>454.38803585015876</v>
      </c>
      <c r="AD24" s="77">
        <f ca="1">('Active Subscription Projection'!M24-'Active Subscription Projection'!N24)*admin_cost</f>
        <v>199.495182475457</v>
      </c>
      <c r="AE24" s="77">
        <f ca="1">('Active Subscription Projection'!N24-'Active Subscription Projection'!O24)*admin_cost</f>
        <v>232.96287427836336</v>
      </c>
      <c r="AG24" s="77">
        <f t="shared" ca="1" si="13"/>
        <v>6032.503937939945</v>
      </c>
      <c r="AI24" s="77">
        <f t="shared" ca="1" si="0"/>
        <v>15000</v>
      </c>
      <c r="AK24" s="70">
        <f t="shared" si="40"/>
        <v>18</v>
      </c>
      <c r="AL24" s="77">
        <f t="shared" ca="1" si="14"/>
        <v>32037.5</v>
      </c>
      <c r="AM24" s="77">
        <f t="shared" ca="1" si="15"/>
        <v>10018.462499999998</v>
      </c>
      <c r="AN24" s="77">
        <f t="shared" ca="1" si="16"/>
        <v>12626.917875000005</v>
      </c>
      <c r="AO24" s="77">
        <f t="shared" ca="1" si="17"/>
        <v>4149.456609375</v>
      </c>
      <c r="AP24" s="77">
        <f t="shared" ca="1" si="18"/>
        <v>8702.9517365999982</v>
      </c>
      <c r="AQ24" s="77">
        <f t="shared" ca="1" si="19"/>
        <v>6220.3294760928775</v>
      </c>
      <c r="AR24" s="77">
        <f t="shared" ca="1" si="20"/>
        <v>1356.2208576431726</v>
      </c>
      <c r="AS24" s="77">
        <f t="shared" ca="1" si="21"/>
        <v>847.49537604897</v>
      </c>
      <c r="AT24" s="77">
        <f t="shared" ca="1" si="22"/>
        <v>940.71986741435524</v>
      </c>
      <c r="AU24" s="77">
        <f t="shared" ca="1" si="23"/>
        <v>1666.0894647839154</v>
      </c>
      <c r="AV24" s="77">
        <f t="shared" ca="1" si="24"/>
        <v>465.48875910939967</v>
      </c>
      <c r="AW24" s="77">
        <f t="shared" ca="1" si="25"/>
        <v>232.96287427836336</v>
      </c>
      <c r="AY24" s="77">
        <f t="shared" ca="1" si="26"/>
        <v>79264.595396346063</v>
      </c>
      <c r="AZ24" s="63"/>
      <c r="BA24" s="83" t="b">
        <f t="shared" ca="1" si="27"/>
        <v>1</v>
      </c>
      <c r="BB24" s="63"/>
    </row>
    <row r="25" spans="1:54">
      <c r="A25" s="58"/>
      <c r="B25" s="58"/>
      <c r="C25" s="70">
        <f t="shared" si="38"/>
        <v>19</v>
      </c>
      <c r="D25" s="77">
        <f ca="1">('Active Subscription Projection'!C25-'Active Subscription Projection'!D25)*subscription_price*(subscription_length-'Active Subscription Projection'!D$6)/subscription_length</f>
        <v>27390</v>
      </c>
      <c r="E25" s="77">
        <f ca="1">('Active Subscription Projection'!D25-'Active Subscription Projection'!E25)*subscription_price*(subscription_length-'Active Subscription Projection'!E$6)/subscription_length</f>
        <v>6233.2999999999993</v>
      </c>
      <c r="F25" s="77">
        <f ca="1">('Active Subscription Projection'!E25-'Active Subscription Projection'!F25)*subscription_price*(subscription_length-'Active Subscription Projection'!F$6)/subscription_length</f>
        <v>4772.4623099999981</v>
      </c>
      <c r="G25" s="77">
        <f ca="1">('Active Subscription Projection'!F25-'Active Subscription Projection'!G25)*subscription_price*(subscription_length-'Active Subscription Projection'!G$6)/subscription_length</f>
        <v>1372.9816245600014</v>
      </c>
      <c r="H25" s="77">
        <f ca="1">('Active Subscription Projection'!G25-'Active Subscription Projection'!H25)*subscription_price*(subscription_length-'Active Subscription Projection'!H$6)/subscription_length</f>
        <v>2511.0181250135802</v>
      </c>
      <c r="I25" s="77">
        <f ca="1">('Active Subscription Projection'!H25-'Active Subscription Projection'!I25)*subscription_price*(subscription_length-'Active Subscription Projection'!I$6)/subscription_length</f>
        <v>978.77754776391521</v>
      </c>
      <c r="J25" s="77">
        <f ca="1">('Active Subscription Projection'!I25-'Active Subscription Projection'!J25)*subscription_price*(subscription_length-'Active Subscription Projection'!J$6)/subscription_length</f>
        <v>5606.2979682277319</v>
      </c>
      <c r="K25" s="77">
        <f ca="1">('Active Subscription Projection'!J25-'Active Subscription Projection'!K25)*subscription_price*(subscription_length-'Active Subscription Projection'!K$6)/subscription_length</f>
        <v>2943.0006352485671</v>
      </c>
      <c r="L25" s="77">
        <f ca="1">('Active Subscription Projection'!K25-'Active Subscription Projection'!L25)*subscription_price*(subscription_length-'Active Subscription Projection'!L$6)/subscription_length</f>
        <v>239.77280175511305</v>
      </c>
      <c r="M25" s="77">
        <f ca="1">('Active Subscription Projection'!L25-'Active Subscription Projection'!M25)*subscription_price*(subscription_length-'Active Subscription Projection'!M$6)/subscription_length</f>
        <v>1311.5496137654873</v>
      </c>
      <c r="N25" s="77">
        <f ca="1">('Active Subscription Projection'!M25-'Active Subscription Projection'!N25)*subscription_price*(subscription_length-'Active Subscription Projection'!N$6)/subscription_length</f>
        <v>239.47703629527086</v>
      </c>
      <c r="O25" s="77">
        <f ca="1">('Active Subscription Projection'!N25-'Active Subscription Projection'!O25)*subscription_price*(subscription_length-'Active Subscription Projection'!O$6)/subscription_length</f>
        <v>0</v>
      </c>
      <c r="P25" s="59"/>
      <c r="Q25" s="77">
        <f t="shared" ca="1" si="12"/>
        <v>53598.637662629655</v>
      </c>
      <c r="S25" s="70">
        <f t="shared" si="39"/>
        <v>19</v>
      </c>
      <c r="T25" s="77">
        <f ca="1">('Active Subscription Projection'!C25-'Active Subscription Projection'!D25)*admin_cost</f>
        <v>1867.5</v>
      </c>
      <c r="U25" s="77">
        <f ca="1">('Active Subscription Projection'!D25-'Active Subscription Projection'!E25)*admin_cost</f>
        <v>467.49749999999995</v>
      </c>
      <c r="V25" s="77">
        <f ca="1">('Active Subscription Projection'!E25-'Active Subscription Projection'!F25)*admin_cost</f>
        <v>397.70519249999984</v>
      </c>
      <c r="W25" s="77">
        <f ca="1">('Active Subscription Projection'!F25-'Active Subscription Projection'!G25)*admin_cost</f>
        <v>128.71702730250013</v>
      </c>
      <c r="X25" s="77">
        <f ca="1">('Active Subscription Projection'!G25-'Active Subscription Projection'!H25)*admin_cost</f>
        <v>269.03765625145502</v>
      </c>
      <c r="Y25" s="77">
        <f ca="1">('Active Subscription Projection'!H25-'Active Subscription Projection'!I25)*admin_cost</f>
        <v>122.3471934704894</v>
      </c>
      <c r="Z25" s="77">
        <f ca="1">('Active Subscription Projection'!I25-'Active Subscription Projection'!J25)*admin_cost</f>
        <v>840.94469523415978</v>
      </c>
      <c r="AA25" s="77">
        <f ca="1">('Active Subscription Projection'!J25-'Active Subscription Projection'!K25)*admin_cost</f>
        <v>551.81261910910632</v>
      </c>
      <c r="AB25" s="77">
        <f ca="1">('Active Subscription Projection'!K25-'Active Subscription Projection'!L25)*admin_cost</f>
        <v>59.943200438778263</v>
      </c>
      <c r="AC25" s="77">
        <f ca="1">('Active Subscription Projection'!L25-'Active Subscription Projection'!M25)*admin_cost</f>
        <v>491.83110516205772</v>
      </c>
      <c r="AD25" s="77">
        <f ca="1">('Active Subscription Projection'!M25-'Active Subscription Projection'!N25)*admin_cost</f>
        <v>179.60777722145315</v>
      </c>
      <c r="AE25" s="77">
        <f ca="1">('Active Subscription Projection'!N25-'Active Subscription Projection'!O25)*admin_cost</f>
        <v>227.16699556417018</v>
      </c>
      <c r="AG25" s="77">
        <f t="shared" ca="1" si="13"/>
        <v>5604.110962254169</v>
      </c>
      <c r="AI25" s="77">
        <f t="shared" ca="1" si="0"/>
        <v>15000</v>
      </c>
      <c r="AK25" s="70">
        <f t="shared" si="40"/>
        <v>19</v>
      </c>
      <c r="AL25" s="77">
        <f t="shared" ca="1" si="14"/>
        <v>44257.5</v>
      </c>
      <c r="AM25" s="77">
        <f t="shared" ca="1" si="15"/>
        <v>6700.7974999999988</v>
      </c>
      <c r="AN25" s="77">
        <f t="shared" ca="1" si="16"/>
        <v>5170.1675024999977</v>
      </c>
      <c r="AO25" s="77">
        <f t="shared" ca="1" si="17"/>
        <v>1501.6986518625015</v>
      </c>
      <c r="AP25" s="77">
        <f t="shared" ca="1" si="18"/>
        <v>2780.055781265035</v>
      </c>
      <c r="AQ25" s="77">
        <f t="shared" ca="1" si="19"/>
        <v>1101.1247412344046</v>
      </c>
      <c r="AR25" s="77">
        <f t="shared" ca="1" si="20"/>
        <v>6447.2426634618914</v>
      </c>
      <c r="AS25" s="77">
        <f t="shared" ca="1" si="21"/>
        <v>3494.8132543576735</v>
      </c>
      <c r="AT25" s="77">
        <f t="shared" ca="1" si="22"/>
        <v>299.71600219389131</v>
      </c>
      <c r="AU25" s="77">
        <f t="shared" ca="1" si="23"/>
        <v>1803.3807189275449</v>
      </c>
      <c r="AV25" s="77">
        <f t="shared" ca="1" si="24"/>
        <v>419.08481351672401</v>
      </c>
      <c r="AW25" s="77">
        <f t="shared" ca="1" si="25"/>
        <v>227.16699556417018</v>
      </c>
      <c r="AY25" s="77">
        <f t="shared" ca="1" si="26"/>
        <v>74202.748624883825</v>
      </c>
      <c r="AZ25" s="63"/>
      <c r="BA25" s="83" t="b">
        <f t="shared" ca="1" si="27"/>
        <v>1</v>
      </c>
      <c r="BB25" s="63"/>
    </row>
    <row r="26" spans="1:54">
      <c r="A26" s="58"/>
      <c r="B26" s="58"/>
      <c r="C26" s="70">
        <f t="shared" si="38"/>
        <v>20</v>
      </c>
      <c r="D26" s="77">
        <f ca="1">('Active Subscription Projection'!C26-'Active Subscription Projection'!D26)*subscription_price*(subscription_length-'Active Subscription Projection'!D$6)/subscription_length</f>
        <v>8250</v>
      </c>
      <c r="E26" s="77">
        <f ca="1">('Active Subscription Projection'!D26-'Active Subscription Projection'!E26)*subscription_price*(subscription_length-'Active Subscription Projection'!E$6)/subscription_length</f>
        <v>18592.500000000011</v>
      </c>
      <c r="F26" s="77">
        <f ca="1">('Active Subscription Projection'!E26-'Active Subscription Projection'!F26)*subscription_price*(subscription_length-'Active Subscription Projection'!F$6)/subscription_length</f>
        <v>9977.5125000000025</v>
      </c>
      <c r="G26" s="77">
        <f ca="1">('Active Subscription Projection'!F26-'Active Subscription Projection'!G26)*subscription_price*(subscription_length-'Active Subscription Projection'!G$6)/subscription_length</f>
        <v>9900.6486999999979</v>
      </c>
      <c r="H26" s="77">
        <f ca="1">('Active Subscription Projection'!G26-'Active Subscription Projection'!H26)*subscription_price*(subscription_length-'Active Subscription Projection'!H$6)/subscription_length</f>
        <v>1977.4661136999994</v>
      </c>
      <c r="I26" s="77">
        <f ca="1">('Active Subscription Projection'!H26-'Active Subscription Projection'!I26)*subscription_price*(subscription_length-'Active Subscription Projection'!I$6)/subscription_length</f>
        <v>171.43420512239936</v>
      </c>
      <c r="J26" s="77">
        <f ca="1">('Active Subscription Projection'!I26-'Active Subscription Projection'!J26)*subscription_price*(subscription_length-'Active Subscription Projection'!J$6)/subscription_length</f>
        <v>2863.760775957157</v>
      </c>
      <c r="K26" s="77">
        <f ca="1">('Active Subscription Projection'!J26-'Active Subscription Projection'!K26)*subscription_price*(subscription_length-'Active Subscription Projection'!K$6)/subscription_length</f>
        <v>249.64420384128971</v>
      </c>
      <c r="L26" s="77">
        <f ca="1">('Active Subscription Projection'!K26-'Active Subscription Projection'!L26)*subscription_price*(subscription_length-'Active Subscription Projection'!L$6)/subscription_length</f>
        <v>1057.3680253697839</v>
      </c>
      <c r="M26" s="77">
        <f ca="1">('Active Subscription Projection'!L26-'Active Subscription Projection'!M26)*subscription_price*(subscription_length-'Active Subscription Projection'!M$6)/subscription_length</f>
        <v>1198.6782948068003</v>
      </c>
      <c r="N26" s="77">
        <f ca="1">('Active Subscription Projection'!M26-'Active Subscription Projection'!N26)*subscription_price*(subscription_length-'Active Subscription Projection'!N$6)/subscription_length</f>
        <v>349.26488814933145</v>
      </c>
      <c r="O26" s="77">
        <f ca="1">('Active Subscription Projection'!N26-'Active Subscription Projection'!O26)*subscription_price*(subscription_length-'Active Subscription Projection'!O$6)/subscription_length</f>
        <v>0</v>
      </c>
      <c r="P26" s="59"/>
      <c r="Q26" s="77">
        <f t="shared" ca="1" si="12"/>
        <v>54588.277706946763</v>
      </c>
      <c r="S26" s="70">
        <f t="shared" si="39"/>
        <v>20</v>
      </c>
      <c r="T26" s="77">
        <f ca="1">('Active Subscription Projection'!C26-'Active Subscription Projection'!D26)*admin_cost</f>
        <v>562.5</v>
      </c>
      <c r="U26" s="77">
        <f ca="1">('Active Subscription Projection'!D26-'Active Subscription Projection'!E26)*admin_cost</f>
        <v>1394.4375000000007</v>
      </c>
      <c r="V26" s="77">
        <f ca="1">('Active Subscription Projection'!E26-'Active Subscription Projection'!F26)*admin_cost</f>
        <v>831.45937500000014</v>
      </c>
      <c r="W26" s="77">
        <f ca="1">('Active Subscription Projection'!F26-'Active Subscription Projection'!G26)*admin_cost</f>
        <v>928.1858156249998</v>
      </c>
      <c r="X26" s="77">
        <f ca="1">('Active Subscription Projection'!G26-'Active Subscription Projection'!H26)*admin_cost</f>
        <v>211.87136932499993</v>
      </c>
      <c r="Y26" s="77">
        <f ca="1">('Active Subscription Projection'!H26-'Active Subscription Projection'!I26)*admin_cost</f>
        <v>21.42927564029992</v>
      </c>
      <c r="Z26" s="77">
        <f ca="1">('Active Subscription Projection'!I26-'Active Subscription Projection'!J26)*admin_cost</f>
        <v>429.56411639357361</v>
      </c>
      <c r="AA26" s="77">
        <f ca="1">('Active Subscription Projection'!J26-'Active Subscription Projection'!K26)*admin_cost</f>
        <v>46.80828822024182</v>
      </c>
      <c r="AB26" s="77">
        <f ca="1">('Active Subscription Projection'!K26-'Active Subscription Projection'!L26)*admin_cost</f>
        <v>264.34200634244598</v>
      </c>
      <c r="AC26" s="77">
        <f ca="1">('Active Subscription Projection'!L26-'Active Subscription Projection'!M26)*admin_cost</f>
        <v>449.50436055255011</v>
      </c>
      <c r="AD26" s="77">
        <f ca="1">('Active Subscription Projection'!M26-'Active Subscription Projection'!N26)*admin_cost</f>
        <v>261.94866611199859</v>
      </c>
      <c r="AE26" s="77">
        <f ca="1">('Active Subscription Projection'!N26-'Active Subscription Projection'!O26)*admin_cost</f>
        <v>146.85644587522222</v>
      </c>
      <c r="AG26" s="77">
        <f t="shared" ca="1" si="13"/>
        <v>5548.9072190863335</v>
      </c>
      <c r="AI26" s="77">
        <f t="shared" ca="1" si="0"/>
        <v>15000</v>
      </c>
      <c r="AK26" s="70">
        <f t="shared" si="40"/>
        <v>20</v>
      </c>
      <c r="AL26" s="77">
        <f t="shared" ca="1" si="14"/>
        <v>23812.5</v>
      </c>
      <c r="AM26" s="77">
        <f t="shared" ca="1" si="15"/>
        <v>19986.937500000011</v>
      </c>
      <c r="AN26" s="77">
        <f t="shared" ca="1" si="16"/>
        <v>10808.971875000003</v>
      </c>
      <c r="AO26" s="77">
        <f t="shared" ca="1" si="17"/>
        <v>10828.834515624998</v>
      </c>
      <c r="AP26" s="77">
        <f t="shared" ca="1" si="18"/>
        <v>2189.3374830249995</v>
      </c>
      <c r="AQ26" s="77">
        <f t="shared" ca="1" si="19"/>
        <v>192.86348076269928</v>
      </c>
      <c r="AR26" s="77">
        <f t="shared" ca="1" si="20"/>
        <v>3293.3248923507308</v>
      </c>
      <c r="AS26" s="77">
        <f t="shared" ca="1" si="21"/>
        <v>296.45249206153153</v>
      </c>
      <c r="AT26" s="77">
        <f t="shared" ca="1" si="22"/>
        <v>1321.7100317122299</v>
      </c>
      <c r="AU26" s="77">
        <f t="shared" ca="1" si="23"/>
        <v>1648.1826553593505</v>
      </c>
      <c r="AV26" s="77">
        <f t="shared" ca="1" si="24"/>
        <v>611.21355426133005</v>
      </c>
      <c r="AW26" s="77">
        <f t="shared" ca="1" si="25"/>
        <v>146.85644587522222</v>
      </c>
      <c r="AY26" s="77">
        <f t="shared" ca="1" si="26"/>
        <v>75137.184926033107</v>
      </c>
      <c r="AZ26" s="63"/>
      <c r="BA26" s="83" t="b">
        <f t="shared" ca="1" si="27"/>
        <v>1</v>
      </c>
      <c r="BB26" s="63"/>
    </row>
    <row r="27" spans="1:54">
      <c r="A27" s="58"/>
      <c r="B27" s="58"/>
      <c r="C27" s="70">
        <f t="shared" si="38"/>
        <v>21</v>
      </c>
      <c r="D27" s="77">
        <f ca="1">('Active Subscription Projection'!C27-'Active Subscription Projection'!D27)*subscription_price*(subscription_length-'Active Subscription Projection'!D$6)/subscription_length</f>
        <v>19140</v>
      </c>
      <c r="E27" s="77">
        <f ca="1">('Active Subscription Projection'!D27-'Active Subscription Projection'!E27)*subscription_price*(subscription_length-'Active Subscription Projection'!E$6)/subscription_length</f>
        <v>2725.7999999999993</v>
      </c>
      <c r="F27" s="77">
        <f ca="1">('Active Subscription Projection'!E27-'Active Subscription Projection'!F27)*subscription_price*(subscription_length-'Active Subscription Projection'!F$6)/subscription_length</f>
        <v>13802.261760000001</v>
      </c>
      <c r="G27" s="77">
        <f ca="1">('Active Subscription Projection'!F27-'Active Subscription Projection'!G27)*subscription_price*(subscription_length-'Active Subscription Projection'!G$6)/subscription_length</f>
        <v>4801.6535078399975</v>
      </c>
      <c r="H27" s="77">
        <f ca="1">('Active Subscription Projection'!G27-'Active Subscription Projection'!H27)*subscription_price*(subscription_length-'Active Subscription Projection'!H$6)/subscription_length</f>
        <v>7498.4983282171261</v>
      </c>
      <c r="I27" s="77">
        <f ca="1">('Active Subscription Projection'!H27-'Active Subscription Projection'!I27)*subscription_price*(subscription_length-'Active Subscription Projection'!I$6)/subscription_length</f>
        <v>1578.1968261285092</v>
      </c>
      <c r="J27" s="77">
        <f ca="1">('Active Subscription Projection'!I27-'Active Subscription Projection'!J27)*subscription_price*(subscription_length-'Active Subscription Projection'!J$6)/subscription_length</f>
        <v>2078.9156373274591</v>
      </c>
      <c r="K27" s="77">
        <f ca="1">('Active Subscription Projection'!J27-'Active Subscription Projection'!K27)*subscription_price*(subscription_length-'Active Subscription Projection'!K$6)/subscription_length</f>
        <v>131.31515816997126</v>
      </c>
      <c r="L27" s="77">
        <f ca="1">('Active Subscription Projection'!K27-'Active Subscription Projection'!L27)*subscription_price*(subscription_length-'Active Subscription Projection'!L$6)/subscription_length</f>
        <v>61.06154854903707</v>
      </c>
      <c r="M27" s="77">
        <f ca="1">('Active Subscription Projection'!L27-'Active Subscription Projection'!M27)*subscription_price*(subscription_length-'Active Subscription Projection'!M$6)/subscription_length</f>
        <v>445.5457659128042</v>
      </c>
      <c r="N27" s="77">
        <f ca="1">('Active Subscription Projection'!M27-'Active Subscription Projection'!N27)*subscription_price*(subscription_length-'Active Subscription Projection'!N$6)/subscription_length</f>
        <v>616.25055049821322</v>
      </c>
      <c r="O27" s="77">
        <f ca="1">('Active Subscription Projection'!N27-'Active Subscription Projection'!O27)*subscription_price*(subscription_length-'Active Subscription Projection'!O$6)/subscription_length</f>
        <v>0</v>
      </c>
      <c r="P27" s="59"/>
      <c r="Q27" s="77">
        <f t="shared" ca="1" si="12"/>
        <v>52879.499082643102</v>
      </c>
      <c r="S27" s="70">
        <f t="shared" si="39"/>
        <v>21</v>
      </c>
      <c r="T27" s="77">
        <f ca="1">('Active Subscription Projection'!C27-'Active Subscription Projection'!D27)*admin_cost</f>
        <v>1305</v>
      </c>
      <c r="U27" s="77">
        <f ca="1">('Active Subscription Projection'!D27-'Active Subscription Projection'!E27)*admin_cost</f>
        <v>204.43499999999995</v>
      </c>
      <c r="V27" s="77">
        <f ca="1">('Active Subscription Projection'!E27-'Active Subscription Projection'!F27)*admin_cost</f>
        <v>1150.18848</v>
      </c>
      <c r="W27" s="77">
        <f ca="1">('Active Subscription Projection'!F27-'Active Subscription Projection'!G27)*admin_cost</f>
        <v>450.15501635999976</v>
      </c>
      <c r="X27" s="77">
        <f ca="1">('Active Subscription Projection'!G27-'Active Subscription Projection'!H27)*admin_cost</f>
        <v>803.41053516612055</v>
      </c>
      <c r="Y27" s="77">
        <f ca="1">('Active Subscription Projection'!H27-'Active Subscription Projection'!I27)*admin_cost</f>
        <v>197.27460326606365</v>
      </c>
      <c r="Z27" s="77">
        <f ca="1">('Active Subscription Projection'!I27-'Active Subscription Projection'!J27)*admin_cost</f>
        <v>311.83734559911886</v>
      </c>
      <c r="AA27" s="77">
        <f ca="1">('Active Subscription Projection'!J27-'Active Subscription Projection'!K27)*admin_cost</f>
        <v>24.62159215686961</v>
      </c>
      <c r="AB27" s="77">
        <f ca="1">('Active Subscription Projection'!K27-'Active Subscription Projection'!L27)*admin_cost</f>
        <v>15.265387137259268</v>
      </c>
      <c r="AC27" s="77">
        <f ca="1">('Active Subscription Projection'!L27-'Active Subscription Projection'!M27)*admin_cost</f>
        <v>167.07966221730157</v>
      </c>
      <c r="AD27" s="77">
        <f ca="1">('Active Subscription Projection'!M27-'Active Subscription Projection'!N27)*admin_cost</f>
        <v>462.18791287365991</v>
      </c>
      <c r="AE27" s="77">
        <f ca="1">('Active Subscription Projection'!N27-'Active Subscription Projection'!O27)*admin_cost</f>
        <v>57.805067165366722</v>
      </c>
      <c r="AG27" s="77">
        <f t="shared" ca="1" si="13"/>
        <v>5149.260601941759</v>
      </c>
      <c r="AI27" s="77">
        <f t="shared" ca="1" si="0"/>
        <v>15000</v>
      </c>
      <c r="AK27" s="70">
        <f t="shared" si="40"/>
        <v>21</v>
      </c>
      <c r="AL27" s="77">
        <f t="shared" ca="1" si="14"/>
        <v>35445</v>
      </c>
      <c r="AM27" s="77">
        <f t="shared" ca="1" si="15"/>
        <v>2930.2349999999992</v>
      </c>
      <c r="AN27" s="77">
        <f t="shared" ca="1" si="16"/>
        <v>14952.450240000002</v>
      </c>
      <c r="AO27" s="77">
        <f t="shared" ca="1" si="17"/>
        <v>5251.808524199997</v>
      </c>
      <c r="AP27" s="77">
        <f t="shared" ca="1" si="18"/>
        <v>8301.9088633832471</v>
      </c>
      <c r="AQ27" s="77">
        <f t="shared" ca="1" si="19"/>
        <v>1775.4714293945729</v>
      </c>
      <c r="AR27" s="77">
        <f t="shared" ca="1" si="20"/>
        <v>2390.7529829265777</v>
      </c>
      <c r="AS27" s="77">
        <f t="shared" ca="1" si="21"/>
        <v>155.93675032684087</v>
      </c>
      <c r="AT27" s="77">
        <f t="shared" ca="1" si="22"/>
        <v>76.326935686296338</v>
      </c>
      <c r="AU27" s="77">
        <f t="shared" ca="1" si="23"/>
        <v>612.62542813010577</v>
      </c>
      <c r="AV27" s="77">
        <f t="shared" ca="1" si="24"/>
        <v>1078.4384633718732</v>
      </c>
      <c r="AW27" s="77">
        <f t="shared" ca="1" si="25"/>
        <v>57.805067165366722</v>
      </c>
      <c r="AY27" s="77">
        <f t="shared" ca="1" si="26"/>
        <v>73028.759684584889</v>
      </c>
      <c r="AZ27" s="63"/>
      <c r="BA27" s="83" t="b">
        <f t="shared" ca="1" si="27"/>
        <v>1</v>
      </c>
      <c r="BB27" s="63"/>
    </row>
    <row r="28" spans="1:54">
      <c r="A28" s="58"/>
      <c r="B28" s="58"/>
      <c r="C28" s="70">
        <f t="shared" si="38"/>
        <v>22</v>
      </c>
      <c r="D28" s="77">
        <f ca="1">('Active Subscription Projection'!C28-'Active Subscription Projection'!D28)*subscription_price*(subscription_length-'Active Subscription Projection'!D$6)/subscription_length</f>
        <v>16610</v>
      </c>
      <c r="E28" s="77">
        <f ca="1">('Active Subscription Projection'!D28-'Active Subscription Projection'!E28)*subscription_price*(subscription_length-'Active Subscription Projection'!E$6)/subscription_length</f>
        <v>10188.000000000002</v>
      </c>
      <c r="F28" s="77">
        <f ca="1">('Active Subscription Projection'!E28-'Active Subscription Projection'!F28)*subscription_price*(subscription_length-'Active Subscription Projection'!F$6)/subscription_length</f>
        <v>11363.695200000002</v>
      </c>
      <c r="G28" s="77">
        <f ca="1">('Active Subscription Projection'!F28-'Active Subscription Projection'!G28)*subscription_price*(subscription_length-'Active Subscription Projection'!G$6)/subscription_length</f>
        <v>1788.0673536000031</v>
      </c>
      <c r="H28" s="77">
        <f ca="1">('Active Subscription Projection'!G28-'Active Subscription Projection'!H28)*subscription_price*(subscription_length-'Active Subscription Projection'!H$6)/subscription_length</f>
        <v>7750.6511211359984</v>
      </c>
      <c r="I28" s="77">
        <f ca="1">('Active Subscription Projection'!H28-'Active Subscription Projection'!I28)*subscription_price*(subscription_length-'Active Subscription Projection'!I$6)/subscription_length</f>
        <v>1756.0162462867211</v>
      </c>
      <c r="J28" s="77">
        <f ca="1">('Active Subscription Projection'!I28-'Active Subscription Projection'!J28)*subscription_price*(subscription_length-'Active Subscription Projection'!J$6)/subscription_length</f>
        <v>4126.6381787737892</v>
      </c>
      <c r="K28" s="77">
        <f ca="1">('Active Subscription Projection'!J28-'Active Subscription Projection'!K28)*subscription_price*(subscription_length-'Active Subscription Projection'!K$6)/subscription_length</f>
        <v>2436.3671807480478</v>
      </c>
      <c r="L28" s="77">
        <f ca="1">('Active Subscription Projection'!K28-'Active Subscription Projection'!L28)*subscription_price*(subscription_length-'Active Subscription Projection'!L$6)/subscription_length</f>
        <v>1824.275044495854</v>
      </c>
      <c r="M28" s="77">
        <f ca="1">('Active Subscription Projection'!L28-'Active Subscription Projection'!M28)*subscription_price*(subscription_length-'Active Subscription Projection'!M$6)/subscription_length</f>
        <v>940.77769522628205</v>
      </c>
      <c r="N28" s="77">
        <f ca="1">('Active Subscription Projection'!M28-'Active Subscription Projection'!N28)*subscription_price*(subscription_length-'Active Subscription Projection'!N$6)/subscription_length</f>
        <v>138.84098931846233</v>
      </c>
      <c r="O28" s="77">
        <f ca="1">('Active Subscription Projection'!N28-'Active Subscription Projection'!O28)*subscription_price*(subscription_length-'Active Subscription Projection'!O$6)/subscription_length</f>
        <v>0</v>
      </c>
      <c r="P28" s="59"/>
      <c r="Q28" s="77">
        <f t="shared" ca="1" si="12"/>
        <v>58923.329009585163</v>
      </c>
      <c r="S28" s="70">
        <f t="shared" si="39"/>
        <v>22</v>
      </c>
      <c r="T28" s="77">
        <f ca="1">('Active Subscription Projection'!C28-'Active Subscription Projection'!D28)*admin_cost</f>
        <v>1132.5</v>
      </c>
      <c r="U28" s="77">
        <f ca="1">('Active Subscription Projection'!D28-'Active Subscription Projection'!E28)*admin_cost</f>
        <v>764.10000000000014</v>
      </c>
      <c r="V28" s="77">
        <f ca="1">('Active Subscription Projection'!E28-'Active Subscription Projection'!F28)*admin_cost</f>
        <v>946.97460000000024</v>
      </c>
      <c r="W28" s="77">
        <f ca="1">('Active Subscription Projection'!F28-'Active Subscription Projection'!G28)*admin_cost</f>
        <v>167.63131440000029</v>
      </c>
      <c r="X28" s="77">
        <f ca="1">('Active Subscription Projection'!G28-'Active Subscription Projection'!H28)*admin_cost</f>
        <v>830.42690583599983</v>
      </c>
      <c r="Y28" s="77">
        <f ca="1">('Active Subscription Projection'!H28-'Active Subscription Projection'!I28)*admin_cost</f>
        <v>219.50203078584013</v>
      </c>
      <c r="Z28" s="77">
        <f ca="1">('Active Subscription Projection'!I28-'Active Subscription Projection'!J28)*admin_cost</f>
        <v>618.99572681606844</v>
      </c>
      <c r="AA28" s="77">
        <f ca="1">('Active Subscription Projection'!J28-'Active Subscription Projection'!K28)*admin_cost</f>
        <v>456.81884639025895</v>
      </c>
      <c r="AB28" s="77">
        <f ca="1">('Active Subscription Projection'!K28-'Active Subscription Projection'!L28)*admin_cost</f>
        <v>456.06876112396355</v>
      </c>
      <c r="AC28" s="77">
        <f ca="1">('Active Subscription Projection'!L28-'Active Subscription Projection'!M28)*admin_cost</f>
        <v>352.79163570985577</v>
      </c>
      <c r="AD28" s="77">
        <f ca="1">('Active Subscription Projection'!M28-'Active Subscription Projection'!N28)*admin_cost</f>
        <v>104.13074198884675</v>
      </c>
      <c r="AE28" s="77">
        <f ca="1">('Active Subscription Projection'!N28-'Active Subscription Projection'!O28)*admin_cost</f>
        <v>155.15635975356065</v>
      </c>
      <c r="AG28" s="77">
        <f t="shared" ca="1" si="13"/>
        <v>6205.096922804395</v>
      </c>
      <c r="AI28" s="77">
        <f t="shared" ca="1" si="0"/>
        <v>15000</v>
      </c>
      <c r="AK28" s="70">
        <f t="shared" si="40"/>
        <v>22</v>
      </c>
      <c r="AL28" s="77">
        <f t="shared" ca="1" si="14"/>
        <v>32742.5</v>
      </c>
      <c r="AM28" s="77">
        <f t="shared" ca="1" si="15"/>
        <v>10952.100000000002</v>
      </c>
      <c r="AN28" s="77">
        <f t="shared" ca="1" si="16"/>
        <v>12310.669800000001</v>
      </c>
      <c r="AO28" s="77">
        <f t="shared" ca="1" si="17"/>
        <v>1955.6986680000034</v>
      </c>
      <c r="AP28" s="77">
        <f t="shared" ca="1" si="18"/>
        <v>8581.078026971998</v>
      </c>
      <c r="AQ28" s="77">
        <f t="shared" ca="1" si="19"/>
        <v>1975.5182770725612</v>
      </c>
      <c r="AR28" s="77">
        <f t="shared" ca="1" si="20"/>
        <v>4745.6339055898579</v>
      </c>
      <c r="AS28" s="77">
        <f t="shared" ca="1" si="21"/>
        <v>2893.1860271383066</v>
      </c>
      <c r="AT28" s="77">
        <f t="shared" ca="1" si="22"/>
        <v>2280.3438056198174</v>
      </c>
      <c r="AU28" s="77">
        <f t="shared" ca="1" si="23"/>
        <v>1293.5693309361377</v>
      </c>
      <c r="AV28" s="77">
        <f t="shared" ca="1" si="24"/>
        <v>242.97173130730908</v>
      </c>
      <c r="AW28" s="77">
        <f t="shared" ca="1" si="25"/>
        <v>155.15635975356065</v>
      </c>
      <c r="AY28" s="77">
        <f t="shared" ca="1" si="26"/>
        <v>80128.425932389568</v>
      </c>
      <c r="AZ28" s="63"/>
      <c r="BA28" s="83" t="b">
        <f t="shared" ca="1" si="27"/>
        <v>1</v>
      </c>
      <c r="BB28" s="63"/>
    </row>
    <row r="29" spans="1:54">
      <c r="A29" s="58"/>
      <c r="B29" s="58"/>
      <c r="C29" s="70">
        <f t="shared" si="38"/>
        <v>23</v>
      </c>
      <c r="D29" s="77">
        <f ca="1">('Active Subscription Projection'!C29-'Active Subscription Projection'!D29)*subscription_price*(subscription_length-'Active Subscription Projection'!D$6)/subscription_length</f>
        <v>30470</v>
      </c>
      <c r="E29" s="77">
        <f ca="1">('Active Subscription Projection'!D29-'Active Subscription Projection'!E29)*subscription_price*(subscription_length-'Active Subscription Projection'!E$6)/subscription_length</f>
        <v>9688.1999999999971</v>
      </c>
      <c r="F29" s="77">
        <f ca="1">('Active Subscription Projection'!E29-'Active Subscription Projection'!F29)*subscription_price*(subscription_length-'Active Subscription Projection'!F$6)/subscription_length</f>
        <v>9974.0597400000024</v>
      </c>
      <c r="G29" s="77">
        <f ca="1">('Active Subscription Projection'!F29-'Active Subscription Projection'!G29)*subscription_price*(subscription_length-'Active Subscription Projection'!G$6)/subscription_length</f>
        <v>6843.1191139200018</v>
      </c>
      <c r="H29" s="77">
        <f ca="1">('Active Subscription Projection'!G29-'Active Subscription Projection'!H29)*subscription_price*(subscription_length-'Active Subscription Projection'!H$6)/subscription_length</f>
        <v>4422.1905270320403</v>
      </c>
      <c r="I29" s="77">
        <f ca="1">('Active Subscription Projection'!H29-'Active Subscription Projection'!I29)*subscription_price*(subscription_length-'Active Subscription Projection'!I$6)/subscription_length</f>
        <v>4135.0446745012596</v>
      </c>
      <c r="J29" s="77">
        <f ca="1">('Active Subscription Projection'!I29-'Active Subscription Projection'!J29)*subscription_price*(subscription_length-'Active Subscription Projection'!J$6)/subscription_length</f>
        <v>848.34400582720036</v>
      </c>
      <c r="K29" s="77">
        <f ca="1">('Active Subscription Projection'!J29-'Active Subscription Projection'!K29)*subscription_price*(subscription_length-'Active Subscription Projection'!K$6)/subscription_length</f>
        <v>864.54886466131575</v>
      </c>
      <c r="L29" s="77">
        <f ca="1">('Active Subscription Projection'!K29-'Active Subscription Projection'!L29)*subscription_price*(subscription_length-'Active Subscription Projection'!L$6)/subscription_length</f>
        <v>497.44120649292199</v>
      </c>
      <c r="M29" s="77">
        <f ca="1">('Active Subscription Projection'!L29-'Active Subscription Projection'!M29)*subscription_price*(subscription_length-'Active Subscription Projection'!M$6)/subscription_length</f>
        <v>693.55740215275637</v>
      </c>
      <c r="N29" s="77">
        <f ca="1">('Active Subscription Projection'!M29-'Active Subscription Projection'!N29)*subscription_price*(subscription_length-'Active Subscription Projection'!N$6)/subscription_length</f>
        <v>214.0594595993914</v>
      </c>
      <c r="O29" s="77">
        <f ca="1">('Active Subscription Projection'!N29-'Active Subscription Projection'!O29)*subscription_price*(subscription_length-'Active Subscription Projection'!O$6)/subscription_length</f>
        <v>0</v>
      </c>
      <c r="P29" s="59"/>
      <c r="Q29" s="77">
        <f t="shared" ca="1" si="12"/>
        <v>68650.564994186891</v>
      </c>
      <c r="S29" s="70">
        <f t="shared" si="39"/>
        <v>23</v>
      </c>
      <c r="T29" s="77">
        <f ca="1">('Active Subscription Projection'!C29-'Active Subscription Projection'!D29)*admin_cost</f>
        <v>2077.5</v>
      </c>
      <c r="U29" s="77">
        <f ca="1">('Active Subscription Projection'!D29-'Active Subscription Projection'!E29)*admin_cost</f>
        <v>726.61499999999978</v>
      </c>
      <c r="V29" s="77">
        <f ca="1">('Active Subscription Projection'!E29-'Active Subscription Projection'!F29)*admin_cost</f>
        <v>831.17164500000013</v>
      </c>
      <c r="W29" s="77">
        <f ca="1">('Active Subscription Projection'!F29-'Active Subscription Projection'!G29)*admin_cost</f>
        <v>641.54241693000017</v>
      </c>
      <c r="X29" s="77">
        <f ca="1">('Active Subscription Projection'!G29-'Active Subscription Projection'!H29)*admin_cost</f>
        <v>473.80612789629004</v>
      </c>
      <c r="Y29" s="77">
        <f ca="1">('Active Subscription Projection'!H29-'Active Subscription Projection'!I29)*admin_cost</f>
        <v>516.88058431265745</v>
      </c>
      <c r="Z29" s="77">
        <f ca="1">('Active Subscription Projection'!I29-'Active Subscription Projection'!J29)*admin_cost</f>
        <v>127.25160087408005</v>
      </c>
      <c r="AA29" s="77">
        <f ca="1">('Active Subscription Projection'!J29-'Active Subscription Projection'!K29)*admin_cost</f>
        <v>162.1029121239967</v>
      </c>
      <c r="AB29" s="77">
        <f ca="1">('Active Subscription Projection'!K29-'Active Subscription Projection'!L29)*admin_cost</f>
        <v>124.3603016232305</v>
      </c>
      <c r="AC29" s="77">
        <f ca="1">('Active Subscription Projection'!L29-'Active Subscription Projection'!M29)*admin_cost</f>
        <v>260.08402580728364</v>
      </c>
      <c r="AD29" s="77">
        <f ca="1">('Active Subscription Projection'!M29-'Active Subscription Projection'!N29)*admin_cost</f>
        <v>160.54459469954355</v>
      </c>
      <c r="AE29" s="77">
        <f ca="1">('Active Subscription Projection'!N29-'Active Subscription Projection'!O29)*admin_cost</f>
        <v>156.59176856208677</v>
      </c>
      <c r="AG29" s="77">
        <f t="shared" ca="1" si="13"/>
        <v>6258.4509778291704</v>
      </c>
      <c r="AI29" s="77">
        <f t="shared" ca="1" si="0"/>
        <v>15000</v>
      </c>
      <c r="AK29" s="70">
        <f t="shared" si="40"/>
        <v>23</v>
      </c>
      <c r="AL29" s="77">
        <f t="shared" ca="1" si="14"/>
        <v>47547.5</v>
      </c>
      <c r="AM29" s="77">
        <f t="shared" ca="1" si="15"/>
        <v>10414.814999999997</v>
      </c>
      <c r="AN29" s="77">
        <f t="shared" ca="1" si="16"/>
        <v>10805.231385000003</v>
      </c>
      <c r="AO29" s="77">
        <f t="shared" ca="1" si="17"/>
        <v>7484.6615308500022</v>
      </c>
      <c r="AP29" s="77">
        <f t="shared" ca="1" si="18"/>
        <v>4895.9966549283308</v>
      </c>
      <c r="AQ29" s="77">
        <f t="shared" ca="1" si="19"/>
        <v>4651.925258813917</v>
      </c>
      <c r="AR29" s="77">
        <f t="shared" ca="1" si="20"/>
        <v>975.59560670128042</v>
      </c>
      <c r="AS29" s="77">
        <f t="shared" ca="1" si="21"/>
        <v>1026.6517767853124</v>
      </c>
      <c r="AT29" s="77">
        <f t="shared" ca="1" si="22"/>
        <v>621.80150811615249</v>
      </c>
      <c r="AU29" s="77">
        <f t="shared" ca="1" si="23"/>
        <v>953.64142796004001</v>
      </c>
      <c r="AV29" s="77">
        <f t="shared" ca="1" si="24"/>
        <v>374.60405429893495</v>
      </c>
      <c r="AW29" s="77">
        <f t="shared" ca="1" si="25"/>
        <v>156.59176856208677</v>
      </c>
      <c r="AY29" s="77">
        <f t="shared" ca="1" si="26"/>
        <v>89909.015972016045</v>
      </c>
      <c r="AZ29" s="63"/>
      <c r="BA29" s="83" t="b">
        <f t="shared" ca="1" si="27"/>
        <v>1</v>
      </c>
      <c r="BB29" s="63"/>
    </row>
    <row r="30" spans="1:54">
      <c r="A30" s="58"/>
      <c r="B30" s="58"/>
      <c r="C30" s="70">
        <f t="shared" si="38"/>
        <v>24</v>
      </c>
      <c r="D30" s="77">
        <f ca="1">('Active Subscription Projection'!C30-'Active Subscription Projection'!D30)*subscription_price*(subscription_length-'Active Subscription Projection'!D$6)/subscription_length</f>
        <v>27500</v>
      </c>
      <c r="E30" s="77">
        <f ca="1">('Active Subscription Projection'!D30-'Active Subscription Projection'!E30)*subscription_price*(subscription_length-'Active Subscription Projection'!E$6)/subscription_length</f>
        <v>4650</v>
      </c>
      <c r="F30" s="77">
        <f ca="1">('Active Subscription Projection'!E30-'Active Subscription Projection'!F30)*subscription_price*(subscription_length-'Active Subscription Projection'!F$6)/subscription_length</f>
        <v>9750.5100000000039</v>
      </c>
      <c r="G30" s="77">
        <f ca="1">('Active Subscription Projection'!F30-'Active Subscription Projection'!G30)*subscription_price*(subscription_length-'Active Subscription Projection'!G$6)/subscription_length</f>
        <v>285.67728000000352</v>
      </c>
      <c r="H30" s="77">
        <f ca="1">('Active Subscription Projection'!G30-'Active Subscription Projection'!H30)*subscription_price*(subscription_length-'Active Subscription Projection'!H$6)/subscription_length</f>
        <v>8158.0265688600039</v>
      </c>
      <c r="I30" s="77">
        <f ca="1">('Active Subscription Projection'!H30-'Active Subscription Projection'!I30)*subscription_price*(subscription_length-'Active Subscription Projection'!I$6)/subscription_length</f>
        <v>370.53650189556174</v>
      </c>
      <c r="J30" s="77">
        <f ca="1">('Active Subscription Projection'!I30-'Active Subscription Projection'!J30)*subscription_price*(subscription_length-'Active Subscription Projection'!J$6)/subscription_length</f>
        <v>23.443559446855033</v>
      </c>
      <c r="K30" s="77">
        <f ca="1">('Active Subscription Projection'!J30-'Active Subscription Projection'!K30)*subscription_price*(subscription_length-'Active Subscription Projection'!K$6)/subscription_length</f>
        <v>861.86026465657415</v>
      </c>
      <c r="L30" s="77">
        <f ca="1">('Active Subscription Projection'!K30-'Active Subscription Projection'!L30)*subscription_price*(subscription_length-'Active Subscription Projection'!L$6)/subscription_length</f>
        <v>750.7177627012943</v>
      </c>
      <c r="M30" s="77">
        <f ca="1">('Active Subscription Projection'!L30-'Active Subscription Projection'!M30)*subscription_price*(subscription_length-'Active Subscription Projection'!M$6)/subscription_length</f>
        <v>970.21333712919568</v>
      </c>
      <c r="N30" s="77">
        <f ca="1">('Active Subscription Projection'!M30-'Active Subscription Projection'!N30)*subscription_price*(subscription_length-'Active Subscription Projection'!N$6)/subscription_length</f>
        <v>216.52630693409401</v>
      </c>
      <c r="O30" s="77">
        <f ca="1">('Active Subscription Projection'!N30-'Active Subscription Projection'!O30)*subscription_price*(subscription_length-'Active Subscription Projection'!O$6)/subscription_length</f>
        <v>0</v>
      </c>
      <c r="P30" s="59"/>
      <c r="Q30" s="77">
        <f t="shared" ca="1" si="12"/>
        <v>53537.511581623585</v>
      </c>
      <c r="S30" s="70">
        <f t="shared" si="39"/>
        <v>24</v>
      </c>
      <c r="T30" s="77">
        <f ca="1">('Active Subscription Projection'!C30-'Active Subscription Projection'!D30)*admin_cost</f>
        <v>1875</v>
      </c>
      <c r="U30" s="77">
        <f ca="1">('Active Subscription Projection'!D30-'Active Subscription Projection'!E30)*admin_cost</f>
        <v>348.75</v>
      </c>
      <c r="V30" s="77">
        <f ca="1">('Active Subscription Projection'!E30-'Active Subscription Projection'!F30)*admin_cost</f>
        <v>812.54250000000025</v>
      </c>
      <c r="W30" s="77">
        <f ca="1">('Active Subscription Projection'!F30-'Active Subscription Projection'!G30)*admin_cost</f>
        <v>26.78224500000033</v>
      </c>
      <c r="X30" s="77">
        <f ca="1">('Active Subscription Projection'!G30-'Active Subscription Projection'!H30)*admin_cost</f>
        <v>874.07427523500041</v>
      </c>
      <c r="Y30" s="77">
        <f ca="1">('Active Subscription Projection'!H30-'Active Subscription Projection'!I30)*admin_cost</f>
        <v>46.317062736945218</v>
      </c>
      <c r="Z30" s="77">
        <f ca="1">('Active Subscription Projection'!I30-'Active Subscription Projection'!J30)*admin_cost</f>
        <v>3.516533917028255</v>
      </c>
      <c r="AA30" s="77">
        <f ca="1">('Active Subscription Projection'!J30-'Active Subscription Projection'!K30)*admin_cost</f>
        <v>161.59879962310765</v>
      </c>
      <c r="AB30" s="77">
        <f ca="1">('Active Subscription Projection'!K30-'Active Subscription Projection'!L30)*admin_cost</f>
        <v>187.67944067532358</v>
      </c>
      <c r="AC30" s="77">
        <f ca="1">('Active Subscription Projection'!L30-'Active Subscription Projection'!M30)*admin_cost</f>
        <v>363.83000142344838</v>
      </c>
      <c r="AD30" s="77">
        <f ca="1">('Active Subscription Projection'!M30-'Active Subscription Projection'!N30)*admin_cost</f>
        <v>162.39473020057051</v>
      </c>
      <c r="AE30" s="77">
        <f ca="1">('Active Subscription Projection'!N30-'Active Subscription Projection'!O30)*admin_cost</f>
        <v>55.387802634960053</v>
      </c>
      <c r="AG30" s="77">
        <f t="shared" ca="1" si="13"/>
        <v>4917.8733914463855</v>
      </c>
      <c r="AI30" s="77">
        <f t="shared" ca="1" si="0"/>
        <v>15000</v>
      </c>
      <c r="AK30" s="70">
        <f t="shared" si="40"/>
        <v>24</v>
      </c>
      <c r="AL30" s="77">
        <f t="shared" ca="1" si="14"/>
        <v>44375</v>
      </c>
      <c r="AM30" s="77">
        <f t="shared" ca="1" si="15"/>
        <v>4998.75</v>
      </c>
      <c r="AN30" s="77">
        <f t="shared" ca="1" si="16"/>
        <v>10563.052500000003</v>
      </c>
      <c r="AO30" s="77">
        <f t="shared" ca="1" si="17"/>
        <v>312.45952500000385</v>
      </c>
      <c r="AP30" s="77">
        <f t="shared" ca="1" si="18"/>
        <v>9032.1008440950045</v>
      </c>
      <c r="AQ30" s="77">
        <f t="shared" ca="1" si="19"/>
        <v>416.85356463250696</v>
      </c>
      <c r="AR30" s="77">
        <f t="shared" ca="1" si="20"/>
        <v>26.960093363883288</v>
      </c>
      <c r="AS30" s="77">
        <f t="shared" ca="1" si="21"/>
        <v>1023.4590642796818</v>
      </c>
      <c r="AT30" s="77">
        <f t="shared" ca="1" si="22"/>
        <v>938.39720337661788</v>
      </c>
      <c r="AU30" s="77">
        <f t="shared" ca="1" si="23"/>
        <v>1334.0433385526439</v>
      </c>
      <c r="AV30" s="77">
        <f t="shared" ca="1" si="24"/>
        <v>378.92103713466452</v>
      </c>
      <c r="AW30" s="77">
        <f t="shared" ca="1" si="25"/>
        <v>55.387802634960053</v>
      </c>
      <c r="AY30" s="77">
        <f t="shared" ca="1" si="26"/>
        <v>73455.384973069973</v>
      </c>
      <c r="AZ30" s="63"/>
      <c r="BA30" s="83" t="b">
        <f t="shared" ca="1" si="27"/>
        <v>1</v>
      </c>
      <c r="BB30" s="63"/>
    </row>
    <row r="31" spans="1:54">
      <c r="A31" s="58"/>
      <c r="B31" s="58"/>
      <c r="C31" s="70">
        <f t="shared" si="38"/>
        <v>25</v>
      </c>
      <c r="D31" s="77">
        <f ca="1">('Active Subscription Projection'!C31-'Active Subscription Projection'!D31)*subscription_price*(subscription_length-'Active Subscription Projection'!D$6)/subscription_length</f>
        <v>26730</v>
      </c>
      <c r="E31" s="77">
        <f ca="1">('Active Subscription Projection'!D31-'Active Subscription Projection'!E31)*subscription_price*(subscription_length-'Active Subscription Projection'!E$6)/subscription_length</f>
        <v>8781.1999999999989</v>
      </c>
      <c r="F31" s="77">
        <f ca="1">('Active Subscription Projection'!E31-'Active Subscription Projection'!F31)*subscription_price*(subscription_length-'Active Subscription Projection'!F$6)/subscription_length</f>
        <v>8371.5418800000025</v>
      </c>
      <c r="G31" s="77">
        <f ca="1">('Active Subscription Projection'!F31-'Active Subscription Projection'!G31)*subscription_price*(subscription_length-'Active Subscription Projection'!G$6)/subscription_length</f>
        <v>1106.2480665600015</v>
      </c>
      <c r="H31" s="77">
        <f ca="1">('Active Subscription Projection'!G31-'Active Subscription Projection'!H31)*subscription_price*(subscription_length-'Active Subscription Projection'!H$6)/subscription_length</f>
        <v>4959.8632064217582</v>
      </c>
      <c r="I31" s="77">
        <f ca="1">('Active Subscription Projection'!H31-'Active Subscription Projection'!I31)*subscription_price*(subscription_length-'Active Subscription Projection'!I$6)/subscription_length</f>
        <v>4393.8989518331964</v>
      </c>
      <c r="J31" s="77">
        <f ca="1">('Active Subscription Projection'!I31-'Active Subscription Projection'!J31)*subscription_price*(subscription_length-'Active Subscription Projection'!J$6)/subscription_length</f>
        <v>1380.2445667151212</v>
      </c>
      <c r="K31" s="77">
        <f ca="1">('Active Subscription Projection'!J31-'Active Subscription Projection'!K31)*subscription_price*(subscription_length-'Active Subscription Projection'!K$6)/subscription_length</f>
        <v>1781.3687331582914</v>
      </c>
      <c r="L31" s="77">
        <f ca="1">('Active Subscription Projection'!K31-'Active Subscription Projection'!L31)*subscription_price*(subscription_length-'Active Subscription Projection'!L$6)/subscription_length</f>
        <v>134.98555966129788</v>
      </c>
      <c r="M31" s="77">
        <f ca="1">('Active Subscription Projection'!L31-'Active Subscription Projection'!M31)*subscription_price*(subscription_length-'Active Subscription Projection'!M$6)/subscription_length</f>
        <v>587.58175770103844</v>
      </c>
      <c r="N31" s="77">
        <f ca="1">('Active Subscription Projection'!M31-'Active Subscription Projection'!N31)*subscription_price*(subscription_length-'Active Subscription Projection'!N$6)/subscription_length</f>
        <v>309.1158309728844</v>
      </c>
      <c r="O31" s="77">
        <f ca="1">('Active Subscription Projection'!N31-'Active Subscription Projection'!O31)*subscription_price*(subscription_length-'Active Subscription Projection'!O$6)/subscription_length</f>
        <v>0</v>
      </c>
      <c r="P31" s="59"/>
      <c r="Q31" s="77">
        <f t="shared" ca="1" si="12"/>
        <v>58536.048553023589</v>
      </c>
      <c r="S31" s="70">
        <f t="shared" si="39"/>
        <v>25</v>
      </c>
      <c r="T31" s="77">
        <f ca="1">('Active Subscription Projection'!C31-'Active Subscription Projection'!D31)*admin_cost</f>
        <v>1822.5</v>
      </c>
      <c r="U31" s="77">
        <f ca="1">('Active Subscription Projection'!D31-'Active Subscription Projection'!E31)*admin_cost</f>
        <v>658.58999999999992</v>
      </c>
      <c r="V31" s="77">
        <f ca="1">('Active Subscription Projection'!E31-'Active Subscription Projection'!F31)*admin_cost</f>
        <v>697.62849000000028</v>
      </c>
      <c r="W31" s="77">
        <f ca="1">('Active Subscription Projection'!F31-'Active Subscription Projection'!G31)*admin_cost</f>
        <v>103.71075624000014</v>
      </c>
      <c r="X31" s="77">
        <f ca="1">('Active Subscription Projection'!G31-'Active Subscription Projection'!H31)*admin_cost</f>
        <v>531.4139149737598</v>
      </c>
      <c r="Y31" s="77">
        <f ca="1">('Active Subscription Projection'!H31-'Active Subscription Projection'!I31)*admin_cost</f>
        <v>549.23736897914955</v>
      </c>
      <c r="Z31" s="77">
        <f ca="1">('Active Subscription Projection'!I31-'Active Subscription Projection'!J31)*admin_cost</f>
        <v>207.03668500726815</v>
      </c>
      <c r="AA31" s="77">
        <f ca="1">('Active Subscription Projection'!J31-'Active Subscription Projection'!K31)*admin_cost</f>
        <v>334.00663746717964</v>
      </c>
      <c r="AB31" s="77">
        <f ca="1">('Active Subscription Projection'!K31-'Active Subscription Projection'!L31)*admin_cost</f>
        <v>33.746389915324471</v>
      </c>
      <c r="AC31" s="77">
        <f ca="1">('Active Subscription Projection'!L31-'Active Subscription Projection'!M31)*admin_cost</f>
        <v>220.34315913788942</v>
      </c>
      <c r="AD31" s="77">
        <f ca="1">('Active Subscription Projection'!M31-'Active Subscription Projection'!N31)*admin_cost</f>
        <v>231.8368732296633</v>
      </c>
      <c r="AE31" s="77">
        <f ca="1">('Active Subscription Projection'!N31-'Active Subscription Projection'!O31)*admin_cost</f>
        <v>65.408441476542748</v>
      </c>
      <c r="AG31" s="77">
        <f t="shared" ca="1" si="13"/>
        <v>5455.4587164267768</v>
      </c>
      <c r="AI31" s="77">
        <f t="shared" ca="1" si="0"/>
        <v>15000</v>
      </c>
      <c r="AK31" s="70">
        <f t="shared" si="40"/>
        <v>25</v>
      </c>
      <c r="AL31" s="77">
        <f t="shared" ca="1" si="14"/>
        <v>43552.5</v>
      </c>
      <c r="AM31" s="77">
        <f t="shared" ca="1" si="15"/>
        <v>9439.7899999999991</v>
      </c>
      <c r="AN31" s="77">
        <f t="shared" ca="1" si="16"/>
        <v>9069.1703700000035</v>
      </c>
      <c r="AO31" s="77">
        <f t="shared" ca="1" si="17"/>
        <v>1209.9588228000016</v>
      </c>
      <c r="AP31" s="77">
        <f t="shared" ca="1" si="18"/>
        <v>5491.2771213955184</v>
      </c>
      <c r="AQ31" s="77">
        <f t="shared" ca="1" si="19"/>
        <v>4943.1363208123457</v>
      </c>
      <c r="AR31" s="77">
        <f t="shared" ca="1" si="20"/>
        <v>1587.2812517223892</v>
      </c>
      <c r="AS31" s="77">
        <f t="shared" ca="1" si="21"/>
        <v>2115.3753706254711</v>
      </c>
      <c r="AT31" s="77">
        <f t="shared" ca="1" si="22"/>
        <v>168.73194957662236</v>
      </c>
      <c r="AU31" s="77">
        <f t="shared" ca="1" si="23"/>
        <v>807.92491683892786</v>
      </c>
      <c r="AV31" s="77">
        <f t="shared" ca="1" si="24"/>
        <v>540.95270420254769</v>
      </c>
      <c r="AW31" s="77">
        <f t="shared" ca="1" si="25"/>
        <v>65.408441476542748</v>
      </c>
      <c r="AY31" s="77">
        <f t="shared" ca="1" si="26"/>
        <v>78991.507269450361</v>
      </c>
      <c r="AZ31" s="63"/>
      <c r="BA31" s="83" t="b">
        <f t="shared" ca="1" si="27"/>
        <v>1</v>
      </c>
      <c r="BB31" s="63"/>
    </row>
    <row r="32" spans="1:54">
      <c r="A32" s="58"/>
      <c r="B32" s="58"/>
      <c r="C32" s="70">
        <f t="shared" si="38"/>
        <v>26</v>
      </c>
      <c r="D32" s="77">
        <f ca="1">('Active Subscription Projection'!C32-'Active Subscription Projection'!D32)*subscription_price*(subscription_length-'Active Subscription Projection'!D$6)/subscription_length</f>
        <v>8030</v>
      </c>
      <c r="E32" s="77">
        <f ca="1">('Active Subscription Projection'!D32-'Active Subscription Projection'!E32)*subscription_price*(subscription_length-'Active Subscription Projection'!E$6)/subscription_length</f>
        <v>9640.7999999999993</v>
      </c>
      <c r="F32" s="77">
        <f ca="1">('Active Subscription Projection'!E32-'Active Subscription Projection'!F32)*subscription_price*(subscription_length-'Active Subscription Projection'!F$6)/subscription_length</f>
        <v>5756.0025599999999</v>
      </c>
      <c r="G32" s="77">
        <f ca="1">('Active Subscription Projection'!F32-'Active Subscription Projection'!G32)*subscription_price*(subscription_length-'Active Subscription Projection'!G$6)/subscription_length</f>
        <v>10242.262517760006</v>
      </c>
      <c r="H32" s="77">
        <f ca="1">('Active Subscription Projection'!G32-'Active Subscription Projection'!H32)*subscription_price*(subscription_length-'Active Subscription Projection'!H$6)/subscription_length</f>
        <v>8269.9753421376026</v>
      </c>
      <c r="I32" s="77">
        <f ca="1">('Active Subscription Projection'!H32-'Active Subscription Projection'!I32)*subscription_price*(subscription_length-'Active Subscription Projection'!I$6)/subscription_length</f>
        <v>999.29400890941724</v>
      </c>
      <c r="J32" s="77">
        <f ca="1">('Active Subscription Projection'!I32-'Active Subscription Projection'!J32)*subscription_price*(subscription_length-'Active Subscription Projection'!J$6)/subscription_length</f>
        <v>4534.2965654264663</v>
      </c>
      <c r="K32" s="77">
        <f ca="1">('Active Subscription Projection'!J32-'Active Subscription Projection'!K32)*subscription_price*(subscription_length-'Active Subscription Projection'!K$6)/subscription_length</f>
        <v>1024.5494994945857</v>
      </c>
      <c r="L32" s="77">
        <f ca="1">('Active Subscription Projection'!K32-'Active Subscription Projection'!L32)*subscription_price*(subscription_length-'Active Subscription Projection'!L$6)/subscription_length</f>
        <v>2162.3117186833206</v>
      </c>
      <c r="M32" s="77">
        <f ca="1">('Active Subscription Projection'!L32-'Active Subscription Projection'!M32)*subscription_price*(subscription_length-'Active Subscription Projection'!M$6)/subscription_length</f>
        <v>630.86800681298337</v>
      </c>
      <c r="N32" s="77">
        <f ca="1">('Active Subscription Projection'!M32-'Active Subscription Projection'!N32)*subscription_price*(subscription_length-'Active Subscription Projection'!N$6)/subscription_length</f>
        <v>337.82981764835267</v>
      </c>
      <c r="O32" s="77">
        <f ca="1">('Active Subscription Projection'!N32-'Active Subscription Projection'!O32)*subscription_price*(subscription_length-'Active Subscription Projection'!O$6)/subscription_length</f>
        <v>0</v>
      </c>
      <c r="P32" s="59"/>
      <c r="Q32" s="77">
        <f t="shared" ca="1" si="12"/>
        <v>51628.190036872729</v>
      </c>
      <c r="S32" s="70">
        <f t="shared" si="39"/>
        <v>26</v>
      </c>
      <c r="T32" s="77">
        <f ca="1">('Active Subscription Projection'!C32-'Active Subscription Projection'!D32)*admin_cost</f>
        <v>547.5</v>
      </c>
      <c r="U32" s="77">
        <f ca="1">('Active Subscription Projection'!D32-'Active Subscription Projection'!E32)*admin_cost</f>
        <v>723.06</v>
      </c>
      <c r="V32" s="77">
        <f ca="1">('Active Subscription Projection'!E32-'Active Subscription Projection'!F32)*admin_cost</f>
        <v>479.66687999999999</v>
      </c>
      <c r="W32" s="77">
        <f ca="1">('Active Subscription Projection'!F32-'Active Subscription Projection'!G32)*admin_cost</f>
        <v>960.21211104000054</v>
      </c>
      <c r="X32" s="77">
        <f ca="1">('Active Subscription Projection'!G32-'Active Subscription Projection'!H32)*admin_cost</f>
        <v>886.06878665760019</v>
      </c>
      <c r="Y32" s="77">
        <f ca="1">('Active Subscription Projection'!H32-'Active Subscription Projection'!I32)*admin_cost</f>
        <v>124.91175111367716</v>
      </c>
      <c r="Z32" s="77">
        <f ca="1">('Active Subscription Projection'!I32-'Active Subscription Projection'!J32)*admin_cost</f>
        <v>680.14448481396994</v>
      </c>
      <c r="AA32" s="77">
        <f ca="1">('Active Subscription Projection'!J32-'Active Subscription Projection'!K32)*admin_cost</f>
        <v>192.10303115523482</v>
      </c>
      <c r="AB32" s="77">
        <f ca="1">('Active Subscription Projection'!K32-'Active Subscription Projection'!L32)*admin_cost</f>
        <v>540.57792967083014</v>
      </c>
      <c r="AC32" s="77">
        <f ca="1">('Active Subscription Projection'!L32-'Active Subscription Projection'!M32)*admin_cost</f>
        <v>236.57550255486876</v>
      </c>
      <c r="AD32" s="77">
        <f ca="1">('Active Subscription Projection'!M32-'Active Subscription Projection'!N32)*admin_cost</f>
        <v>253.3723632362645</v>
      </c>
      <c r="AE32" s="77">
        <f ca="1">('Active Subscription Projection'!N32-'Active Subscription Projection'!O32)*admin_cost</f>
        <v>99.417779467150353</v>
      </c>
      <c r="AG32" s="77">
        <f t="shared" ca="1" si="13"/>
        <v>5723.610619709596</v>
      </c>
      <c r="AI32" s="77">
        <f t="shared" ca="1" si="0"/>
        <v>15000</v>
      </c>
      <c r="AK32" s="70">
        <f t="shared" si="40"/>
        <v>26</v>
      </c>
      <c r="AL32" s="77">
        <f t="shared" ca="1" si="14"/>
        <v>23577.5</v>
      </c>
      <c r="AM32" s="77">
        <f t="shared" ca="1" si="15"/>
        <v>10363.859999999999</v>
      </c>
      <c r="AN32" s="77">
        <f t="shared" ca="1" si="16"/>
        <v>6235.6694399999997</v>
      </c>
      <c r="AO32" s="77">
        <f t="shared" ca="1" si="17"/>
        <v>11202.474628800006</v>
      </c>
      <c r="AP32" s="77">
        <f t="shared" ca="1" si="18"/>
        <v>9156.0441287952035</v>
      </c>
      <c r="AQ32" s="77">
        <f t="shared" ca="1" si="19"/>
        <v>1124.2057600230944</v>
      </c>
      <c r="AR32" s="77">
        <f t="shared" ca="1" si="20"/>
        <v>5214.4410502404362</v>
      </c>
      <c r="AS32" s="77">
        <f t="shared" ca="1" si="21"/>
        <v>1216.6525306498206</v>
      </c>
      <c r="AT32" s="77">
        <f t="shared" ca="1" si="22"/>
        <v>2702.8896483541507</v>
      </c>
      <c r="AU32" s="77">
        <f t="shared" ca="1" si="23"/>
        <v>867.44350936785213</v>
      </c>
      <c r="AV32" s="77">
        <f t="shared" ca="1" si="24"/>
        <v>591.20218088461718</v>
      </c>
      <c r="AW32" s="77">
        <f t="shared" ca="1" si="25"/>
        <v>99.417779467150353</v>
      </c>
      <c r="AY32" s="77">
        <f t="shared" ca="1" si="26"/>
        <v>72351.800656582331</v>
      </c>
      <c r="AZ32" s="63"/>
      <c r="BA32" s="83" t="b">
        <f t="shared" ca="1" si="27"/>
        <v>1</v>
      </c>
      <c r="BB32" s="63"/>
    </row>
    <row r="33" spans="1:54">
      <c r="A33" s="58"/>
      <c r="B33" s="58"/>
      <c r="C33" s="70">
        <f t="shared" si="38"/>
        <v>27</v>
      </c>
      <c r="D33" s="77">
        <f ca="1">('Active Subscription Projection'!C33-'Active Subscription Projection'!D33)*subscription_price*(subscription_length-'Active Subscription Projection'!D$6)/subscription_length</f>
        <v>30250</v>
      </c>
      <c r="E33" s="77">
        <f ca="1">('Active Subscription Projection'!D33-'Active Subscription Projection'!E33)*subscription_price*(subscription_length-'Active Subscription Projection'!E$6)/subscription_length</f>
        <v>17472.5</v>
      </c>
      <c r="F33" s="77">
        <f ca="1">('Active Subscription Projection'!E33-'Active Subscription Projection'!F33)*subscription_price*(subscription_length-'Active Subscription Projection'!F$6)/subscription_length</f>
        <v>6289.6432500000019</v>
      </c>
      <c r="G33" s="77">
        <f ca="1">('Active Subscription Projection'!F33-'Active Subscription Projection'!G33)*subscription_price*(subscription_length-'Active Subscription Projection'!G$6)/subscription_length</f>
        <v>6879.1858740000025</v>
      </c>
      <c r="H33" s="77">
        <f ca="1">('Active Subscription Projection'!G33-'Active Subscription Projection'!H33)*subscription_price*(subscription_length-'Active Subscription Projection'!H$6)/subscription_length</f>
        <v>4224.02669436825</v>
      </c>
      <c r="I33" s="77">
        <f ca="1">('Active Subscription Projection'!H33-'Active Subscription Projection'!I33)*subscription_price*(subscription_length-'Active Subscription Projection'!I$6)/subscription_length</f>
        <v>1242.6920886725729</v>
      </c>
      <c r="J33" s="77">
        <f ca="1">('Active Subscription Projection'!I33-'Active Subscription Projection'!J33)*subscription_price*(subscription_length-'Active Subscription Projection'!J$6)/subscription_length</f>
        <v>1096.709173954855</v>
      </c>
      <c r="K33" s="77">
        <f ca="1">('Active Subscription Projection'!J33-'Active Subscription Projection'!K33)*subscription_price*(subscription_length-'Active Subscription Projection'!K$6)/subscription_length</f>
        <v>676.0742039214274</v>
      </c>
      <c r="L33" s="77">
        <f ca="1">('Active Subscription Projection'!K33-'Active Subscription Projection'!L33)*subscription_price*(subscription_length-'Active Subscription Projection'!L$6)/subscription_length</f>
        <v>436.47000911613623</v>
      </c>
      <c r="M33" s="77">
        <f ca="1">('Active Subscription Projection'!L33-'Active Subscription Projection'!M33)*subscription_price*(subscription_length-'Active Subscription Projection'!M$6)/subscription_length</f>
        <v>119.58180212023308</v>
      </c>
      <c r="N33" s="77">
        <f ca="1">('Active Subscription Projection'!M33-'Active Subscription Projection'!N33)*subscription_price*(subscription_length-'Active Subscription Projection'!N$6)/subscription_length</f>
        <v>185.40638497863392</v>
      </c>
      <c r="O33" s="77">
        <f ca="1">('Active Subscription Projection'!N33-'Active Subscription Projection'!O33)*subscription_price*(subscription_length-'Active Subscription Projection'!O$6)/subscription_length</f>
        <v>0</v>
      </c>
      <c r="P33" s="59"/>
      <c r="Q33" s="77">
        <f t="shared" ca="1" si="12"/>
        <v>68872.289481132102</v>
      </c>
      <c r="S33" s="70">
        <f t="shared" si="39"/>
        <v>27</v>
      </c>
      <c r="T33" s="77">
        <f ca="1">('Active Subscription Projection'!C33-'Active Subscription Projection'!D33)*admin_cost</f>
        <v>2062.5</v>
      </c>
      <c r="U33" s="77">
        <f ca="1">('Active Subscription Projection'!D33-'Active Subscription Projection'!E33)*admin_cost</f>
        <v>1310.4375</v>
      </c>
      <c r="V33" s="77">
        <f ca="1">('Active Subscription Projection'!E33-'Active Subscription Projection'!F33)*admin_cost</f>
        <v>524.13693750000016</v>
      </c>
      <c r="W33" s="77">
        <f ca="1">('Active Subscription Projection'!F33-'Active Subscription Projection'!G33)*admin_cost</f>
        <v>644.92367568750024</v>
      </c>
      <c r="X33" s="77">
        <f ca="1">('Active Subscription Projection'!G33-'Active Subscription Projection'!H33)*admin_cost</f>
        <v>452.5742886823125</v>
      </c>
      <c r="Y33" s="77">
        <f ca="1">('Active Subscription Projection'!H33-'Active Subscription Projection'!I33)*admin_cost</f>
        <v>155.33651108407162</v>
      </c>
      <c r="Z33" s="77">
        <f ca="1">('Active Subscription Projection'!I33-'Active Subscription Projection'!J33)*admin_cost</f>
        <v>164.50637609322825</v>
      </c>
      <c r="AA33" s="77">
        <f ca="1">('Active Subscription Projection'!J33-'Active Subscription Projection'!K33)*admin_cost</f>
        <v>126.76391323526764</v>
      </c>
      <c r="AB33" s="77">
        <f ca="1">('Active Subscription Projection'!K33-'Active Subscription Projection'!L33)*admin_cost</f>
        <v>109.11750227903406</v>
      </c>
      <c r="AC33" s="77">
        <f ca="1">('Active Subscription Projection'!L33-'Active Subscription Projection'!M33)*admin_cost</f>
        <v>44.843175795087404</v>
      </c>
      <c r="AD33" s="77">
        <f ca="1">('Active Subscription Projection'!M33-'Active Subscription Projection'!N33)*admin_cost</f>
        <v>139.05478873397544</v>
      </c>
      <c r="AE33" s="77">
        <f ca="1">('Active Subscription Projection'!N33-'Active Subscription Projection'!O33)*admin_cost</f>
        <v>203.06761305459497</v>
      </c>
      <c r="AG33" s="77">
        <f t="shared" ca="1" si="13"/>
        <v>5937.2622821450732</v>
      </c>
      <c r="AI33" s="77">
        <f t="shared" ca="1" si="0"/>
        <v>15000</v>
      </c>
      <c r="AK33" s="70">
        <f t="shared" si="40"/>
        <v>27</v>
      </c>
      <c r="AL33" s="77">
        <f t="shared" ca="1" si="14"/>
        <v>47312.5</v>
      </c>
      <c r="AM33" s="77">
        <f t="shared" ca="1" si="15"/>
        <v>18782.9375</v>
      </c>
      <c r="AN33" s="77">
        <f t="shared" ca="1" si="16"/>
        <v>6813.7801875000023</v>
      </c>
      <c r="AO33" s="77">
        <f t="shared" ca="1" si="17"/>
        <v>7524.1095496875023</v>
      </c>
      <c r="AP33" s="77">
        <f t="shared" ca="1" si="18"/>
        <v>4676.6009830505627</v>
      </c>
      <c r="AQ33" s="77">
        <f t="shared" ca="1" si="19"/>
        <v>1398.0285997566446</v>
      </c>
      <c r="AR33" s="77">
        <f t="shared" ca="1" si="20"/>
        <v>1261.2155500480833</v>
      </c>
      <c r="AS33" s="77">
        <f t="shared" ca="1" si="21"/>
        <v>802.83811715669503</v>
      </c>
      <c r="AT33" s="77">
        <f t="shared" ca="1" si="22"/>
        <v>545.58751139517028</v>
      </c>
      <c r="AU33" s="77">
        <f t="shared" ca="1" si="23"/>
        <v>164.42497791532048</v>
      </c>
      <c r="AV33" s="77">
        <f t="shared" ca="1" si="24"/>
        <v>324.46117371260937</v>
      </c>
      <c r="AW33" s="77">
        <f t="shared" ca="1" si="25"/>
        <v>203.06761305459497</v>
      </c>
      <c r="AY33" s="77">
        <f t="shared" ca="1" si="26"/>
        <v>89809.551763277195</v>
      </c>
      <c r="AZ33" s="63"/>
      <c r="BA33" s="83" t="b">
        <f t="shared" ca="1" si="27"/>
        <v>1</v>
      </c>
      <c r="BB33" s="63"/>
    </row>
    <row r="34" spans="1:54">
      <c r="A34" s="58"/>
      <c r="B34" s="58"/>
      <c r="C34" s="70">
        <f t="shared" si="38"/>
        <v>28</v>
      </c>
      <c r="D34" s="77">
        <f ca="1">('Active Subscription Projection'!C34-'Active Subscription Projection'!D34)*subscription_price*(subscription_length-'Active Subscription Projection'!D$6)/subscription_length</f>
        <v>27170</v>
      </c>
      <c r="E34" s="77">
        <f ca="1">('Active Subscription Projection'!D34-'Active Subscription Projection'!E34)*subscription_price*(subscription_length-'Active Subscription Projection'!E$6)/subscription_length</f>
        <v>9864.3000000000029</v>
      </c>
      <c r="F34" s="77">
        <f ca="1">('Active Subscription Projection'!E34-'Active Subscription Projection'!F34)*subscription_price*(subscription_length-'Active Subscription Projection'!F$6)/subscription_length</f>
        <v>5594.7523499999998</v>
      </c>
      <c r="G34" s="77">
        <f ca="1">('Active Subscription Projection'!F34-'Active Subscription Projection'!G34)*subscription_price*(subscription_length-'Active Subscription Projection'!G$6)/subscription_length</f>
        <v>4074.2884247999973</v>
      </c>
      <c r="H34" s="77">
        <f ca="1">('Active Subscription Projection'!G34-'Active Subscription Projection'!H34)*subscription_price*(subscription_length-'Active Subscription Projection'!H$6)/subscription_length</f>
        <v>6857.820957672302</v>
      </c>
      <c r="I34" s="77">
        <f ca="1">('Active Subscription Projection'!H34-'Active Subscription Projection'!I34)*subscription_price*(subscription_length-'Active Subscription Projection'!I$6)/subscription_length</f>
        <v>4149.2468989867912</v>
      </c>
      <c r="J34" s="77">
        <f ca="1">('Active Subscription Projection'!I34-'Active Subscription Projection'!J34)*subscription_price*(subscription_length-'Active Subscription Projection'!J$6)/subscription_length</f>
        <v>710.86883837769392</v>
      </c>
      <c r="K34" s="77">
        <f ca="1">('Active Subscription Projection'!J34-'Active Subscription Projection'!K34)*subscription_price*(subscription_length-'Active Subscription Projection'!K$6)/subscription_length</f>
        <v>2303.5143495388347</v>
      </c>
      <c r="L34" s="77">
        <f ca="1">('Active Subscription Projection'!K34-'Active Subscription Projection'!L34)*subscription_price*(subscription_length-'Active Subscription Projection'!L$6)/subscription_length</f>
        <v>598.62579158640574</v>
      </c>
      <c r="M34" s="77">
        <f ca="1">('Active Subscription Projection'!L34-'Active Subscription Projection'!M34)*subscription_price*(subscription_length-'Active Subscription Projection'!M$6)/subscription_length</f>
        <v>242.84857617871876</v>
      </c>
      <c r="N34" s="77">
        <f ca="1">('Active Subscription Projection'!M34-'Active Subscription Projection'!N34)*subscription_price*(subscription_length-'Active Subscription Projection'!N$6)/subscription_length</f>
        <v>291.85880743636835</v>
      </c>
      <c r="O34" s="77">
        <f ca="1">('Active Subscription Projection'!N34-'Active Subscription Projection'!O34)*subscription_price*(subscription_length-'Active Subscription Projection'!O$6)/subscription_length</f>
        <v>0</v>
      </c>
      <c r="P34" s="59"/>
      <c r="Q34" s="77">
        <f t="shared" ca="1" si="12"/>
        <v>61858.124994577112</v>
      </c>
      <c r="S34" s="70">
        <f t="shared" si="39"/>
        <v>28</v>
      </c>
      <c r="T34" s="77">
        <f ca="1">('Active Subscription Projection'!C34-'Active Subscription Projection'!D34)*admin_cost</f>
        <v>1852.5</v>
      </c>
      <c r="U34" s="77">
        <f ca="1">('Active Subscription Projection'!D34-'Active Subscription Projection'!E34)*admin_cost</f>
        <v>739.82250000000022</v>
      </c>
      <c r="V34" s="77">
        <f ca="1">('Active Subscription Projection'!E34-'Active Subscription Projection'!F34)*admin_cost</f>
        <v>466.22936249999998</v>
      </c>
      <c r="W34" s="77">
        <f ca="1">('Active Subscription Projection'!F34-'Active Subscription Projection'!G34)*admin_cost</f>
        <v>381.96453982499975</v>
      </c>
      <c r="X34" s="77">
        <f ca="1">('Active Subscription Projection'!G34-'Active Subscription Projection'!H34)*admin_cost</f>
        <v>734.76653117917522</v>
      </c>
      <c r="Y34" s="77">
        <f ca="1">('Active Subscription Projection'!H34-'Active Subscription Projection'!I34)*admin_cost</f>
        <v>518.6558623733489</v>
      </c>
      <c r="Z34" s="77">
        <f ca="1">('Active Subscription Projection'!I34-'Active Subscription Projection'!J34)*admin_cost</f>
        <v>106.63032575665409</v>
      </c>
      <c r="AA34" s="77">
        <f ca="1">('Active Subscription Projection'!J34-'Active Subscription Projection'!K34)*admin_cost</f>
        <v>431.90894053853151</v>
      </c>
      <c r="AB34" s="77">
        <f ca="1">('Active Subscription Projection'!K34-'Active Subscription Projection'!L34)*admin_cost</f>
        <v>149.65644789660143</v>
      </c>
      <c r="AC34" s="77">
        <f ca="1">('Active Subscription Projection'!L34-'Active Subscription Projection'!M34)*admin_cost</f>
        <v>91.068216067019534</v>
      </c>
      <c r="AD34" s="77">
        <f ca="1">('Active Subscription Projection'!M34-'Active Subscription Projection'!N34)*admin_cost</f>
        <v>218.89410557727626</v>
      </c>
      <c r="AE34" s="77">
        <f ca="1">('Active Subscription Projection'!N34-'Active Subscription Projection'!O34)*admin_cost</f>
        <v>298.30402276725493</v>
      </c>
      <c r="AG34" s="77">
        <f t="shared" ca="1" si="13"/>
        <v>5990.4008544808612</v>
      </c>
      <c r="AI34" s="77">
        <f t="shared" ca="1" si="0"/>
        <v>15000</v>
      </c>
      <c r="AK34" s="70">
        <f t="shared" si="40"/>
        <v>28</v>
      </c>
      <c r="AL34" s="77">
        <f t="shared" ca="1" si="14"/>
        <v>44022.5</v>
      </c>
      <c r="AM34" s="77">
        <f t="shared" ca="1" si="15"/>
        <v>10604.122500000003</v>
      </c>
      <c r="AN34" s="77">
        <f t="shared" ca="1" si="16"/>
        <v>6060.9817125</v>
      </c>
      <c r="AO34" s="77">
        <f t="shared" ca="1" si="17"/>
        <v>4456.2529646249968</v>
      </c>
      <c r="AP34" s="77">
        <f t="shared" ca="1" si="18"/>
        <v>7592.5874888514772</v>
      </c>
      <c r="AQ34" s="77">
        <f t="shared" ca="1" si="19"/>
        <v>4667.9027613601402</v>
      </c>
      <c r="AR34" s="77">
        <f t="shared" ca="1" si="20"/>
        <v>817.49916413434801</v>
      </c>
      <c r="AS34" s="77">
        <f t="shared" ca="1" si="21"/>
        <v>2735.4232900773663</v>
      </c>
      <c r="AT34" s="77">
        <f t="shared" ca="1" si="22"/>
        <v>748.28223948300717</v>
      </c>
      <c r="AU34" s="77">
        <f t="shared" ca="1" si="23"/>
        <v>333.91679224573829</v>
      </c>
      <c r="AV34" s="77">
        <f t="shared" ca="1" si="24"/>
        <v>510.75291301364462</v>
      </c>
      <c r="AW34" s="77">
        <f t="shared" ca="1" si="25"/>
        <v>298.30402276725493</v>
      </c>
      <c r="AY34" s="77">
        <f t="shared" ca="1" si="26"/>
        <v>82848.525849057973</v>
      </c>
      <c r="AZ34" s="63"/>
      <c r="BA34" s="83" t="b">
        <f t="shared" ca="1" si="27"/>
        <v>1</v>
      </c>
      <c r="BB34" s="63"/>
    </row>
    <row r="35" spans="1:54">
      <c r="A35" s="58"/>
      <c r="B35" s="58"/>
      <c r="C35" s="70">
        <f t="shared" si="38"/>
        <v>29</v>
      </c>
      <c r="D35" s="77">
        <f ca="1">('Active Subscription Projection'!C35-'Active Subscription Projection'!D35)*subscription_price*(subscription_length-'Active Subscription Projection'!D$6)/subscription_length</f>
        <v>14960</v>
      </c>
      <c r="E35" s="77">
        <f ca="1">('Active Subscription Projection'!D35-'Active Subscription Projection'!E35)*subscription_price*(subscription_length-'Active Subscription Projection'!E$6)/subscription_length</f>
        <v>3888.0000000000109</v>
      </c>
      <c r="F35" s="77">
        <f ca="1">('Active Subscription Projection'!E35-'Active Subscription Projection'!F35)*subscription_price*(subscription_length-'Active Subscription Projection'!F$6)/subscription_length</f>
        <v>6237.9071999999933</v>
      </c>
      <c r="G35" s="77">
        <f ca="1">('Active Subscription Projection'!F35-'Active Subscription Projection'!G35)*subscription_price*(subscription_length-'Active Subscription Projection'!G$6)/subscription_length</f>
        <v>1451.1550464000029</v>
      </c>
      <c r="H35" s="77">
        <f ca="1">('Active Subscription Projection'!G35-'Active Subscription Projection'!H35)*subscription_price*(subscription_length-'Active Subscription Projection'!H$6)/subscription_length</f>
        <v>3717.8592288767991</v>
      </c>
      <c r="I35" s="77">
        <f ca="1">('Active Subscription Projection'!H35-'Active Subscription Projection'!I35)*subscription_price*(subscription_length-'Active Subscription Projection'!I$6)/subscription_length</f>
        <v>4600.2311525302284</v>
      </c>
      <c r="J35" s="77">
        <f ca="1">('Active Subscription Projection'!I35-'Active Subscription Projection'!J35)*subscription_price*(subscription_length-'Active Subscription Projection'!J$6)/subscription_length</f>
        <v>5653.3554985201818</v>
      </c>
      <c r="K35" s="77">
        <f ca="1">('Active Subscription Projection'!J35-'Active Subscription Projection'!K35)*subscription_price*(subscription_length-'Active Subscription Projection'!K$6)/subscription_length</f>
        <v>3562.7081619061373</v>
      </c>
      <c r="L35" s="77">
        <f ca="1">('Active Subscription Projection'!K35-'Active Subscription Projection'!L35)*subscription_price*(subscription_length-'Active Subscription Projection'!L$6)/subscription_length</f>
        <v>2215.4106920119661</v>
      </c>
      <c r="M35" s="77">
        <f ca="1">('Active Subscription Projection'!L35-'Active Subscription Projection'!M35)*subscription_price*(subscription_length-'Active Subscription Projection'!M$6)/subscription_length</f>
        <v>1174.9467122844126</v>
      </c>
      <c r="N35" s="77">
        <f ca="1">('Active Subscription Projection'!M35-'Active Subscription Projection'!N35)*subscription_price*(subscription_length-'Active Subscription Projection'!N$6)/subscription_length</f>
        <v>284.0848559261226</v>
      </c>
      <c r="O35" s="77">
        <f ca="1">('Active Subscription Projection'!N35-'Active Subscription Projection'!O35)*subscription_price*(subscription_length-'Active Subscription Projection'!O$6)/subscription_length</f>
        <v>0</v>
      </c>
      <c r="P35" s="59"/>
      <c r="Q35" s="77">
        <f t="shared" ca="1" si="12"/>
        <v>47745.65854845586</v>
      </c>
      <c r="S35" s="70">
        <f t="shared" si="39"/>
        <v>29</v>
      </c>
      <c r="T35" s="77">
        <f ca="1">('Active Subscription Projection'!C35-'Active Subscription Projection'!D35)*admin_cost</f>
        <v>1020</v>
      </c>
      <c r="U35" s="77">
        <f ca="1">('Active Subscription Projection'!D35-'Active Subscription Projection'!E35)*admin_cost</f>
        <v>291.60000000000082</v>
      </c>
      <c r="V35" s="77">
        <f ca="1">('Active Subscription Projection'!E35-'Active Subscription Projection'!F35)*admin_cost</f>
        <v>519.82559999999944</v>
      </c>
      <c r="W35" s="77">
        <f ca="1">('Active Subscription Projection'!F35-'Active Subscription Projection'!G35)*admin_cost</f>
        <v>136.04578560000027</v>
      </c>
      <c r="X35" s="77">
        <f ca="1">('Active Subscription Projection'!G35-'Active Subscription Projection'!H35)*admin_cost</f>
        <v>398.34206023679985</v>
      </c>
      <c r="Y35" s="77">
        <f ca="1">('Active Subscription Projection'!H35-'Active Subscription Projection'!I35)*admin_cost</f>
        <v>575.02889406627855</v>
      </c>
      <c r="Z35" s="77">
        <f ca="1">('Active Subscription Projection'!I35-'Active Subscription Projection'!J35)*admin_cost</f>
        <v>848.00332477802726</v>
      </c>
      <c r="AA35" s="77">
        <f ca="1">('Active Subscription Projection'!J35-'Active Subscription Projection'!K35)*admin_cost</f>
        <v>668.00778035740075</v>
      </c>
      <c r="AB35" s="77">
        <f ca="1">('Active Subscription Projection'!K35-'Active Subscription Projection'!L35)*admin_cost</f>
        <v>553.85267300299154</v>
      </c>
      <c r="AC35" s="77">
        <f ca="1">('Active Subscription Projection'!L35-'Active Subscription Projection'!M35)*admin_cost</f>
        <v>440.60501710665471</v>
      </c>
      <c r="AD35" s="77">
        <f ca="1">('Active Subscription Projection'!M35-'Active Subscription Projection'!N35)*admin_cost</f>
        <v>213.06364194459195</v>
      </c>
      <c r="AE35" s="77">
        <f ca="1">('Active Subscription Projection'!N35-'Active Subscription Projection'!O35)*admin_cost</f>
        <v>33.041254012330569</v>
      </c>
      <c r="AG35" s="77">
        <f t="shared" ca="1" si="13"/>
        <v>5697.4160311050755</v>
      </c>
      <c r="AI35" s="77">
        <f t="shared" ca="1" si="0"/>
        <v>15000</v>
      </c>
      <c r="AK35" s="70">
        <f t="shared" si="40"/>
        <v>29</v>
      </c>
      <c r="AL35" s="77">
        <f t="shared" ca="1" si="14"/>
        <v>30980</v>
      </c>
      <c r="AM35" s="77">
        <f t="shared" ca="1" si="15"/>
        <v>4179.6000000000113</v>
      </c>
      <c r="AN35" s="77">
        <f t="shared" ca="1" si="16"/>
        <v>6757.7327999999925</v>
      </c>
      <c r="AO35" s="77">
        <f t="shared" ca="1" si="17"/>
        <v>1587.2008320000032</v>
      </c>
      <c r="AP35" s="77">
        <f t="shared" ca="1" si="18"/>
        <v>4116.2012891135992</v>
      </c>
      <c r="AQ35" s="77">
        <f t="shared" ca="1" si="19"/>
        <v>5175.260046596507</v>
      </c>
      <c r="AR35" s="77">
        <f t="shared" ca="1" si="20"/>
        <v>6501.3588232982092</v>
      </c>
      <c r="AS35" s="77">
        <f t="shared" ca="1" si="21"/>
        <v>4230.7159422635377</v>
      </c>
      <c r="AT35" s="77">
        <f t="shared" ca="1" si="22"/>
        <v>2769.2633650149578</v>
      </c>
      <c r="AU35" s="77">
        <f t="shared" ca="1" si="23"/>
        <v>1615.5517293910673</v>
      </c>
      <c r="AV35" s="77">
        <f t="shared" ca="1" si="24"/>
        <v>497.14849787071455</v>
      </c>
      <c r="AW35" s="77">
        <f t="shared" ca="1" si="25"/>
        <v>33.041254012330569</v>
      </c>
      <c r="AY35" s="77">
        <f t="shared" ca="1" si="26"/>
        <v>68443.074579560925</v>
      </c>
      <c r="AZ35" s="63"/>
      <c r="BA35" s="83" t="b">
        <f t="shared" ca="1" si="27"/>
        <v>1</v>
      </c>
      <c r="BB35" s="63"/>
    </row>
    <row r="36" spans="1:54">
      <c r="A36" s="58"/>
      <c r="B36" s="58"/>
      <c r="C36" s="70">
        <f t="shared" si="38"/>
        <v>30</v>
      </c>
      <c r="D36" s="77">
        <f ca="1">('Active Subscription Projection'!C36-'Active Subscription Projection'!D36)*subscription_price*(subscription_length-'Active Subscription Projection'!D$6)/subscription_length</f>
        <v>28490</v>
      </c>
      <c r="E36" s="77">
        <f ca="1">('Active Subscription Projection'!D36-'Active Subscription Projection'!E36)*subscription_price*(subscription_length-'Active Subscription Projection'!E$6)/subscription_length</f>
        <v>17339.399999999998</v>
      </c>
      <c r="F36" s="77">
        <f ca="1">('Active Subscription Projection'!E36-'Active Subscription Projection'!F36)*subscription_price*(subscription_length-'Active Subscription Projection'!F$6)/subscription_length</f>
        <v>7356.1737600000006</v>
      </c>
      <c r="G36" s="77">
        <f ca="1">('Active Subscription Projection'!F36-'Active Subscription Projection'!G36)*subscription_price*(subscription_length-'Active Subscription Projection'!G$6)/subscription_length</f>
        <v>6413.493715200002</v>
      </c>
      <c r="H36" s="77">
        <f ca="1">('Active Subscription Projection'!G36-'Active Subscription Projection'!H36)*subscription_price*(subscription_length-'Active Subscription Projection'!H$6)/subscription_length</f>
        <v>1135.9657807680014</v>
      </c>
      <c r="I36" s="77">
        <f ca="1">('Active Subscription Projection'!H36-'Active Subscription Projection'!I36)*subscription_price*(subscription_length-'Active Subscription Projection'!I$6)/subscription_length</f>
        <v>1939.5804302484457</v>
      </c>
      <c r="J36" s="77">
        <f ca="1">('Active Subscription Projection'!I36-'Active Subscription Projection'!J36)*subscription_price*(subscription_length-'Active Subscription Projection'!J$6)/subscription_length</f>
        <v>2678.6073110509437</v>
      </c>
      <c r="K36" s="77">
        <f ca="1">('Active Subscription Projection'!J36-'Active Subscription Projection'!K36)*subscription_price*(subscription_length-'Active Subscription Projection'!K$6)/subscription_length</f>
        <v>2052.1703479064981</v>
      </c>
      <c r="L36" s="77">
        <f ca="1">('Active Subscription Projection'!K36-'Active Subscription Projection'!L36)*subscription_price*(subscription_length-'Active Subscription Projection'!L$6)/subscription_length</f>
        <v>658.42792740796995</v>
      </c>
      <c r="M36" s="77">
        <f ca="1">('Active Subscription Projection'!L36-'Active Subscription Projection'!M36)*subscription_price*(subscription_length-'Active Subscription Projection'!M$6)/subscription_length</f>
        <v>667.93855302608563</v>
      </c>
      <c r="N36" s="77">
        <f ca="1">('Active Subscription Projection'!M36-'Active Subscription Projection'!N36)*subscription_price*(subscription_length-'Active Subscription Projection'!N$6)/subscription_length</f>
        <v>350.52954615531007</v>
      </c>
      <c r="O36" s="77">
        <f ca="1">('Active Subscription Projection'!N36-'Active Subscription Projection'!O36)*subscription_price*(subscription_length-'Active Subscription Projection'!O$6)/subscription_length</f>
        <v>0</v>
      </c>
      <c r="P36" s="59"/>
      <c r="Q36" s="77">
        <f t="shared" ca="1" si="12"/>
        <v>69082.287371763261</v>
      </c>
      <c r="S36" s="70">
        <f t="shared" si="39"/>
        <v>30</v>
      </c>
      <c r="T36" s="77">
        <f ca="1">('Active Subscription Projection'!C36-'Active Subscription Projection'!D36)*admin_cost</f>
        <v>1942.5</v>
      </c>
      <c r="U36" s="77">
        <f ca="1">('Active Subscription Projection'!D36-'Active Subscription Projection'!E36)*admin_cost</f>
        <v>1300.4549999999997</v>
      </c>
      <c r="V36" s="77">
        <f ca="1">('Active Subscription Projection'!E36-'Active Subscription Projection'!F36)*admin_cost</f>
        <v>613.01448000000005</v>
      </c>
      <c r="W36" s="77">
        <f ca="1">('Active Subscription Projection'!F36-'Active Subscription Projection'!G36)*admin_cost</f>
        <v>601.26503580000019</v>
      </c>
      <c r="X36" s="77">
        <f ca="1">('Active Subscription Projection'!G36-'Active Subscription Projection'!H36)*admin_cost</f>
        <v>121.71061936800015</v>
      </c>
      <c r="Y36" s="77">
        <f ca="1">('Active Subscription Projection'!H36-'Active Subscription Projection'!I36)*admin_cost</f>
        <v>242.44755378105572</v>
      </c>
      <c r="Z36" s="77">
        <f ca="1">('Active Subscription Projection'!I36-'Active Subscription Projection'!J36)*admin_cost</f>
        <v>401.79109665764156</v>
      </c>
      <c r="AA36" s="77">
        <f ca="1">('Active Subscription Projection'!J36-'Active Subscription Projection'!K36)*admin_cost</f>
        <v>384.7819402324684</v>
      </c>
      <c r="AB36" s="77">
        <f ca="1">('Active Subscription Projection'!K36-'Active Subscription Projection'!L36)*admin_cost</f>
        <v>164.60698185199249</v>
      </c>
      <c r="AC36" s="77">
        <f ca="1">('Active Subscription Projection'!L36-'Active Subscription Projection'!M36)*admin_cost</f>
        <v>250.47695738478211</v>
      </c>
      <c r="AD36" s="77">
        <f ca="1">('Active Subscription Projection'!M36-'Active Subscription Projection'!N36)*admin_cost</f>
        <v>262.89715961648255</v>
      </c>
      <c r="AE36" s="77">
        <f ca="1">('Active Subscription Projection'!N36-'Active Subscription Projection'!O36)*admin_cost</f>
        <v>105.62262625175924</v>
      </c>
      <c r="AG36" s="77">
        <f t="shared" ca="1" si="13"/>
        <v>6391.5694509441837</v>
      </c>
      <c r="AI36" s="77">
        <f t="shared" ca="1" si="0"/>
        <v>15000</v>
      </c>
      <c r="AK36" s="70">
        <f t="shared" si="40"/>
        <v>30</v>
      </c>
      <c r="AL36" s="77">
        <f t="shared" ca="1" si="14"/>
        <v>45432.5</v>
      </c>
      <c r="AM36" s="77">
        <f t="shared" ca="1" si="15"/>
        <v>18639.854999999996</v>
      </c>
      <c r="AN36" s="77">
        <f t="shared" ca="1" si="16"/>
        <v>7969.1882400000004</v>
      </c>
      <c r="AO36" s="77">
        <f t="shared" ca="1" si="17"/>
        <v>7014.7587510000021</v>
      </c>
      <c r="AP36" s="77">
        <f t="shared" ca="1" si="18"/>
        <v>1257.6764001360016</v>
      </c>
      <c r="AQ36" s="77">
        <f t="shared" ca="1" si="19"/>
        <v>2182.0279840295016</v>
      </c>
      <c r="AR36" s="77">
        <f t="shared" ca="1" si="20"/>
        <v>3080.3984077085852</v>
      </c>
      <c r="AS36" s="77">
        <f t="shared" ca="1" si="21"/>
        <v>2436.9522881389667</v>
      </c>
      <c r="AT36" s="77">
        <f t="shared" ca="1" si="22"/>
        <v>823.03490925996243</v>
      </c>
      <c r="AU36" s="77">
        <f t="shared" ca="1" si="23"/>
        <v>918.41551041086768</v>
      </c>
      <c r="AV36" s="77">
        <f t="shared" ca="1" si="24"/>
        <v>613.42670577179263</v>
      </c>
      <c r="AW36" s="77">
        <f t="shared" ca="1" si="25"/>
        <v>105.62262625175924</v>
      </c>
      <c r="AY36" s="77">
        <f t="shared" ca="1" si="26"/>
        <v>90473.856822707443</v>
      </c>
      <c r="AZ36" s="63"/>
      <c r="BA36" s="83" t="b">
        <f t="shared" ca="1" si="27"/>
        <v>1</v>
      </c>
      <c r="BB36" s="63"/>
    </row>
    <row r="37" spans="1:54">
      <c r="A37" s="58"/>
      <c r="B37" s="58"/>
      <c r="C37" s="70">
        <f t="shared" si="38"/>
        <v>31</v>
      </c>
      <c r="D37" s="77">
        <f ca="1">('Active Subscription Projection'!C37-'Active Subscription Projection'!D37)*subscription_price*(subscription_length-'Active Subscription Projection'!D$6)/subscription_length</f>
        <v>27060</v>
      </c>
      <c r="E37" s="77">
        <f ca="1">('Active Subscription Projection'!D37-'Active Subscription Projection'!E37)*subscription_price*(subscription_length-'Active Subscription Projection'!E$6)/subscription_length</f>
        <v>14703.000000000002</v>
      </c>
      <c r="F37" s="77">
        <f ca="1">('Active Subscription Projection'!E37-'Active Subscription Projection'!F37)*subscription_price*(subscription_length-'Active Subscription Projection'!F$6)/subscription_length</f>
        <v>8794.9953000000005</v>
      </c>
      <c r="G37" s="77">
        <f ca="1">('Active Subscription Projection'!F37-'Active Subscription Projection'!G37)*subscription_price*(subscription_length-'Active Subscription Projection'!G$6)/subscription_length</f>
        <v>3666.5843759999989</v>
      </c>
      <c r="H37" s="77">
        <f ca="1">('Active Subscription Projection'!G37-'Active Subscription Projection'!H37)*subscription_price*(subscription_length-'Active Subscription Projection'!H$6)/subscription_length</f>
        <v>843.41625604599994</v>
      </c>
      <c r="I37" s="77">
        <f ca="1">('Active Subscription Projection'!H37-'Active Subscription Projection'!I37)*subscription_price*(subscription_length-'Active Subscription Projection'!I$6)/subscription_length</f>
        <v>2112.3962572854962</v>
      </c>
      <c r="J37" s="77">
        <f ca="1">('Active Subscription Projection'!I37-'Active Subscription Projection'!J37)*subscription_price*(subscription_length-'Active Subscription Projection'!J$6)/subscription_length</f>
        <v>291.31208214787421</v>
      </c>
      <c r="K37" s="77">
        <f ca="1">('Active Subscription Projection'!J37-'Active Subscription Projection'!K37)*subscription_price*(subscription_length-'Active Subscription Projection'!K$6)/subscription_length</f>
        <v>1148.9348519912237</v>
      </c>
      <c r="L37" s="77">
        <f ca="1">('Active Subscription Projection'!K37-'Active Subscription Projection'!L37)*subscription_price*(subscription_length-'Active Subscription Projection'!L$6)/subscription_length</f>
        <v>2175.17987514481</v>
      </c>
      <c r="M37" s="77">
        <f ca="1">('Active Subscription Projection'!L37-'Active Subscription Projection'!M37)*subscription_price*(subscription_length-'Active Subscription Projection'!M$6)/subscription_length</f>
        <v>809.85381246180987</v>
      </c>
      <c r="N37" s="77">
        <f ca="1">('Active Subscription Projection'!M37-'Active Subscription Projection'!N37)*subscription_price*(subscription_length-'Active Subscription Projection'!N$6)/subscription_length</f>
        <v>419.03443600218634</v>
      </c>
      <c r="O37" s="77">
        <f ca="1">('Active Subscription Projection'!N37-'Active Subscription Projection'!O37)*subscription_price*(subscription_length-'Active Subscription Projection'!O$6)/subscription_length</f>
        <v>0</v>
      </c>
      <c r="P37" s="59"/>
      <c r="Q37" s="77">
        <f t="shared" ca="1" si="12"/>
        <v>62024.707247079394</v>
      </c>
      <c r="S37" s="70">
        <f t="shared" si="39"/>
        <v>31</v>
      </c>
      <c r="T37" s="77">
        <f ca="1">('Active Subscription Projection'!C37-'Active Subscription Projection'!D37)*admin_cost</f>
        <v>1845</v>
      </c>
      <c r="U37" s="77">
        <f ca="1">('Active Subscription Projection'!D37-'Active Subscription Projection'!E37)*admin_cost</f>
        <v>1102.7250000000001</v>
      </c>
      <c r="V37" s="77">
        <f ca="1">('Active Subscription Projection'!E37-'Active Subscription Projection'!F37)*admin_cost</f>
        <v>732.91627500000004</v>
      </c>
      <c r="W37" s="77">
        <f ca="1">('Active Subscription Projection'!F37-'Active Subscription Projection'!G37)*admin_cost</f>
        <v>343.7422852499999</v>
      </c>
      <c r="X37" s="77">
        <f ca="1">('Active Subscription Projection'!G37-'Active Subscription Projection'!H37)*admin_cost</f>
        <v>90.366027433499994</v>
      </c>
      <c r="Y37" s="77">
        <f ca="1">('Active Subscription Projection'!H37-'Active Subscription Projection'!I37)*admin_cost</f>
        <v>264.04953216068702</v>
      </c>
      <c r="Z37" s="77">
        <f ca="1">('Active Subscription Projection'!I37-'Active Subscription Projection'!J37)*admin_cost</f>
        <v>43.696812322181131</v>
      </c>
      <c r="AA37" s="77">
        <f ca="1">('Active Subscription Projection'!J37-'Active Subscription Projection'!K37)*admin_cost</f>
        <v>215.42528474835444</v>
      </c>
      <c r="AB37" s="77">
        <f ca="1">('Active Subscription Projection'!K37-'Active Subscription Projection'!L37)*admin_cost</f>
        <v>543.7949687862025</v>
      </c>
      <c r="AC37" s="77">
        <f ca="1">('Active Subscription Projection'!L37-'Active Subscription Projection'!M37)*admin_cost</f>
        <v>303.6951796731787</v>
      </c>
      <c r="AD37" s="77">
        <f ca="1">('Active Subscription Projection'!M37-'Active Subscription Projection'!N37)*admin_cost</f>
        <v>314.27582700163975</v>
      </c>
      <c r="AE37" s="77">
        <f ca="1">('Active Subscription Projection'!N37-'Active Subscription Projection'!O37)*admin_cost</f>
        <v>171.73159357004982</v>
      </c>
      <c r="AG37" s="77">
        <f t="shared" ca="1" si="13"/>
        <v>5971.4187859457943</v>
      </c>
      <c r="AI37" s="77">
        <f t="shared" ca="1" si="0"/>
        <v>15000</v>
      </c>
      <c r="AK37" s="70">
        <f t="shared" si="40"/>
        <v>31</v>
      </c>
      <c r="AL37" s="77">
        <f t="shared" ca="1" si="14"/>
        <v>43905</v>
      </c>
      <c r="AM37" s="77">
        <f t="shared" ca="1" si="15"/>
        <v>15805.725000000002</v>
      </c>
      <c r="AN37" s="77">
        <f t="shared" ca="1" si="16"/>
        <v>9527.9115750000001</v>
      </c>
      <c r="AO37" s="77">
        <f t="shared" ca="1" si="17"/>
        <v>4010.3266612499988</v>
      </c>
      <c r="AP37" s="77">
        <f t="shared" ca="1" si="18"/>
        <v>933.78228347949994</v>
      </c>
      <c r="AQ37" s="77">
        <f t="shared" ca="1" si="19"/>
        <v>2376.445789446183</v>
      </c>
      <c r="AR37" s="77">
        <f t="shared" ca="1" si="20"/>
        <v>335.00889447005534</v>
      </c>
      <c r="AS37" s="77">
        <f t="shared" ca="1" si="21"/>
        <v>1364.3601367395781</v>
      </c>
      <c r="AT37" s="77">
        <f t="shared" ca="1" si="22"/>
        <v>2718.9748439310124</v>
      </c>
      <c r="AU37" s="77">
        <f t="shared" ca="1" si="23"/>
        <v>1113.5489921349886</v>
      </c>
      <c r="AV37" s="77">
        <f t="shared" ca="1" si="24"/>
        <v>733.31026300382609</v>
      </c>
      <c r="AW37" s="77">
        <f t="shared" ca="1" si="25"/>
        <v>171.73159357004982</v>
      </c>
      <c r="AY37" s="77">
        <f t="shared" ca="1" si="26"/>
        <v>82996.126033025183</v>
      </c>
      <c r="AZ37" s="63"/>
      <c r="BA37" s="83" t="b">
        <f t="shared" ca="1" si="27"/>
        <v>1</v>
      </c>
      <c r="BB37" s="63"/>
    </row>
    <row r="38" spans="1:54">
      <c r="A38" s="58"/>
      <c r="B38" s="58"/>
      <c r="C38" s="70">
        <f t="shared" si="38"/>
        <v>32</v>
      </c>
      <c r="D38" s="77">
        <f ca="1">('Active Subscription Projection'!C38-'Active Subscription Projection'!D38)*subscription_price*(subscription_length-'Active Subscription Projection'!D$6)/subscription_length</f>
        <v>26290</v>
      </c>
      <c r="E38" s="77">
        <f ca="1">('Active Subscription Projection'!D38-'Active Subscription Projection'!E38)*subscription_price*(subscription_length-'Active Subscription Projection'!E$6)/subscription_length</f>
        <v>380.50000000000182</v>
      </c>
      <c r="F38" s="77">
        <f ca="1">('Active Subscription Projection'!E38-'Active Subscription Projection'!F38)*subscription_price*(subscription_length-'Active Subscription Projection'!F$6)/subscription_length</f>
        <v>12607.296750000003</v>
      </c>
      <c r="G38" s="77">
        <f ca="1">('Active Subscription Projection'!F38-'Active Subscription Projection'!G38)*subscription_price*(subscription_length-'Active Subscription Projection'!G$6)/subscription_length</f>
        <v>2369.7174720000039</v>
      </c>
      <c r="H38" s="77">
        <f ca="1">('Active Subscription Projection'!G38-'Active Subscription Projection'!H38)*subscription_price*(subscription_length-'Active Subscription Projection'!H$6)/subscription_length</f>
        <v>5469.5547709460016</v>
      </c>
      <c r="I38" s="77">
        <f ca="1">('Active Subscription Projection'!H38-'Active Subscription Projection'!I38)*subscription_price*(subscription_length-'Active Subscription Projection'!I$6)/subscription_length</f>
        <v>4186.9059901494857</v>
      </c>
      <c r="J38" s="77">
        <f ca="1">('Active Subscription Projection'!I38-'Active Subscription Projection'!J38)*subscription_price*(subscription_length-'Active Subscription Projection'!J$6)/subscription_length</f>
        <v>3868.2529016534318</v>
      </c>
      <c r="K38" s="77">
        <f ca="1">('Active Subscription Projection'!J38-'Active Subscription Projection'!K38)*subscription_price*(subscription_length-'Active Subscription Projection'!K$6)/subscription_length</f>
        <v>28.976730826931089</v>
      </c>
      <c r="L38" s="77">
        <f ca="1">('Active Subscription Projection'!K38-'Active Subscription Projection'!L38)*subscription_price*(subscription_length-'Active Subscription Projection'!L$6)/subscription_length</f>
        <v>1377.2567720213326</v>
      </c>
      <c r="M38" s="77">
        <f ca="1">('Active Subscription Projection'!L38-'Active Subscription Projection'!M38)*subscription_price*(subscription_length-'Active Subscription Projection'!M$6)/subscription_length</f>
        <v>536.47946859760032</v>
      </c>
      <c r="N38" s="77">
        <f ca="1">('Active Subscription Projection'!M38-'Active Subscription Projection'!N38)*subscription_price*(subscription_length-'Active Subscription Projection'!N$6)/subscription_length</f>
        <v>317.6274030255795</v>
      </c>
      <c r="O38" s="77">
        <f ca="1">('Active Subscription Projection'!N38-'Active Subscription Projection'!O38)*subscription_price*(subscription_length-'Active Subscription Projection'!O$6)/subscription_length</f>
        <v>0</v>
      </c>
      <c r="P38" s="59"/>
      <c r="Q38" s="77">
        <f t="shared" ca="1" si="12"/>
        <v>57432.568259220367</v>
      </c>
      <c r="S38" s="70">
        <f t="shared" si="39"/>
        <v>32</v>
      </c>
      <c r="T38" s="77">
        <f ca="1">('Active Subscription Projection'!C38-'Active Subscription Projection'!D38)*admin_cost</f>
        <v>1792.5</v>
      </c>
      <c r="U38" s="77">
        <f ca="1">('Active Subscription Projection'!D38-'Active Subscription Projection'!E38)*admin_cost</f>
        <v>28.537500000000136</v>
      </c>
      <c r="V38" s="77">
        <f ca="1">('Active Subscription Projection'!E38-'Active Subscription Projection'!F38)*admin_cost</f>
        <v>1050.6080625000004</v>
      </c>
      <c r="W38" s="77">
        <f ca="1">('Active Subscription Projection'!F38-'Active Subscription Projection'!G38)*admin_cost</f>
        <v>222.16101300000037</v>
      </c>
      <c r="X38" s="77">
        <f ca="1">('Active Subscription Projection'!G38-'Active Subscription Projection'!H38)*admin_cost</f>
        <v>586.02372545850017</v>
      </c>
      <c r="Y38" s="77">
        <f ca="1">('Active Subscription Projection'!H38-'Active Subscription Projection'!I38)*admin_cost</f>
        <v>523.36324876868571</v>
      </c>
      <c r="Z38" s="77">
        <f ca="1">('Active Subscription Projection'!I38-'Active Subscription Projection'!J38)*admin_cost</f>
        <v>580.23793524801476</v>
      </c>
      <c r="AA38" s="77">
        <f ca="1">('Active Subscription Projection'!J38-'Active Subscription Projection'!K38)*admin_cost</f>
        <v>5.4331370300495792</v>
      </c>
      <c r="AB38" s="77">
        <f ca="1">('Active Subscription Projection'!K38-'Active Subscription Projection'!L38)*admin_cost</f>
        <v>344.3141930053331</v>
      </c>
      <c r="AC38" s="77">
        <f ca="1">('Active Subscription Projection'!L38-'Active Subscription Projection'!M38)*admin_cost</f>
        <v>201.17980072410012</v>
      </c>
      <c r="AD38" s="77">
        <f ca="1">('Active Subscription Projection'!M38-'Active Subscription Projection'!N38)*admin_cost</f>
        <v>238.22055226918462</v>
      </c>
      <c r="AE38" s="77">
        <f ca="1">('Active Subscription Projection'!N38-'Active Subscription Projection'!O38)*admin_cost</f>
        <v>244.78244566350872</v>
      </c>
      <c r="AG38" s="77">
        <f t="shared" ca="1" si="13"/>
        <v>5817.3616136673791</v>
      </c>
      <c r="AI38" s="77">
        <f t="shared" ca="1" si="0"/>
        <v>15000</v>
      </c>
      <c r="AK38" s="70">
        <f t="shared" si="40"/>
        <v>32</v>
      </c>
      <c r="AL38" s="77">
        <f t="shared" ca="1" si="14"/>
        <v>43082.5</v>
      </c>
      <c r="AM38" s="77">
        <f t="shared" ca="1" si="15"/>
        <v>409.03750000000196</v>
      </c>
      <c r="AN38" s="77">
        <f t="shared" ca="1" si="16"/>
        <v>13657.904812500004</v>
      </c>
      <c r="AO38" s="77">
        <f t="shared" ca="1" si="17"/>
        <v>2591.8784850000043</v>
      </c>
      <c r="AP38" s="77">
        <f t="shared" ca="1" si="18"/>
        <v>6055.5784964045015</v>
      </c>
      <c r="AQ38" s="77">
        <f t="shared" ca="1" si="19"/>
        <v>4710.2692389181711</v>
      </c>
      <c r="AR38" s="77">
        <f t="shared" ca="1" si="20"/>
        <v>4448.4908369014465</v>
      </c>
      <c r="AS38" s="77">
        <f t="shared" ca="1" si="21"/>
        <v>34.409867856980668</v>
      </c>
      <c r="AT38" s="77">
        <f t="shared" ca="1" si="22"/>
        <v>1721.5709650266658</v>
      </c>
      <c r="AU38" s="77">
        <f t="shared" ca="1" si="23"/>
        <v>737.65926932170044</v>
      </c>
      <c r="AV38" s="77">
        <f t="shared" ca="1" si="24"/>
        <v>555.84795529476412</v>
      </c>
      <c r="AW38" s="77">
        <f t="shared" ca="1" si="25"/>
        <v>244.78244566350872</v>
      </c>
      <c r="AY38" s="77">
        <f t="shared" ca="1" si="26"/>
        <v>78249.929872887762</v>
      </c>
      <c r="AZ38" s="63"/>
      <c r="BA38" s="83" t="b">
        <f t="shared" ca="1" si="27"/>
        <v>1</v>
      </c>
      <c r="BB38" s="63"/>
    </row>
    <row r="39" spans="1:54">
      <c r="A39" s="58"/>
      <c r="B39" s="58"/>
      <c r="C39" s="70">
        <f t="shared" si="38"/>
        <v>33</v>
      </c>
      <c r="D39" s="77">
        <f ca="1">('Active Subscription Projection'!C39-'Active Subscription Projection'!D39)*subscription_price*(subscription_length-'Active Subscription Projection'!D$6)/subscription_length</f>
        <v>19800</v>
      </c>
      <c r="E39" s="77">
        <f ca="1">('Active Subscription Projection'!D39-'Active Subscription Projection'!E39)*subscription_price*(subscription_length-'Active Subscription Projection'!E$6)/subscription_length</f>
        <v>1886.0000000000036</v>
      </c>
      <c r="F39" s="77">
        <f ca="1">('Active Subscription Projection'!E39-'Active Subscription Projection'!F39)*subscription_price*(subscription_length-'Active Subscription Projection'!F$6)/subscription_length</f>
        <v>2884.1040000000012</v>
      </c>
      <c r="G39" s="77">
        <f ca="1">('Active Subscription Projection'!F39-'Active Subscription Projection'!G39)*subscription_price*(subscription_length-'Active Subscription Projection'!G$6)/subscription_length</f>
        <v>5783.589887999995</v>
      </c>
      <c r="H39" s="77">
        <f ca="1">('Active Subscription Projection'!G39-'Active Subscription Projection'!H39)*subscription_price*(subscription_length-'Active Subscription Projection'!H$6)/subscription_length</f>
        <v>2487.5743092479997</v>
      </c>
      <c r="I39" s="77">
        <f ca="1">('Active Subscription Projection'!H39-'Active Subscription Projection'!I39)*subscription_price*(subscription_length-'Active Subscription Projection'!I$6)/subscription_length</f>
        <v>7935.1530066431978</v>
      </c>
      <c r="J39" s="77">
        <f ca="1">('Active Subscription Projection'!I39-'Active Subscription Projection'!J39)*subscription_price*(subscription_length-'Active Subscription Projection'!J$6)/subscription_length</f>
        <v>608.36173050931393</v>
      </c>
      <c r="K39" s="77">
        <f ca="1">('Active Subscription Projection'!J39-'Active Subscription Projection'!K39)*subscription_price*(subscription_length-'Active Subscription Projection'!K$6)/subscription_length</f>
        <v>2129.393019230698</v>
      </c>
      <c r="L39" s="77">
        <f ca="1">('Active Subscription Projection'!K39-'Active Subscription Projection'!L39)*subscription_price*(subscription_length-'Active Subscription Projection'!L$6)/subscription_length</f>
        <v>1112.6595368446215</v>
      </c>
      <c r="M39" s="77">
        <f ca="1">('Active Subscription Projection'!L39-'Active Subscription Projection'!M39)*subscription_price*(subscription_length-'Active Subscription Projection'!M$6)/subscription_length</f>
        <v>1603.7132791053837</v>
      </c>
      <c r="N39" s="77">
        <f ca="1">('Active Subscription Projection'!M39-'Active Subscription Projection'!N39)*subscription_price*(subscription_length-'Active Subscription Projection'!N$6)/subscription_length</f>
        <v>654.570929568471</v>
      </c>
      <c r="O39" s="77">
        <f ca="1">('Active Subscription Projection'!N39-'Active Subscription Projection'!O39)*subscription_price*(subscription_length-'Active Subscription Projection'!O$6)/subscription_length</f>
        <v>0</v>
      </c>
      <c r="P39" s="59"/>
      <c r="Q39" s="77">
        <f t="shared" ca="1" si="12"/>
        <v>46885.119699149676</v>
      </c>
      <c r="S39" s="70">
        <f t="shared" si="39"/>
        <v>33</v>
      </c>
      <c r="T39" s="77">
        <f ca="1">('Active Subscription Projection'!C39-'Active Subscription Projection'!D39)*admin_cost</f>
        <v>1350</v>
      </c>
      <c r="U39" s="77">
        <f ca="1">('Active Subscription Projection'!D39-'Active Subscription Projection'!E39)*admin_cost</f>
        <v>141.45000000000027</v>
      </c>
      <c r="V39" s="77">
        <f ca="1">('Active Subscription Projection'!E39-'Active Subscription Projection'!F39)*admin_cost</f>
        <v>240.3420000000001</v>
      </c>
      <c r="W39" s="77">
        <f ca="1">('Active Subscription Projection'!F39-'Active Subscription Projection'!G39)*admin_cost</f>
        <v>542.21155199999953</v>
      </c>
      <c r="X39" s="77">
        <f ca="1">('Active Subscription Projection'!G39-'Active Subscription Projection'!H39)*admin_cost</f>
        <v>266.52581884799997</v>
      </c>
      <c r="Y39" s="77">
        <f ca="1">('Active Subscription Projection'!H39-'Active Subscription Projection'!I39)*admin_cost</f>
        <v>991.89412583039962</v>
      </c>
      <c r="Z39" s="77">
        <f ca="1">('Active Subscription Projection'!I39-'Active Subscription Projection'!J39)*admin_cost</f>
        <v>91.254259576397089</v>
      </c>
      <c r="AA39" s="77">
        <f ca="1">('Active Subscription Projection'!J39-'Active Subscription Projection'!K39)*admin_cost</f>
        <v>399.26119110575587</v>
      </c>
      <c r="AB39" s="77">
        <f ca="1">('Active Subscription Projection'!K39-'Active Subscription Projection'!L39)*admin_cost</f>
        <v>278.16488421115537</v>
      </c>
      <c r="AC39" s="77">
        <f ca="1">('Active Subscription Projection'!L39-'Active Subscription Projection'!M39)*admin_cost</f>
        <v>601.39247966451887</v>
      </c>
      <c r="AD39" s="77">
        <f ca="1">('Active Subscription Projection'!M39-'Active Subscription Projection'!N39)*admin_cost</f>
        <v>490.92819717635325</v>
      </c>
      <c r="AE39" s="77">
        <f ca="1">('Active Subscription Projection'!N39-'Active Subscription Projection'!O39)*admin_cost</f>
        <v>88.476170646671676</v>
      </c>
      <c r="AG39" s="77">
        <f t="shared" ca="1" si="13"/>
        <v>5481.9006790592512</v>
      </c>
      <c r="AI39" s="77">
        <f t="shared" ref="AI39:AI70" ca="1" si="61">production_cost</f>
        <v>15000</v>
      </c>
      <c r="AK39" s="70">
        <f t="shared" si="40"/>
        <v>33</v>
      </c>
      <c r="AL39" s="77">
        <f t="shared" ca="1" si="14"/>
        <v>36150</v>
      </c>
      <c r="AM39" s="77">
        <f t="shared" ca="1" si="15"/>
        <v>2027.4500000000039</v>
      </c>
      <c r="AN39" s="77">
        <f t="shared" ca="1" si="16"/>
        <v>3124.4460000000013</v>
      </c>
      <c r="AO39" s="77">
        <f t="shared" ca="1" si="17"/>
        <v>6325.8014399999947</v>
      </c>
      <c r="AP39" s="77">
        <f t="shared" ca="1" si="18"/>
        <v>2754.1001280959999</v>
      </c>
      <c r="AQ39" s="77">
        <f t="shared" ca="1" si="19"/>
        <v>8927.0471324735972</v>
      </c>
      <c r="AR39" s="77">
        <f t="shared" ca="1" si="20"/>
        <v>699.61599008571102</v>
      </c>
      <c r="AS39" s="77">
        <f t="shared" ca="1" si="21"/>
        <v>2528.6542103364536</v>
      </c>
      <c r="AT39" s="77">
        <f t="shared" ca="1" si="22"/>
        <v>1390.8244210557768</v>
      </c>
      <c r="AU39" s="77">
        <f t="shared" ca="1" si="23"/>
        <v>2205.1057587699024</v>
      </c>
      <c r="AV39" s="77">
        <f t="shared" ca="1" si="24"/>
        <v>1145.4991267448243</v>
      </c>
      <c r="AW39" s="77">
        <f t="shared" ca="1" si="25"/>
        <v>88.476170646671676</v>
      </c>
      <c r="AY39" s="77">
        <f t="shared" ca="1" si="26"/>
        <v>67367.020378208923</v>
      </c>
      <c r="AZ39" s="63"/>
      <c r="BA39" s="83" t="b">
        <f t="shared" ca="1" si="27"/>
        <v>1</v>
      </c>
      <c r="BB39" s="63"/>
    </row>
    <row r="40" spans="1:54">
      <c r="A40" s="58"/>
      <c r="B40" s="58"/>
      <c r="C40" s="70">
        <f t="shared" si="38"/>
        <v>34</v>
      </c>
      <c r="D40" s="77">
        <f ca="1">('Active Subscription Projection'!C40-'Active Subscription Projection'!D40)*subscription_price*(subscription_length-'Active Subscription Projection'!D$6)/subscription_length</f>
        <v>3080</v>
      </c>
      <c r="E40" s="77">
        <f ca="1">('Active Subscription Projection'!D40-'Active Subscription Projection'!E40)*subscription_price*(subscription_length-'Active Subscription Projection'!E$6)/subscription_length</f>
        <v>972.00000000000728</v>
      </c>
      <c r="F40" s="77">
        <f ca="1">('Active Subscription Projection'!E40-'Active Subscription Projection'!F40)*subscription_price*(subscription_length-'Active Subscription Projection'!F$6)/subscription_length</f>
        <v>11172.070800000007</v>
      </c>
      <c r="G40" s="77">
        <f ca="1">('Active Subscription Projection'!F40-'Active Subscription Projection'!G40)*subscription_price*(subscription_length-'Active Subscription Projection'!G$6)/subscription_length</f>
        <v>670.51670399999421</v>
      </c>
      <c r="H40" s="77">
        <f ca="1">('Active Subscription Projection'!G40-'Active Subscription Projection'!H40)*subscription_price*(subscription_length-'Active Subscription Projection'!H$6)/subscription_length</f>
        <v>929.33615174400256</v>
      </c>
      <c r="I40" s="77">
        <f ca="1">('Active Subscription Projection'!H40-'Active Subscription Projection'!I40)*subscription_price*(subscription_length-'Active Subscription Projection'!I$6)/subscription_length</f>
        <v>5927.7042627454066</v>
      </c>
      <c r="J40" s="77">
        <f ca="1">('Active Subscription Projection'!I40-'Active Subscription Projection'!J40)*subscription_price*(subscription_length-'Active Subscription Projection'!J$6)/subscription_length</f>
        <v>5346.8137396420707</v>
      </c>
      <c r="K40" s="77">
        <f ca="1">('Active Subscription Projection'!J40-'Active Subscription Projection'!K40)*subscription_price*(subscription_length-'Active Subscription Projection'!K$6)/subscription_length</f>
        <v>1148.2228678897409</v>
      </c>
      <c r="L40" s="77">
        <f ca="1">('Active Subscription Projection'!K40-'Active Subscription Projection'!L40)*subscription_price*(subscription_length-'Active Subscription Projection'!L$6)/subscription_length</f>
        <v>1169.9230585791656</v>
      </c>
      <c r="M40" s="77">
        <f ca="1">('Active Subscription Projection'!L40-'Active Subscription Projection'!M40)*subscription_price*(subscription_length-'Active Subscription Projection'!M$6)/subscription_length</f>
        <v>119.47184428057699</v>
      </c>
      <c r="N40" s="77">
        <f ca="1">('Active Subscription Projection'!M40-'Active Subscription Projection'!N40)*subscription_price*(subscription_length-'Active Subscription Projection'!N$6)/subscription_length</f>
        <v>907.66561476817787</v>
      </c>
      <c r="O40" s="77">
        <f ca="1">('Active Subscription Projection'!N40-'Active Subscription Projection'!O40)*subscription_price*(subscription_length-'Active Subscription Projection'!O$6)/subscription_length</f>
        <v>0</v>
      </c>
      <c r="P40" s="59"/>
      <c r="Q40" s="77">
        <f t="shared" ca="1" si="12"/>
        <v>31443.725043649152</v>
      </c>
      <c r="S40" s="70">
        <f t="shared" si="39"/>
        <v>34</v>
      </c>
      <c r="T40" s="77">
        <f ca="1">('Active Subscription Projection'!C40-'Active Subscription Projection'!D40)*admin_cost</f>
        <v>210</v>
      </c>
      <c r="U40" s="77">
        <f ca="1">('Active Subscription Projection'!D40-'Active Subscription Projection'!E40)*admin_cost</f>
        <v>72.900000000000546</v>
      </c>
      <c r="V40" s="77">
        <f ca="1">('Active Subscription Projection'!E40-'Active Subscription Projection'!F40)*admin_cost</f>
        <v>931.00590000000057</v>
      </c>
      <c r="W40" s="77">
        <f ca="1">('Active Subscription Projection'!F40-'Active Subscription Projection'!G40)*admin_cost</f>
        <v>62.860940999999457</v>
      </c>
      <c r="X40" s="77">
        <f ca="1">('Active Subscription Projection'!G40-'Active Subscription Projection'!H40)*admin_cost</f>
        <v>99.571730544000275</v>
      </c>
      <c r="Y40" s="77">
        <f ca="1">('Active Subscription Projection'!H40-'Active Subscription Projection'!I40)*admin_cost</f>
        <v>740.96303284317582</v>
      </c>
      <c r="Z40" s="77">
        <f ca="1">('Active Subscription Projection'!I40-'Active Subscription Projection'!J40)*admin_cost</f>
        <v>802.0220609463106</v>
      </c>
      <c r="AA40" s="77">
        <f ca="1">('Active Subscription Projection'!J40-'Active Subscription Projection'!K40)*admin_cost</f>
        <v>215.29178772932642</v>
      </c>
      <c r="AB40" s="77">
        <f ca="1">('Active Subscription Projection'!K40-'Active Subscription Projection'!L40)*admin_cost</f>
        <v>292.48076464479141</v>
      </c>
      <c r="AC40" s="77">
        <f ca="1">('Active Subscription Projection'!L40-'Active Subscription Projection'!M40)*admin_cost</f>
        <v>44.801941605216371</v>
      </c>
      <c r="AD40" s="77">
        <f ca="1">('Active Subscription Projection'!M40-'Active Subscription Projection'!N40)*admin_cost</f>
        <v>680.74921107613341</v>
      </c>
      <c r="AE40" s="77">
        <f ca="1">('Active Subscription Projection'!N40-'Active Subscription Projection'!O40)*admin_cost</f>
        <v>381.59819977565917</v>
      </c>
      <c r="AG40" s="77">
        <f t="shared" ca="1" si="13"/>
        <v>4534.245570164614</v>
      </c>
      <c r="AI40" s="77">
        <f t="shared" ca="1" si="61"/>
        <v>15000</v>
      </c>
      <c r="AK40" s="70">
        <f t="shared" si="40"/>
        <v>34</v>
      </c>
      <c r="AL40" s="77">
        <f t="shared" ca="1" si="14"/>
        <v>18290</v>
      </c>
      <c r="AM40" s="77">
        <f t="shared" ca="1" si="15"/>
        <v>1044.9000000000078</v>
      </c>
      <c r="AN40" s="77">
        <f t="shared" ca="1" si="16"/>
        <v>12103.076700000007</v>
      </c>
      <c r="AO40" s="77">
        <f t="shared" ca="1" si="17"/>
        <v>733.37764499999366</v>
      </c>
      <c r="AP40" s="77">
        <f t="shared" ca="1" si="18"/>
        <v>1028.9078822880028</v>
      </c>
      <c r="AQ40" s="77">
        <f t="shared" ca="1" si="19"/>
        <v>6668.6672955885824</v>
      </c>
      <c r="AR40" s="77">
        <f t="shared" ca="1" si="20"/>
        <v>6148.8358005883811</v>
      </c>
      <c r="AS40" s="77">
        <f t="shared" ca="1" si="21"/>
        <v>1363.5146556190673</v>
      </c>
      <c r="AT40" s="77">
        <f t="shared" ca="1" si="22"/>
        <v>1462.403823223957</v>
      </c>
      <c r="AU40" s="77">
        <f t="shared" ca="1" si="23"/>
        <v>164.27378588579336</v>
      </c>
      <c r="AV40" s="77">
        <f t="shared" ca="1" si="24"/>
        <v>1588.4148258443113</v>
      </c>
      <c r="AW40" s="77">
        <f t="shared" ca="1" si="25"/>
        <v>381.59819977565917</v>
      </c>
      <c r="AY40" s="77">
        <f t="shared" ca="1" si="26"/>
        <v>50977.970613813755</v>
      </c>
      <c r="AZ40" s="63"/>
      <c r="BA40" s="83" t="b">
        <f t="shared" ca="1" si="27"/>
        <v>1</v>
      </c>
      <c r="BB40" s="63"/>
    </row>
    <row r="41" spans="1:54">
      <c r="A41" s="58"/>
      <c r="B41" s="58"/>
      <c r="C41" s="70">
        <f t="shared" si="38"/>
        <v>35</v>
      </c>
      <c r="D41" s="77">
        <f ca="1">('Active Subscription Projection'!C41-'Active Subscription Projection'!D41)*subscription_price*(subscription_length-'Active Subscription Projection'!D$6)/subscription_length</f>
        <v>27720</v>
      </c>
      <c r="E41" s="77">
        <f ca="1">('Active Subscription Projection'!D41-'Active Subscription Projection'!E41)*subscription_price*(subscription_length-'Active Subscription Projection'!E$6)/subscription_length</f>
        <v>17727.600000000002</v>
      </c>
      <c r="F41" s="77">
        <f ca="1">('Active Subscription Projection'!E41-'Active Subscription Projection'!F41)*subscription_price*(subscription_length-'Active Subscription Projection'!F$6)/subscription_length</f>
        <v>5804.2630800000015</v>
      </c>
      <c r="G41" s="77">
        <f ca="1">('Active Subscription Projection'!F41-'Active Subscription Projection'!G41)*subscription_price*(subscription_length-'Active Subscription Projection'!G$6)/subscription_length</f>
        <v>283.49002527999983</v>
      </c>
      <c r="H41" s="77">
        <f ca="1">('Active Subscription Projection'!G41-'Active Subscription Projection'!H41)*subscription_price*(subscription_length-'Active Subscription Projection'!H$6)/subscription_length</f>
        <v>6720.946083085083</v>
      </c>
      <c r="I41" s="77">
        <f ca="1">('Active Subscription Projection'!H41-'Active Subscription Projection'!I41)*subscription_price*(subscription_length-'Active Subscription Projection'!I$6)/subscription_length</f>
        <v>732.01508498044132</v>
      </c>
      <c r="J41" s="77">
        <f ca="1">('Active Subscription Projection'!I41-'Active Subscription Projection'!J41)*subscription_price*(subscription_length-'Active Subscription Projection'!J$6)/subscription_length</f>
        <v>2564.0861726675985</v>
      </c>
      <c r="K41" s="77">
        <f ca="1">('Active Subscription Projection'!J41-'Active Subscription Projection'!K41)*subscription_price*(subscription_length-'Active Subscription Projection'!K$6)/subscription_length</f>
        <v>1235.4950604299866</v>
      </c>
      <c r="L41" s="77">
        <f ca="1">('Active Subscription Projection'!K41-'Active Subscription Projection'!L41)*subscription_price*(subscription_length-'Active Subscription Projection'!L$6)/subscription_length</f>
        <v>1011.8704544921593</v>
      </c>
      <c r="M41" s="77">
        <f ca="1">('Active Subscription Projection'!L41-'Active Subscription Projection'!M41)*subscription_price*(subscription_length-'Active Subscription Projection'!M$6)/subscription_length</f>
        <v>573.86796220322049</v>
      </c>
      <c r="N41" s="77">
        <f ca="1">('Active Subscription Projection'!M41-'Active Subscription Projection'!N41)*subscription_price*(subscription_length-'Active Subscription Projection'!N$6)/subscription_length</f>
        <v>479.77590253634662</v>
      </c>
      <c r="O41" s="77">
        <f ca="1">('Active Subscription Projection'!N41-'Active Subscription Projection'!O41)*subscription_price*(subscription_length-'Active Subscription Projection'!O$6)/subscription_length</f>
        <v>0</v>
      </c>
      <c r="P41" s="59"/>
      <c r="Q41" s="77">
        <f t="shared" ca="1" si="12"/>
        <v>64853.409825674848</v>
      </c>
      <c r="S41" s="70">
        <f t="shared" si="39"/>
        <v>35</v>
      </c>
      <c r="T41" s="77">
        <f ca="1">('Active Subscription Projection'!C41-'Active Subscription Projection'!D41)*admin_cost</f>
        <v>1890</v>
      </c>
      <c r="U41" s="77">
        <f ca="1">('Active Subscription Projection'!D41-'Active Subscription Projection'!E41)*admin_cost</f>
        <v>1329.5700000000002</v>
      </c>
      <c r="V41" s="77">
        <f ca="1">('Active Subscription Projection'!E41-'Active Subscription Projection'!F41)*admin_cost</f>
        <v>483.6885900000002</v>
      </c>
      <c r="W41" s="77">
        <f ca="1">('Active Subscription Projection'!F41-'Active Subscription Projection'!G41)*admin_cost</f>
        <v>26.577189869999984</v>
      </c>
      <c r="X41" s="77">
        <f ca="1">('Active Subscription Projection'!G41-'Active Subscription Projection'!H41)*admin_cost</f>
        <v>720.10136604483023</v>
      </c>
      <c r="Y41" s="77">
        <f ca="1">('Active Subscription Projection'!H41-'Active Subscription Projection'!I41)*admin_cost</f>
        <v>91.501885622555164</v>
      </c>
      <c r="Z41" s="77">
        <f ca="1">('Active Subscription Projection'!I41-'Active Subscription Projection'!J41)*admin_cost</f>
        <v>384.61292590013977</v>
      </c>
      <c r="AA41" s="77">
        <f ca="1">('Active Subscription Projection'!J41-'Active Subscription Projection'!K41)*admin_cost</f>
        <v>231.65532383062248</v>
      </c>
      <c r="AB41" s="77">
        <f ca="1">('Active Subscription Projection'!K41-'Active Subscription Projection'!L41)*admin_cost</f>
        <v>252.96761362303982</v>
      </c>
      <c r="AC41" s="77">
        <f ca="1">('Active Subscription Projection'!L41-'Active Subscription Projection'!M41)*admin_cost</f>
        <v>215.20048582620768</v>
      </c>
      <c r="AD41" s="77">
        <f ca="1">('Active Subscription Projection'!M41-'Active Subscription Projection'!N41)*admin_cost</f>
        <v>359.83192690225997</v>
      </c>
      <c r="AE41" s="77">
        <f ca="1">('Active Subscription Projection'!N41-'Active Subscription Projection'!O41)*admin_cost</f>
        <v>236.22966001133381</v>
      </c>
      <c r="AG41" s="77">
        <f t="shared" ca="1" si="13"/>
        <v>6221.9369676309898</v>
      </c>
      <c r="AI41" s="77">
        <f t="shared" ca="1" si="61"/>
        <v>15000</v>
      </c>
      <c r="AK41" s="70">
        <f t="shared" si="40"/>
        <v>35</v>
      </c>
      <c r="AL41" s="77">
        <f t="shared" ca="1" si="14"/>
        <v>44610</v>
      </c>
      <c r="AM41" s="77">
        <f t="shared" ca="1" si="15"/>
        <v>19057.170000000002</v>
      </c>
      <c r="AN41" s="77">
        <f t="shared" ca="1" si="16"/>
        <v>6287.9516700000022</v>
      </c>
      <c r="AO41" s="77">
        <f t="shared" ca="1" si="17"/>
        <v>310.06721514999981</v>
      </c>
      <c r="AP41" s="77">
        <f t="shared" ca="1" si="18"/>
        <v>7441.0474491299137</v>
      </c>
      <c r="AQ41" s="77">
        <f t="shared" ca="1" si="19"/>
        <v>823.51697060299648</v>
      </c>
      <c r="AR41" s="77">
        <f t="shared" ca="1" si="20"/>
        <v>2948.6990985677385</v>
      </c>
      <c r="AS41" s="77">
        <f t="shared" ca="1" si="21"/>
        <v>1467.1503842606089</v>
      </c>
      <c r="AT41" s="77">
        <f t="shared" ca="1" si="22"/>
        <v>1264.8380681151991</v>
      </c>
      <c r="AU41" s="77">
        <f t="shared" ca="1" si="23"/>
        <v>789.06844802942817</v>
      </c>
      <c r="AV41" s="77">
        <f t="shared" ca="1" si="24"/>
        <v>839.60782943860659</v>
      </c>
      <c r="AW41" s="77">
        <f t="shared" ca="1" si="25"/>
        <v>236.22966001133381</v>
      </c>
      <c r="AY41" s="77">
        <f t="shared" ca="1" si="26"/>
        <v>86075.346793305827</v>
      </c>
      <c r="AZ41" s="63"/>
      <c r="BA41" s="83" t="b">
        <f t="shared" ca="1" si="27"/>
        <v>1</v>
      </c>
      <c r="BB41" s="63"/>
    </row>
    <row r="42" spans="1:54">
      <c r="A42" s="58"/>
      <c r="B42" s="58"/>
      <c r="C42" s="70">
        <f t="shared" si="38"/>
        <v>36</v>
      </c>
      <c r="D42" s="77">
        <f ca="1">('Active Subscription Projection'!C42-'Active Subscription Projection'!D42)*subscription_price*(subscription_length-'Active Subscription Projection'!D$6)/subscription_length</f>
        <v>1980</v>
      </c>
      <c r="E42" s="77">
        <f ca="1">('Active Subscription Projection'!D42-'Active Subscription Projection'!E42)*subscription_price*(subscription_length-'Active Subscription Projection'!E$6)/subscription_length</f>
        <v>5008.1999999999971</v>
      </c>
      <c r="F42" s="77">
        <f ca="1">('Active Subscription Projection'!E42-'Active Subscription Projection'!F42)*subscription_price*(subscription_length-'Active Subscription Projection'!F$6)/subscription_length</f>
        <v>1425.834539999998</v>
      </c>
      <c r="G42" s="77">
        <f ca="1">('Active Subscription Projection'!F42-'Active Subscription Projection'!G42)*subscription_price*(subscription_length-'Active Subscription Projection'!G$6)/subscription_length</f>
        <v>10992.904728000001</v>
      </c>
      <c r="H42" s="77">
        <f ca="1">('Active Subscription Projection'!G42-'Active Subscription Projection'!H42)*subscription_price*(subscription_length-'Active Subscription Projection'!H$6)/subscription_length</f>
        <v>10247.219357284001</v>
      </c>
      <c r="I42" s="77">
        <f ca="1">('Active Subscription Projection'!H42-'Active Subscription Projection'!I42)*subscription_price*(subscription_length-'Active Subscription Projection'!I$6)/subscription_length</f>
        <v>796.66679854289032</v>
      </c>
      <c r="J42" s="77">
        <f ca="1">('Active Subscription Projection'!I42-'Active Subscription Projection'!J42)*subscription_price*(subscription_length-'Active Subscription Projection'!J$6)/subscription_length</f>
        <v>4859.130037160221</v>
      </c>
      <c r="K42" s="77">
        <f ca="1">('Active Subscription Projection'!J42-'Active Subscription Projection'!K42)*subscription_price*(subscription_length-'Active Subscription Projection'!K$6)/subscription_length</f>
        <v>2400.3483386114531</v>
      </c>
      <c r="L42" s="77">
        <f ca="1">('Active Subscription Projection'!K42-'Active Subscription Projection'!L42)*subscription_price*(subscription_length-'Active Subscription Projection'!L$6)/subscription_length</f>
        <v>290.93787308539504</v>
      </c>
      <c r="M42" s="77">
        <f ca="1">('Active Subscription Projection'!L42-'Active Subscription Projection'!M42)*subscription_price*(subscription_length-'Active Subscription Projection'!M$6)/subscription_length</f>
        <v>1627.5895871462917</v>
      </c>
      <c r="N42" s="77">
        <f ca="1">('Active Subscription Projection'!M42-'Active Subscription Projection'!N42)*subscription_price*(subscription_length-'Active Subscription Projection'!N$6)/subscription_length</f>
        <v>311.41214100732395</v>
      </c>
      <c r="O42" s="77">
        <f ca="1">('Active Subscription Projection'!N42-'Active Subscription Projection'!O42)*subscription_price*(subscription_length-'Active Subscription Projection'!O$6)/subscription_length</f>
        <v>0</v>
      </c>
      <c r="P42" s="59"/>
      <c r="Q42" s="77">
        <f t="shared" ca="1" si="12"/>
        <v>39940.243400837571</v>
      </c>
      <c r="S42" s="70">
        <f t="shared" si="39"/>
        <v>36</v>
      </c>
      <c r="T42" s="77">
        <f ca="1">('Active Subscription Projection'!C42-'Active Subscription Projection'!D42)*admin_cost</f>
        <v>135</v>
      </c>
      <c r="U42" s="77">
        <f ca="1">('Active Subscription Projection'!D42-'Active Subscription Projection'!E42)*admin_cost</f>
        <v>375.61499999999978</v>
      </c>
      <c r="V42" s="77">
        <f ca="1">('Active Subscription Projection'!E42-'Active Subscription Projection'!F42)*admin_cost</f>
        <v>118.81954499999983</v>
      </c>
      <c r="W42" s="77">
        <f ca="1">('Active Subscription Projection'!F42-'Active Subscription Projection'!G42)*admin_cost</f>
        <v>1030.5848182500001</v>
      </c>
      <c r="X42" s="77">
        <f ca="1">('Active Subscription Projection'!G42-'Active Subscription Projection'!H42)*admin_cost</f>
        <v>1097.9163597090001</v>
      </c>
      <c r="Y42" s="77">
        <f ca="1">('Active Subscription Projection'!H42-'Active Subscription Projection'!I42)*admin_cost</f>
        <v>99.58334981786129</v>
      </c>
      <c r="Z42" s="77">
        <f ca="1">('Active Subscription Projection'!I42-'Active Subscription Projection'!J42)*admin_cost</f>
        <v>728.86950557403316</v>
      </c>
      <c r="AA42" s="77">
        <f ca="1">('Active Subscription Projection'!J42-'Active Subscription Projection'!K42)*admin_cost</f>
        <v>450.06531348964745</v>
      </c>
      <c r="AB42" s="77">
        <f ca="1">('Active Subscription Projection'!K42-'Active Subscription Projection'!L42)*admin_cost</f>
        <v>72.73446827134876</v>
      </c>
      <c r="AC42" s="77">
        <f ca="1">('Active Subscription Projection'!L42-'Active Subscription Projection'!M42)*admin_cost</f>
        <v>610.34609517985939</v>
      </c>
      <c r="AD42" s="77">
        <f ca="1">('Active Subscription Projection'!M42-'Active Subscription Projection'!N42)*admin_cost</f>
        <v>233.55910575549296</v>
      </c>
      <c r="AE42" s="77">
        <f ca="1">('Active Subscription Projection'!N42-'Active Subscription Projection'!O42)*admin_cost</f>
        <v>331.09783706385849</v>
      </c>
      <c r="AG42" s="77">
        <f t="shared" ca="1" si="13"/>
        <v>5284.1913981111011</v>
      </c>
      <c r="AI42" s="77">
        <f t="shared" ca="1" si="61"/>
        <v>15000</v>
      </c>
      <c r="AK42" s="70">
        <f t="shared" si="40"/>
        <v>36</v>
      </c>
      <c r="AL42" s="77">
        <f t="shared" ca="1" si="14"/>
        <v>17115</v>
      </c>
      <c r="AM42" s="77">
        <f t="shared" ca="1" si="15"/>
        <v>5383.8149999999969</v>
      </c>
      <c r="AN42" s="77">
        <f t="shared" ca="1" si="16"/>
        <v>1544.6540849999978</v>
      </c>
      <c r="AO42" s="77">
        <f t="shared" ca="1" si="17"/>
        <v>12023.489546250001</v>
      </c>
      <c r="AP42" s="77">
        <f t="shared" ca="1" si="18"/>
        <v>11345.135716993002</v>
      </c>
      <c r="AQ42" s="77">
        <f t="shared" ca="1" si="19"/>
        <v>896.25014836075161</v>
      </c>
      <c r="AR42" s="77">
        <f t="shared" ca="1" si="20"/>
        <v>5587.9995427342546</v>
      </c>
      <c r="AS42" s="77">
        <f t="shared" ca="1" si="21"/>
        <v>2850.4136521011005</v>
      </c>
      <c r="AT42" s="77">
        <f t="shared" ca="1" si="22"/>
        <v>363.6723413567438</v>
      </c>
      <c r="AU42" s="77">
        <f t="shared" ca="1" si="23"/>
        <v>2237.935682326151</v>
      </c>
      <c r="AV42" s="77">
        <f t="shared" ca="1" si="24"/>
        <v>544.97124676281692</v>
      </c>
      <c r="AW42" s="77">
        <f t="shared" ca="1" si="25"/>
        <v>331.09783706385849</v>
      </c>
      <c r="AY42" s="77">
        <f t="shared" ca="1" si="26"/>
        <v>60224.434798948671</v>
      </c>
      <c r="AZ42" s="63"/>
      <c r="BA42" s="83" t="b">
        <f t="shared" ca="1" si="27"/>
        <v>1</v>
      </c>
      <c r="BB42" s="63"/>
    </row>
    <row r="43" spans="1:54">
      <c r="A43" s="58"/>
      <c r="B43" s="58"/>
      <c r="C43" s="70">
        <f t="shared" si="38"/>
        <v>37</v>
      </c>
      <c r="D43" s="77">
        <f ca="1">('Active Subscription Projection'!C43-'Active Subscription Projection'!D43)*subscription_price*(subscription_length-'Active Subscription Projection'!D$6)/subscription_length</f>
        <v>4510</v>
      </c>
      <c r="E43" s="77">
        <f ca="1">('Active Subscription Projection'!D43-'Active Subscription Projection'!E43)*subscription_price*(subscription_length-'Active Subscription Projection'!E$6)/subscription_length</f>
        <v>19275.900000000012</v>
      </c>
      <c r="F43" s="77">
        <f ca="1">('Active Subscription Projection'!E43-'Active Subscription Projection'!F43)*subscription_price*(subscription_length-'Active Subscription Projection'!F$6)/subscription_length</f>
        <v>12757.912650000004</v>
      </c>
      <c r="G43" s="77">
        <f ca="1">('Active Subscription Projection'!F43-'Active Subscription Projection'!G43)*subscription_price*(subscription_length-'Active Subscription Projection'!G$6)/subscription_length</f>
        <v>3097.4526183999988</v>
      </c>
      <c r="H43" s="77">
        <f ca="1">('Active Subscription Projection'!G43-'Active Subscription Projection'!H43)*subscription_price*(subscription_length-'Active Subscription Projection'!H$6)/subscription_length</f>
        <v>328.03022407120079</v>
      </c>
      <c r="I43" s="77">
        <f ca="1">('Active Subscription Projection'!H43-'Active Subscription Projection'!I43)*subscription_price*(subscription_length-'Active Subscription Projection'!I$6)/subscription_length</f>
        <v>3695.6822273072994</v>
      </c>
      <c r="J43" s="77">
        <f ca="1">('Active Subscription Projection'!I43-'Active Subscription Projection'!J43)*subscription_price*(subscription_length-'Active Subscription Projection'!J$6)/subscription_length</f>
        <v>4441.6173334699397</v>
      </c>
      <c r="K43" s="77">
        <f ca="1">('Active Subscription Projection'!J43-'Active Subscription Projection'!K43)*subscription_price*(subscription_length-'Active Subscription Projection'!K$6)/subscription_length</f>
        <v>2773.4185912556713</v>
      </c>
      <c r="L43" s="77">
        <f ca="1">('Active Subscription Projection'!K43-'Active Subscription Projection'!L43)*subscription_price*(subscription_length-'Active Subscription Projection'!L$6)/subscription_length</f>
        <v>1669.2965333933855</v>
      </c>
      <c r="M43" s="77">
        <f ca="1">('Active Subscription Projection'!L43-'Active Subscription Projection'!M43)*subscription_price*(subscription_length-'Active Subscription Projection'!M$6)/subscription_length</f>
        <v>544.10395318321025</v>
      </c>
      <c r="N43" s="77">
        <f ca="1">('Active Subscription Projection'!M43-'Active Subscription Projection'!N43)*subscription_price*(subscription_length-'Active Subscription Projection'!N$6)/subscription_length</f>
        <v>428.8456180218277</v>
      </c>
      <c r="O43" s="77">
        <f ca="1">('Active Subscription Projection'!N43-'Active Subscription Projection'!O43)*subscription_price*(subscription_length-'Active Subscription Projection'!O$6)/subscription_length</f>
        <v>0</v>
      </c>
      <c r="P43" s="59"/>
      <c r="Q43" s="77">
        <f t="shared" ca="1" si="12"/>
        <v>53522.259749102544</v>
      </c>
      <c r="S43" s="70">
        <f t="shared" si="39"/>
        <v>37</v>
      </c>
      <c r="T43" s="77">
        <f ca="1">('Active Subscription Projection'!C43-'Active Subscription Projection'!D43)*admin_cost</f>
        <v>307.5</v>
      </c>
      <c r="U43" s="77">
        <f ca="1">('Active Subscription Projection'!D43-'Active Subscription Projection'!E43)*admin_cost</f>
        <v>1445.6925000000008</v>
      </c>
      <c r="V43" s="77">
        <f ca="1">('Active Subscription Projection'!E43-'Active Subscription Projection'!F43)*admin_cost</f>
        <v>1063.1593875000003</v>
      </c>
      <c r="W43" s="77">
        <f ca="1">('Active Subscription Projection'!F43-'Active Subscription Projection'!G43)*admin_cost</f>
        <v>290.38618297499988</v>
      </c>
      <c r="X43" s="77">
        <f ca="1">('Active Subscription Projection'!G43-'Active Subscription Projection'!H43)*admin_cost</f>
        <v>35.146095436200085</v>
      </c>
      <c r="Y43" s="77">
        <f ca="1">('Active Subscription Projection'!H43-'Active Subscription Projection'!I43)*admin_cost</f>
        <v>461.96027841341242</v>
      </c>
      <c r="Z43" s="77">
        <f ca="1">('Active Subscription Projection'!I43-'Active Subscription Projection'!J43)*admin_cost</f>
        <v>666.24260002049095</v>
      </c>
      <c r="AA43" s="77">
        <f ca="1">('Active Subscription Projection'!J43-'Active Subscription Projection'!K43)*admin_cost</f>
        <v>520.01598586043838</v>
      </c>
      <c r="AB43" s="77">
        <f ca="1">('Active Subscription Projection'!K43-'Active Subscription Projection'!L43)*admin_cost</f>
        <v>417.32413334834644</v>
      </c>
      <c r="AC43" s="77">
        <f ca="1">('Active Subscription Projection'!L43-'Active Subscription Projection'!M43)*admin_cost</f>
        <v>204.03898244370384</v>
      </c>
      <c r="AD43" s="77">
        <f ca="1">('Active Subscription Projection'!M43-'Active Subscription Projection'!N43)*admin_cost</f>
        <v>321.63421351637078</v>
      </c>
      <c r="AE43" s="77">
        <f ca="1">('Active Subscription Projection'!N43-'Active Subscription Projection'!O43)*admin_cost</f>
        <v>74.209784900413638</v>
      </c>
      <c r="AG43" s="77">
        <f t="shared" ca="1" si="13"/>
        <v>5807.3101444143767</v>
      </c>
      <c r="AI43" s="77">
        <f t="shared" ca="1" si="61"/>
        <v>15000</v>
      </c>
      <c r="AK43" s="70">
        <f t="shared" si="40"/>
        <v>37</v>
      </c>
      <c r="AL43" s="77">
        <f t="shared" ca="1" si="14"/>
        <v>19817.5</v>
      </c>
      <c r="AM43" s="77">
        <f t="shared" ca="1" si="15"/>
        <v>20721.592500000013</v>
      </c>
      <c r="AN43" s="77">
        <f t="shared" ca="1" si="16"/>
        <v>13821.072037500004</v>
      </c>
      <c r="AO43" s="77">
        <f t="shared" ca="1" si="17"/>
        <v>3387.8388013749986</v>
      </c>
      <c r="AP43" s="77">
        <f t="shared" ca="1" si="18"/>
        <v>363.17631950740088</v>
      </c>
      <c r="AQ43" s="77">
        <f t="shared" ca="1" si="19"/>
        <v>4157.6425057207116</v>
      </c>
      <c r="AR43" s="77">
        <f t="shared" ca="1" si="20"/>
        <v>5107.8599334904302</v>
      </c>
      <c r="AS43" s="77">
        <f t="shared" ca="1" si="21"/>
        <v>3293.4345771161097</v>
      </c>
      <c r="AT43" s="77">
        <f t="shared" ca="1" si="22"/>
        <v>2086.6206667417318</v>
      </c>
      <c r="AU43" s="77">
        <f t="shared" ca="1" si="23"/>
        <v>748.1429356269141</v>
      </c>
      <c r="AV43" s="77">
        <f t="shared" ca="1" si="24"/>
        <v>750.47983153819848</v>
      </c>
      <c r="AW43" s="77">
        <f t="shared" ca="1" si="25"/>
        <v>74.209784900413638</v>
      </c>
      <c r="AY43" s="77">
        <f t="shared" ca="1" si="26"/>
        <v>74329.569893516906</v>
      </c>
      <c r="AZ43" s="63"/>
      <c r="BA43" s="83" t="b">
        <f t="shared" ca="1" si="27"/>
        <v>1</v>
      </c>
      <c r="BB43" s="63"/>
    </row>
    <row r="44" spans="1:54">
      <c r="A44" s="58"/>
      <c r="B44" s="58"/>
      <c r="C44" s="70">
        <f t="shared" si="38"/>
        <v>38</v>
      </c>
      <c r="D44" s="77">
        <f ca="1">('Active Subscription Projection'!C44-'Active Subscription Projection'!D44)*subscription_price*(subscription_length-'Active Subscription Projection'!D$6)/subscription_length</f>
        <v>16720</v>
      </c>
      <c r="E44" s="77">
        <f ca="1">('Active Subscription Projection'!D44-'Active Subscription Projection'!E44)*subscription_price*(subscription_length-'Active Subscription Projection'!E$6)/subscription_length</f>
        <v>13313.600000000006</v>
      </c>
      <c r="F44" s="77">
        <f ca="1">('Active Subscription Projection'!E44-'Active Subscription Projection'!F44)*subscription_price*(subscription_length-'Active Subscription Projection'!F$6)/subscription_length</f>
        <v>4117.6166400000002</v>
      </c>
      <c r="G44" s="77">
        <f ca="1">('Active Subscription Projection'!F44-'Active Subscription Projection'!G44)*subscription_price*(subscription_length-'Active Subscription Projection'!G$6)/subscription_length</f>
        <v>8778.7586764799998</v>
      </c>
      <c r="H44" s="77">
        <f ca="1">('Active Subscription Projection'!G44-'Active Subscription Projection'!H44)*subscription_price*(subscription_length-'Active Subscription Projection'!H$6)/subscription_length</f>
        <v>7674.6691858636768</v>
      </c>
      <c r="I44" s="77">
        <f ca="1">('Active Subscription Projection'!H44-'Active Subscription Projection'!I44)*subscription_price*(subscription_length-'Active Subscription Projection'!I$6)/subscription_length</f>
        <v>4803.2241539095749</v>
      </c>
      <c r="J44" s="77">
        <f ca="1">('Active Subscription Projection'!I44-'Active Subscription Projection'!J44)*subscription_price*(subscription_length-'Active Subscription Projection'!J$6)/subscription_length</f>
        <v>2754.1633329706797</v>
      </c>
      <c r="K44" s="77">
        <f ca="1">('Active Subscription Projection'!J44-'Active Subscription Projection'!K44)*subscription_price*(subscription_length-'Active Subscription Projection'!K$6)/subscription_length</f>
        <v>1497.5106929750746</v>
      </c>
      <c r="L44" s="77">
        <f ca="1">('Active Subscription Projection'!K44-'Active Subscription Projection'!L44)*subscription_price*(subscription_length-'Active Subscription Projection'!L$6)/subscription_length</f>
        <v>207.87398957631967</v>
      </c>
      <c r="M44" s="77">
        <f ca="1">('Active Subscription Projection'!L44-'Active Subscription Projection'!M44)*subscription_price*(subscription_length-'Active Subscription Projection'!M$6)/subscription_length</f>
        <v>540.47237289843088</v>
      </c>
      <c r="N44" s="77">
        <f ca="1">('Active Subscription Projection'!M44-'Active Subscription Projection'!N44)*subscription_price*(subscription_length-'Active Subscription Projection'!N$6)/subscription_length</f>
        <v>304.01570975536742</v>
      </c>
      <c r="O44" s="77">
        <f ca="1">('Active Subscription Projection'!N44-'Active Subscription Projection'!O44)*subscription_price*(subscription_length-'Active Subscription Projection'!O$6)/subscription_length</f>
        <v>0</v>
      </c>
      <c r="P44" s="59"/>
      <c r="Q44" s="77">
        <f t="shared" ca="1" si="12"/>
        <v>60711.904754429139</v>
      </c>
      <c r="S44" s="70">
        <f t="shared" si="39"/>
        <v>38</v>
      </c>
      <c r="T44" s="77">
        <f ca="1">('Active Subscription Projection'!C44-'Active Subscription Projection'!D44)*admin_cost</f>
        <v>1140</v>
      </c>
      <c r="U44" s="77">
        <f ca="1">('Active Subscription Projection'!D44-'Active Subscription Projection'!E44)*admin_cost</f>
        <v>998.52000000000044</v>
      </c>
      <c r="V44" s="77">
        <f ca="1">('Active Subscription Projection'!E44-'Active Subscription Projection'!F44)*admin_cost</f>
        <v>343.13472000000002</v>
      </c>
      <c r="W44" s="77">
        <f ca="1">('Active Subscription Projection'!F44-'Active Subscription Projection'!G44)*admin_cost</f>
        <v>823.00862591999999</v>
      </c>
      <c r="X44" s="77">
        <f ca="1">('Active Subscription Projection'!G44-'Active Subscription Projection'!H44)*admin_cost</f>
        <v>822.28598419967966</v>
      </c>
      <c r="Y44" s="77">
        <f ca="1">('Active Subscription Projection'!H44-'Active Subscription Projection'!I44)*admin_cost</f>
        <v>600.40301923869686</v>
      </c>
      <c r="Z44" s="77">
        <f ca="1">('Active Subscription Projection'!I44-'Active Subscription Projection'!J44)*admin_cost</f>
        <v>413.12449994560188</v>
      </c>
      <c r="AA44" s="77">
        <f ca="1">('Active Subscription Projection'!J44-'Active Subscription Projection'!K44)*admin_cost</f>
        <v>280.78325493282648</v>
      </c>
      <c r="AB44" s="77">
        <f ca="1">('Active Subscription Projection'!K44-'Active Subscription Projection'!L44)*admin_cost</f>
        <v>51.968497394079918</v>
      </c>
      <c r="AC44" s="77">
        <f ca="1">('Active Subscription Projection'!L44-'Active Subscription Projection'!M44)*admin_cost</f>
        <v>202.67713983691158</v>
      </c>
      <c r="AD44" s="77">
        <f ca="1">('Active Subscription Projection'!M44-'Active Subscription Projection'!N44)*admin_cost</f>
        <v>228.01178231652557</v>
      </c>
      <c r="AE44" s="77">
        <f ca="1">('Active Subscription Projection'!N44-'Active Subscription Projection'!O44)*admin_cost</f>
        <v>150.03175276427362</v>
      </c>
      <c r="AG44" s="77">
        <f t="shared" ca="1" si="13"/>
        <v>6053.9492765485975</v>
      </c>
      <c r="AI44" s="77">
        <f t="shared" ca="1" si="61"/>
        <v>15000</v>
      </c>
      <c r="AK44" s="70">
        <f t="shared" si="40"/>
        <v>38</v>
      </c>
      <c r="AL44" s="77">
        <f t="shared" ca="1" si="14"/>
        <v>32860</v>
      </c>
      <c r="AM44" s="77">
        <f t="shared" ca="1" si="15"/>
        <v>14312.120000000006</v>
      </c>
      <c r="AN44" s="77">
        <f t="shared" ca="1" si="16"/>
        <v>4460.7513600000002</v>
      </c>
      <c r="AO44" s="77">
        <f t="shared" ca="1" si="17"/>
        <v>9601.7673023999996</v>
      </c>
      <c r="AP44" s="77">
        <f t="shared" ca="1" si="18"/>
        <v>8496.9551700633565</v>
      </c>
      <c r="AQ44" s="77">
        <f t="shared" ca="1" si="19"/>
        <v>5403.627173148272</v>
      </c>
      <c r="AR44" s="77">
        <f t="shared" ca="1" si="20"/>
        <v>3167.2878329162813</v>
      </c>
      <c r="AS44" s="77">
        <f t="shared" ca="1" si="21"/>
        <v>1778.2939479079009</v>
      </c>
      <c r="AT44" s="77">
        <f t="shared" ca="1" si="22"/>
        <v>259.84248697039959</v>
      </c>
      <c r="AU44" s="77">
        <f t="shared" ca="1" si="23"/>
        <v>743.14951273534246</v>
      </c>
      <c r="AV44" s="77">
        <f t="shared" ca="1" si="24"/>
        <v>532.02749207189299</v>
      </c>
      <c r="AW44" s="77">
        <f t="shared" ca="1" si="25"/>
        <v>150.03175276427362</v>
      </c>
      <c r="AY44" s="77">
        <f t="shared" ca="1" si="26"/>
        <v>81765.854030977745</v>
      </c>
      <c r="AZ44" s="63"/>
      <c r="BA44" s="83" t="b">
        <f t="shared" ca="1" si="27"/>
        <v>1</v>
      </c>
      <c r="BB44" s="63"/>
    </row>
    <row r="45" spans="1:54">
      <c r="A45" s="58"/>
      <c r="B45" s="58"/>
      <c r="C45" s="70">
        <f t="shared" si="38"/>
        <v>39</v>
      </c>
      <c r="D45" s="77">
        <f ca="1">('Active Subscription Projection'!C45-'Active Subscription Projection'!D45)*subscription_price*(subscription_length-'Active Subscription Projection'!D$6)/subscription_length</f>
        <v>26620</v>
      </c>
      <c r="E45" s="77">
        <f ca="1">('Active Subscription Projection'!D45-'Active Subscription Projection'!E45)*subscription_price*(subscription_length-'Active Subscription Projection'!E$6)/subscription_length</f>
        <v>7580</v>
      </c>
      <c r="F45" s="77">
        <f ca="1">('Active Subscription Projection'!E45-'Active Subscription Projection'!F45)*subscription_price*(subscription_length-'Active Subscription Projection'!F$6)/subscription_length</f>
        <v>5587.2179999999971</v>
      </c>
      <c r="G45" s="77">
        <f ca="1">('Active Subscription Projection'!F45-'Active Subscription Projection'!G45)*subscription_price*(subscription_length-'Active Subscription Projection'!G$6)/subscription_length</f>
        <v>6300.4171679999999</v>
      </c>
      <c r="H45" s="77">
        <f ca="1">('Active Subscription Projection'!G45-'Active Subscription Projection'!H45)*subscription_price*(subscription_length-'Active Subscription Projection'!H$6)/subscription_length</f>
        <v>5191.6863739860019</v>
      </c>
      <c r="I45" s="77">
        <f ca="1">('Active Subscription Projection'!H45-'Active Subscription Projection'!I45)*subscription_price*(subscription_length-'Active Subscription Projection'!I$6)/subscription_length</f>
        <v>3167.5999802173556</v>
      </c>
      <c r="J45" s="77">
        <f ca="1">('Active Subscription Projection'!I45-'Active Subscription Projection'!J45)*subscription_price*(subscription_length-'Active Subscription Projection'!J$6)/subscription_length</f>
        <v>4019.7217507067994</v>
      </c>
      <c r="K45" s="77">
        <f ca="1">('Active Subscription Projection'!J45-'Active Subscription Projection'!K45)*subscription_price*(subscription_length-'Active Subscription Projection'!K$6)/subscription_length</f>
        <v>66.801973836489196</v>
      </c>
      <c r="L45" s="77">
        <f ca="1">('Active Subscription Projection'!K45-'Active Subscription Projection'!L45)*subscription_price*(subscription_length-'Active Subscription Projection'!L$6)/subscription_length</f>
        <v>877.37712436843731</v>
      </c>
      <c r="M45" s="77">
        <f ca="1">('Active Subscription Projection'!L45-'Active Subscription Projection'!M45)*subscription_price*(subscription_length-'Active Subscription Projection'!M$6)/subscription_length</f>
        <v>290.97015906327852</v>
      </c>
      <c r="N45" s="77">
        <f ca="1">('Active Subscription Projection'!M45-'Active Subscription Projection'!N45)*subscription_price*(subscription_length-'Active Subscription Projection'!N$6)/subscription_length</f>
        <v>253.91995880922059</v>
      </c>
      <c r="O45" s="77">
        <f ca="1">('Active Subscription Projection'!N45-'Active Subscription Projection'!O45)*subscription_price*(subscription_length-'Active Subscription Projection'!O$6)/subscription_length</f>
        <v>0</v>
      </c>
      <c r="P45" s="59"/>
      <c r="Q45" s="77">
        <f t="shared" ca="1" si="12"/>
        <v>59955.71248898757</v>
      </c>
      <c r="S45" s="70">
        <f t="shared" si="39"/>
        <v>39</v>
      </c>
      <c r="T45" s="77">
        <f ca="1">('Active Subscription Projection'!C45-'Active Subscription Projection'!D45)*admin_cost</f>
        <v>1815</v>
      </c>
      <c r="U45" s="77">
        <f ca="1">('Active Subscription Projection'!D45-'Active Subscription Projection'!E45)*admin_cost</f>
        <v>568.5</v>
      </c>
      <c r="V45" s="77">
        <f ca="1">('Active Subscription Projection'!E45-'Active Subscription Projection'!F45)*admin_cost</f>
        <v>465.60149999999976</v>
      </c>
      <c r="W45" s="77">
        <f ca="1">('Active Subscription Projection'!F45-'Active Subscription Projection'!G45)*admin_cost</f>
        <v>590.6641095</v>
      </c>
      <c r="X45" s="77">
        <f ca="1">('Active Subscription Projection'!G45-'Active Subscription Projection'!H45)*admin_cost</f>
        <v>556.2521114985002</v>
      </c>
      <c r="Y45" s="77">
        <f ca="1">('Active Subscription Projection'!H45-'Active Subscription Projection'!I45)*admin_cost</f>
        <v>395.94999752716944</v>
      </c>
      <c r="Z45" s="77">
        <f ca="1">('Active Subscription Projection'!I45-'Active Subscription Projection'!J45)*admin_cost</f>
        <v>602.95826260601984</v>
      </c>
      <c r="AA45" s="77">
        <f ca="1">('Active Subscription Projection'!J45-'Active Subscription Projection'!K45)*admin_cost</f>
        <v>12.525370094341724</v>
      </c>
      <c r="AB45" s="77">
        <f ca="1">('Active Subscription Projection'!K45-'Active Subscription Projection'!L45)*admin_cost</f>
        <v>219.34428109210933</v>
      </c>
      <c r="AC45" s="77">
        <f ca="1">('Active Subscription Projection'!L45-'Active Subscription Projection'!M45)*admin_cost</f>
        <v>109.11380964872944</v>
      </c>
      <c r="AD45" s="77">
        <f ca="1">('Active Subscription Projection'!M45-'Active Subscription Projection'!N45)*admin_cost</f>
        <v>190.43996910691544</v>
      </c>
      <c r="AE45" s="77">
        <f ca="1">('Active Subscription Projection'!N45-'Active Subscription Projection'!O45)*admin_cost</f>
        <v>7.894602355704933</v>
      </c>
      <c r="AG45" s="77">
        <f t="shared" ca="1" si="13"/>
        <v>5534.2440134294902</v>
      </c>
      <c r="AI45" s="77">
        <f t="shared" ca="1" si="61"/>
        <v>15000</v>
      </c>
      <c r="AK45" s="70">
        <f t="shared" si="40"/>
        <v>39</v>
      </c>
      <c r="AL45" s="77">
        <f t="shared" ca="1" si="14"/>
        <v>43435</v>
      </c>
      <c r="AM45" s="77">
        <f t="shared" ca="1" si="15"/>
        <v>8148.5</v>
      </c>
      <c r="AN45" s="77">
        <f t="shared" ca="1" si="16"/>
        <v>6052.8194999999969</v>
      </c>
      <c r="AO45" s="77">
        <f t="shared" ca="1" si="17"/>
        <v>6891.0812774999995</v>
      </c>
      <c r="AP45" s="77">
        <f t="shared" ca="1" si="18"/>
        <v>5747.9384854845021</v>
      </c>
      <c r="AQ45" s="77">
        <f t="shared" ca="1" si="19"/>
        <v>3563.5499777445248</v>
      </c>
      <c r="AR45" s="77">
        <f t="shared" ca="1" si="20"/>
        <v>4622.680013312819</v>
      </c>
      <c r="AS45" s="77">
        <f t="shared" ca="1" si="21"/>
        <v>79.327343930830921</v>
      </c>
      <c r="AT45" s="77">
        <f t="shared" ca="1" si="22"/>
        <v>1096.7214054605465</v>
      </c>
      <c r="AU45" s="77">
        <f t="shared" ca="1" si="23"/>
        <v>400.08396871200796</v>
      </c>
      <c r="AV45" s="77">
        <f t="shared" ca="1" si="24"/>
        <v>444.35992791613603</v>
      </c>
      <c r="AW45" s="77">
        <f t="shared" ca="1" si="25"/>
        <v>7.894602355704933</v>
      </c>
      <c r="AY45" s="77">
        <f t="shared" ca="1" si="26"/>
        <v>80489.956502417059</v>
      </c>
      <c r="AZ45" s="63"/>
      <c r="BA45" s="83" t="b">
        <f t="shared" ca="1" si="27"/>
        <v>1</v>
      </c>
      <c r="BB45" s="63"/>
    </row>
    <row r="46" spans="1:54">
      <c r="A46" s="58"/>
      <c r="B46" s="58"/>
      <c r="C46" s="70">
        <f t="shared" si="38"/>
        <v>40</v>
      </c>
      <c r="D46" s="77">
        <f ca="1">('Active Subscription Projection'!C46-'Active Subscription Projection'!D46)*subscription_price*(subscription_length-'Active Subscription Projection'!D$6)/subscription_length</f>
        <v>12100</v>
      </c>
      <c r="E46" s="77">
        <f ca="1">('Active Subscription Projection'!D46-'Active Subscription Projection'!E46)*subscription_price*(subscription_length-'Active Subscription Projection'!E$6)/subscription_length</f>
        <v>1157.0000000000073</v>
      </c>
      <c r="F46" s="77">
        <f ca="1">('Active Subscription Projection'!E46-'Active Subscription Projection'!F46)*subscription_price*(subscription_length-'Active Subscription Projection'!F$6)/subscription_length</f>
        <v>8775.5156999999945</v>
      </c>
      <c r="G46" s="77">
        <f ca="1">('Active Subscription Projection'!F46-'Active Subscription Projection'!G46)*subscription_price*(subscription_length-'Active Subscription Projection'!G$6)/subscription_length</f>
        <v>6809.659634399999</v>
      </c>
      <c r="H46" s="77">
        <f ca="1">('Active Subscription Projection'!G46-'Active Subscription Projection'!H46)*subscription_price*(subscription_length-'Active Subscription Projection'!H$6)/subscription_length</f>
        <v>5747.3371129482011</v>
      </c>
      <c r="I46" s="77">
        <f ca="1">('Active Subscription Projection'!H46-'Active Subscription Projection'!I46)*subscription_price*(subscription_length-'Active Subscription Projection'!I$6)/subscription_length</f>
        <v>4050.411477226884</v>
      </c>
      <c r="J46" s="77">
        <f ca="1">('Active Subscription Projection'!I46-'Active Subscription Projection'!J46)*subscription_price*(subscription_length-'Active Subscription Projection'!J$6)/subscription_length</f>
        <v>846.59736861128749</v>
      </c>
      <c r="K46" s="77">
        <f ca="1">('Active Subscription Projection'!J46-'Active Subscription Projection'!K46)*subscription_price*(subscription_length-'Active Subscription Projection'!K$6)/subscription_length</f>
        <v>635.11188401368054</v>
      </c>
      <c r="L46" s="77">
        <f ca="1">('Active Subscription Projection'!K46-'Active Subscription Projection'!L46)*subscription_price*(subscription_length-'Active Subscription Projection'!L$6)/subscription_length</f>
        <v>939.4892544272343</v>
      </c>
      <c r="M46" s="77">
        <f ca="1">('Active Subscription Projection'!L46-'Active Subscription Projection'!M46)*subscription_price*(subscription_length-'Active Subscription Projection'!M$6)/subscription_length</f>
        <v>829.1531721531901</v>
      </c>
      <c r="N46" s="77">
        <f ca="1">('Active Subscription Projection'!M46-'Active Subscription Projection'!N46)*subscription_price*(subscription_length-'Active Subscription Projection'!N$6)/subscription_length</f>
        <v>118.96419757207241</v>
      </c>
      <c r="O46" s="77">
        <f ca="1">('Active Subscription Projection'!N46-'Active Subscription Projection'!O46)*subscription_price*(subscription_length-'Active Subscription Projection'!O$6)/subscription_length</f>
        <v>0</v>
      </c>
      <c r="P46" s="59"/>
      <c r="Q46" s="77">
        <f t="shared" ca="1" si="12"/>
        <v>42009.239801352553</v>
      </c>
      <c r="S46" s="70">
        <f t="shared" si="39"/>
        <v>40</v>
      </c>
      <c r="T46" s="77">
        <f ca="1">('Active Subscription Projection'!C46-'Active Subscription Projection'!D46)*admin_cost</f>
        <v>825</v>
      </c>
      <c r="U46" s="77">
        <f ca="1">('Active Subscription Projection'!D46-'Active Subscription Projection'!E46)*admin_cost</f>
        <v>86.775000000000546</v>
      </c>
      <c r="V46" s="77">
        <f ca="1">('Active Subscription Projection'!E46-'Active Subscription Projection'!F46)*admin_cost</f>
        <v>731.29297499999961</v>
      </c>
      <c r="W46" s="77">
        <f ca="1">('Active Subscription Projection'!F46-'Active Subscription Projection'!G46)*admin_cost</f>
        <v>638.40559072499991</v>
      </c>
      <c r="X46" s="77">
        <f ca="1">('Active Subscription Projection'!G46-'Active Subscription Projection'!H46)*admin_cost</f>
        <v>615.78611924445022</v>
      </c>
      <c r="Y46" s="77">
        <f ca="1">('Active Subscription Projection'!H46-'Active Subscription Projection'!I46)*admin_cost</f>
        <v>506.3014346533605</v>
      </c>
      <c r="Z46" s="77">
        <f ca="1">('Active Subscription Projection'!I46-'Active Subscription Projection'!J46)*admin_cost</f>
        <v>126.98960529169312</v>
      </c>
      <c r="AA46" s="77">
        <f ca="1">('Active Subscription Projection'!J46-'Active Subscription Projection'!K46)*admin_cost</f>
        <v>119.0834782525651</v>
      </c>
      <c r="AB46" s="77">
        <f ca="1">('Active Subscription Projection'!K46-'Active Subscription Projection'!L46)*admin_cost</f>
        <v>234.87231360680858</v>
      </c>
      <c r="AC46" s="77">
        <f ca="1">('Active Subscription Projection'!L46-'Active Subscription Projection'!M46)*admin_cost</f>
        <v>310.93243955744629</v>
      </c>
      <c r="AD46" s="77">
        <f ca="1">('Active Subscription Projection'!M46-'Active Subscription Projection'!N46)*admin_cost</f>
        <v>89.223148179054306</v>
      </c>
      <c r="AE46" s="77">
        <f ca="1">('Active Subscription Projection'!N46-'Active Subscription Projection'!O46)*admin_cost</f>
        <v>643.06757909792429</v>
      </c>
      <c r="AG46" s="77">
        <f t="shared" ca="1" si="13"/>
        <v>4927.7296836083015</v>
      </c>
      <c r="AI46" s="77">
        <f t="shared" ca="1" si="61"/>
        <v>15000</v>
      </c>
      <c r="AK46" s="70">
        <f t="shared" si="40"/>
        <v>40</v>
      </c>
      <c r="AL46" s="77">
        <f t="shared" ca="1" si="14"/>
        <v>27925</v>
      </c>
      <c r="AM46" s="77">
        <f t="shared" ca="1" si="15"/>
        <v>1243.7750000000078</v>
      </c>
      <c r="AN46" s="77">
        <f t="shared" ca="1" si="16"/>
        <v>9506.8086749999948</v>
      </c>
      <c r="AO46" s="77">
        <f t="shared" ca="1" si="17"/>
        <v>7448.0652251249994</v>
      </c>
      <c r="AP46" s="77">
        <f t="shared" ca="1" si="18"/>
        <v>6363.1232321926509</v>
      </c>
      <c r="AQ46" s="77">
        <f t="shared" ca="1" si="19"/>
        <v>4556.7129118802441</v>
      </c>
      <c r="AR46" s="77">
        <f t="shared" ca="1" si="20"/>
        <v>973.58697390298062</v>
      </c>
      <c r="AS46" s="77">
        <f t="shared" ca="1" si="21"/>
        <v>754.19536226624564</v>
      </c>
      <c r="AT46" s="77">
        <f t="shared" ca="1" si="22"/>
        <v>1174.3615680340429</v>
      </c>
      <c r="AU46" s="77">
        <f t="shared" ca="1" si="23"/>
        <v>1140.0856117106364</v>
      </c>
      <c r="AV46" s="77">
        <f t="shared" ca="1" si="24"/>
        <v>208.18734575112671</v>
      </c>
      <c r="AW46" s="77">
        <f t="shared" ca="1" si="25"/>
        <v>643.06757909792429</v>
      </c>
      <c r="AY46" s="77">
        <f t="shared" ca="1" si="26"/>
        <v>61936.96948496085</v>
      </c>
      <c r="AZ46" s="63"/>
      <c r="BA46" s="83" t="b">
        <f t="shared" ca="1" si="27"/>
        <v>1</v>
      </c>
      <c r="BB46" s="63"/>
    </row>
    <row r="47" spans="1:54">
      <c r="A47" s="58"/>
      <c r="B47" s="58"/>
      <c r="C47" s="70">
        <f t="shared" si="38"/>
        <v>41</v>
      </c>
      <c r="D47" s="77">
        <f ca="1">('Active Subscription Projection'!C47-'Active Subscription Projection'!D47)*subscription_price*(subscription_length-'Active Subscription Projection'!D$6)/subscription_length</f>
        <v>9350</v>
      </c>
      <c r="E47" s="77">
        <f ca="1">('Active Subscription Projection'!D47-'Active Subscription Projection'!E47)*subscription_price*(subscription_length-'Active Subscription Projection'!E$6)/subscription_length</f>
        <v>18391.500000000004</v>
      </c>
      <c r="F47" s="77">
        <f ca="1">('Active Subscription Projection'!E47-'Active Subscription Projection'!F47)*subscription_price*(subscription_length-'Active Subscription Projection'!F$6)/subscription_length</f>
        <v>8487.896850000001</v>
      </c>
      <c r="G47" s="77">
        <f ca="1">('Active Subscription Projection'!F47-'Active Subscription Projection'!G47)*subscription_price*(subscription_length-'Active Subscription Projection'!G$6)/subscription_length</f>
        <v>4635.7222547999991</v>
      </c>
      <c r="H47" s="77">
        <f ca="1">('Active Subscription Projection'!G47-'Active Subscription Projection'!H47)*subscription_price*(subscription_length-'Active Subscription Projection'!H$6)/subscription_length</f>
        <v>4659.5694798607501</v>
      </c>
      <c r="I47" s="77">
        <f ca="1">('Active Subscription Projection'!H47-'Active Subscription Projection'!I47)*subscription_price*(subscription_length-'Active Subscription Projection'!I$6)/subscription_length</f>
        <v>5932.008186392166</v>
      </c>
      <c r="J47" s="77">
        <f ca="1">('Active Subscription Projection'!I47-'Active Subscription Projection'!J47)*subscription_price*(subscription_length-'Active Subscription Projection'!J$6)/subscription_length</f>
        <v>3989.2755053487303</v>
      </c>
      <c r="K47" s="77">
        <f ca="1">('Active Subscription Projection'!J47-'Active Subscription Projection'!K47)*subscription_price*(subscription_length-'Active Subscription Projection'!K$6)/subscription_length</f>
        <v>2535.4429564150068</v>
      </c>
      <c r="L47" s="77">
        <f ca="1">('Active Subscription Projection'!K47-'Active Subscription Projection'!L47)*subscription_price*(subscription_length-'Active Subscription Projection'!L$6)/subscription_length</f>
        <v>1580.8153222332269</v>
      </c>
      <c r="M47" s="77">
        <f ca="1">('Active Subscription Projection'!L47-'Active Subscription Projection'!M47)*subscription_price*(subscription_length-'Active Subscription Projection'!M$6)/subscription_length</f>
        <v>500.32129386578072</v>
      </c>
      <c r="N47" s="77">
        <f ca="1">('Active Subscription Projection'!M47-'Active Subscription Projection'!N47)*subscription_price*(subscription_length-'Active Subscription Projection'!N$6)/subscription_length</f>
        <v>73.155674403070634</v>
      </c>
      <c r="O47" s="77">
        <f ca="1">('Active Subscription Projection'!N47-'Active Subscription Projection'!O47)*subscription_price*(subscription_length-'Active Subscription Projection'!O$6)/subscription_length</f>
        <v>0</v>
      </c>
      <c r="P47" s="59"/>
      <c r="Q47" s="77">
        <f t="shared" ca="1" si="12"/>
        <v>60135.707523318728</v>
      </c>
      <c r="S47" s="70">
        <f t="shared" si="39"/>
        <v>41</v>
      </c>
      <c r="T47" s="77">
        <f ca="1">('Active Subscription Projection'!C47-'Active Subscription Projection'!D47)*admin_cost</f>
        <v>637.5</v>
      </c>
      <c r="U47" s="77">
        <f ca="1">('Active Subscription Projection'!D47-'Active Subscription Projection'!E47)*admin_cost</f>
        <v>1379.3625000000004</v>
      </c>
      <c r="V47" s="77">
        <f ca="1">('Active Subscription Projection'!E47-'Active Subscription Projection'!F47)*admin_cost</f>
        <v>707.32473750000008</v>
      </c>
      <c r="W47" s="77">
        <f ca="1">('Active Subscription Projection'!F47-'Active Subscription Projection'!G47)*admin_cost</f>
        <v>434.59896138749991</v>
      </c>
      <c r="X47" s="77">
        <f ca="1">('Active Subscription Projection'!G47-'Active Subscription Projection'!H47)*admin_cost</f>
        <v>499.23958712793751</v>
      </c>
      <c r="Y47" s="77">
        <f ca="1">('Active Subscription Projection'!H47-'Active Subscription Projection'!I47)*admin_cost</f>
        <v>741.50102329902074</v>
      </c>
      <c r="Z47" s="77">
        <f ca="1">('Active Subscription Projection'!I47-'Active Subscription Projection'!J47)*admin_cost</f>
        <v>598.39132580230955</v>
      </c>
      <c r="AA47" s="77">
        <f ca="1">('Active Subscription Projection'!J47-'Active Subscription Projection'!K47)*admin_cost</f>
        <v>475.39555432781378</v>
      </c>
      <c r="AB47" s="77">
        <f ca="1">('Active Subscription Projection'!K47-'Active Subscription Projection'!L47)*admin_cost</f>
        <v>395.20383055830678</v>
      </c>
      <c r="AC47" s="77">
        <f ca="1">('Active Subscription Projection'!L47-'Active Subscription Projection'!M47)*admin_cost</f>
        <v>187.62048519966777</v>
      </c>
      <c r="AD47" s="77">
        <f ca="1">('Active Subscription Projection'!M47-'Active Subscription Projection'!N47)*admin_cost</f>
        <v>54.866755802302976</v>
      </c>
      <c r="AE47" s="77">
        <f ca="1">('Active Subscription Projection'!N47-'Active Subscription Projection'!O47)*admin_cost</f>
        <v>193.07033822032463</v>
      </c>
      <c r="AG47" s="77">
        <f t="shared" ca="1" si="13"/>
        <v>6304.0750992251833</v>
      </c>
      <c r="AI47" s="77">
        <f t="shared" ca="1" si="61"/>
        <v>15000</v>
      </c>
      <c r="AK47" s="70">
        <f t="shared" si="40"/>
        <v>41</v>
      </c>
      <c r="AL47" s="77">
        <f t="shared" ca="1" si="14"/>
        <v>24987.5</v>
      </c>
      <c r="AM47" s="77">
        <f t="shared" ca="1" si="15"/>
        <v>19770.862500000003</v>
      </c>
      <c r="AN47" s="77">
        <f t="shared" ca="1" si="16"/>
        <v>9195.2215875000002</v>
      </c>
      <c r="AO47" s="77">
        <f t="shared" ca="1" si="17"/>
        <v>5070.321216187499</v>
      </c>
      <c r="AP47" s="77">
        <f t="shared" ca="1" si="18"/>
        <v>5158.8090669886878</v>
      </c>
      <c r="AQ47" s="77">
        <f t="shared" ca="1" si="19"/>
        <v>6673.5092096911867</v>
      </c>
      <c r="AR47" s="77">
        <f t="shared" ca="1" si="20"/>
        <v>4587.6668311510402</v>
      </c>
      <c r="AS47" s="77">
        <f t="shared" ca="1" si="21"/>
        <v>3010.8385107428207</v>
      </c>
      <c r="AT47" s="77">
        <f t="shared" ca="1" si="22"/>
        <v>1976.0191527915335</v>
      </c>
      <c r="AU47" s="77">
        <f t="shared" ca="1" si="23"/>
        <v>687.94177906544849</v>
      </c>
      <c r="AV47" s="77">
        <f t="shared" ca="1" si="24"/>
        <v>128.02243020537361</v>
      </c>
      <c r="AW47" s="77">
        <f t="shared" ca="1" si="25"/>
        <v>193.07033822032463</v>
      </c>
      <c r="AY47" s="77">
        <f t="shared" ca="1" si="26"/>
        <v>81439.782622543906</v>
      </c>
      <c r="AZ47" s="63"/>
      <c r="BA47" s="83" t="b">
        <f t="shared" ca="1" si="27"/>
        <v>1</v>
      </c>
      <c r="BB47" s="63"/>
    </row>
    <row r="48" spans="1:54">
      <c r="A48" s="58"/>
      <c r="B48" s="58"/>
      <c r="C48" s="70">
        <f t="shared" si="38"/>
        <v>42</v>
      </c>
      <c r="D48" s="77">
        <f ca="1">('Active Subscription Projection'!C48-'Active Subscription Projection'!D48)*subscription_price*(subscription_length-'Active Subscription Projection'!D$6)/subscription_length</f>
        <v>25080</v>
      </c>
      <c r="E48" s="77">
        <f ca="1">('Active Subscription Projection'!D48-'Active Subscription Projection'!E48)*subscription_price*(subscription_length-'Active Subscription Projection'!E$6)/subscription_length</f>
        <v>9495.600000000004</v>
      </c>
      <c r="F48" s="77">
        <f ca="1">('Active Subscription Projection'!E48-'Active Subscription Projection'!F48)*subscription_price*(subscription_length-'Active Subscription Projection'!F$6)/subscription_length</f>
        <v>6154.32996</v>
      </c>
      <c r="G48" s="77">
        <f ca="1">('Active Subscription Projection'!F48-'Active Subscription Projection'!G48)*subscription_price*(subscription_length-'Active Subscription Projection'!G$6)/subscription_length</f>
        <v>4917.9934524799974</v>
      </c>
      <c r="H48" s="77">
        <f ca="1">('Active Subscription Projection'!G48-'Active Subscription Projection'!H48)*subscription_price*(subscription_length-'Active Subscription Projection'!H$6)/subscription_length</f>
        <v>7584.0206605178364</v>
      </c>
      <c r="I48" s="77">
        <f ca="1">('Active Subscription Projection'!H48-'Active Subscription Projection'!I48)*subscription_price*(subscription_length-'Active Subscription Projection'!I$6)/subscription_length</f>
        <v>2211.7762071764746</v>
      </c>
      <c r="J48" s="77">
        <f ca="1">('Active Subscription Projection'!I48-'Active Subscription Projection'!J48)*subscription_price*(subscription_length-'Active Subscription Projection'!J$6)/subscription_length</f>
        <v>1748.6197371260687</v>
      </c>
      <c r="K48" s="77">
        <f ca="1">('Active Subscription Projection'!J48-'Active Subscription Projection'!K48)*subscription_price*(subscription_length-'Active Subscription Projection'!K$6)/subscription_length</f>
        <v>1849.7261362713434</v>
      </c>
      <c r="L48" s="77">
        <f ca="1">('Active Subscription Projection'!K48-'Active Subscription Projection'!L48)*subscription_price*(subscription_length-'Active Subscription Projection'!L$6)/subscription_length</f>
        <v>866.0682016613323</v>
      </c>
      <c r="M48" s="77">
        <f ca="1">('Active Subscription Projection'!L48-'Active Subscription Projection'!M48)*subscription_price*(subscription_length-'Active Subscription Projection'!M$6)/subscription_length</f>
        <v>788.12206351181339</v>
      </c>
      <c r="N48" s="77">
        <f ca="1">('Active Subscription Projection'!M48-'Active Subscription Projection'!N48)*subscription_price*(subscription_length-'Active Subscription Projection'!N$6)/subscription_length</f>
        <v>429.23462755337823</v>
      </c>
      <c r="O48" s="77">
        <f ca="1">('Active Subscription Projection'!N48-'Active Subscription Projection'!O48)*subscription_price*(subscription_length-'Active Subscription Projection'!O$6)/subscription_length</f>
        <v>0</v>
      </c>
      <c r="P48" s="59"/>
      <c r="Q48" s="77">
        <f t="shared" ca="1" si="12"/>
        <v>61125.491046298266</v>
      </c>
      <c r="S48" s="70">
        <f t="shared" si="39"/>
        <v>42</v>
      </c>
      <c r="T48" s="77">
        <f ca="1">('Active Subscription Projection'!C48-'Active Subscription Projection'!D48)*admin_cost</f>
        <v>1710</v>
      </c>
      <c r="U48" s="77">
        <f ca="1">('Active Subscription Projection'!D48-'Active Subscription Projection'!E48)*admin_cost</f>
        <v>712.1700000000003</v>
      </c>
      <c r="V48" s="77">
        <f ca="1">('Active Subscription Projection'!E48-'Active Subscription Projection'!F48)*admin_cost</f>
        <v>512.86083000000008</v>
      </c>
      <c r="W48" s="77">
        <f ca="1">('Active Subscription Projection'!F48-'Active Subscription Projection'!G48)*admin_cost</f>
        <v>461.06188616999975</v>
      </c>
      <c r="X48" s="77">
        <f ca="1">('Active Subscription Projection'!G48-'Active Subscription Projection'!H48)*admin_cost</f>
        <v>812.57364219833971</v>
      </c>
      <c r="Y48" s="77">
        <f ca="1">('Active Subscription Projection'!H48-'Active Subscription Projection'!I48)*admin_cost</f>
        <v>276.47202589705932</v>
      </c>
      <c r="Z48" s="77">
        <f ca="1">('Active Subscription Projection'!I48-'Active Subscription Projection'!J48)*admin_cost</f>
        <v>262.2929605689103</v>
      </c>
      <c r="AA48" s="77">
        <f ca="1">('Active Subscription Projection'!J48-'Active Subscription Projection'!K48)*admin_cost</f>
        <v>346.82365055087689</v>
      </c>
      <c r="AB48" s="77">
        <f ca="1">('Active Subscription Projection'!K48-'Active Subscription Projection'!L48)*admin_cost</f>
        <v>216.51705041533307</v>
      </c>
      <c r="AC48" s="77">
        <f ca="1">('Active Subscription Projection'!L48-'Active Subscription Projection'!M48)*admin_cost</f>
        <v>295.54577381693002</v>
      </c>
      <c r="AD48" s="77">
        <f ca="1">('Active Subscription Projection'!M48-'Active Subscription Projection'!N48)*admin_cost</f>
        <v>321.92597066503367</v>
      </c>
      <c r="AE48" s="77">
        <f ca="1">('Active Subscription Projection'!N48-'Active Subscription Projection'!O48)*admin_cost</f>
        <v>308.0642171046332</v>
      </c>
      <c r="AG48" s="77">
        <f t="shared" ca="1" si="13"/>
        <v>6236.308007387116</v>
      </c>
      <c r="AI48" s="77">
        <f t="shared" ca="1" si="61"/>
        <v>15000</v>
      </c>
      <c r="AK48" s="70">
        <f t="shared" si="40"/>
        <v>42</v>
      </c>
      <c r="AL48" s="77">
        <f t="shared" ca="1" si="14"/>
        <v>41790</v>
      </c>
      <c r="AM48" s="77">
        <f t="shared" ca="1" si="15"/>
        <v>10207.770000000004</v>
      </c>
      <c r="AN48" s="77">
        <f t="shared" ca="1" si="16"/>
        <v>6667.1907900000006</v>
      </c>
      <c r="AO48" s="77">
        <f t="shared" ca="1" si="17"/>
        <v>5379.0553386499969</v>
      </c>
      <c r="AP48" s="77">
        <f t="shared" ca="1" si="18"/>
        <v>8396.5943027161757</v>
      </c>
      <c r="AQ48" s="77">
        <f t="shared" ca="1" si="19"/>
        <v>2488.2482330735338</v>
      </c>
      <c r="AR48" s="77">
        <f t="shared" ca="1" si="20"/>
        <v>2010.912697694979</v>
      </c>
      <c r="AS48" s="77">
        <f t="shared" ca="1" si="21"/>
        <v>2196.5497868222201</v>
      </c>
      <c r="AT48" s="77">
        <f t="shared" ca="1" si="22"/>
        <v>1082.5852520766653</v>
      </c>
      <c r="AU48" s="77">
        <f t="shared" ca="1" si="23"/>
        <v>1083.6678373287434</v>
      </c>
      <c r="AV48" s="77">
        <f t="shared" ca="1" si="24"/>
        <v>751.16059821841191</v>
      </c>
      <c r="AW48" s="77">
        <f t="shared" ca="1" si="25"/>
        <v>308.0642171046332</v>
      </c>
      <c r="AY48" s="77">
        <f t="shared" ca="1" si="26"/>
        <v>82361.799053685361</v>
      </c>
      <c r="AZ48" s="63"/>
      <c r="BA48" s="83" t="b">
        <f t="shared" ca="1" si="27"/>
        <v>1</v>
      </c>
      <c r="BB48" s="63"/>
    </row>
    <row r="49" spans="1:54">
      <c r="A49" s="58"/>
      <c r="B49" s="58"/>
      <c r="C49" s="70">
        <f t="shared" si="38"/>
        <v>43</v>
      </c>
      <c r="D49" s="77">
        <f ca="1">('Active Subscription Projection'!C49-'Active Subscription Projection'!D49)*subscription_price*(subscription_length-'Active Subscription Projection'!D$6)/subscription_length</f>
        <v>26290</v>
      </c>
      <c r="E49" s="77">
        <f ca="1">('Active Subscription Projection'!D49-'Active Subscription Projection'!E49)*subscription_price*(subscription_length-'Active Subscription Projection'!E$6)/subscription_length</f>
        <v>11338.900000000003</v>
      </c>
      <c r="F49" s="77">
        <f ca="1">('Active Subscription Projection'!E49-'Active Subscription Projection'!F49)*subscription_price*(subscription_length-'Active Subscription Projection'!F$6)/subscription_length</f>
        <v>4313.0892600000006</v>
      </c>
      <c r="G49" s="77">
        <f ca="1">('Active Subscription Projection'!F49-'Active Subscription Projection'!G49)*subscription_price*(subscription_length-'Active Subscription Projection'!G$6)/subscription_length</f>
        <v>959.50045759999921</v>
      </c>
      <c r="H49" s="77">
        <f ca="1">('Active Subscription Projection'!G49-'Active Subscription Projection'!H49)*subscription_price*(subscription_length-'Active Subscription Projection'!H$6)/subscription_length</f>
        <v>411.3858211959996</v>
      </c>
      <c r="I49" s="77">
        <f ca="1">('Active Subscription Projection'!H49-'Active Subscription Projection'!I49)*subscription_price*(subscription_length-'Active Subscription Projection'!I$6)/subscription_length</f>
        <v>2967.2671588837165</v>
      </c>
      <c r="J49" s="77">
        <f ca="1">('Active Subscription Projection'!I49-'Active Subscription Projection'!J49)*subscription_price*(subscription_length-'Active Subscription Projection'!J$6)/subscription_length</f>
        <v>3087.7032965089984</v>
      </c>
      <c r="K49" s="77">
        <f ca="1">('Active Subscription Projection'!J49-'Active Subscription Projection'!K49)*subscription_price*(subscription_length-'Active Subscription Projection'!K$6)/subscription_length</f>
        <v>677.67634281449864</v>
      </c>
      <c r="L49" s="77">
        <f ca="1">('Active Subscription Projection'!K49-'Active Subscription Projection'!L49)*subscription_price*(subscription_length-'Active Subscription Projection'!L$6)/subscription_length</f>
        <v>1810.1299846860959</v>
      </c>
      <c r="M49" s="77">
        <f ca="1">('Active Subscription Projection'!L49-'Active Subscription Projection'!M49)*subscription_price*(subscription_length-'Active Subscription Projection'!M$6)/subscription_length</f>
        <v>1203.5867298175208</v>
      </c>
      <c r="N49" s="77">
        <f ca="1">('Active Subscription Projection'!M49-'Active Subscription Projection'!N49)*subscription_price*(subscription_length-'Active Subscription Projection'!N$6)/subscription_length</f>
        <v>343.14414998696157</v>
      </c>
      <c r="O49" s="77">
        <f ca="1">('Active Subscription Projection'!N49-'Active Subscription Projection'!O49)*subscription_price*(subscription_length-'Active Subscription Projection'!O$6)/subscription_length</f>
        <v>0</v>
      </c>
      <c r="P49" s="59"/>
      <c r="Q49" s="77">
        <f t="shared" ca="1" si="12"/>
        <v>53402.383201493787</v>
      </c>
      <c r="S49" s="70">
        <f t="shared" si="39"/>
        <v>43</v>
      </c>
      <c r="T49" s="77">
        <f ca="1">('Active Subscription Projection'!C49-'Active Subscription Projection'!D49)*admin_cost</f>
        <v>1792.5</v>
      </c>
      <c r="U49" s="77">
        <f ca="1">('Active Subscription Projection'!D49-'Active Subscription Projection'!E49)*admin_cost</f>
        <v>850.41750000000025</v>
      </c>
      <c r="V49" s="77">
        <f ca="1">('Active Subscription Projection'!E49-'Active Subscription Projection'!F49)*admin_cost</f>
        <v>359.42410500000005</v>
      </c>
      <c r="W49" s="77">
        <f ca="1">('Active Subscription Projection'!F49-'Active Subscription Projection'!G49)*admin_cost</f>
        <v>89.953167899999926</v>
      </c>
      <c r="X49" s="77">
        <f ca="1">('Active Subscription Projection'!G49-'Active Subscription Projection'!H49)*admin_cost</f>
        <v>44.077052270999957</v>
      </c>
      <c r="Y49" s="77">
        <f ca="1">('Active Subscription Projection'!H49-'Active Subscription Projection'!I49)*admin_cost</f>
        <v>370.90839486046457</v>
      </c>
      <c r="Z49" s="77">
        <f ca="1">('Active Subscription Projection'!I49-'Active Subscription Projection'!J49)*admin_cost</f>
        <v>463.15549447634976</v>
      </c>
      <c r="AA49" s="77">
        <f ca="1">('Active Subscription Projection'!J49-'Active Subscription Projection'!K49)*admin_cost</f>
        <v>127.06431427771849</v>
      </c>
      <c r="AB49" s="77">
        <f ca="1">('Active Subscription Projection'!K49-'Active Subscription Projection'!L49)*admin_cost</f>
        <v>452.53249617152403</v>
      </c>
      <c r="AC49" s="77">
        <f ca="1">('Active Subscription Projection'!L49-'Active Subscription Projection'!M49)*admin_cost</f>
        <v>451.3450236815703</v>
      </c>
      <c r="AD49" s="77">
        <f ca="1">('Active Subscription Projection'!M49-'Active Subscription Projection'!N49)*admin_cost</f>
        <v>257.35811249022117</v>
      </c>
      <c r="AE49" s="77">
        <f ca="1">('Active Subscription Projection'!N49-'Active Subscription Projection'!O49)*admin_cost</f>
        <v>345.15470818615722</v>
      </c>
      <c r="AG49" s="77">
        <f t="shared" ca="1" si="13"/>
        <v>5603.8903693150069</v>
      </c>
      <c r="AI49" s="77">
        <f t="shared" ca="1" si="61"/>
        <v>15000</v>
      </c>
      <c r="AK49" s="70">
        <f t="shared" si="40"/>
        <v>43</v>
      </c>
      <c r="AL49" s="77">
        <f t="shared" ca="1" si="14"/>
        <v>43082.5</v>
      </c>
      <c r="AM49" s="77">
        <f t="shared" ca="1" si="15"/>
        <v>12189.317500000003</v>
      </c>
      <c r="AN49" s="77">
        <f t="shared" ca="1" si="16"/>
        <v>4672.5133650000007</v>
      </c>
      <c r="AO49" s="77">
        <f t="shared" ca="1" si="17"/>
        <v>1049.4536254999991</v>
      </c>
      <c r="AP49" s="77">
        <f t="shared" ca="1" si="18"/>
        <v>455.46287346699955</v>
      </c>
      <c r="AQ49" s="77">
        <f t="shared" ca="1" si="19"/>
        <v>3338.1755537441813</v>
      </c>
      <c r="AR49" s="77">
        <f t="shared" ca="1" si="20"/>
        <v>3550.8587909853482</v>
      </c>
      <c r="AS49" s="77">
        <f t="shared" ca="1" si="21"/>
        <v>804.74065709221713</v>
      </c>
      <c r="AT49" s="77">
        <f t="shared" ca="1" si="22"/>
        <v>2262.6624808576198</v>
      </c>
      <c r="AU49" s="77">
        <f t="shared" ca="1" si="23"/>
        <v>1654.931753499091</v>
      </c>
      <c r="AV49" s="77">
        <f t="shared" ca="1" si="24"/>
        <v>600.50226247718274</v>
      </c>
      <c r="AW49" s="77">
        <f t="shared" ca="1" si="25"/>
        <v>345.15470818615722</v>
      </c>
      <c r="AY49" s="77">
        <f t="shared" ca="1" si="26"/>
        <v>74006.273570808786</v>
      </c>
      <c r="AZ49" s="63"/>
      <c r="BA49" s="83" t="b">
        <f t="shared" ca="1" si="27"/>
        <v>1</v>
      </c>
      <c r="BB49" s="63"/>
    </row>
    <row r="50" spans="1:54">
      <c r="A50" s="58"/>
      <c r="B50" s="58"/>
      <c r="C50" s="70">
        <f t="shared" si="38"/>
        <v>44</v>
      </c>
      <c r="D50" s="77">
        <f ca="1">('Active Subscription Projection'!C50-'Active Subscription Projection'!D50)*subscription_price*(subscription_length-'Active Subscription Projection'!D$6)/subscription_length</f>
        <v>23320</v>
      </c>
      <c r="E50" s="77">
        <f ca="1">('Active Subscription Projection'!D50-'Active Subscription Projection'!E50)*subscription_price*(subscription_length-'Active Subscription Projection'!E$6)/subscription_length</f>
        <v>8037.6000000000022</v>
      </c>
      <c r="F50" s="77">
        <f ca="1">('Active Subscription Projection'!E50-'Active Subscription Projection'!F50)*subscription_price*(subscription_length-'Active Subscription Projection'!F$6)/subscription_length</f>
        <v>8279.2007999999969</v>
      </c>
      <c r="G50" s="77">
        <f ca="1">('Active Subscription Projection'!F50-'Active Subscription Projection'!G50)*subscription_price*(subscription_length-'Active Subscription Projection'!G$6)/subscription_length</f>
        <v>4925.0630400000009</v>
      </c>
      <c r="H50" s="77">
        <f ca="1">('Active Subscription Projection'!G50-'Active Subscription Projection'!H50)*subscription_price*(subscription_length-'Active Subscription Projection'!H$6)/subscription_length</f>
        <v>2404.6620292800026</v>
      </c>
      <c r="I50" s="77">
        <f ca="1">('Active Subscription Projection'!H50-'Active Subscription Projection'!I50)*subscription_price*(subscription_length-'Active Subscription Projection'!I$6)/subscription_length</f>
        <v>3586.0492133423995</v>
      </c>
      <c r="J50" s="77">
        <f ca="1">('Active Subscription Projection'!I50-'Active Subscription Projection'!J50)*subscription_price*(subscription_length-'Active Subscription Projection'!J$6)/subscription_length</f>
        <v>413.95481136626586</v>
      </c>
      <c r="K50" s="77">
        <f ca="1">('Active Subscription Projection'!J50-'Active Subscription Projection'!K50)*subscription_price*(subscription_length-'Active Subscription Projection'!K$6)/subscription_length</f>
        <v>1391.1457380732754</v>
      </c>
      <c r="L50" s="77">
        <f ca="1">('Active Subscription Projection'!K50-'Active Subscription Projection'!L50)*subscription_price*(subscription_length-'Active Subscription Projection'!L$6)/subscription_length</f>
        <v>2163.6697432772976</v>
      </c>
      <c r="M50" s="77">
        <f ca="1">('Active Subscription Projection'!L50-'Active Subscription Projection'!M50)*subscription_price*(subscription_length-'Active Subscription Projection'!M$6)/subscription_length</f>
        <v>144.80328489979547</v>
      </c>
      <c r="N50" s="77">
        <f ca="1">('Active Subscription Projection'!M50-'Active Subscription Projection'!N50)*subscription_price*(subscription_length-'Active Subscription Projection'!N$6)/subscription_length</f>
        <v>610.92850668949495</v>
      </c>
      <c r="O50" s="77">
        <f ca="1">('Active Subscription Projection'!N50-'Active Subscription Projection'!O50)*subscription_price*(subscription_length-'Active Subscription Projection'!O$6)/subscription_length</f>
        <v>0</v>
      </c>
      <c r="P50" s="59"/>
      <c r="Q50" s="77">
        <f t="shared" ca="1" si="12"/>
        <v>55277.077166928531</v>
      </c>
      <c r="S50" s="70">
        <f t="shared" si="39"/>
        <v>44</v>
      </c>
      <c r="T50" s="77">
        <f ca="1">('Active Subscription Projection'!C50-'Active Subscription Projection'!D50)*admin_cost</f>
        <v>1590</v>
      </c>
      <c r="U50" s="77">
        <f ca="1">('Active Subscription Projection'!D50-'Active Subscription Projection'!E50)*admin_cost</f>
        <v>602.82000000000016</v>
      </c>
      <c r="V50" s="77">
        <f ca="1">('Active Subscription Projection'!E50-'Active Subscription Projection'!F50)*admin_cost</f>
        <v>689.93339999999966</v>
      </c>
      <c r="W50" s="77">
        <f ca="1">('Active Subscription Projection'!F50-'Active Subscription Projection'!G50)*admin_cost</f>
        <v>461.72466000000009</v>
      </c>
      <c r="X50" s="77">
        <f ca="1">('Active Subscription Projection'!G50-'Active Subscription Projection'!H50)*admin_cost</f>
        <v>257.64236028000028</v>
      </c>
      <c r="Y50" s="77">
        <f ca="1">('Active Subscription Projection'!H50-'Active Subscription Projection'!I50)*admin_cost</f>
        <v>448.25615166779994</v>
      </c>
      <c r="Z50" s="77">
        <f ca="1">('Active Subscription Projection'!I50-'Active Subscription Projection'!J50)*admin_cost</f>
        <v>62.093221704939879</v>
      </c>
      <c r="AA50" s="77">
        <f ca="1">('Active Subscription Projection'!J50-'Active Subscription Projection'!K50)*admin_cost</f>
        <v>260.83982588873914</v>
      </c>
      <c r="AB50" s="77">
        <f ca="1">('Active Subscription Projection'!K50-'Active Subscription Projection'!L50)*admin_cost</f>
        <v>540.9174358193244</v>
      </c>
      <c r="AC50" s="77">
        <f ca="1">('Active Subscription Projection'!L50-'Active Subscription Projection'!M50)*admin_cost</f>
        <v>54.301231837423302</v>
      </c>
      <c r="AD50" s="77">
        <f ca="1">('Active Subscription Projection'!M50-'Active Subscription Projection'!N50)*admin_cost</f>
        <v>458.19638001712121</v>
      </c>
      <c r="AE50" s="77">
        <f ca="1">('Active Subscription Projection'!N50-'Active Subscription Projection'!O50)*admin_cost</f>
        <v>182.44822928504936</v>
      </c>
      <c r="AG50" s="77">
        <f t="shared" ca="1" si="13"/>
        <v>5609.1728965003967</v>
      </c>
      <c r="AI50" s="77">
        <f t="shared" ca="1" si="61"/>
        <v>15000</v>
      </c>
      <c r="AK50" s="70">
        <f t="shared" si="40"/>
        <v>44</v>
      </c>
      <c r="AL50" s="77">
        <f t="shared" ca="1" si="14"/>
        <v>39910</v>
      </c>
      <c r="AM50" s="77">
        <f t="shared" ca="1" si="15"/>
        <v>8640.4200000000019</v>
      </c>
      <c r="AN50" s="77">
        <f t="shared" ca="1" si="16"/>
        <v>8969.1341999999968</v>
      </c>
      <c r="AO50" s="77">
        <f t="shared" ca="1" si="17"/>
        <v>5386.7877000000008</v>
      </c>
      <c r="AP50" s="77">
        <f t="shared" ca="1" si="18"/>
        <v>2662.3043895600031</v>
      </c>
      <c r="AQ50" s="77">
        <f t="shared" ca="1" si="19"/>
        <v>4034.3053650101992</v>
      </c>
      <c r="AR50" s="77">
        <f t="shared" ca="1" si="20"/>
        <v>476.04803307120574</v>
      </c>
      <c r="AS50" s="77">
        <f t="shared" ca="1" si="21"/>
        <v>1651.9855639620146</v>
      </c>
      <c r="AT50" s="77">
        <f t="shared" ca="1" si="22"/>
        <v>2704.5871790966221</v>
      </c>
      <c r="AU50" s="77">
        <f t="shared" ca="1" si="23"/>
        <v>199.10451673721877</v>
      </c>
      <c r="AV50" s="77">
        <f t="shared" ca="1" si="24"/>
        <v>1069.1248867066161</v>
      </c>
      <c r="AW50" s="77">
        <f t="shared" ca="1" si="25"/>
        <v>182.44822928504936</v>
      </c>
      <c r="AY50" s="77">
        <f t="shared" ca="1" si="26"/>
        <v>75886.250063428917</v>
      </c>
      <c r="AZ50" s="63"/>
      <c r="BA50" s="83" t="b">
        <f t="shared" ca="1" si="27"/>
        <v>1</v>
      </c>
      <c r="BB50" s="63"/>
    </row>
    <row r="51" spans="1:54">
      <c r="A51" s="58"/>
      <c r="B51" s="58"/>
      <c r="C51" s="70">
        <f t="shared" si="38"/>
        <v>45</v>
      </c>
      <c r="D51" s="77">
        <f ca="1">('Active Subscription Projection'!C51-'Active Subscription Projection'!D51)*subscription_price*(subscription_length-'Active Subscription Projection'!D$6)/subscription_length</f>
        <v>26070</v>
      </c>
      <c r="E51" s="77">
        <f ca="1">('Active Subscription Projection'!D51-'Active Subscription Projection'!E51)*subscription_price*(subscription_length-'Active Subscription Projection'!E$6)/subscription_length</f>
        <v>17854.2</v>
      </c>
      <c r="F51" s="77">
        <f ca="1">('Active Subscription Projection'!E51-'Active Subscription Projection'!F51)*subscription_price*(subscription_length-'Active Subscription Projection'!F$6)/subscription_length</f>
        <v>7469.3732400000035</v>
      </c>
      <c r="G51" s="77">
        <f ca="1">('Active Subscription Projection'!F51-'Active Subscription Projection'!G51)*subscription_price*(subscription_length-'Active Subscription Projection'!G$6)/subscription_length</f>
        <v>2447.1490243199951</v>
      </c>
      <c r="H51" s="77">
        <f ca="1">('Active Subscription Projection'!G51-'Active Subscription Projection'!H51)*subscription_price*(subscription_length-'Active Subscription Projection'!H$6)/subscription_length</f>
        <v>3131.3227479534016</v>
      </c>
      <c r="I51" s="77">
        <f ca="1">('Active Subscription Projection'!H51-'Active Subscription Projection'!I51)*subscription_price*(subscription_length-'Active Subscription Projection'!I$6)/subscription_length</f>
        <v>2940.3826916684216</v>
      </c>
      <c r="J51" s="77">
        <f ca="1">('Active Subscription Projection'!I51-'Active Subscription Projection'!J51)*subscription_price*(subscription_length-'Active Subscription Projection'!J$6)/subscription_length</f>
        <v>3733.6468047902713</v>
      </c>
      <c r="K51" s="77">
        <f ca="1">('Active Subscription Projection'!J51-'Active Subscription Projection'!K51)*subscription_price*(subscription_length-'Active Subscription Projection'!K$6)/subscription_length</f>
        <v>229.871959641996</v>
      </c>
      <c r="L51" s="77">
        <f ca="1">('Active Subscription Projection'!K51-'Active Subscription Projection'!L51)*subscription_price*(subscription_length-'Active Subscription Projection'!L$6)/subscription_length</f>
        <v>1459.8442245411716</v>
      </c>
      <c r="M51" s="77">
        <f ca="1">('Active Subscription Projection'!L51-'Active Subscription Projection'!M51)*subscription_price*(subscription_length-'Active Subscription Projection'!M$6)/subscription_length</f>
        <v>272.8603148146467</v>
      </c>
      <c r="N51" s="77">
        <f ca="1">('Active Subscription Projection'!M51-'Active Subscription Projection'!N51)*subscription_price*(subscription_length-'Active Subscription Projection'!N$6)/subscription_length</f>
        <v>386.77949624976145</v>
      </c>
      <c r="O51" s="77">
        <f ca="1">('Active Subscription Projection'!N51-'Active Subscription Projection'!O51)*subscription_price*(subscription_length-'Active Subscription Projection'!O$6)/subscription_length</f>
        <v>0</v>
      </c>
      <c r="P51" s="59"/>
      <c r="Q51" s="77">
        <f t="shared" ca="1" si="12"/>
        <v>65995.43050397966</v>
      </c>
      <c r="S51" s="70">
        <f t="shared" si="39"/>
        <v>45</v>
      </c>
      <c r="T51" s="77">
        <f ca="1">('Active Subscription Projection'!C51-'Active Subscription Projection'!D51)*admin_cost</f>
        <v>1777.5</v>
      </c>
      <c r="U51" s="77">
        <f ca="1">('Active Subscription Projection'!D51-'Active Subscription Projection'!E51)*admin_cost</f>
        <v>1339.0650000000001</v>
      </c>
      <c r="V51" s="77">
        <f ca="1">('Active Subscription Projection'!E51-'Active Subscription Projection'!F51)*admin_cost</f>
        <v>622.44777000000022</v>
      </c>
      <c r="W51" s="77">
        <f ca="1">('Active Subscription Projection'!F51-'Active Subscription Projection'!G51)*admin_cost</f>
        <v>229.42022102999954</v>
      </c>
      <c r="X51" s="77">
        <f ca="1">('Active Subscription Projection'!G51-'Active Subscription Projection'!H51)*admin_cost</f>
        <v>335.49886585215017</v>
      </c>
      <c r="Y51" s="77">
        <f ca="1">('Active Subscription Projection'!H51-'Active Subscription Projection'!I51)*admin_cost</f>
        <v>367.54783645855275</v>
      </c>
      <c r="Z51" s="77">
        <f ca="1">('Active Subscription Projection'!I51-'Active Subscription Projection'!J51)*admin_cost</f>
        <v>560.04702071854069</v>
      </c>
      <c r="AA51" s="77">
        <f ca="1">('Active Subscription Projection'!J51-'Active Subscription Projection'!K51)*admin_cost</f>
        <v>43.10099243287425</v>
      </c>
      <c r="AB51" s="77">
        <f ca="1">('Active Subscription Projection'!K51-'Active Subscription Projection'!L51)*admin_cost</f>
        <v>364.96105613529289</v>
      </c>
      <c r="AC51" s="77">
        <f ca="1">('Active Subscription Projection'!L51-'Active Subscription Projection'!M51)*admin_cost</f>
        <v>102.32261805549251</v>
      </c>
      <c r="AD51" s="77">
        <f ca="1">('Active Subscription Projection'!M51-'Active Subscription Projection'!N51)*admin_cost</f>
        <v>290.08462218732109</v>
      </c>
      <c r="AE51" s="77">
        <f ca="1">('Active Subscription Projection'!N51-'Active Subscription Projection'!O51)*admin_cost</f>
        <v>76.336207850748337</v>
      </c>
      <c r="AG51" s="77">
        <f t="shared" ca="1" si="13"/>
        <v>6108.3322107209715</v>
      </c>
      <c r="AI51" s="77">
        <f t="shared" ca="1" si="61"/>
        <v>15000</v>
      </c>
      <c r="AK51" s="70">
        <f t="shared" si="40"/>
        <v>45</v>
      </c>
      <c r="AL51" s="77">
        <f t="shared" ca="1" si="14"/>
        <v>42847.5</v>
      </c>
      <c r="AM51" s="77">
        <f t="shared" ca="1" si="15"/>
        <v>19193.264999999999</v>
      </c>
      <c r="AN51" s="77">
        <f t="shared" ca="1" si="16"/>
        <v>8091.8210100000033</v>
      </c>
      <c r="AO51" s="77">
        <f t="shared" ca="1" si="17"/>
        <v>2676.5692453499946</v>
      </c>
      <c r="AP51" s="77">
        <f t="shared" ca="1" si="18"/>
        <v>3466.8216138055518</v>
      </c>
      <c r="AQ51" s="77">
        <f t="shared" ca="1" si="19"/>
        <v>3307.9305281269744</v>
      </c>
      <c r="AR51" s="77">
        <f t="shared" ca="1" si="20"/>
        <v>4293.6938255088116</v>
      </c>
      <c r="AS51" s="77">
        <f t="shared" ca="1" si="21"/>
        <v>272.97295207487025</v>
      </c>
      <c r="AT51" s="77">
        <f t="shared" ca="1" si="22"/>
        <v>1824.8052806764645</v>
      </c>
      <c r="AU51" s="77">
        <f t="shared" ca="1" si="23"/>
        <v>375.18293287013921</v>
      </c>
      <c r="AV51" s="77">
        <f t="shared" ca="1" si="24"/>
        <v>676.86411843708254</v>
      </c>
      <c r="AW51" s="77">
        <f t="shared" ca="1" si="25"/>
        <v>76.336207850748337</v>
      </c>
      <c r="AY51" s="77">
        <f t="shared" ca="1" si="26"/>
        <v>87103.762714700642</v>
      </c>
      <c r="AZ51" s="63"/>
      <c r="BA51" s="83" t="b">
        <f t="shared" ca="1" si="27"/>
        <v>1</v>
      </c>
      <c r="BB51" s="63"/>
    </row>
    <row r="52" spans="1:54">
      <c r="A52" s="58"/>
      <c r="B52" s="58"/>
      <c r="C52" s="70">
        <f t="shared" si="38"/>
        <v>46</v>
      </c>
      <c r="D52" s="77">
        <f ca="1">('Active Subscription Projection'!C52-'Active Subscription Projection'!D52)*subscription_price*(subscription_length-'Active Subscription Projection'!D$6)/subscription_length</f>
        <v>29260</v>
      </c>
      <c r="E52" s="77">
        <f ca="1">('Active Subscription Projection'!D52-'Active Subscription Projection'!E52)*subscription_price*(subscription_length-'Active Subscription Projection'!E$6)/subscription_length</f>
        <v>5651.7999999999929</v>
      </c>
      <c r="F52" s="77">
        <f ca="1">('Active Subscription Projection'!E52-'Active Subscription Projection'!F52)*subscription_price*(subscription_length-'Active Subscription Projection'!F$6)/subscription_length</f>
        <v>4877.8703999999998</v>
      </c>
      <c r="G52" s="77">
        <f ca="1">('Active Subscription Projection'!F52-'Active Subscription Projection'!G52)*subscription_price*(subscription_length-'Active Subscription Projection'!G$6)/subscription_length</f>
        <v>5285.4435711999977</v>
      </c>
      <c r="H52" s="77">
        <f ca="1">('Active Subscription Projection'!G52-'Active Subscription Projection'!H52)*subscription_price*(subscription_length-'Active Subscription Projection'!H$6)/subscription_length</f>
        <v>780.10155350399873</v>
      </c>
      <c r="I52" s="77">
        <f ca="1">('Active Subscription Projection'!H52-'Active Subscription Projection'!I52)*subscription_price*(subscription_length-'Active Subscription Projection'!I$6)/subscription_length</f>
        <v>5864.8034792430772</v>
      </c>
      <c r="J52" s="77">
        <f ca="1">('Active Subscription Projection'!I52-'Active Subscription Projection'!J52)*subscription_price*(subscription_length-'Active Subscription Projection'!J$6)/subscription_length</f>
        <v>3160.68675773118</v>
      </c>
      <c r="K52" s="77">
        <f ca="1">('Active Subscription Projection'!J52-'Active Subscription Projection'!K52)*subscription_price*(subscription_length-'Active Subscription Projection'!K$6)/subscription_length</f>
        <v>2541.7301424512261</v>
      </c>
      <c r="L52" s="77">
        <f ca="1">('Active Subscription Projection'!K52-'Active Subscription Projection'!L52)*subscription_price*(subscription_length-'Active Subscription Projection'!L$6)/subscription_length</f>
        <v>1234.8187164781234</v>
      </c>
      <c r="M52" s="77">
        <f ca="1">('Active Subscription Projection'!L52-'Active Subscription Projection'!M52)*subscription_price*(subscription_length-'Active Subscription Projection'!M$6)/subscription_length</f>
        <v>886.08533063275991</v>
      </c>
      <c r="N52" s="77">
        <f ca="1">('Active Subscription Projection'!M52-'Active Subscription Projection'!N52)*subscription_price*(subscription_length-'Active Subscription Projection'!N$6)/subscription_length</f>
        <v>316.37732811592741</v>
      </c>
      <c r="O52" s="77">
        <f ca="1">('Active Subscription Projection'!N52-'Active Subscription Projection'!O52)*subscription_price*(subscription_length-'Active Subscription Projection'!O$6)/subscription_length</f>
        <v>0</v>
      </c>
      <c r="P52" s="59"/>
      <c r="Q52" s="77">
        <f t="shared" ca="1" si="12"/>
        <v>59859.717279356293</v>
      </c>
      <c r="S52" s="70">
        <f t="shared" si="39"/>
        <v>46</v>
      </c>
      <c r="T52" s="77">
        <f ca="1">('Active Subscription Projection'!C52-'Active Subscription Projection'!D52)*admin_cost</f>
        <v>1995</v>
      </c>
      <c r="U52" s="77">
        <f ca="1">('Active Subscription Projection'!D52-'Active Subscription Projection'!E52)*admin_cost</f>
        <v>423.88499999999954</v>
      </c>
      <c r="V52" s="77">
        <f ca="1">('Active Subscription Projection'!E52-'Active Subscription Projection'!F52)*admin_cost</f>
        <v>406.48919999999998</v>
      </c>
      <c r="W52" s="77">
        <f ca="1">('Active Subscription Projection'!F52-'Active Subscription Projection'!G52)*admin_cost</f>
        <v>495.51033479999978</v>
      </c>
      <c r="X52" s="77">
        <f ca="1">('Active Subscription Projection'!G52-'Active Subscription Projection'!H52)*admin_cost</f>
        <v>83.582309303999864</v>
      </c>
      <c r="Y52" s="77">
        <f ca="1">('Active Subscription Projection'!H52-'Active Subscription Projection'!I52)*admin_cost</f>
        <v>733.10043490538465</v>
      </c>
      <c r="Z52" s="77">
        <f ca="1">('Active Subscription Projection'!I52-'Active Subscription Projection'!J52)*admin_cost</f>
        <v>474.103013659677</v>
      </c>
      <c r="AA52" s="77">
        <f ca="1">('Active Subscription Projection'!J52-'Active Subscription Projection'!K52)*admin_cost</f>
        <v>476.5744017096049</v>
      </c>
      <c r="AB52" s="77">
        <f ca="1">('Active Subscription Projection'!K52-'Active Subscription Projection'!L52)*admin_cost</f>
        <v>308.70467911953085</v>
      </c>
      <c r="AC52" s="77">
        <f ca="1">('Active Subscription Projection'!L52-'Active Subscription Projection'!M52)*admin_cost</f>
        <v>332.28199898728496</v>
      </c>
      <c r="AD52" s="77">
        <f ca="1">('Active Subscription Projection'!M52-'Active Subscription Projection'!N52)*admin_cost</f>
        <v>237.28299608694556</v>
      </c>
      <c r="AE52" s="77">
        <f ca="1">('Active Subscription Projection'!N52-'Active Subscription Projection'!O52)*admin_cost</f>
        <v>32.20319825997899</v>
      </c>
      <c r="AG52" s="77">
        <f t="shared" ca="1" si="13"/>
        <v>5998.7175668324062</v>
      </c>
      <c r="AI52" s="77">
        <f t="shared" ca="1" si="61"/>
        <v>15000</v>
      </c>
      <c r="AK52" s="70">
        <f t="shared" si="40"/>
        <v>46</v>
      </c>
      <c r="AL52" s="77">
        <f t="shared" ca="1" si="14"/>
        <v>46255</v>
      </c>
      <c r="AM52" s="77">
        <f t="shared" ca="1" si="15"/>
        <v>6075.6849999999922</v>
      </c>
      <c r="AN52" s="77">
        <f t="shared" ca="1" si="16"/>
        <v>5284.3595999999998</v>
      </c>
      <c r="AO52" s="77">
        <f t="shared" ca="1" si="17"/>
        <v>5780.953905999997</v>
      </c>
      <c r="AP52" s="77">
        <f t="shared" ca="1" si="18"/>
        <v>863.68386280799859</v>
      </c>
      <c r="AQ52" s="77">
        <f t="shared" ca="1" si="19"/>
        <v>6597.9039141484618</v>
      </c>
      <c r="AR52" s="77">
        <f t="shared" ca="1" si="20"/>
        <v>3634.7897713908569</v>
      </c>
      <c r="AS52" s="77">
        <f t="shared" ca="1" si="21"/>
        <v>3018.304544160831</v>
      </c>
      <c r="AT52" s="77">
        <f t="shared" ca="1" si="22"/>
        <v>1543.5233955976541</v>
      </c>
      <c r="AU52" s="77">
        <f t="shared" ca="1" si="23"/>
        <v>1218.367329620045</v>
      </c>
      <c r="AV52" s="77">
        <f t="shared" ca="1" si="24"/>
        <v>553.66032420287297</v>
      </c>
      <c r="AW52" s="77">
        <f t="shared" ca="1" si="25"/>
        <v>32.20319825997899</v>
      </c>
      <c r="AY52" s="77">
        <f t="shared" ca="1" si="26"/>
        <v>80858.434846188698</v>
      </c>
      <c r="AZ52" s="63"/>
      <c r="BA52" s="83" t="b">
        <f t="shared" ca="1" si="27"/>
        <v>1</v>
      </c>
      <c r="BB52" s="63"/>
    </row>
    <row r="53" spans="1:54">
      <c r="A53" s="58"/>
      <c r="B53" s="58"/>
      <c r="C53" s="70">
        <f t="shared" si="38"/>
        <v>47</v>
      </c>
      <c r="D53" s="77">
        <f ca="1">('Active Subscription Projection'!C53-'Active Subscription Projection'!D53)*subscription_price*(subscription_length-'Active Subscription Projection'!D$6)/subscription_length</f>
        <v>4950</v>
      </c>
      <c r="E53" s="77">
        <f ca="1">('Active Subscription Projection'!D53-'Active Subscription Projection'!E53)*subscription_price*(subscription_length-'Active Subscription Projection'!E$6)/subscription_length</f>
        <v>15853.000000000002</v>
      </c>
      <c r="F53" s="77">
        <f ca="1">('Active Subscription Projection'!E53-'Active Subscription Projection'!F53)*subscription_price*(subscription_length-'Active Subscription Projection'!F$6)/subscription_length</f>
        <v>11970.944100000002</v>
      </c>
      <c r="G53" s="77">
        <f ca="1">('Active Subscription Projection'!F53-'Active Subscription Projection'!G53)*subscription_price*(subscription_length-'Active Subscription Projection'!G$6)/subscription_length</f>
        <v>7324.5929904000004</v>
      </c>
      <c r="H53" s="77">
        <f ca="1">('Active Subscription Projection'!G53-'Active Subscription Projection'!H53)*subscription_price*(subscription_length-'Active Subscription Projection'!H$6)/subscription_length</f>
        <v>4844.0107668414012</v>
      </c>
      <c r="I53" s="77">
        <f ca="1">('Active Subscription Projection'!H53-'Active Subscription Projection'!I53)*subscription_price*(subscription_length-'Active Subscription Projection'!I$6)/subscription_length</f>
        <v>512.75598268413887</v>
      </c>
      <c r="J53" s="77">
        <f ca="1">('Active Subscription Projection'!I53-'Active Subscription Projection'!J53)*subscription_price*(subscription_length-'Active Subscription Projection'!J$6)/subscription_length</f>
        <v>2273.117649510923</v>
      </c>
      <c r="K53" s="77">
        <f ca="1">('Active Subscription Projection'!J53-'Active Subscription Projection'!K53)*subscription_price*(subscription_length-'Active Subscription Projection'!K$6)/subscription_length</f>
        <v>933.28280816789629</v>
      </c>
      <c r="L53" s="77">
        <f ca="1">('Active Subscription Projection'!K53-'Active Subscription Projection'!L53)*subscription_price*(subscription_length-'Active Subscription Projection'!L$6)/subscription_length</f>
        <v>1658.910191518431</v>
      </c>
      <c r="M53" s="77">
        <f ca="1">('Active Subscription Projection'!L53-'Active Subscription Projection'!M53)*subscription_price*(subscription_length-'Active Subscription Projection'!M$6)/subscription_length</f>
        <v>932.56274458589905</v>
      </c>
      <c r="N53" s="77">
        <f ca="1">('Active Subscription Projection'!M53-'Active Subscription Projection'!N53)*subscription_price*(subscription_length-'Active Subscription Projection'!N$6)/subscription_length</f>
        <v>397.82682606537037</v>
      </c>
      <c r="O53" s="77">
        <f ca="1">('Active Subscription Projection'!N53-'Active Subscription Projection'!O53)*subscription_price*(subscription_length-'Active Subscription Projection'!O$6)/subscription_length</f>
        <v>0</v>
      </c>
      <c r="P53" s="59"/>
      <c r="Q53" s="77">
        <f t="shared" ca="1" si="12"/>
        <v>51651.004059774059</v>
      </c>
      <c r="S53" s="70">
        <f t="shared" si="39"/>
        <v>47</v>
      </c>
      <c r="T53" s="77">
        <f ca="1">('Active Subscription Projection'!C53-'Active Subscription Projection'!D53)*admin_cost</f>
        <v>337.5</v>
      </c>
      <c r="U53" s="77">
        <f ca="1">('Active Subscription Projection'!D53-'Active Subscription Projection'!E53)*admin_cost</f>
        <v>1188.9750000000001</v>
      </c>
      <c r="V53" s="77">
        <f ca="1">('Active Subscription Projection'!E53-'Active Subscription Projection'!F53)*admin_cost</f>
        <v>997.5786750000002</v>
      </c>
      <c r="W53" s="77">
        <f ca="1">('Active Subscription Projection'!F53-'Active Subscription Projection'!G53)*admin_cost</f>
        <v>686.68059285000004</v>
      </c>
      <c r="X53" s="77">
        <f ca="1">('Active Subscription Projection'!G53-'Active Subscription Projection'!H53)*admin_cost</f>
        <v>519.00115359015012</v>
      </c>
      <c r="Y53" s="77">
        <f ca="1">('Active Subscription Projection'!H53-'Active Subscription Projection'!I53)*admin_cost</f>
        <v>64.094497835517359</v>
      </c>
      <c r="Z53" s="77">
        <f ca="1">('Active Subscription Projection'!I53-'Active Subscription Projection'!J53)*admin_cost</f>
        <v>340.96764742663845</v>
      </c>
      <c r="AA53" s="77">
        <f ca="1">('Active Subscription Projection'!J53-'Active Subscription Projection'!K53)*admin_cost</f>
        <v>174.99052653148055</v>
      </c>
      <c r="AB53" s="77">
        <f ca="1">('Active Subscription Projection'!K53-'Active Subscription Projection'!L53)*admin_cost</f>
        <v>414.72754787960776</v>
      </c>
      <c r="AC53" s="77">
        <f ca="1">('Active Subscription Projection'!L53-'Active Subscription Projection'!M53)*admin_cost</f>
        <v>349.71102921971215</v>
      </c>
      <c r="AD53" s="77">
        <f ca="1">('Active Subscription Projection'!M53-'Active Subscription Projection'!N53)*admin_cost</f>
        <v>298.37011954902778</v>
      </c>
      <c r="AE53" s="77">
        <f ca="1">('Active Subscription Projection'!N53-'Active Subscription Projection'!O53)*admin_cost</f>
        <v>285.07203015579398</v>
      </c>
      <c r="AG53" s="77">
        <f t="shared" ca="1" si="13"/>
        <v>5657.6688200379276</v>
      </c>
      <c r="AI53" s="77">
        <f t="shared" ca="1" si="61"/>
        <v>15000</v>
      </c>
      <c r="AK53" s="70">
        <f t="shared" si="40"/>
        <v>47</v>
      </c>
      <c r="AL53" s="77">
        <f t="shared" ca="1" si="14"/>
        <v>20287.5</v>
      </c>
      <c r="AM53" s="77">
        <f t="shared" ca="1" si="15"/>
        <v>17041.975000000002</v>
      </c>
      <c r="AN53" s="77">
        <f t="shared" ca="1" si="16"/>
        <v>12968.522775000003</v>
      </c>
      <c r="AO53" s="77">
        <f t="shared" ca="1" si="17"/>
        <v>8011.2735832500002</v>
      </c>
      <c r="AP53" s="77">
        <f t="shared" ca="1" si="18"/>
        <v>5363.0119204315515</v>
      </c>
      <c r="AQ53" s="77">
        <f t="shared" ca="1" si="19"/>
        <v>576.85048051965623</v>
      </c>
      <c r="AR53" s="77">
        <f t="shared" ca="1" si="20"/>
        <v>2614.0852969375615</v>
      </c>
      <c r="AS53" s="77">
        <f t="shared" ca="1" si="21"/>
        <v>1108.2733346993768</v>
      </c>
      <c r="AT53" s="77">
        <f t="shared" ca="1" si="22"/>
        <v>2073.6377393980388</v>
      </c>
      <c r="AU53" s="77">
        <f t="shared" ca="1" si="23"/>
        <v>1282.2737738056112</v>
      </c>
      <c r="AV53" s="77">
        <f t="shared" ca="1" si="24"/>
        <v>696.19694561439815</v>
      </c>
      <c r="AW53" s="77">
        <f t="shared" ca="1" si="25"/>
        <v>285.07203015579398</v>
      </c>
      <c r="AY53" s="77">
        <f t="shared" ca="1" si="26"/>
        <v>72308.672879812002</v>
      </c>
      <c r="AZ53" s="63"/>
      <c r="BA53" s="83" t="b">
        <f t="shared" ca="1" si="27"/>
        <v>1</v>
      </c>
      <c r="BB53" s="63"/>
    </row>
    <row r="54" spans="1:54">
      <c r="A54" s="58"/>
      <c r="B54" s="58"/>
      <c r="C54" s="70">
        <f t="shared" si="38"/>
        <v>48</v>
      </c>
      <c r="D54" s="77">
        <f ca="1">('Active Subscription Projection'!C54-'Active Subscription Projection'!D54)*subscription_price*(subscription_length-'Active Subscription Projection'!D$6)/subscription_length</f>
        <v>20459.999999999989</v>
      </c>
      <c r="E54" s="77">
        <f ca="1">('Active Subscription Projection'!D54-'Active Subscription Projection'!E54)*subscription_price*(subscription_length-'Active Subscription Projection'!E$6)/subscription_length</f>
        <v>17419.600000000002</v>
      </c>
      <c r="F54" s="77">
        <f ca="1">('Active Subscription Projection'!E54-'Active Subscription Projection'!F54)*subscription_price*(subscription_length-'Active Subscription Projection'!F$6)/subscription_length</f>
        <v>10019.330640000002</v>
      </c>
      <c r="G54" s="77">
        <f ca="1">('Active Subscription Projection'!F54-'Active Subscription Projection'!G54)*subscription_price*(subscription_length-'Active Subscription Projection'!G$6)/subscription_length</f>
        <v>4270.1030803199974</v>
      </c>
      <c r="H54" s="77">
        <f ca="1">('Active Subscription Projection'!G54-'Active Subscription Projection'!H54)*subscription_price*(subscription_length-'Active Subscription Projection'!H$6)/subscription_length</f>
        <v>1596.3421000665594</v>
      </c>
      <c r="I54" s="77">
        <f ca="1">('Active Subscription Projection'!H54-'Active Subscription Projection'!I54)*subscription_price*(subscription_length-'Active Subscription Projection'!I$6)/subscription_length</f>
        <v>5237.598430318385</v>
      </c>
      <c r="J54" s="77">
        <f ca="1">('Active Subscription Projection'!I54-'Active Subscription Projection'!J54)*subscription_price*(subscription_length-'Active Subscription Projection'!J$6)/subscription_length</f>
        <v>912.50905295054736</v>
      </c>
      <c r="K54" s="77">
        <f ca="1">('Active Subscription Projection'!J54-'Active Subscription Projection'!K54)*subscription_price*(subscription_length-'Active Subscription Projection'!K$6)/subscription_length</f>
        <v>1567.3255493478609</v>
      </c>
      <c r="L54" s="77">
        <f ca="1">('Active Subscription Projection'!K54-'Active Subscription Projection'!L54)*subscription_price*(subscription_length-'Active Subscription Projection'!L$6)/subscription_length</f>
        <v>1540.9272099514328</v>
      </c>
      <c r="M54" s="77">
        <f ca="1">('Active Subscription Projection'!L54-'Active Subscription Projection'!M54)*subscription_price*(subscription_length-'Active Subscription Projection'!M$6)/subscription_length</f>
        <v>30.744727326695283</v>
      </c>
      <c r="N54" s="77">
        <f ca="1">('Active Subscription Projection'!M54-'Active Subscription Projection'!N54)*subscription_price*(subscription_length-'Active Subscription Projection'!N$6)/subscription_length</f>
        <v>239.38869520809476</v>
      </c>
      <c r="O54" s="77">
        <f ca="1">('Active Subscription Projection'!N54-'Active Subscription Projection'!O54)*subscription_price*(subscription_length-'Active Subscription Projection'!O$6)/subscription_length</f>
        <v>0</v>
      </c>
      <c r="P54" s="59"/>
      <c r="Q54" s="77">
        <f t="shared" ca="1" si="12"/>
        <v>63293.869485489566</v>
      </c>
      <c r="S54" s="70">
        <f t="shared" si="39"/>
        <v>48</v>
      </c>
      <c r="T54" s="77">
        <f ca="1">('Active Subscription Projection'!C54-'Active Subscription Projection'!D54)*admin_cost</f>
        <v>1394.9999999999993</v>
      </c>
      <c r="U54" s="77">
        <f ca="1">('Active Subscription Projection'!D54-'Active Subscription Projection'!E54)*admin_cost</f>
        <v>1306.47</v>
      </c>
      <c r="V54" s="77">
        <f ca="1">('Active Subscription Projection'!E54-'Active Subscription Projection'!F54)*admin_cost</f>
        <v>834.94422000000009</v>
      </c>
      <c r="W54" s="77">
        <f ca="1">('Active Subscription Projection'!F54-'Active Subscription Projection'!G54)*admin_cost</f>
        <v>400.32216377999976</v>
      </c>
      <c r="X54" s="77">
        <f ca="1">('Active Subscription Projection'!G54-'Active Subscription Projection'!H54)*admin_cost</f>
        <v>171.03665357855994</v>
      </c>
      <c r="Y54" s="77">
        <f ca="1">('Active Subscription Projection'!H54-'Active Subscription Projection'!I54)*admin_cost</f>
        <v>654.69980378979812</v>
      </c>
      <c r="Z54" s="77">
        <f ca="1">('Active Subscription Projection'!I54-'Active Subscription Projection'!J54)*admin_cost</f>
        <v>136.8763579425821</v>
      </c>
      <c r="AA54" s="77">
        <f ca="1">('Active Subscription Projection'!J54-'Active Subscription Projection'!K54)*admin_cost</f>
        <v>293.87354050272393</v>
      </c>
      <c r="AB54" s="77">
        <f ca="1">('Active Subscription Projection'!K54-'Active Subscription Projection'!L54)*admin_cost</f>
        <v>385.2318024878582</v>
      </c>
      <c r="AC54" s="77">
        <f ca="1">('Active Subscription Projection'!L54-'Active Subscription Projection'!M54)*admin_cost</f>
        <v>11.529272747510731</v>
      </c>
      <c r="AD54" s="77">
        <f ca="1">('Active Subscription Projection'!M54-'Active Subscription Projection'!N54)*admin_cost</f>
        <v>179.54152140607107</v>
      </c>
      <c r="AE54" s="77">
        <f ca="1">('Active Subscription Projection'!N54-'Active Subscription Projection'!O54)*admin_cost</f>
        <v>214.57885830684711</v>
      </c>
      <c r="AG54" s="77">
        <f t="shared" ca="1" si="13"/>
        <v>5984.1041945419502</v>
      </c>
      <c r="AI54" s="77">
        <f t="shared" ca="1" si="61"/>
        <v>15000</v>
      </c>
      <c r="AK54" s="70">
        <f t="shared" si="40"/>
        <v>48</v>
      </c>
      <c r="AL54" s="77">
        <f t="shared" ca="1" si="14"/>
        <v>36854.999999999985</v>
      </c>
      <c r="AM54" s="77">
        <f t="shared" ca="1" si="15"/>
        <v>18726.070000000003</v>
      </c>
      <c r="AN54" s="77">
        <f t="shared" ca="1" si="16"/>
        <v>10854.274860000001</v>
      </c>
      <c r="AO54" s="77">
        <f t="shared" ca="1" si="17"/>
        <v>4670.4252440999971</v>
      </c>
      <c r="AP54" s="77">
        <f t="shared" ca="1" si="18"/>
        <v>1767.3787536451193</v>
      </c>
      <c r="AQ54" s="77">
        <f t="shared" ca="1" si="19"/>
        <v>5892.2982341081834</v>
      </c>
      <c r="AR54" s="77">
        <f t="shared" ca="1" si="20"/>
        <v>1049.3854108931296</v>
      </c>
      <c r="AS54" s="77">
        <f t="shared" ca="1" si="21"/>
        <v>1861.1990898505849</v>
      </c>
      <c r="AT54" s="77">
        <f t="shared" ca="1" si="22"/>
        <v>1926.159012439291</v>
      </c>
      <c r="AU54" s="77">
        <f t="shared" ca="1" si="23"/>
        <v>42.274000074206015</v>
      </c>
      <c r="AV54" s="77">
        <f t="shared" ca="1" si="24"/>
        <v>418.93021661416583</v>
      </c>
      <c r="AW54" s="77">
        <f t="shared" ca="1" si="25"/>
        <v>214.57885830684711</v>
      </c>
      <c r="AY54" s="77">
        <f t="shared" ca="1" si="26"/>
        <v>84277.97368003153</v>
      </c>
      <c r="AZ54" s="63"/>
      <c r="BA54" s="83" t="b">
        <f t="shared" ca="1" si="27"/>
        <v>1</v>
      </c>
      <c r="BB54" s="63"/>
    </row>
    <row r="55" spans="1:54">
      <c r="A55" s="58"/>
      <c r="B55" s="58"/>
      <c r="C55" s="70">
        <f t="shared" si="38"/>
        <v>49</v>
      </c>
      <c r="D55" s="77">
        <f ca="1">('Active Subscription Projection'!C55-'Active Subscription Projection'!D55)*subscription_price*(subscription_length-'Active Subscription Projection'!D$6)/subscription_length</f>
        <v>15180</v>
      </c>
      <c r="E55" s="77">
        <f ca="1">('Active Subscription Projection'!D55-'Active Subscription Projection'!E55)*subscription_price*(subscription_length-'Active Subscription Projection'!E$6)/subscription_length</f>
        <v>3103.1999999999971</v>
      </c>
      <c r="F55" s="77">
        <f ca="1">('Active Subscription Projection'!E55-'Active Subscription Projection'!F55)*subscription_price*(subscription_length-'Active Subscription Projection'!F$6)/subscription_length</f>
        <v>2019.2522399999989</v>
      </c>
      <c r="G55" s="77">
        <f ca="1">('Active Subscription Projection'!F55-'Active Subscription Projection'!G55)*subscription_price*(subscription_length-'Active Subscription Projection'!G$6)/subscription_length</f>
        <v>8667.4615820800027</v>
      </c>
      <c r="H55" s="77">
        <f ca="1">('Active Subscription Projection'!G55-'Active Subscription Projection'!H55)*subscription_price*(subscription_length-'Active Subscription Projection'!H$6)/subscription_length</f>
        <v>9655.6007143489642</v>
      </c>
      <c r="I55" s="77">
        <f ca="1">('Active Subscription Projection'!H55-'Active Subscription Projection'!I55)*subscription_price*(subscription_length-'Active Subscription Projection'!I$6)/subscription_length</f>
        <v>5633.7594404419551</v>
      </c>
      <c r="J55" s="77">
        <f ca="1">('Active Subscription Projection'!I55-'Active Subscription Projection'!J55)*subscription_price*(subscription_length-'Active Subscription Projection'!J$6)/subscription_length</f>
        <v>772.78649330493408</v>
      </c>
      <c r="K55" s="77">
        <f ca="1">('Active Subscription Projection'!J55-'Active Subscription Projection'!K55)*subscription_price*(subscription_length-'Active Subscription Projection'!K$6)/subscription_length</f>
        <v>2663.0503572558355</v>
      </c>
      <c r="L55" s="77">
        <f ca="1">('Active Subscription Projection'!K55-'Active Subscription Projection'!L55)*subscription_price*(subscription_length-'Active Subscription Projection'!L$6)/subscription_length</f>
        <v>788.09986184830359</v>
      </c>
      <c r="M55" s="77">
        <f ca="1">('Active Subscription Projection'!L55-'Active Subscription Projection'!M55)*subscription_price*(subscription_length-'Active Subscription Projection'!M$6)/subscription_length</f>
        <v>28.804277303632261</v>
      </c>
      <c r="N55" s="77">
        <f ca="1">('Active Subscription Projection'!M55-'Active Subscription Projection'!N55)*subscription_price*(subscription_length-'Active Subscription Projection'!N$6)/subscription_length</f>
        <v>276.13220437126893</v>
      </c>
      <c r="O55" s="77">
        <f ca="1">('Active Subscription Projection'!N55-'Active Subscription Projection'!O55)*subscription_price*(subscription_length-'Active Subscription Projection'!O$6)/subscription_length</f>
        <v>0</v>
      </c>
      <c r="P55" s="59"/>
      <c r="Q55" s="77">
        <f t="shared" ca="1" si="12"/>
        <v>48788.147170954908</v>
      </c>
      <c r="S55" s="70">
        <f t="shared" si="39"/>
        <v>49</v>
      </c>
      <c r="T55" s="77">
        <f ca="1">('Active Subscription Projection'!C55-'Active Subscription Projection'!D55)*admin_cost</f>
        <v>1035</v>
      </c>
      <c r="U55" s="77">
        <f ca="1">('Active Subscription Projection'!D55-'Active Subscription Projection'!E55)*admin_cost</f>
        <v>232.73999999999978</v>
      </c>
      <c r="V55" s="77">
        <f ca="1">('Active Subscription Projection'!E55-'Active Subscription Projection'!F55)*admin_cost</f>
        <v>168.27101999999991</v>
      </c>
      <c r="W55" s="77">
        <f ca="1">('Active Subscription Projection'!F55-'Active Subscription Projection'!G55)*admin_cost</f>
        <v>812.57452332000025</v>
      </c>
      <c r="X55" s="77">
        <f ca="1">('Active Subscription Projection'!G55-'Active Subscription Projection'!H55)*admin_cost</f>
        <v>1034.5286479659605</v>
      </c>
      <c r="Y55" s="77">
        <f ca="1">('Active Subscription Projection'!H55-'Active Subscription Projection'!I55)*admin_cost</f>
        <v>704.2199300552445</v>
      </c>
      <c r="Z55" s="77">
        <f ca="1">('Active Subscription Projection'!I55-'Active Subscription Projection'!J55)*admin_cost</f>
        <v>115.91797399574011</v>
      </c>
      <c r="AA55" s="77">
        <f ca="1">('Active Subscription Projection'!J55-'Active Subscription Projection'!K55)*admin_cost</f>
        <v>499.32194198546915</v>
      </c>
      <c r="AB55" s="77">
        <f ca="1">('Active Subscription Projection'!K55-'Active Subscription Projection'!L55)*admin_cost</f>
        <v>197.0249654620759</v>
      </c>
      <c r="AC55" s="77">
        <f ca="1">('Active Subscription Projection'!L55-'Active Subscription Projection'!M55)*admin_cost</f>
        <v>10.801603988862098</v>
      </c>
      <c r="AD55" s="77">
        <f ca="1">('Active Subscription Projection'!M55-'Active Subscription Projection'!N55)*admin_cost</f>
        <v>207.09915327845169</v>
      </c>
      <c r="AE55" s="77">
        <f ca="1">('Active Subscription Projection'!N55-'Active Subscription Projection'!O55)*admin_cost</f>
        <v>454.29754391051995</v>
      </c>
      <c r="AG55" s="77">
        <f t="shared" ca="1" si="13"/>
        <v>5471.7973039623239</v>
      </c>
      <c r="AI55" s="77">
        <f t="shared" ca="1" si="61"/>
        <v>15000</v>
      </c>
      <c r="AK55" s="70">
        <f t="shared" si="40"/>
        <v>49</v>
      </c>
      <c r="AL55" s="77">
        <f t="shared" ca="1" si="14"/>
        <v>31215</v>
      </c>
      <c r="AM55" s="77">
        <f t="shared" ca="1" si="15"/>
        <v>3335.9399999999969</v>
      </c>
      <c r="AN55" s="77">
        <f t="shared" ca="1" si="16"/>
        <v>2187.523259999999</v>
      </c>
      <c r="AO55" s="77">
        <f t="shared" ca="1" si="17"/>
        <v>9480.0361054000023</v>
      </c>
      <c r="AP55" s="77">
        <f t="shared" ca="1" si="18"/>
        <v>10690.129362314925</v>
      </c>
      <c r="AQ55" s="77">
        <f t="shared" ca="1" si="19"/>
        <v>6337.9793704971999</v>
      </c>
      <c r="AR55" s="77">
        <f t="shared" ca="1" si="20"/>
        <v>888.7044673006742</v>
      </c>
      <c r="AS55" s="77">
        <f t="shared" ca="1" si="21"/>
        <v>3162.3722992413045</v>
      </c>
      <c r="AT55" s="77">
        <f t="shared" ca="1" si="22"/>
        <v>985.12482731037949</v>
      </c>
      <c r="AU55" s="77">
        <f t="shared" ca="1" si="23"/>
        <v>39.60588129249436</v>
      </c>
      <c r="AV55" s="77">
        <f t="shared" ca="1" si="24"/>
        <v>483.23135764972062</v>
      </c>
      <c r="AW55" s="77">
        <f t="shared" ca="1" si="25"/>
        <v>454.29754391051995</v>
      </c>
      <c r="AY55" s="77">
        <f t="shared" ca="1" si="26"/>
        <v>69259.944474917225</v>
      </c>
      <c r="AZ55" s="63"/>
      <c r="BA55" s="83" t="b">
        <f t="shared" ca="1" si="27"/>
        <v>1</v>
      </c>
      <c r="BB55" s="63"/>
    </row>
    <row r="56" spans="1:54">
      <c r="A56" s="58"/>
      <c r="B56" s="58"/>
      <c r="C56" s="70">
        <f t="shared" si="38"/>
        <v>50</v>
      </c>
      <c r="D56" s="77">
        <f ca="1">('Active Subscription Projection'!C56-'Active Subscription Projection'!D56)*subscription_price*(subscription_length-'Active Subscription Projection'!D$6)/subscription_length</f>
        <v>17600</v>
      </c>
      <c r="E56" s="77">
        <f ca="1">('Active Subscription Projection'!D56-'Active Subscription Projection'!E56)*subscription_price*(subscription_length-'Active Subscription Projection'!E$6)/subscription_length</f>
        <v>672.00000000000728</v>
      </c>
      <c r="F56" s="77">
        <f ca="1">('Active Subscription Projection'!E56-'Active Subscription Projection'!F56)*subscription_price*(subscription_length-'Active Subscription Projection'!F$6)/subscription_length</f>
        <v>8849.4335999999948</v>
      </c>
      <c r="G56" s="77">
        <f ca="1">('Active Subscription Projection'!F56-'Active Subscription Projection'!G56)*subscription_price*(subscription_length-'Active Subscription Projection'!G$6)/subscription_length</f>
        <v>5585.6424960000004</v>
      </c>
      <c r="H56" s="77">
        <f ca="1">('Active Subscription Projection'!G56-'Active Subscription Projection'!H56)*subscription_price*(subscription_length-'Active Subscription Projection'!H$6)/subscription_length</f>
        <v>1629.5744505600042</v>
      </c>
      <c r="I56" s="77">
        <f ca="1">('Active Subscription Projection'!H56-'Active Subscription Projection'!I56)*subscription_price*(subscription_length-'Active Subscription Projection'!I$6)/subscription_length</f>
        <v>4428.7842771647975</v>
      </c>
      <c r="J56" s="77">
        <f ca="1">('Active Subscription Projection'!I56-'Active Subscription Projection'!J56)*subscription_price*(subscription_length-'Active Subscription Projection'!J$6)/subscription_length</f>
        <v>113.60794450118192</v>
      </c>
      <c r="K56" s="77">
        <f ca="1">('Active Subscription Projection'!J56-'Active Subscription Projection'!K56)*subscription_price*(subscription_length-'Active Subscription Projection'!K$6)/subscription_length</f>
        <v>2625.1614951777592</v>
      </c>
      <c r="L56" s="77">
        <f ca="1">('Active Subscription Projection'!K56-'Active Subscription Projection'!L56)*subscription_price*(subscription_length-'Active Subscription Projection'!L$6)/subscription_length</f>
        <v>1770.4903828770412</v>
      </c>
      <c r="M56" s="77">
        <f ca="1">('Active Subscription Projection'!L56-'Active Subscription Projection'!M56)*subscription_price*(subscription_length-'Active Subscription Projection'!M$6)/subscription_length</f>
        <v>855.7770294726688</v>
      </c>
      <c r="N56" s="77">
        <f ca="1">('Active Subscription Projection'!M56-'Active Subscription Projection'!N56)*subscription_price*(subscription_length-'Active Subscription Projection'!N$6)/subscription_length</f>
        <v>346.5499959402182</v>
      </c>
      <c r="O56" s="77">
        <f ca="1">('Active Subscription Projection'!N56-'Active Subscription Projection'!O56)*subscription_price*(subscription_length-'Active Subscription Projection'!O$6)/subscription_length</f>
        <v>0</v>
      </c>
      <c r="P56" s="59"/>
      <c r="Q56" s="77">
        <f t="shared" ca="1" si="12"/>
        <v>44477.021671693677</v>
      </c>
      <c r="S56" s="70">
        <f t="shared" si="39"/>
        <v>50</v>
      </c>
      <c r="T56" s="77">
        <f ca="1">('Active Subscription Projection'!C56-'Active Subscription Projection'!D56)*admin_cost</f>
        <v>1200</v>
      </c>
      <c r="U56" s="77">
        <f ca="1">('Active Subscription Projection'!D56-'Active Subscription Projection'!E56)*admin_cost</f>
        <v>50.400000000000546</v>
      </c>
      <c r="V56" s="77">
        <f ca="1">('Active Subscription Projection'!E56-'Active Subscription Projection'!F56)*admin_cost</f>
        <v>737.45279999999957</v>
      </c>
      <c r="W56" s="77">
        <f ca="1">('Active Subscription Projection'!F56-'Active Subscription Projection'!G56)*admin_cost</f>
        <v>523.65398400000004</v>
      </c>
      <c r="X56" s="77">
        <f ca="1">('Active Subscription Projection'!G56-'Active Subscription Projection'!H56)*admin_cost</f>
        <v>174.59726256000044</v>
      </c>
      <c r="Y56" s="77">
        <f ca="1">('Active Subscription Projection'!H56-'Active Subscription Projection'!I56)*admin_cost</f>
        <v>553.59803464559968</v>
      </c>
      <c r="Z56" s="77">
        <f ca="1">('Active Subscription Projection'!I56-'Active Subscription Projection'!J56)*admin_cost</f>
        <v>17.041191675177288</v>
      </c>
      <c r="AA56" s="77">
        <f ca="1">('Active Subscription Projection'!J56-'Active Subscription Projection'!K56)*admin_cost</f>
        <v>492.21778034582985</v>
      </c>
      <c r="AB56" s="77">
        <f ca="1">('Active Subscription Projection'!K56-'Active Subscription Projection'!L56)*admin_cost</f>
        <v>442.62259571926029</v>
      </c>
      <c r="AC56" s="77">
        <f ca="1">('Active Subscription Projection'!L56-'Active Subscription Projection'!M56)*admin_cost</f>
        <v>320.9163860522508</v>
      </c>
      <c r="AD56" s="77">
        <f ca="1">('Active Subscription Projection'!M56-'Active Subscription Projection'!N56)*admin_cost</f>
        <v>259.91249695516365</v>
      </c>
      <c r="AE56" s="77">
        <f ca="1">('Active Subscription Projection'!N56-'Active Subscription Projection'!O56)*admin_cost</f>
        <v>455.50710716380206</v>
      </c>
      <c r="AG56" s="77">
        <f t="shared" ca="1" si="13"/>
        <v>5227.9196391170844</v>
      </c>
      <c r="AI56" s="77">
        <f t="shared" ca="1" si="61"/>
        <v>15000</v>
      </c>
      <c r="AK56" s="70">
        <f t="shared" si="40"/>
        <v>50</v>
      </c>
      <c r="AL56" s="77">
        <f t="shared" ca="1" si="14"/>
        <v>33800</v>
      </c>
      <c r="AM56" s="77">
        <f t="shared" ca="1" si="15"/>
        <v>722.40000000000782</v>
      </c>
      <c r="AN56" s="77">
        <f t="shared" ca="1" si="16"/>
        <v>9586.886399999994</v>
      </c>
      <c r="AO56" s="77">
        <f t="shared" ca="1" si="17"/>
        <v>6109.2964800000009</v>
      </c>
      <c r="AP56" s="77">
        <f t="shared" ca="1" si="18"/>
        <v>1804.1717131200046</v>
      </c>
      <c r="AQ56" s="77">
        <f t="shared" ca="1" si="19"/>
        <v>4982.3823118103974</v>
      </c>
      <c r="AR56" s="77">
        <f t="shared" ca="1" si="20"/>
        <v>130.64913617635921</v>
      </c>
      <c r="AS56" s="77">
        <f t="shared" ca="1" si="21"/>
        <v>3117.3792755235891</v>
      </c>
      <c r="AT56" s="77">
        <f t="shared" ca="1" si="22"/>
        <v>2213.1129785963012</v>
      </c>
      <c r="AU56" s="77">
        <f t="shared" ca="1" si="23"/>
        <v>1176.6934155249196</v>
      </c>
      <c r="AV56" s="77">
        <f t="shared" ca="1" si="24"/>
        <v>606.46249289538184</v>
      </c>
      <c r="AW56" s="77">
        <f t="shared" ca="1" si="25"/>
        <v>455.50710716380206</v>
      </c>
      <c r="AY56" s="77">
        <f t="shared" ca="1" si="26"/>
        <v>64704.941310810762</v>
      </c>
      <c r="AZ56" s="63"/>
      <c r="BA56" s="83" t="b">
        <f t="shared" ca="1" si="27"/>
        <v>1</v>
      </c>
      <c r="BB56" s="63"/>
    </row>
    <row r="57" spans="1:54">
      <c r="A57" s="58"/>
      <c r="B57" s="58"/>
      <c r="C57" s="70">
        <f t="shared" si="38"/>
        <v>51</v>
      </c>
      <c r="D57" s="77">
        <f ca="1">('Active Subscription Projection'!C57-'Active Subscription Projection'!D57)*subscription_price*(subscription_length-'Active Subscription Projection'!D$6)/subscription_length</f>
        <v>24310</v>
      </c>
      <c r="E57" s="77">
        <f ca="1">('Active Subscription Projection'!D57-'Active Subscription Projection'!E57)*subscription_price*(subscription_length-'Active Subscription Projection'!E$6)/subscription_length</f>
        <v>7556.3</v>
      </c>
      <c r="F57" s="77">
        <f ca="1">('Active Subscription Projection'!E57-'Active Subscription Projection'!F57)*subscription_price*(subscription_length-'Active Subscription Projection'!F$6)/subscription_length</f>
        <v>2025.8985599999987</v>
      </c>
      <c r="G57" s="77">
        <f ca="1">('Active Subscription Projection'!F57-'Active Subscription Projection'!G57)*subscription_price*(subscription_length-'Active Subscription Projection'!G$6)/subscription_length</f>
        <v>8715.8658047999998</v>
      </c>
      <c r="H57" s="77">
        <f ca="1">('Active Subscription Projection'!G57-'Active Subscription Projection'!H57)*subscription_price*(subscription_length-'Active Subscription Projection'!H$6)/subscription_length</f>
        <v>1000.9627135199999</v>
      </c>
      <c r="I57" s="77">
        <f ca="1">('Active Subscription Projection'!H57-'Active Subscription Projection'!I57)*subscription_price*(subscription_length-'Active Subscription Projection'!I$6)/subscription_length</f>
        <v>3613.7613851539172</v>
      </c>
      <c r="J57" s="77">
        <f ca="1">('Active Subscription Projection'!I57-'Active Subscription Projection'!J57)*subscription_price*(subscription_length-'Active Subscription Projection'!J$6)/subscription_length</f>
        <v>2437.5043614553624</v>
      </c>
      <c r="K57" s="77">
        <f ca="1">('Active Subscription Projection'!J57-'Active Subscription Projection'!K57)*subscription_price*(subscription_length-'Active Subscription Projection'!K$6)/subscription_length</f>
        <v>987.13952140245601</v>
      </c>
      <c r="L57" s="77">
        <f ca="1">('Active Subscription Projection'!K57-'Active Subscription Projection'!L57)*subscription_price*(subscription_length-'Active Subscription Projection'!L$6)/subscription_length</f>
        <v>1450.15282691845</v>
      </c>
      <c r="M57" s="77">
        <f ca="1">('Active Subscription Projection'!L57-'Active Subscription Projection'!M57)*subscription_price*(subscription_length-'Active Subscription Projection'!M$6)/subscription_length</f>
        <v>608.60624430777443</v>
      </c>
      <c r="N57" s="77">
        <f ca="1">('Active Subscription Projection'!M57-'Active Subscription Projection'!N57)*subscription_price*(subscription_length-'Active Subscription Projection'!N$6)/subscription_length</f>
        <v>6.9050510928250333</v>
      </c>
      <c r="O57" s="77">
        <f ca="1">('Active Subscription Projection'!N57-'Active Subscription Projection'!O57)*subscription_price*(subscription_length-'Active Subscription Projection'!O$6)/subscription_length</f>
        <v>0</v>
      </c>
      <c r="P57" s="59"/>
      <c r="Q57" s="77">
        <f t="shared" ca="1" si="12"/>
        <v>52713.096468650794</v>
      </c>
      <c r="S57" s="70">
        <f t="shared" si="39"/>
        <v>51</v>
      </c>
      <c r="T57" s="77">
        <f ca="1">('Active Subscription Projection'!C57-'Active Subscription Projection'!D57)*admin_cost</f>
        <v>1657.5</v>
      </c>
      <c r="U57" s="77">
        <f ca="1">('Active Subscription Projection'!D57-'Active Subscription Projection'!E57)*admin_cost</f>
        <v>566.72250000000008</v>
      </c>
      <c r="V57" s="77">
        <f ca="1">('Active Subscription Projection'!E57-'Active Subscription Projection'!F57)*admin_cost</f>
        <v>168.82487999999989</v>
      </c>
      <c r="W57" s="77">
        <f ca="1">('Active Subscription Projection'!F57-'Active Subscription Projection'!G57)*admin_cost</f>
        <v>817.11241919999998</v>
      </c>
      <c r="X57" s="77">
        <f ca="1">('Active Subscription Projection'!G57-'Active Subscription Projection'!H57)*admin_cost</f>
        <v>107.24600501999998</v>
      </c>
      <c r="Y57" s="77">
        <f ca="1">('Active Subscription Projection'!H57-'Active Subscription Projection'!I57)*admin_cost</f>
        <v>451.72017314423965</v>
      </c>
      <c r="Z57" s="77">
        <f ca="1">('Active Subscription Projection'!I57-'Active Subscription Projection'!J57)*admin_cost</f>
        <v>365.62565421830436</v>
      </c>
      <c r="AA57" s="77">
        <f ca="1">('Active Subscription Projection'!J57-'Active Subscription Projection'!K57)*admin_cost</f>
        <v>185.0886602629605</v>
      </c>
      <c r="AB57" s="77">
        <f ca="1">('Active Subscription Projection'!K57-'Active Subscription Projection'!L57)*admin_cost</f>
        <v>362.53820672961251</v>
      </c>
      <c r="AC57" s="77">
        <f ca="1">('Active Subscription Projection'!L57-'Active Subscription Projection'!M57)*admin_cost</f>
        <v>228.22734161541541</v>
      </c>
      <c r="AD57" s="77">
        <f ca="1">('Active Subscription Projection'!M57-'Active Subscription Projection'!N57)*admin_cost</f>
        <v>5.1787883196187749</v>
      </c>
      <c r="AE57" s="77">
        <f ca="1">('Active Subscription Projection'!N57-'Active Subscription Projection'!O57)*admin_cost</f>
        <v>317.85849069325138</v>
      </c>
      <c r="AG57" s="77">
        <f t="shared" ca="1" si="13"/>
        <v>5233.6431192034015</v>
      </c>
      <c r="AI57" s="77">
        <f t="shared" ca="1" si="61"/>
        <v>15000</v>
      </c>
      <c r="AK57" s="70">
        <f t="shared" si="40"/>
        <v>51</v>
      </c>
      <c r="AL57" s="77">
        <f t="shared" ca="1" si="14"/>
        <v>40967.5</v>
      </c>
      <c r="AM57" s="77">
        <f t="shared" ca="1" si="15"/>
        <v>8123.0225</v>
      </c>
      <c r="AN57" s="77">
        <f t="shared" ca="1" si="16"/>
        <v>2194.7234399999988</v>
      </c>
      <c r="AO57" s="77">
        <f t="shared" ca="1" si="17"/>
        <v>9532.9782240000004</v>
      </c>
      <c r="AP57" s="77">
        <f t="shared" ca="1" si="18"/>
        <v>1108.2087185399998</v>
      </c>
      <c r="AQ57" s="77">
        <f t="shared" ca="1" si="19"/>
        <v>4065.4815582981569</v>
      </c>
      <c r="AR57" s="77">
        <f t="shared" ca="1" si="20"/>
        <v>2803.130015673667</v>
      </c>
      <c r="AS57" s="77">
        <f t="shared" ca="1" si="21"/>
        <v>1172.2281816654165</v>
      </c>
      <c r="AT57" s="77">
        <f t="shared" ca="1" si="22"/>
        <v>1812.6910336480626</v>
      </c>
      <c r="AU57" s="77">
        <f t="shared" ca="1" si="23"/>
        <v>836.83358592318984</v>
      </c>
      <c r="AV57" s="77">
        <f t="shared" ca="1" si="24"/>
        <v>12.083839412443808</v>
      </c>
      <c r="AW57" s="77">
        <f t="shared" ca="1" si="25"/>
        <v>317.85849069325138</v>
      </c>
      <c r="AY57" s="77">
        <f t="shared" ca="1" si="26"/>
        <v>72946.739587854187</v>
      </c>
      <c r="AZ57" s="63"/>
      <c r="BA57" s="83" t="b">
        <f t="shared" ca="1" si="27"/>
        <v>1</v>
      </c>
      <c r="BB57" s="63"/>
    </row>
    <row r="58" spans="1:54">
      <c r="A58" s="58"/>
      <c r="B58" s="58"/>
      <c r="C58" s="70">
        <f t="shared" si="38"/>
        <v>52</v>
      </c>
      <c r="D58" s="77">
        <f ca="1">('Active Subscription Projection'!C58-'Active Subscription Projection'!D58)*subscription_price*(subscription_length-'Active Subscription Projection'!D$6)/subscription_length</f>
        <v>6160</v>
      </c>
      <c r="E58" s="77">
        <f ca="1">('Active Subscription Projection'!D58-'Active Subscription Projection'!E58)*subscription_price*(subscription_length-'Active Subscription Projection'!E$6)/subscription_length</f>
        <v>6608.0000000000109</v>
      </c>
      <c r="F58" s="77">
        <f ca="1">('Active Subscription Projection'!E58-'Active Subscription Projection'!F58)*subscription_price*(subscription_length-'Active Subscription Projection'!F$6)/subscription_length</f>
        <v>5135.8319999999931</v>
      </c>
      <c r="G58" s="77">
        <f ca="1">('Active Subscription Projection'!F58-'Active Subscription Projection'!G58)*subscription_price*(subscription_length-'Active Subscription Projection'!G$6)/subscription_length</f>
        <v>5910.1574399999954</v>
      </c>
      <c r="H58" s="77">
        <f ca="1">('Active Subscription Projection'!G58-'Active Subscription Projection'!H58)*subscription_price*(subscription_length-'Active Subscription Projection'!H$6)/subscription_length</f>
        <v>4287.6550516799998</v>
      </c>
      <c r="I58" s="77">
        <f ca="1">('Active Subscription Projection'!H58-'Active Subscription Projection'!I58)*subscription_price*(subscription_length-'Active Subscription Projection'!I$6)/subscription_length</f>
        <v>6418.3955188953587</v>
      </c>
      <c r="J58" s="77">
        <f ca="1">('Active Subscription Projection'!I58-'Active Subscription Projection'!J58)*subscription_price*(subscription_length-'Active Subscription Projection'!J$6)/subscription_length</f>
        <v>3385.7036362173039</v>
      </c>
      <c r="K58" s="77">
        <f ca="1">('Active Subscription Projection'!J58-'Active Subscription Projection'!K58)*subscription_price*(subscription_length-'Active Subscription Projection'!K$6)/subscription_length</f>
        <v>2882.2581868031666</v>
      </c>
      <c r="L58" s="77">
        <f ca="1">('Active Subscription Projection'!K58-'Active Subscription Projection'!L58)*subscription_price*(subscription_length-'Active Subscription Projection'!L$6)/subscription_length</f>
        <v>1330.1161597279556</v>
      </c>
      <c r="M58" s="77">
        <f ca="1">('Active Subscription Projection'!L58-'Active Subscription Projection'!M58)*subscription_price*(subscription_length-'Active Subscription Projection'!M$6)/subscription_length</f>
        <v>221.00121434107041</v>
      </c>
      <c r="N58" s="77">
        <f ca="1">('Active Subscription Projection'!M58-'Active Subscription Projection'!N58)*subscription_price*(subscription_length-'Active Subscription Projection'!N$6)/subscription_length</f>
        <v>126.58633841435994</v>
      </c>
      <c r="O58" s="77">
        <f ca="1">('Active Subscription Projection'!N58-'Active Subscription Projection'!O58)*subscription_price*(subscription_length-'Active Subscription Projection'!O$6)/subscription_length</f>
        <v>0</v>
      </c>
      <c r="P58" s="59"/>
      <c r="Q58" s="77">
        <f t="shared" ca="1" si="12"/>
        <v>42465.705546079203</v>
      </c>
      <c r="S58" s="70">
        <f t="shared" si="39"/>
        <v>52</v>
      </c>
      <c r="T58" s="77">
        <f ca="1">('Active Subscription Projection'!C58-'Active Subscription Projection'!D58)*admin_cost</f>
        <v>420</v>
      </c>
      <c r="U58" s="77">
        <f ca="1">('Active Subscription Projection'!D58-'Active Subscription Projection'!E58)*admin_cost</f>
        <v>495.60000000000082</v>
      </c>
      <c r="V58" s="77">
        <f ca="1">('Active Subscription Projection'!E58-'Active Subscription Projection'!F58)*admin_cost</f>
        <v>427.98599999999942</v>
      </c>
      <c r="W58" s="77">
        <f ca="1">('Active Subscription Projection'!F58-'Active Subscription Projection'!G58)*admin_cost</f>
        <v>554.07725999999957</v>
      </c>
      <c r="X58" s="77">
        <f ca="1">('Active Subscription Projection'!G58-'Active Subscription Projection'!H58)*admin_cost</f>
        <v>459.39161267999998</v>
      </c>
      <c r="Y58" s="77">
        <f ca="1">('Active Subscription Projection'!H58-'Active Subscription Projection'!I58)*admin_cost</f>
        <v>802.29943986191984</v>
      </c>
      <c r="Z58" s="77">
        <f ca="1">('Active Subscription Projection'!I58-'Active Subscription Projection'!J58)*admin_cost</f>
        <v>507.85554543259559</v>
      </c>
      <c r="AA58" s="77">
        <f ca="1">('Active Subscription Projection'!J58-'Active Subscription Projection'!K58)*admin_cost</f>
        <v>540.42341002559374</v>
      </c>
      <c r="AB58" s="77">
        <f ca="1">('Active Subscription Projection'!K58-'Active Subscription Projection'!L58)*admin_cost</f>
        <v>332.5290399319889</v>
      </c>
      <c r="AC58" s="77">
        <f ca="1">('Active Subscription Projection'!L58-'Active Subscription Projection'!M58)*admin_cost</f>
        <v>82.875455377901403</v>
      </c>
      <c r="AD58" s="77">
        <f ca="1">('Active Subscription Projection'!M58-'Active Subscription Projection'!N58)*admin_cost</f>
        <v>94.939753810769957</v>
      </c>
      <c r="AE58" s="77">
        <f ca="1">('Active Subscription Projection'!N58-'Active Subscription Projection'!O58)*admin_cost</f>
        <v>89.024719452135628</v>
      </c>
      <c r="AG58" s="77">
        <f t="shared" ca="1" si="13"/>
        <v>4807.0022365729046</v>
      </c>
      <c r="AI58" s="77">
        <f t="shared" ca="1" si="61"/>
        <v>15000</v>
      </c>
      <c r="AK58" s="70">
        <f t="shared" si="40"/>
        <v>52</v>
      </c>
      <c r="AL58" s="77">
        <f t="shared" ca="1" si="14"/>
        <v>21580</v>
      </c>
      <c r="AM58" s="77">
        <f t="shared" ca="1" si="15"/>
        <v>7103.6000000000113</v>
      </c>
      <c r="AN58" s="77">
        <f t="shared" ca="1" si="16"/>
        <v>5563.817999999992</v>
      </c>
      <c r="AO58" s="77">
        <f t="shared" ca="1" si="17"/>
        <v>6464.2346999999954</v>
      </c>
      <c r="AP58" s="77">
        <f t="shared" ca="1" si="18"/>
        <v>4747.0466643599993</v>
      </c>
      <c r="AQ58" s="77">
        <f t="shared" ca="1" si="19"/>
        <v>7220.6949587572781</v>
      </c>
      <c r="AR58" s="77">
        <f t="shared" ca="1" si="20"/>
        <v>3893.5591816498995</v>
      </c>
      <c r="AS58" s="77">
        <f t="shared" ca="1" si="21"/>
        <v>3422.6815968287601</v>
      </c>
      <c r="AT58" s="77">
        <f t="shared" ca="1" si="22"/>
        <v>1662.6451996599444</v>
      </c>
      <c r="AU58" s="77">
        <f t="shared" ca="1" si="23"/>
        <v>303.87666971897181</v>
      </c>
      <c r="AV58" s="77">
        <f t="shared" ca="1" si="24"/>
        <v>221.5260922251299</v>
      </c>
      <c r="AW58" s="77">
        <f t="shared" ca="1" si="25"/>
        <v>89.024719452135628</v>
      </c>
      <c r="AY58" s="77">
        <f t="shared" ca="1" si="26"/>
        <v>62272.70778265212</v>
      </c>
      <c r="AZ58" s="63"/>
      <c r="BA58" s="83" t="b">
        <f t="shared" ca="1" si="27"/>
        <v>1</v>
      </c>
      <c r="BB58" s="63"/>
    </row>
    <row r="59" spans="1:54">
      <c r="A59" s="58"/>
      <c r="B59" s="58"/>
      <c r="C59" s="70">
        <f t="shared" si="38"/>
        <v>53</v>
      </c>
      <c r="D59" s="77">
        <f ca="1">('Active Subscription Projection'!C59-'Active Subscription Projection'!D59)*subscription_price*(subscription_length-'Active Subscription Projection'!D$6)/subscription_length</f>
        <v>32009.999999999985</v>
      </c>
      <c r="E59" s="77">
        <f ca="1">('Active Subscription Projection'!D59-'Active Subscription Projection'!E59)*subscription_price*(subscription_length-'Active Subscription Projection'!E$6)/subscription_length</f>
        <v>4041.3000000000011</v>
      </c>
      <c r="F59" s="77">
        <f ca="1">('Active Subscription Projection'!E59-'Active Subscription Projection'!F59)*subscription_price*(subscription_length-'Active Subscription Projection'!F$6)/subscription_length</f>
        <v>842.41961999999876</v>
      </c>
      <c r="G59" s="77">
        <f ca="1">('Active Subscription Projection'!F59-'Active Subscription Projection'!G59)*subscription_price*(subscription_length-'Active Subscription Projection'!G$6)/subscription_length</f>
        <v>4904.6472580799964</v>
      </c>
      <c r="H59" s="77">
        <f ca="1">('Active Subscription Projection'!G59-'Active Subscription Projection'!H59)*subscription_price*(subscription_length-'Active Subscription Projection'!H$6)/subscription_length</f>
        <v>2009.0068026806448</v>
      </c>
      <c r="I59" s="77">
        <f ca="1">('Active Subscription Projection'!H59-'Active Subscription Projection'!I59)*subscription_price*(subscription_length-'Active Subscription Projection'!I$6)/subscription_length</f>
        <v>136.61246258228493</v>
      </c>
      <c r="J59" s="77">
        <f ca="1">('Active Subscription Projection'!I59-'Active Subscription Projection'!J59)*subscription_price*(subscription_length-'Active Subscription Projection'!J$6)/subscription_length</f>
        <v>2012.6431049934899</v>
      </c>
      <c r="K59" s="77">
        <f ca="1">('Active Subscription Projection'!J59-'Active Subscription Projection'!K59)*subscription_price*(subscription_length-'Active Subscription Projection'!K$6)/subscription_length</f>
        <v>4213.5108609328527</v>
      </c>
      <c r="L59" s="77">
        <f ca="1">('Active Subscription Projection'!K59-'Active Subscription Projection'!L59)*subscription_price*(subscription_length-'Active Subscription Projection'!L$6)/subscription_length</f>
        <v>1428.3801818562376</v>
      </c>
      <c r="M59" s="77">
        <f ca="1">('Active Subscription Projection'!L59-'Active Subscription Projection'!M59)*subscription_price*(subscription_length-'Active Subscription Projection'!M$6)/subscription_length</f>
        <v>702.62821712571895</v>
      </c>
      <c r="N59" s="77">
        <f ca="1">('Active Subscription Projection'!M59-'Active Subscription Projection'!N59)*subscription_price*(subscription_length-'Active Subscription Projection'!N$6)/subscription_length</f>
        <v>480.8219435620108</v>
      </c>
      <c r="O59" s="77">
        <f ca="1">('Active Subscription Projection'!N59-'Active Subscription Projection'!O59)*subscription_price*(subscription_length-'Active Subscription Projection'!O$6)/subscription_length</f>
        <v>0</v>
      </c>
      <c r="P59" s="59"/>
      <c r="Q59" s="77">
        <f t="shared" ca="1" si="12"/>
        <v>52781.970451813228</v>
      </c>
      <c r="S59" s="70">
        <f t="shared" si="39"/>
        <v>53</v>
      </c>
      <c r="T59" s="77">
        <f ca="1">('Active Subscription Projection'!C59-'Active Subscription Projection'!D59)*admin_cost</f>
        <v>2182.4999999999991</v>
      </c>
      <c r="U59" s="77">
        <f ca="1">('Active Subscription Projection'!D59-'Active Subscription Projection'!E59)*admin_cost</f>
        <v>303.09750000000008</v>
      </c>
      <c r="V59" s="77">
        <f ca="1">('Active Subscription Projection'!E59-'Active Subscription Projection'!F59)*admin_cost</f>
        <v>70.201634999999897</v>
      </c>
      <c r="W59" s="77">
        <f ca="1">('Active Subscription Projection'!F59-'Active Subscription Projection'!G59)*admin_cost</f>
        <v>459.81068044499966</v>
      </c>
      <c r="X59" s="77">
        <f ca="1">('Active Subscription Projection'!G59-'Active Subscription Projection'!H59)*admin_cost</f>
        <v>215.25072885864051</v>
      </c>
      <c r="Y59" s="77">
        <f ca="1">('Active Subscription Projection'!H59-'Active Subscription Projection'!I59)*admin_cost</f>
        <v>17.076557822785617</v>
      </c>
      <c r="Z59" s="77">
        <f ca="1">('Active Subscription Projection'!I59-'Active Subscription Projection'!J59)*admin_cost</f>
        <v>301.89646574902349</v>
      </c>
      <c r="AA59" s="77">
        <f ca="1">('Active Subscription Projection'!J59-'Active Subscription Projection'!K59)*admin_cost</f>
        <v>790.03328642490987</v>
      </c>
      <c r="AB59" s="77">
        <f ca="1">('Active Subscription Projection'!K59-'Active Subscription Projection'!L59)*admin_cost</f>
        <v>357.09504546405935</v>
      </c>
      <c r="AC59" s="77">
        <f ca="1">('Active Subscription Projection'!L59-'Active Subscription Projection'!M59)*admin_cost</f>
        <v>263.48558142214461</v>
      </c>
      <c r="AD59" s="77">
        <f ca="1">('Active Subscription Projection'!M59-'Active Subscription Projection'!N59)*admin_cost</f>
        <v>360.6164576715081</v>
      </c>
      <c r="AE59" s="77">
        <f ca="1">('Active Subscription Projection'!N59-'Active Subscription Projection'!O59)*admin_cost</f>
        <v>200.46211762505743</v>
      </c>
      <c r="AG59" s="77">
        <f t="shared" ca="1" si="13"/>
        <v>5521.5260564831269</v>
      </c>
      <c r="AI59" s="77">
        <f t="shared" ca="1" si="61"/>
        <v>15000</v>
      </c>
      <c r="AK59" s="70">
        <f t="shared" si="40"/>
        <v>53</v>
      </c>
      <c r="AL59" s="77">
        <f t="shared" ca="1" si="14"/>
        <v>49192.499999999985</v>
      </c>
      <c r="AM59" s="77">
        <f t="shared" ca="1" si="15"/>
        <v>4344.3975000000009</v>
      </c>
      <c r="AN59" s="77">
        <f t="shared" ca="1" si="16"/>
        <v>912.62125499999865</v>
      </c>
      <c r="AO59" s="77">
        <f t="shared" ca="1" si="17"/>
        <v>5364.4579385249963</v>
      </c>
      <c r="AP59" s="77">
        <f t="shared" ca="1" si="18"/>
        <v>2224.2575315392851</v>
      </c>
      <c r="AQ59" s="77">
        <f t="shared" ca="1" si="19"/>
        <v>153.68902040507055</v>
      </c>
      <c r="AR59" s="77">
        <f t="shared" ca="1" si="20"/>
        <v>2314.5395707425132</v>
      </c>
      <c r="AS59" s="77">
        <f t="shared" ca="1" si="21"/>
        <v>5003.544147357763</v>
      </c>
      <c r="AT59" s="77">
        <f t="shared" ca="1" si="22"/>
        <v>1785.4752273202971</v>
      </c>
      <c r="AU59" s="77">
        <f t="shared" ca="1" si="23"/>
        <v>966.11379854786355</v>
      </c>
      <c r="AV59" s="77">
        <f t="shared" ca="1" si="24"/>
        <v>841.4384012335189</v>
      </c>
      <c r="AW59" s="77">
        <f t="shared" ca="1" si="25"/>
        <v>200.46211762505743</v>
      </c>
      <c r="AY59" s="77">
        <f t="shared" ca="1" si="26"/>
        <v>73303.496508296346</v>
      </c>
      <c r="AZ59" s="63"/>
      <c r="BA59" s="83" t="b">
        <f t="shared" ca="1" si="27"/>
        <v>1</v>
      </c>
      <c r="BB59" s="63"/>
    </row>
    <row r="60" spans="1:54">
      <c r="A60" s="58"/>
      <c r="B60" s="58"/>
      <c r="C60" s="70">
        <f t="shared" si="38"/>
        <v>54</v>
      </c>
      <c r="D60" s="77">
        <f ca="1">('Active Subscription Projection'!C60-'Active Subscription Projection'!D60)*subscription_price*(subscription_length-'Active Subscription Projection'!D$6)/subscription_length</f>
        <v>4950</v>
      </c>
      <c r="E60" s="77">
        <f ca="1">('Active Subscription Projection'!D60-'Active Subscription Projection'!E60)*subscription_price*(subscription_length-'Active Subscription Projection'!E$6)/subscription_length</f>
        <v>16998.999999999996</v>
      </c>
      <c r="F60" s="77">
        <f ca="1">('Active Subscription Projection'!E60-'Active Subscription Projection'!F60)*subscription_price*(subscription_length-'Active Subscription Projection'!F$6)/subscription_length</f>
        <v>4097.7522000000008</v>
      </c>
      <c r="G60" s="77">
        <f ca="1">('Active Subscription Projection'!F60-'Active Subscription Projection'!G60)*subscription_price*(subscription_length-'Active Subscription Projection'!G$6)/subscription_length</f>
        <v>295.79176800000278</v>
      </c>
      <c r="H60" s="77">
        <f ca="1">('Active Subscription Projection'!G60-'Active Subscription Projection'!H60)*subscription_price*(subscription_length-'Active Subscription Projection'!H$6)/subscription_length</f>
        <v>4377.9030362549966</v>
      </c>
      <c r="I60" s="77">
        <f ca="1">('Active Subscription Projection'!H60-'Active Subscription Projection'!I60)*subscription_price*(subscription_length-'Active Subscription Projection'!I$6)/subscription_length</f>
        <v>2383.271550375388</v>
      </c>
      <c r="J60" s="77">
        <f ca="1">('Active Subscription Projection'!I60-'Active Subscription Projection'!J60)*subscription_price*(subscription_length-'Active Subscription Projection'!J$6)/subscription_length</f>
        <v>5860.054065637004</v>
      </c>
      <c r="K60" s="77">
        <f ca="1">('Active Subscription Projection'!J60-'Active Subscription Projection'!K60)*subscription_price*(subscription_length-'Active Subscription Projection'!K$6)/subscription_length</f>
        <v>2271.8004193918168</v>
      </c>
      <c r="L60" s="77">
        <f ca="1">('Active Subscription Projection'!K60-'Active Subscription Projection'!L60)*subscription_price*(subscription_length-'Active Subscription Projection'!L$6)/subscription_length</f>
        <v>2660.6397139018104</v>
      </c>
      <c r="M60" s="77">
        <f ca="1">('Active Subscription Projection'!L60-'Active Subscription Projection'!M60)*subscription_price*(subscription_length-'Active Subscription Projection'!M$6)/subscription_length</f>
        <v>237.33457675924183</v>
      </c>
      <c r="N60" s="77">
        <f ca="1">('Active Subscription Projection'!M60-'Active Subscription Projection'!N60)*subscription_price*(subscription_length-'Active Subscription Projection'!N$6)/subscription_length</f>
        <v>358.96854734835233</v>
      </c>
      <c r="O60" s="77">
        <f ca="1">('Active Subscription Projection'!N60-'Active Subscription Projection'!O60)*subscription_price*(subscription_length-'Active Subscription Projection'!O$6)/subscription_length</f>
        <v>0</v>
      </c>
      <c r="P60" s="59"/>
      <c r="Q60" s="77">
        <f t="shared" ca="1" si="12"/>
        <v>44492.515877668608</v>
      </c>
      <c r="S60" s="70">
        <f t="shared" si="39"/>
        <v>54</v>
      </c>
      <c r="T60" s="77">
        <f ca="1">('Active Subscription Projection'!C60-'Active Subscription Projection'!D60)*admin_cost</f>
        <v>337.5</v>
      </c>
      <c r="U60" s="77">
        <f ca="1">('Active Subscription Projection'!D60-'Active Subscription Projection'!E60)*admin_cost</f>
        <v>1274.9249999999997</v>
      </c>
      <c r="V60" s="77">
        <f ca="1">('Active Subscription Projection'!E60-'Active Subscription Projection'!F60)*admin_cost</f>
        <v>341.47935000000007</v>
      </c>
      <c r="W60" s="77">
        <f ca="1">('Active Subscription Projection'!F60-'Active Subscription Projection'!G60)*admin_cost</f>
        <v>27.73047825000026</v>
      </c>
      <c r="X60" s="77">
        <f ca="1">('Active Subscription Projection'!G60-'Active Subscription Projection'!H60)*admin_cost</f>
        <v>469.06103959874963</v>
      </c>
      <c r="Y60" s="77">
        <f ca="1">('Active Subscription Projection'!H60-'Active Subscription Projection'!I60)*admin_cost</f>
        <v>297.9089437969235</v>
      </c>
      <c r="Z60" s="77">
        <f ca="1">('Active Subscription Projection'!I60-'Active Subscription Projection'!J60)*admin_cost</f>
        <v>879.00810984555073</v>
      </c>
      <c r="AA60" s="77">
        <f ca="1">('Active Subscription Projection'!J60-'Active Subscription Projection'!K60)*admin_cost</f>
        <v>425.96257863596566</v>
      </c>
      <c r="AB60" s="77">
        <f ca="1">('Active Subscription Projection'!K60-'Active Subscription Projection'!L60)*admin_cost</f>
        <v>665.1599284754526</v>
      </c>
      <c r="AC60" s="77">
        <f ca="1">('Active Subscription Projection'!L60-'Active Subscription Projection'!M60)*admin_cost</f>
        <v>89.000466284715685</v>
      </c>
      <c r="AD60" s="77">
        <f ca="1">('Active Subscription Projection'!M60-'Active Subscription Projection'!N60)*admin_cost</f>
        <v>269.22641051126425</v>
      </c>
      <c r="AE60" s="77">
        <f ca="1">('Active Subscription Projection'!N60-'Active Subscription Projection'!O60)*admin_cost</f>
        <v>436.1467850282479</v>
      </c>
      <c r="AG60" s="77">
        <f t="shared" ca="1" si="13"/>
        <v>5513.1090904268704</v>
      </c>
      <c r="AI60" s="77">
        <f t="shared" ca="1" si="61"/>
        <v>15000</v>
      </c>
      <c r="AK60" s="70">
        <f t="shared" si="40"/>
        <v>54</v>
      </c>
      <c r="AL60" s="77">
        <f t="shared" ca="1" si="14"/>
        <v>20287.5</v>
      </c>
      <c r="AM60" s="77">
        <f t="shared" ca="1" si="15"/>
        <v>18273.924999999996</v>
      </c>
      <c r="AN60" s="77">
        <f t="shared" ca="1" si="16"/>
        <v>4439.2315500000004</v>
      </c>
      <c r="AO60" s="77">
        <f t="shared" ca="1" si="17"/>
        <v>323.52224625000304</v>
      </c>
      <c r="AP60" s="77">
        <f t="shared" ca="1" si="18"/>
        <v>4846.9640758537462</v>
      </c>
      <c r="AQ60" s="77">
        <f t="shared" ca="1" si="19"/>
        <v>2681.1804941723112</v>
      </c>
      <c r="AR60" s="77">
        <f t="shared" ca="1" si="20"/>
        <v>6739.0621754825552</v>
      </c>
      <c r="AS60" s="77">
        <f t="shared" ca="1" si="21"/>
        <v>2697.7629980277825</v>
      </c>
      <c r="AT60" s="77">
        <f t="shared" ca="1" si="22"/>
        <v>3325.7996423772629</v>
      </c>
      <c r="AU60" s="77">
        <f t="shared" ca="1" si="23"/>
        <v>326.33504304395751</v>
      </c>
      <c r="AV60" s="77">
        <f t="shared" ca="1" si="24"/>
        <v>628.19495785961658</v>
      </c>
      <c r="AW60" s="77">
        <f t="shared" ca="1" si="25"/>
        <v>436.1467850282479</v>
      </c>
      <c r="AY60" s="77">
        <f t="shared" ca="1" si="26"/>
        <v>65005.624968095493</v>
      </c>
      <c r="AZ60" s="63"/>
      <c r="BA60" s="83" t="b">
        <f t="shared" ca="1" si="27"/>
        <v>1</v>
      </c>
      <c r="BB60" s="63"/>
    </row>
    <row r="61" spans="1:54">
      <c r="A61" s="58"/>
      <c r="B61" s="58"/>
      <c r="C61" s="70">
        <f t="shared" si="38"/>
        <v>55</v>
      </c>
      <c r="D61" s="77">
        <f ca="1">('Active Subscription Projection'!C61-'Active Subscription Projection'!D61)*subscription_price*(subscription_length-'Active Subscription Projection'!D$6)/subscription_length</f>
        <v>1100</v>
      </c>
      <c r="E61" s="77">
        <f ca="1">('Active Subscription Projection'!D61-'Active Subscription Projection'!E61)*subscription_price*(subscription_length-'Active Subscription Projection'!E$6)/subscription_length</f>
        <v>15543.000000000009</v>
      </c>
      <c r="F61" s="77">
        <f ca="1">('Active Subscription Projection'!E61-'Active Subscription Projection'!F61)*subscription_price*(subscription_length-'Active Subscription Projection'!F$6)/subscription_length</f>
        <v>5483.1248999999925</v>
      </c>
      <c r="G61" s="77">
        <f ca="1">('Active Subscription Projection'!F61-'Active Subscription Projection'!G61)*subscription_price*(subscription_length-'Active Subscription Projection'!G$6)/subscription_length</f>
        <v>4270.5280727999998</v>
      </c>
      <c r="H61" s="77">
        <f ca="1">('Active Subscription Projection'!G61-'Active Subscription Projection'!H61)*subscription_price*(subscription_length-'Active Subscription Projection'!H$6)/subscription_length</f>
        <v>9478.684624424397</v>
      </c>
      <c r="I61" s="77">
        <f ca="1">('Active Subscription Projection'!H61-'Active Subscription Projection'!I61)*subscription_price*(subscription_length-'Active Subscription Projection'!I$6)/subscription_length</f>
        <v>5263.6950786697234</v>
      </c>
      <c r="J61" s="77">
        <f ca="1">('Active Subscription Projection'!I61-'Active Subscription Projection'!J61)*subscription_price*(subscription_length-'Active Subscription Projection'!J$6)/subscription_length</f>
        <v>1068.8225284743248</v>
      </c>
      <c r="K61" s="77">
        <f ca="1">('Active Subscription Projection'!J61-'Active Subscription Projection'!K61)*subscription_price*(subscription_length-'Active Subscription Projection'!K$6)/subscription_length</f>
        <v>171.27011046975531</v>
      </c>
      <c r="L61" s="77">
        <f ca="1">('Active Subscription Projection'!K61-'Active Subscription Projection'!L61)*subscription_price*(subscription_length-'Active Subscription Projection'!L$6)/subscription_length</f>
        <v>1428.5497189190219</v>
      </c>
      <c r="M61" s="77">
        <f ca="1">('Active Subscription Projection'!L61-'Active Subscription Projection'!M61)*subscription_price*(subscription_length-'Active Subscription Projection'!M$6)/subscription_length</f>
        <v>695.1143774209404</v>
      </c>
      <c r="N61" s="77">
        <f ca="1">('Active Subscription Projection'!M61-'Active Subscription Projection'!N61)*subscription_price*(subscription_length-'Active Subscription Projection'!N$6)/subscription_length</f>
        <v>416.33112705213034</v>
      </c>
      <c r="O61" s="77">
        <f ca="1">('Active Subscription Projection'!N61-'Active Subscription Projection'!O61)*subscription_price*(subscription_length-'Active Subscription Projection'!O$6)/subscription_length</f>
        <v>0</v>
      </c>
      <c r="P61" s="59"/>
      <c r="Q61" s="77">
        <f t="shared" ca="1" si="12"/>
        <v>44919.120538230294</v>
      </c>
      <c r="S61" s="70">
        <f t="shared" si="39"/>
        <v>55</v>
      </c>
      <c r="T61" s="77">
        <f ca="1">('Active Subscription Projection'!C61-'Active Subscription Projection'!D61)*admin_cost</f>
        <v>75</v>
      </c>
      <c r="U61" s="77">
        <f ca="1">('Active Subscription Projection'!D61-'Active Subscription Projection'!E61)*admin_cost</f>
        <v>1165.7250000000008</v>
      </c>
      <c r="V61" s="77">
        <f ca="1">('Active Subscription Projection'!E61-'Active Subscription Projection'!F61)*admin_cost</f>
        <v>456.92707499999938</v>
      </c>
      <c r="W61" s="77">
        <f ca="1">('Active Subscription Projection'!F61-'Active Subscription Projection'!G61)*admin_cost</f>
        <v>400.36200682499998</v>
      </c>
      <c r="X61" s="77">
        <f ca="1">('Active Subscription Projection'!G61-'Active Subscription Projection'!H61)*admin_cost</f>
        <v>1015.5733526168997</v>
      </c>
      <c r="Y61" s="77">
        <f ca="1">('Active Subscription Projection'!H61-'Active Subscription Projection'!I61)*admin_cost</f>
        <v>657.96188483371543</v>
      </c>
      <c r="Z61" s="77">
        <f ca="1">('Active Subscription Projection'!I61-'Active Subscription Projection'!J61)*admin_cost</f>
        <v>160.32337927114872</v>
      </c>
      <c r="AA61" s="77">
        <f ca="1">('Active Subscription Projection'!J61-'Active Subscription Projection'!K61)*admin_cost</f>
        <v>32.11314571307912</v>
      </c>
      <c r="AB61" s="77">
        <f ca="1">('Active Subscription Projection'!K61-'Active Subscription Projection'!L61)*admin_cost</f>
        <v>357.13742972975547</v>
      </c>
      <c r="AC61" s="77">
        <f ca="1">('Active Subscription Projection'!L61-'Active Subscription Projection'!M61)*admin_cost</f>
        <v>260.66789153285265</v>
      </c>
      <c r="AD61" s="77">
        <f ca="1">('Active Subscription Projection'!M61-'Active Subscription Projection'!N61)*admin_cost</f>
        <v>312.24834528909776</v>
      </c>
      <c r="AE61" s="77">
        <f ca="1">('Active Subscription Projection'!N61-'Active Subscription Projection'!O61)*admin_cost</f>
        <v>36.483446848638437</v>
      </c>
      <c r="AG61" s="77">
        <f t="shared" ca="1" si="13"/>
        <v>4930.5229576601878</v>
      </c>
      <c r="AI61" s="77">
        <f t="shared" ca="1" si="61"/>
        <v>15000</v>
      </c>
      <c r="AK61" s="70">
        <f t="shared" si="40"/>
        <v>55</v>
      </c>
      <c r="AL61" s="77">
        <f t="shared" ca="1" si="14"/>
        <v>16175</v>
      </c>
      <c r="AM61" s="77">
        <f t="shared" ca="1" si="15"/>
        <v>16708.725000000009</v>
      </c>
      <c r="AN61" s="77">
        <f t="shared" ca="1" si="16"/>
        <v>5940.0519749999921</v>
      </c>
      <c r="AO61" s="77">
        <f t="shared" ca="1" si="17"/>
        <v>4670.890079625</v>
      </c>
      <c r="AP61" s="77">
        <f t="shared" ca="1" si="18"/>
        <v>10494.257977041296</v>
      </c>
      <c r="AQ61" s="77">
        <f t="shared" ca="1" si="19"/>
        <v>5921.6569635034393</v>
      </c>
      <c r="AR61" s="77">
        <f t="shared" ca="1" si="20"/>
        <v>1229.1459077454736</v>
      </c>
      <c r="AS61" s="77">
        <f t="shared" ca="1" si="21"/>
        <v>203.38325618283443</v>
      </c>
      <c r="AT61" s="77">
        <f t="shared" ca="1" si="22"/>
        <v>1785.6871486487773</v>
      </c>
      <c r="AU61" s="77">
        <f t="shared" ca="1" si="23"/>
        <v>955.78226895379305</v>
      </c>
      <c r="AV61" s="77">
        <f t="shared" ca="1" si="24"/>
        <v>728.5794723412281</v>
      </c>
      <c r="AW61" s="77">
        <f t="shared" ca="1" si="25"/>
        <v>36.483446848638437</v>
      </c>
      <c r="AY61" s="77">
        <f t="shared" ca="1" si="26"/>
        <v>64849.643495890472</v>
      </c>
      <c r="AZ61" s="63"/>
      <c r="BA61" s="83" t="b">
        <f t="shared" ca="1" si="27"/>
        <v>1</v>
      </c>
      <c r="BB61" s="63"/>
    </row>
    <row r="62" spans="1:54">
      <c r="A62" s="58"/>
      <c r="B62" s="58"/>
      <c r="C62" s="70">
        <f t="shared" si="38"/>
        <v>56</v>
      </c>
      <c r="D62" s="77">
        <f ca="1">('Active Subscription Projection'!C62-'Active Subscription Projection'!D62)*subscription_price*(subscription_length-'Active Subscription Projection'!D$6)/subscription_length</f>
        <v>8030</v>
      </c>
      <c r="E62" s="77">
        <f ca="1">('Active Subscription Projection'!D62-'Active Subscription Projection'!E62)*subscription_price*(subscription_length-'Active Subscription Projection'!E$6)/subscription_length</f>
        <v>18632.700000000004</v>
      </c>
      <c r="F62" s="77">
        <f ca="1">('Active Subscription Projection'!E62-'Active Subscription Projection'!F62)*subscription_price*(subscription_length-'Active Subscription Projection'!F$6)/subscription_length</f>
        <v>4599.5793300000005</v>
      </c>
      <c r="G62" s="77">
        <f ca="1">('Active Subscription Projection'!F62-'Active Subscription Projection'!G62)*subscription_price*(subscription_length-'Active Subscription Projection'!G$6)/subscription_length</f>
        <v>2041.1170264800021</v>
      </c>
      <c r="H62" s="77">
        <f ca="1">('Active Subscription Projection'!G62-'Active Subscription Projection'!H62)*subscription_price*(subscription_length-'Active Subscription Projection'!H$6)/subscription_length</f>
        <v>4973.7539752658058</v>
      </c>
      <c r="I62" s="77">
        <f ca="1">('Active Subscription Projection'!H62-'Active Subscription Projection'!I62)*subscription_price*(subscription_length-'Active Subscription Projection'!I$6)/subscription_length</f>
        <v>4660.9719195342077</v>
      </c>
      <c r="J62" s="77">
        <f ca="1">('Active Subscription Projection'!I62-'Active Subscription Projection'!J62)*subscription_price*(subscription_length-'Active Subscription Projection'!J$6)/subscription_length</f>
        <v>3169.1940557458838</v>
      </c>
      <c r="K62" s="77">
        <f ca="1">('Active Subscription Projection'!J62-'Active Subscription Projection'!K62)*subscription_price*(subscription_length-'Active Subscription Projection'!K$6)/subscription_length</f>
        <v>506.16409257168198</v>
      </c>
      <c r="L62" s="77">
        <f ca="1">('Active Subscription Projection'!K62-'Active Subscription Projection'!L62)*subscription_price*(subscription_length-'Active Subscription Projection'!L$6)/subscription_length</f>
        <v>975.19743349542432</v>
      </c>
      <c r="M62" s="77">
        <f ca="1">('Active Subscription Projection'!L62-'Active Subscription Projection'!M62)*subscription_price*(subscription_length-'Active Subscription Projection'!M$6)/subscription_length</f>
        <v>748.45963742650565</v>
      </c>
      <c r="N62" s="77">
        <f ca="1">('Active Subscription Projection'!M62-'Active Subscription Projection'!N62)*subscription_price*(subscription_length-'Active Subscription Projection'!N$6)/subscription_length</f>
        <v>84.950168847908571</v>
      </c>
      <c r="O62" s="77">
        <f ca="1">('Active Subscription Projection'!N62-'Active Subscription Projection'!O62)*subscription_price*(subscription_length-'Active Subscription Projection'!O$6)/subscription_length</f>
        <v>0</v>
      </c>
      <c r="P62" s="59"/>
      <c r="Q62" s="77">
        <f t="shared" ca="1" si="12"/>
        <v>48422.087639367412</v>
      </c>
      <c r="S62" s="70">
        <f t="shared" si="39"/>
        <v>56</v>
      </c>
      <c r="T62" s="77">
        <f ca="1">('Active Subscription Projection'!C62-'Active Subscription Projection'!D62)*admin_cost</f>
        <v>547.5</v>
      </c>
      <c r="U62" s="77">
        <f ca="1">('Active Subscription Projection'!D62-'Active Subscription Projection'!E62)*admin_cost</f>
        <v>1397.4525000000003</v>
      </c>
      <c r="V62" s="77">
        <f ca="1">('Active Subscription Projection'!E62-'Active Subscription Projection'!F62)*admin_cost</f>
        <v>383.29827750000004</v>
      </c>
      <c r="W62" s="77">
        <f ca="1">('Active Subscription Projection'!F62-'Active Subscription Projection'!G62)*admin_cost</f>
        <v>191.3547212325002</v>
      </c>
      <c r="X62" s="77">
        <f ca="1">('Active Subscription Projection'!G62-'Active Subscription Projection'!H62)*admin_cost</f>
        <v>532.90221163562205</v>
      </c>
      <c r="Y62" s="77">
        <f ca="1">('Active Subscription Projection'!H62-'Active Subscription Projection'!I62)*admin_cost</f>
        <v>582.62148994177596</v>
      </c>
      <c r="Z62" s="77">
        <f ca="1">('Active Subscription Projection'!I62-'Active Subscription Projection'!J62)*admin_cost</f>
        <v>475.37910836188257</v>
      </c>
      <c r="AA62" s="77">
        <f ca="1">('Active Subscription Projection'!J62-'Active Subscription Projection'!K62)*admin_cost</f>
        <v>94.905767357190371</v>
      </c>
      <c r="AB62" s="77">
        <f ca="1">('Active Subscription Projection'!K62-'Active Subscription Projection'!L62)*admin_cost</f>
        <v>243.79935837385608</v>
      </c>
      <c r="AC62" s="77">
        <f ca="1">('Active Subscription Projection'!L62-'Active Subscription Projection'!M62)*admin_cost</f>
        <v>280.67236403493962</v>
      </c>
      <c r="AD62" s="77">
        <f ca="1">('Active Subscription Projection'!M62-'Active Subscription Projection'!N62)*admin_cost</f>
        <v>63.712626635931429</v>
      </c>
      <c r="AE62" s="77">
        <f ca="1">('Active Subscription Projection'!N62-'Active Subscription Projection'!O62)*admin_cost</f>
        <v>89.311251972568016</v>
      </c>
      <c r="AG62" s="77">
        <f t="shared" ca="1" si="13"/>
        <v>4882.9096770462666</v>
      </c>
      <c r="AI62" s="77">
        <f t="shared" ca="1" si="61"/>
        <v>15000</v>
      </c>
      <c r="AK62" s="70">
        <f t="shared" si="40"/>
        <v>56</v>
      </c>
      <c r="AL62" s="77">
        <f t="shared" ca="1" si="14"/>
        <v>23577.5</v>
      </c>
      <c r="AM62" s="77">
        <f t="shared" ca="1" si="15"/>
        <v>20030.152500000004</v>
      </c>
      <c r="AN62" s="77">
        <f t="shared" ca="1" si="16"/>
        <v>4982.8776075000005</v>
      </c>
      <c r="AO62" s="77">
        <f t="shared" ca="1" si="17"/>
        <v>2232.4717477125023</v>
      </c>
      <c r="AP62" s="77">
        <f t="shared" ca="1" si="18"/>
        <v>5506.6561869014276</v>
      </c>
      <c r="AQ62" s="77">
        <f t="shared" ca="1" si="19"/>
        <v>5243.5934094759832</v>
      </c>
      <c r="AR62" s="77">
        <f t="shared" ca="1" si="20"/>
        <v>3644.5731641077664</v>
      </c>
      <c r="AS62" s="77">
        <f t="shared" ca="1" si="21"/>
        <v>601.06985992887235</v>
      </c>
      <c r="AT62" s="77">
        <f t="shared" ca="1" si="22"/>
        <v>1218.9967918692805</v>
      </c>
      <c r="AU62" s="77">
        <f t="shared" ca="1" si="23"/>
        <v>1029.1320014614453</v>
      </c>
      <c r="AV62" s="77">
        <f t="shared" ca="1" si="24"/>
        <v>148.66279548384</v>
      </c>
      <c r="AW62" s="77">
        <f t="shared" ca="1" si="25"/>
        <v>89.311251972568016</v>
      </c>
      <c r="AY62" s="77">
        <f t="shared" ca="1" si="26"/>
        <v>68304.997316413675</v>
      </c>
      <c r="AZ62" s="63"/>
      <c r="BA62" s="83" t="b">
        <f t="shared" ca="1" si="27"/>
        <v>1</v>
      </c>
      <c r="BB62" s="63"/>
    </row>
    <row r="63" spans="1:54">
      <c r="A63" s="58"/>
      <c r="B63" s="58"/>
      <c r="C63" s="70">
        <f t="shared" si="38"/>
        <v>57</v>
      </c>
      <c r="D63" s="77">
        <f ca="1">('Active Subscription Projection'!C63-'Active Subscription Projection'!D63)*subscription_price*(subscription_length-'Active Subscription Projection'!D$6)/subscription_length</f>
        <v>32009.999999999985</v>
      </c>
      <c r="E63" s="77">
        <f ca="1">('Active Subscription Projection'!D63-'Active Subscription Projection'!E63)*subscription_price*(subscription_length-'Active Subscription Projection'!E$6)/subscription_length</f>
        <v>16448.8</v>
      </c>
      <c r="F63" s="77">
        <f ca="1">('Active Subscription Projection'!E63-'Active Subscription Projection'!F63)*subscription_price*(subscription_length-'Active Subscription Projection'!F$6)/subscription_length</f>
        <v>6566.8147200000049</v>
      </c>
      <c r="G63" s="77">
        <f ca="1">('Active Subscription Projection'!F63-'Active Subscription Projection'!G63)*subscription_price*(subscription_length-'Active Subscription Projection'!G$6)/subscription_length</f>
        <v>5281.3307903999994</v>
      </c>
      <c r="H63" s="77">
        <f ca="1">('Active Subscription Projection'!G63-'Active Subscription Projection'!H63)*subscription_price*(subscription_length-'Active Subscription Projection'!H$6)/subscription_length</f>
        <v>4258.0729497600014</v>
      </c>
      <c r="I63" s="77">
        <f ca="1">('Active Subscription Projection'!H63-'Active Subscription Projection'!I63)*subscription_price*(subscription_length-'Active Subscription Projection'!I$6)/subscription_length</f>
        <v>930.69308759040177</v>
      </c>
      <c r="J63" s="77">
        <f ca="1">('Active Subscription Projection'!I63-'Active Subscription Projection'!J63)*subscription_price*(subscription_length-'Active Subscription Projection'!J$6)/subscription_length</f>
        <v>0</v>
      </c>
      <c r="K63" s="77">
        <f ca="1">('Active Subscription Projection'!J63-'Active Subscription Projection'!K63)*subscription_price*(subscription_length-'Active Subscription Projection'!K$6)/subscription_length</f>
        <v>1553.7748746749949</v>
      </c>
      <c r="L63" s="77">
        <f ca="1">('Active Subscription Projection'!K63-'Active Subscription Projection'!L63)*subscription_price*(subscription_length-'Active Subscription Projection'!L$6)/subscription_length</f>
        <v>1672.388468497642</v>
      </c>
      <c r="M63" s="77">
        <f ca="1">('Active Subscription Projection'!L63-'Active Subscription Projection'!M63)*subscription_price*(subscription_length-'Active Subscription Projection'!M$6)/subscription_length</f>
        <v>685.02889879072882</v>
      </c>
      <c r="N63" s="77">
        <f ca="1">('Active Subscription Projection'!M63-'Active Subscription Projection'!N63)*subscription_price*(subscription_length-'Active Subscription Projection'!N$6)/subscription_length</f>
        <v>224.38919216279328</v>
      </c>
      <c r="O63" s="77">
        <f ca="1">('Active Subscription Projection'!N63-'Active Subscription Projection'!O63)*subscription_price*(subscription_length-'Active Subscription Projection'!O$6)/subscription_length</f>
        <v>0</v>
      </c>
      <c r="P63" s="59"/>
      <c r="Q63" s="77">
        <f t="shared" ca="1" si="12"/>
        <v>69631.292981876555</v>
      </c>
      <c r="S63" s="70">
        <f t="shared" si="39"/>
        <v>57</v>
      </c>
      <c r="T63" s="77">
        <f ca="1">('Active Subscription Projection'!C63-'Active Subscription Projection'!D63)*admin_cost</f>
        <v>2182.4999999999991</v>
      </c>
      <c r="U63" s="77">
        <f ca="1">('Active Subscription Projection'!D63-'Active Subscription Projection'!E63)*admin_cost</f>
        <v>1233.6600000000001</v>
      </c>
      <c r="V63" s="77">
        <f ca="1">('Active Subscription Projection'!E63-'Active Subscription Projection'!F63)*admin_cost</f>
        <v>547.23456000000033</v>
      </c>
      <c r="W63" s="77">
        <f ca="1">('Active Subscription Projection'!F63-'Active Subscription Projection'!G63)*admin_cost</f>
        <v>495.12476159999994</v>
      </c>
      <c r="X63" s="77">
        <f ca="1">('Active Subscription Projection'!G63-'Active Subscription Projection'!H63)*admin_cost</f>
        <v>456.2221017600001</v>
      </c>
      <c r="Y63" s="77">
        <f ca="1">('Active Subscription Projection'!H63-'Active Subscription Projection'!I63)*admin_cost</f>
        <v>116.33663594880022</v>
      </c>
      <c r="Z63" s="77">
        <f ca="1">('Active Subscription Projection'!I63-'Active Subscription Projection'!J63)*admin_cost</f>
        <v>0</v>
      </c>
      <c r="AA63" s="77">
        <f ca="1">('Active Subscription Projection'!J63-'Active Subscription Projection'!K63)*admin_cost</f>
        <v>291.33278900156154</v>
      </c>
      <c r="AB63" s="77">
        <f ca="1">('Active Subscription Projection'!K63-'Active Subscription Projection'!L63)*admin_cost</f>
        <v>418.09711712441049</v>
      </c>
      <c r="AC63" s="77">
        <f ca="1">('Active Subscription Projection'!L63-'Active Subscription Projection'!M63)*admin_cost</f>
        <v>256.88583704652331</v>
      </c>
      <c r="AD63" s="77">
        <f ca="1">('Active Subscription Projection'!M63-'Active Subscription Projection'!N63)*admin_cost</f>
        <v>168.29189412209496</v>
      </c>
      <c r="AE63" s="77">
        <f ca="1">('Active Subscription Projection'!N63-'Active Subscription Projection'!O63)*admin_cost</f>
        <v>220.16186006044057</v>
      </c>
      <c r="AG63" s="77">
        <f t="shared" ca="1" si="13"/>
        <v>6385.8475566638308</v>
      </c>
      <c r="AI63" s="77">
        <f t="shared" ca="1" si="61"/>
        <v>15000</v>
      </c>
      <c r="AK63" s="70">
        <f t="shared" si="40"/>
        <v>57</v>
      </c>
      <c r="AL63" s="77">
        <f t="shared" ca="1" si="14"/>
        <v>49192.499999999985</v>
      </c>
      <c r="AM63" s="77">
        <f t="shared" ca="1" si="15"/>
        <v>17682.46</v>
      </c>
      <c r="AN63" s="77">
        <f t="shared" ca="1" si="16"/>
        <v>7114.0492800000047</v>
      </c>
      <c r="AO63" s="77">
        <f t="shared" ca="1" si="17"/>
        <v>5776.4555519999994</v>
      </c>
      <c r="AP63" s="77">
        <f t="shared" ca="1" si="18"/>
        <v>4714.2950515200018</v>
      </c>
      <c r="AQ63" s="77">
        <f t="shared" ca="1" si="19"/>
        <v>1047.029723539202</v>
      </c>
      <c r="AR63" s="77">
        <f t="shared" ca="1" si="20"/>
        <v>0</v>
      </c>
      <c r="AS63" s="77">
        <f t="shared" ca="1" si="21"/>
        <v>1845.1076636765565</v>
      </c>
      <c r="AT63" s="77">
        <f t="shared" ca="1" si="22"/>
        <v>2090.4855856220524</v>
      </c>
      <c r="AU63" s="77">
        <f t="shared" ca="1" si="23"/>
        <v>941.91473583725212</v>
      </c>
      <c r="AV63" s="77">
        <f t="shared" ca="1" si="24"/>
        <v>392.68108628488824</v>
      </c>
      <c r="AW63" s="77">
        <f t="shared" ca="1" si="25"/>
        <v>220.16186006044057</v>
      </c>
      <c r="AY63" s="77">
        <f t="shared" ca="1" si="26"/>
        <v>91017.140538540407</v>
      </c>
      <c r="AZ63" s="63"/>
      <c r="BA63" s="83" t="b">
        <f t="shared" ca="1" si="27"/>
        <v>1</v>
      </c>
      <c r="BB63" s="63"/>
    </row>
    <row r="64" spans="1:54">
      <c r="A64" s="58"/>
      <c r="B64" s="58"/>
      <c r="C64" s="70">
        <f t="shared" si="38"/>
        <v>58</v>
      </c>
      <c r="D64" s="77">
        <f ca="1">('Active Subscription Projection'!C64-'Active Subscription Projection'!D64)*subscription_price*(subscription_length-'Active Subscription Projection'!D$6)/subscription_length</f>
        <v>22440</v>
      </c>
      <c r="E64" s="77">
        <f ca="1">('Active Subscription Projection'!D64-'Active Subscription Projection'!E64)*subscription_price*(subscription_length-'Active Subscription Projection'!E$6)/subscription_length</f>
        <v>10825.600000000004</v>
      </c>
      <c r="F64" s="77">
        <f ca="1">('Active Subscription Projection'!E64-'Active Subscription Projection'!F64)*subscription_price*(subscription_length-'Active Subscription Projection'!F$6)/subscription_length</f>
        <v>10831.968000000006</v>
      </c>
      <c r="G64" s="77">
        <f ca="1">('Active Subscription Projection'!F64-'Active Subscription Projection'!G64)*subscription_price*(subscription_length-'Active Subscription Projection'!G$6)/subscription_length</f>
        <v>5628.4968959999969</v>
      </c>
      <c r="H64" s="77">
        <f ca="1">('Active Subscription Projection'!G64-'Active Subscription Projection'!H64)*subscription_price*(subscription_length-'Active Subscription Projection'!H$6)/subscription_length</f>
        <v>6262.6106188799968</v>
      </c>
      <c r="I64" s="77">
        <f ca="1">('Active Subscription Projection'!H64-'Active Subscription Projection'!I64)*subscription_price*(subscription_length-'Active Subscription Projection'!I$6)/subscription_length</f>
        <v>3154.5664345958407</v>
      </c>
      <c r="J64" s="77">
        <f ca="1">('Active Subscription Projection'!I64-'Active Subscription Projection'!J64)*subscription_price*(subscription_length-'Active Subscription Projection'!J$6)/subscription_length</f>
        <v>976.22419282502506</v>
      </c>
      <c r="K64" s="77">
        <f ca="1">('Active Subscription Projection'!J64-'Active Subscription Projection'!K64)*subscription_price*(subscription_length-'Active Subscription Projection'!K$6)/subscription_length</f>
        <v>1180.8407836411479</v>
      </c>
      <c r="L64" s="77">
        <f ca="1">('Active Subscription Projection'!K64-'Active Subscription Projection'!L64)*subscription_price*(subscription_length-'Active Subscription Projection'!L$6)/subscription_length</f>
        <v>413.02590136903018</v>
      </c>
      <c r="M64" s="77">
        <f ca="1">('Active Subscription Projection'!L64-'Active Subscription Projection'!M64)*subscription_price*(subscription_length-'Active Subscription Projection'!M$6)/subscription_length</f>
        <v>58.435516415914208</v>
      </c>
      <c r="N64" s="77">
        <f ca="1">('Active Subscription Projection'!M64-'Active Subscription Projection'!N64)*subscription_price*(subscription_length-'Active Subscription Projection'!N$6)/subscription_length</f>
        <v>297.93348044653976</v>
      </c>
      <c r="O64" s="77">
        <f ca="1">('Active Subscription Projection'!N64-'Active Subscription Projection'!O64)*subscription_price*(subscription_length-'Active Subscription Projection'!O$6)/subscription_length</f>
        <v>0</v>
      </c>
      <c r="P64" s="59"/>
      <c r="Q64" s="77">
        <f t="shared" ca="1" si="12"/>
        <v>62069.701824173506</v>
      </c>
      <c r="S64" s="70">
        <f t="shared" si="39"/>
        <v>58</v>
      </c>
      <c r="T64" s="77">
        <f ca="1">('Active Subscription Projection'!C64-'Active Subscription Projection'!D64)*admin_cost</f>
        <v>1530</v>
      </c>
      <c r="U64" s="77">
        <f ca="1">('Active Subscription Projection'!D64-'Active Subscription Projection'!E64)*admin_cost</f>
        <v>811.9200000000003</v>
      </c>
      <c r="V64" s="77">
        <f ca="1">('Active Subscription Projection'!E64-'Active Subscription Projection'!F64)*admin_cost</f>
        <v>902.66400000000044</v>
      </c>
      <c r="W64" s="77">
        <f ca="1">('Active Subscription Projection'!F64-'Active Subscription Projection'!G64)*admin_cost</f>
        <v>527.67158399999971</v>
      </c>
      <c r="X64" s="77">
        <f ca="1">('Active Subscription Projection'!G64-'Active Subscription Projection'!H64)*admin_cost</f>
        <v>670.9939948799996</v>
      </c>
      <c r="Y64" s="77">
        <f ca="1">('Active Subscription Projection'!H64-'Active Subscription Projection'!I64)*admin_cost</f>
        <v>394.32080432448004</v>
      </c>
      <c r="Z64" s="77">
        <f ca="1">('Active Subscription Projection'!I64-'Active Subscription Projection'!J64)*admin_cost</f>
        <v>146.43362892375376</v>
      </c>
      <c r="AA64" s="77">
        <f ca="1">('Active Subscription Projection'!J64-'Active Subscription Projection'!K64)*admin_cost</f>
        <v>221.40764693271524</v>
      </c>
      <c r="AB64" s="77">
        <f ca="1">('Active Subscription Projection'!K64-'Active Subscription Projection'!L64)*admin_cost</f>
        <v>103.25647534225754</v>
      </c>
      <c r="AC64" s="77">
        <f ca="1">('Active Subscription Projection'!L64-'Active Subscription Projection'!M64)*admin_cost</f>
        <v>21.913318655967828</v>
      </c>
      <c r="AD64" s="77">
        <f ca="1">('Active Subscription Projection'!M64-'Active Subscription Projection'!N64)*admin_cost</f>
        <v>223.45011033490482</v>
      </c>
      <c r="AE64" s="77">
        <f ca="1">('Active Subscription Projection'!N64-'Active Subscription Projection'!O64)*admin_cost</f>
        <v>79.784705900842937</v>
      </c>
      <c r="AG64" s="77">
        <f t="shared" ca="1" si="13"/>
        <v>5633.8162692949218</v>
      </c>
      <c r="AI64" s="77">
        <f t="shared" ca="1" si="61"/>
        <v>15000</v>
      </c>
      <c r="AK64" s="70">
        <f t="shared" si="40"/>
        <v>58</v>
      </c>
      <c r="AL64" s="77">
        <f t="shared" ca="1" si="14"/>
        <v>38970</v>
      </c>
      <c r="AM64" s="77">
        <f t="shared" ca="1" si="15"/>
        <v>11637.520000000004</v>
      </c>
      <c r="AN64" s="77">
        <f t="shared" ca="1" si="16"/>
        <v>11734.632000000007</v>
      </c>
      <c r="AO64" s="77">
        <f t="shared" ca="1" si="17"/>
        <v>6156.1684799999966</v>
      </c>
      <c r="AP64" s="77">
        <f t="shared" ca="1" si="18"/>
        <v>6933.604613759996</v>
      </c>
      <c r="AQ64" s="77">
        <f t="shared" ca="1" si="19"/>
        <v>3548.8872389203207</v>
      </c>
      <c r="AR64" s="77">
        <f t="shared" ca="1" si="20"/>
        <v>1122.6578217487788</v>
      </c>
      <c r="AS64" s="77">
        <f t="shared" ca="1" si="21"/>
        <v>1402.2484305738631</v>
      </c>
      <c r="AT64" s="77">
        <f t="shared" ca="1" si="22"/>
        <v>516.28237671128772</v>
      </c>
      <c r="AU64" s="77">
        <f t="shared" ca="1" si="23"/>
        <v>80.348835071882036</v>
      </c>
      <c r="AV64" s="77">
        <f t="shared" ca="1" si="24"/>
        <v>521.38359078144458</v>
      </c>
      <c r="AW64" s="77">
        <f t="shared" ca="1" si="25"/>
        <v>79.784705900842937</v>
      </c>
      <c r="AY64" s="77">
        <f t="shared" ca="1" si="26"/>
        <v>82703.518093468432</v>
      </c>
      <c r="AZ64" s="63"/>
      <c r="BA64" s="83" t="b">
        <f t="shared" ca="1" si="27"/>
        <v>1</v>
      </c>
      <c r="BB64" s="63"/>
    </row>
    <row r="65" spans="1:54">
      <c r="A65" s="58"/>
      <c r="B65" s="58"/>
      <c r="C65" s="70">
        <f t="shared" si="38"/>
        <v>59</v>
      </c>
      <c r="D65" s="77">
        <f ca="1">('Active Subscription Projection'!C65-'Active Subscription Projection'!D65)*subscription_price*(subscription_length-'Active Subscription Projection'!D$6)/subscription_length</f>
        <v>3520</v>
      </c>
      <c r="E65" s="77">
        <f ca="1">('Active Subscription Projection'!D65-'Active Subscription Projection'!E65)*subscription_price*(subscription_length-'Active Subscription Projection'!E$6)/subscription_length</f>
        <v>9583.1999999999971</v>
      </c>
      <c r="F65" s="77">
        <f ca="1">('Active Subscription Projection'!E65-'Active Subscription Projection'!F65)*subscription_price*(subscription_length-'Active Subscription Projection'!F$6)/subscription_length</f>
        <v>15071.063039999994</v>
      </c>
      <c r="G65" s="77">
        <f ca="1">('Active Subscription Projection'!F65-'Active Subscription Projection'!G65)*subscription_price*(subscription_length-'Active Subscription Projection'!G$6)/subscription_length</f>
        <v>8625.6717465600013</v>
      </c>
      <c r="H65" s="77">
        <f ca="1">('Active Subscription Projection'!G65-'Active Subscription Projection'!H65)*subscription_price*(subscription_length-'Active Subscription Projection'!H$6)/subscription_length</f>
        <v>3718.629977856639</v>
      </c>
      <c r="I65" s="77">
        <f ca="1">('Active Subscription Projection'!H65-'Active Subscription Projection'!I65)*subscription_price*(subscription_length-'Active Subscription Projection'!I$6)/subscription_length</f>
        <v>3882.5003910381438</v>
      </c>
      <c r="J65" s="77">
        <f ca="1">('Active Subscription Projection'!I65-'Active Subscription Projection'!J65)*subscription_price*(subscription_length-'Active Subscription Projection'!J$6)/subscription_length</f>
        <v>4527.1096471384471</v>
      </c>
      <c r="K65" s="77">
        <f ca="1">('Active Subscription Projection'!J65-'Active Subscription Projection'!K65)*subscription_price*(subscription_length-'Active Subscription Projection'!K$6)/subscription_length</f>
        <v>2470.968304291453</v>
      </c>
      <c r="L65" s="77">
        <f ca="1">('Active Subscription Projection'!K65-'Active Subscription Projection'!L65)*subscription_price*(subscription_length-'Active Subscription Projection'!L$6)/subscription_length</f>
        <v>107.82513105188809</v>
      </c>
      <c r="M65" s="77">
        <f ca="1">('Active Subscription Projection'!L65-'Active Subscription Projection'!M65)*subscription_price*(subscription_length-'Active Subscription Projection'!M$6)/subscription_length</f>
        <v>1182.724060223517</v>
      </c>
      <c r="N65" s="77">
        <f ca="1">('Active Subscription Projection'!M65-'Active Subscription Projection'!N65)*subscription_price*(subscription_length-'Active Subscription Projection'!N$6)/subscription_length</f>
        <v>348.49643046651636</v>
      </c>
      <c r="O65" s="77">
        <f ca="1">('Active Subscription Projection'!N65-'Active Subscription Projection'!O65)*subscription_price*(subscription_length-'Active Subscription Projection'!O$6)/subscription_length</f>
        <v>0</v>
      </c>
      <c r="P65" s="59"/>
      <c r="Q65" s="77">
        <f t="shared" ca="1" si="12"/>
        <v>53038.188728626599</v>
      </c>
      <c r="S65" s="70">
        <f t="shared" si="39"/>
        <v>59</v>
      </c>
      <c r="T65" s="77">
        <f ca="1">('Active Subscription Projection'!C65-'Active Subscription Projection'!D65)*admin_cost</f>
        <v>240</v>
      </c>
      <c r="U65" s="77">
        <f ca="1">('Active Subscription Projection'!D65-'Active Subscription Projection'!E65)*admin_cost</f>
        <v>718.73999999999978</v>
      </c>
      <c r="V65" s="77">
        <f ca="1">('Active Subscription Projection'!E65-'Active Subscription Projection'!F65)*admin_cost</f>
        <v>1255.9219199999995</v>
      </c>
      <c r="W65" s="77">
        <f ca="1">('Active Subscription Projection'!F65-'Active Subscription Projection'!G65)*admin_cost</f>
        <v>808.65672624000013</v>
      </c>
      <c r="X65" s="77">
        <f ca="1">('Active Subscription Projection'!G65-'Active Subscription Projection'!H65)*admin_cost</f>
        <v>398.42464048463989</v>
      </c>
      <c r="Y65" s="77">
        <f ca="1">('Active Subscription Projection'!H65-'Active Subscription Projection'!I65)*admin_cost</f>
        <v>485.31254887976797</v>
      </c>
      <c r="Z65" s="77">
        <f ca="1">('Active Subscription Projection'!I65-'Active Subscription Projection'!J65)*admin_cost</f>
        <v>679.06644707076714</v>
      </c>
      <c r="AA65" s="77">
        <f ca="1">('Active Subscription Projection'!J65-'Active Subscription Projection'!K65)*admin_cost</f>
        <v>463.30655705464744</v>
      </c>
      <c r="AB65" s="77">
        <f ca="1">('Active Subscription Projection'!K65-'Active Subscription Projection'!L65)*admin_cost</f>
        <v>26.956282762972023</v>
      </c>
      <c r="AC65" s="77">
        <f ca="1">('Active Subscription Projection'!L65-'Active Subscription Projection'!M65)*admin_cost</f>
        <v>443.52152258381886</v>
      </c>
      <c r="AD65" s="77">
        <f ca="1">('Active Subscription Projection'!M65-'Active Subscription Projection'!N65)*admin_cost</f>
        <v>261.37232284988727</v>
      </c>
      <c r="AE65" s="77">
        <f ca="1">('Active Subscription Projection'!N65-'Active Subscription Projection'!O65)*admin_cost</f>
        <v>63.592678186719581</v>
      </c>
      <c r="AG65" s="77">
        <f t="shared" ca="1" si="13"/>
        <v>5844.8716461132208</v>
      </c>
      <c r="AI65" s="77">
        <f t="shared" ca="1" si="61"/>
        <v>15000</v>
      </c>
      <c r="AK65" s="70">
        <f t="shared" si="40"/>
        <v>59</v>
      </c>
      <c r="AL65" s="77">
        <f t="shared" ca="1" si="14"/>
        <v>18760</v>
      </c>
      <c r="AM65" s="77">
        <f t="shared" ca="1" si="15"/>
        <v>10301.939999999997</v>
      </c>
      <c r="AN65" s="77">
        <f t="shared" ca="1" si="16"/>
        <v>16326.984959999992</v>
      </c>
      <c r="AO65" s="77">
        <f t="shared" ca="1" si="17"/>
        <v>9434.3284728000017</v>
      </c>
      <c r="AP65" s="77">
        <f t="shared" ca="1" si="18"/>
        <v>4117.0546183412789</v>
      </c>
      <c r="AQ65" s="77">
        <f t="shared" ca="1" si="19"/>
        <v>4367.8129399179115</v>
      </c>
      <c r="AR65" s="77">
        <f t="shared" ca="1" si="20"/>
        <v>5206.1760942092142</v>
      </c>
      <c r="AS65" s="77">
        <f t="shared" ca="1" si="21"/>
        <v>2934.2748613461004</v>
      </c>
      <c r="AT65" s="77">
        <f t="shared" ca="1" si="22"/>
        <v>134.78141381486012</v>
      </c>
      <c r="AU65" s="77">
        <f t="shared" ca="1" si="23"/>
        <v>1626.2455828073357</v>
      </c>
      <c r="AV65" s="77">
        <f t="shared" ca="1" si="24"/>
        <v>609.86875331640363</v>
      </c>
      <c r="AW65" s="77">
        <f t="shared" ca="1" si="25"/>
        <v>63.592678186719581</v>
      </c>
      <c r="AY65" s="77">
        <f t="shared" ca="1" si="26"/>
        <v>73883.060374739798</v>
      </c>
      <c r="AZ65" s="63"/>
      <c r="BA65" s="83" t="b">
        <f t="shared" ca="1" si="27"/>
        <v>1</v>
      </c>
      <c r="BB65" s="63"/>
    </row>
    <row r="66" spans="1:54">
      <c r="A66" s="58"/>
      <c r="B66" s="58"/>
      <c r="C66" s="70">
        <f t="shared" si="38"/>
        <v>60</v>
      </c>
      <c r="D66" s="77">
        <f ca="1">('Active Subscription Projection'!C66-'Active Subscription Projection'!D66)*subscription_price*(subscription_length-'Active Subscription Projection'!D$6)/subscription_length</f>
        <v>29040</v>
      </c>
      <c r="E66" s="77">
        <f ca="1">('Active Subscription Projection'!D66-'Active Subscription Projection'!E66)*subscription_price*(subscription_length-'Active Subscription Projection'!E$6)/subscription_length</f>
        <v>9420.7999999999993</v>
      </c>
      <c r="F66" s="77">
        <f ca="1">('Active Subscription Projection'!E66-'Active Subscription Projection'!F66)*subscription_price*(subscription_length-'Active Subscription Projection'!F$6)/subscription_length</f>
        <v>8086.5792000000047</v>
      </c>
      <c r="G66" s="77">
        <f ca="1">('Active Subscription Projection'!F66-'Active Subscription Projection'!G66)*subscription_price*(subscription_length-'Active Subscription Projection'!G$6)/subscription_length</f>
        <v>4901.2371455999964</v>
      </c>
      <c r="H66" s="77">
        <f ca="1">('Active Subscription Projection'!G66-'Active Subscription Projection'!H66)*subscription_price*(subscription_length-'Active Subscription Projection'!H$6)/subscription_length</f>
        <v>68.694591795197084</v>
      </c>
      <c r="I66" s="77">
        <f ca="1">('Active Subscription Projection'!H66-'Active Subscription Projection'!I66)*subscription_price*(subscription_length-'Active Subscription Projection'!I$6)/subscription_length</f>
        <v>1997.9527618240536</v>
      </c>
      <c r="J66" s="77">
        <f ca="1">('Active Subscription Projection'!I66-'Active Subscription Projection'!J66)*subscription_price*(subscription_length-'Active Subscription Projection'!J$6)/subscription_length</f>
        <v>570.49386458946628</v>
      </c>
      <c r="K66" s="77">
        <f ca="1">('Active Subscription Projection'!J66-'Active Subscription Projection'!K66)*subscription_price*(subscription_length-'Active Subscription Projection'!K$6)/subscription_length</f>
        <v>444.98521437978343</v>
      </c>
      <c r="L66" s="77">
        <f ca="1">('Active Subscription Projection'!K66-'Active Subscription Projection'!L66)*subscription_price*(subscription_length-'Active Subscription Projection'!L$6)/subscription_length</f>
        <v>169.20562776791212</v>
      </c>
      <c r="M66" s="77">
        <f ca="1">('Active Subscription Projection'!L66-'Active Subscription Projection'!M66)*subscription_price*(subscription_length-'Active Subscription Projection'!M$6)/subscription_length</f>
        <v>154.15934271408878</v>
      </c>
      <c r="N66" s="77">
        <f ca="1">('Active Subscription Projection'!M66-'Active Subscription Projection'!N66)*subscription_price*(subscription_length-'Active Subscription Projection'!N$6)/subscription_length</f>
        <v>130.35885308061961</v>
      </c>
      <c r="O66" s="77">
        <f ca="1">('Active Subscription Projection'!N66-'Active Subscription Projection'!O66)*subscription_price*(subscription_length-'Active Subscription Projection'!O$6)/subscription_length</f>
        <v>0</v>
      </c>
      <c r="P66" s="59"/>
      <c r="Q66" s="77">
        <f t="shared" ca="1" si="12"/>
        <v>54984.466601751134</v>
      </c>
      <c r="S66" s="70">
        <f t="shared" si="39"/>
        <v>60</v>
      </c>
      <c r="T66" s="77">
        <f ca="1">('Active Subscription Projection'!C66-'Active Subscription Projection'!D66)*admin_cost</f>
        <v>1980</v>
      </c>
      <c r="U66" s="77">
        <f ca="1">('Active Subscription Projection'!D66-'Active Subscription Projection'!E66)*admin_cost</f>
        <v>706.56</v>
      </c>
      <c r="V66" s="77">
        <f ca="1">('Active Subscription Projection'!E66-'Active Subscription Projection'!F66)*admin_cost</f>
        <v>673.88160000000039</v>
      </c>
      <c r="W66" s="77">
        <f ca="1">('Active Subscription Projection'!F66-'Active Subscription Projection'!G66)*admin_cost</f>
        <v>459.49098239999967</v>
      </c>
      <c r="X66" s="77">
        <f ca="1">('Active Subscription Projection'!G66-'Active Subscription Projection'!H66)*admin_cost</f>
        <v>7.3601348351996876</v>
      </c>
      <c r="Y66" s="77">
        <f ca="1">('Active Subscription Projection'!H66-'Active Subscription Projection'!I66)*admin_cost</f>
        <v>249.7440952280067</v>
      </c>
      <c r="Z66" s="77">
        <f ca="1">('Active Subscription Projection'!I66-'Active Subscription Projection'!J66)*admin_cost</f>
        <v>85.574079688419943</v>
      </c>
      <c r="AA66" s="77">
        <f ca="1">('Active Subscription Projection'!J66-'Active Subscription Projection'!K66)*admin_cost</f>
        <v>83.434727696209393</v>
      </c>
      <c r="AB66" s="77">
        <f ca="1">('Active Subscription Projection'!K66-'Active Subscription Projection'!L66)*admin_cost</f>
        <v>42.30140694197803</v>
      </c>
      <c r="AC66" s="77">
        <f ca="1">('Active Subscription Projection'!L66-'Active Subscription Projection'!M66)*admin_cost</f>
        <v>57.809753517783292</v>
      </c>
      <c r="AD66" s="77">
        <f ca="1">('Active Subscription Projection'!M66-'Active Subscription Projection'!N66)*admin_cost</f>
        <v>97.769139810464708</v>
      </c>
      <c r="AE66" s="77">
        <f ca="1">('Active Subscription Projection'!N66-'Active Subscription Projection'!O66)*admin_cost</f>
        <v>336.16814878701325</v>
      </c>
      <c r="AG66" s="77">
        <f t="shared" ca="1" si="13"/>
        <v>4780.0940689050731</v>
      </c>
      <c r="AI66" s="77">
        <f t="shared" ca="1" si="61"/>
        <v>15000</v>
      </c>
      <c r="AK66" s="70">
        <f t="shared" si="40"/>
        <v>60</v>
      </c>
      <c r="AL66" s="77">
        <f t="shared" ca="1" si="14"/>
        <v>46020</v>
      </c>
      <c r="AM66" s="77">
        <f t="shared" ca="1" si="15"/>
        <v>10127.359999999999</v>
      </c>
      <c r="AN66" s="77">
        <f t="shared" ca="1" si="16"/>
        <v>8760.4608000000044</v>
      </c>
      <c r="AO66" s="77">
        <f t="shared" ca="1" si="17"/>
        <v>5360.7281279999961</v>
      </c>
      <c r="AP66" s="77">
        <f t="shared" ca="1" si="18"/>
        <v>76.054726630396772</v>
      </c>
      <c r="AQ66" s="77">
        <f t="shared" ca="1" si="19"/>
        <v>2247.6968570520603</v>
      </c>
      <c r="AR66" s="77">
        <f t="shared" ca="1" si="20"/>
        <v>656.06794427788623</v>
      </c>
      <c r="AS66" s="77">
        <f t="shared" ca="1" si="21"/>
        <v>528.41994207599282</v>
      </c>
      <c r="AT66" s="77">
        <f t="shared" ca="1" si="22"/>
        <v>211.50703470989015</v>
      </c>
      <c r="AU66" s="77">
        <f t="shared" ca="1" si="23"/>
        <v>211.96909623187207</v>
      </c>
      <c r="AV66" s="77">
        <f t="shared" ca="1" si="24"/>
        <v>228.12799289108432</v>
      </c>
      <c r="AW66" s="77">
        <f t="shared" ca="1" si="25"/>
        <v>336.16814878701325</v>
      </c>
      <c r="AY66" s="77">
        <f t="shared" ca="1" si="26"/>
        <v>74764.560670656196</v>
      </c>
      <c r="AZ66" s="63"/>
      <c r="BA66" s="83" t="b">
        <f t="shared" ca="1" si="27"/>
        <v>1</v>
      </c>
      <c r="BB66" s="63"/>
    </row>
    <row r="67" spans="1:54">
      <c r="A67" s="58"/>
      <c r="B67" s="58"/>
      <c r="C67" s="70">
        <f t="shared" si="38"/>
        <v>61</v>
      </c>
      <c r="D67" s="77">
        <f ca="1">('Active Subscription Projection'!C67-'Active Subscription Projection'!D67)*subscription_price*(subscription_length-'Active Subscription Projection'!D$6)/subscription_length</f>
        <v>21890.000000000011</v>
      </c>
      <c r="E67" s="77">
        <f ca="1">('Active Subscription Projection'!D67-'Active Subscription Projection'!E67)*subscription_price*(subscription_length-'Active Subscription Projection'!E$6)/subscription_length</f>
        <v>13777.199999999992</v>
      </c>
      <c r="F67" s="77">
        <f ca="1">('Active Subscription Projection'!E67-'Active Subscription Projection'!F67)*subscription_price*(subscription_length-'Active Subscription Projection'!F$6)/subscription_length</f>
        <v>1551.9535200000046</v>
      </c>
      <c r="G67" s="77">
        <f ca="1">('Active Subscription Projection'!F67-'Active Subscription Projection'!G67)*subscription_price*(subscription_length-'Active Subscription Projection'!G$6)/subscription_length</f>
        <v>6873.2705260799994</v>
      </c>
      <c r="H67" s="77">
        <f ca="1">('Active Subscription Projection'!G67-'Active Subscription Projection'!H67)*subscription_price*(subscription_length-'Active Subscription Projection'!H$6)/subscription_length</f>
        <v>3528.4295996712008</v>
      </c>
      <c r="I67" s="77">
        <f ca="1">('Active Subscription Projection'!H67-'Active Subscription Projection'!I67)*subscription_price*(subscription_length-'Active Subscription Projection'!I$6)/subscription_length</f>
        <v>2079.4211774062314</v>
      </c>
      <c r="J67" s="77">
        <f ca="1">('Active Subscription Projection'!I67-'Active Subscription Projection'!J67)*subscription_price*(subscription_length-'Active Subscription Projection'!J$6)/subscription_length</f>
        <v>1638.7673661352892</v>
      </c>
      <c r="K67" s="77">
        <f ca="1">('Active Subscription Projection'!J67-'Active Subscription Projection'!K67)*subscription_price*(subscription_length-'Active Subscription Projection'!K$6)/subscription_length</f>
        <v>336.0945616181707</v>
      </c>
      <c r="L67" s="77">
        <f ca="1">('Active Subscription Projection'!K67-'Active Subscription Projection'!L67)*subscription_price*(subscription_length-'Active Subscription Projection'!L$6)/subscription_length</f>
        <v>780.88918013863758</v>
      </c>
      <c r="M67" s="77">
        <f ca="1">('Active Subscription Projection'!L67-'Active Subscription Projection'!M67)*subscription_price*(subscription_length-'Active Subscription Projection'!M$6)/subscription_length</f>
        <v>693.25606103418977</v>
      </c>
      <c r="N67" s="77">
        <f ca="1">('Active Subscription Projection'!M67-'Active Subscription Projection'!N67)*subscription_price*(subscription_length-'Active Subscription Projection'!N$6)/subscription_length</f>
        <v>149.2539519638317</v>
      </c>
      <c r="O67" s="77">
        <f ca="1">('Active Subscription Projection'!N67-'Active Subscription Projection'!O67)*subscription_price*(subscription_length-'Active Subscription Projection'!O$6)/subscription_length</f>
        <v>0</v>
      </c>
      <c r="P67" s="59"/>
      <c r="Q67" s="77">
        <f t="shared" ca="1" si="12"/>
        <v>53298.535944047551</v>
      </c>
      <c r="S67" s="70">
        <f t="shared" si="39"/>
        <v>61</v>
      </c>
      <c r="T67" s="77">
        <f ca="1">('Active Subscription Projection'!C67-'Active Subscription Projection'!D67)*admin_cost</f>
        <v>1492.5000000000007</v>
      </c>
      <c r="U67" s="77">
        <f ca="1">('Active Subscription Projection'!D67-'Active Subscription Projection'!E67)*admin_cost</f>
        <v>1033.2899999999995</v>
      </c>
      <c r="V67" s="77">
        <f ca="1">('Active Subscription Projection'!E67-'Active Subscription Projection'!F67)*admin_cost</f>
        <v>129.32946000000038</v>
      </c>
      <c r="W67" s="77">
        <f ca="1">('Active Subscription Projection'!F67-'Active Subscription Projection'!G67)*admin_cost</f>
        <v>644.36911181999994</v>
      </c>
      <c r="X67" s="77">
        <f ca="1">('Active Subscription Projection'!G67-'Active Subscription Projection'!H67)*admin_cost</f>
        <v>378.04602853620008</v>
      </c>
      <c r="Y67" s="77">
        <f ca="1">('Active Subscription Projection'!H67-'Active Subscription Projection'!I67)*admin_cost</f>
        <v>259.92764717577893</v>
      </c>
      <c r="Z67" s="77">
        <f ca="1">('Active Subscription Projection'!I67-'Active Subscription Projection'!J67)*admin_cost</f>
        <v>245.81510492029338</v>
      </c>
      <c r="AA67" s="77">
        <f ca="1">('Active Subscription Projection'!J67-'Active Subscription Projection'!K67)*admin_cost</f>
        <v>63.017730303407006</v>
      </c>
      <c r="AB67" s="77">
        <f ca="1">('Active Subscription Projection'!K67-'Active Subscription Projection'!L67)*admin_cost</f>
        <v>195.2222950346594</v>
      </c>
      <c r="AC67" s="77">
        <f ca="1">('Active Subscription Projection'!L67-'Active Subscription Projection'!M67)*admin_cost</f>
        <v>259.97102288782116</v>
      </c>
      <c r="AD67" s="77">
        <f ca="1">('Active Subscription Projection'!M67-'Active Subscription Projection'!N67)*admin_cost</f>
        <v>111.94046397287377</v>
      </c>
      <c r="AE67" s="77">
        <f ca="1">('Active Subscription Projection'!N67-'Active Subscription Projection'!O67)*admin_cost</f>
        <v>502.38880231025666</v>
      </c>
      <c r="AG67" s="77">
        <f t="shared" ca="1" si="13"/>
        <v>5315.8176669612903</v>
      </c>
      <c r="AI67" s="77">
        <f t="shared" ca="1" si="61"/>
        <v>15000</v>
      </c>
      <c r="AK67" s="70">
        <f t="shared" si="40"/>
        <v>61</v>
      </c>
      <c r="AL67" s="77">
        <f t="shared" ca="1" si="14"/>
        <v>38382.500000000015</v>
      </c>
      <c r="AM67" s="77">
        <f t="shared" ca="1" si="15"/>
        <v>14810.489999999991</v>
      </c>
      <c r="AN67" s="77">
        <f t="shared" ca="1" si="16"/>
        <v>1681.282980000005</v>
      </c>
      <c r="AO67" s="77">
        <f t="shared" ca="1" si="17"/>
        <v>7517.6396378999998</v>
      </c>
      <c r="AP67" s="77">
        <f t="shared" ca="1" si="18"/>
        <v>3906.4756282074009</v>
      </c>
      <c r="AQ67" s="77">
        <f t="shared" ca="1" si="19"/>
        <v>2339.3488245820104</v>
      </c>
      <c r="AR67" s="77">
        <f t="shared" ca="1" si="20"/>
        <v>1884.5824710555826</v>
      </c>
      <c r="AS67" s="77">
        <f t="shared" ca="1" si="21"/>
        <v>399.11229192157771</v>
      </c>
      <c r="AT67" s="77">
        <f t="shared" ca="1" si="22"/>
        <v>976.11147517329698</v>
      </c>
      <c r="AU67" s="77">
        <f t="shared" ca="1" si="23"/>
        <v>953.22708392201093</v>
      </c>
      <c r="AV67" s="77">
        <f t="shared" ca="1" si="24"/>
        <v>261.19441593670547</v>
      </c>
      <c r="AW67" s="77">
        <f t="shared" ca="1" si="25"/>
        <v>502.38880231025666</v>
      </c>
      <c r="AY67" s="77">
        <f t="shared" ca="1" si="26"/>
        <v>73614.353611008861</v>
      </c>
      <c r="AZ67" s="63"/>
      <c r="BA67" s="83" t="b">
        <f t="shared" ca="1" si="27"/>
        <v>1</v>
      </c>
      <c r="BB67" s="63"/>
    </row>
    <row r="68" spans="1:54">
      <c r="A68" s="58"/>
      <c r="B68" s="58"/>
      <c r="C68" s="70">
        <f t="shared" si="38"/>
        <v>62</v>
      </c>
      <c r="D68" s="77">
        <f ca="1">('Active Subscription Projection'!C68-'Active Subscription Projection'!D68)*subscription_price*(subscription_length-'Active Subscription Projection'!D$6)/subscription_length</f>
        <v>31240</v>
      </c>
      <c r="E68" s="77">
        <f ca="1">('Active Subscription Projection'!D68-'Active Subscription Projection'!E68)*subscription_price*(subscription_length-'Active Subscription Projection'!E$6)/subscription_length</f>
        <v>7088.4000000000015</v>
      </c>
      <c r="F68" s="77">
        <f ca="1">('Active Subscription Projection'!E68-'Active Subscription Projection'!F68)*subscription_price*(subscription_length-'Active Subscription Projection'!F$6)/subscription_length</f>
        <v>1741.8132000000032</v>
      </c>
      <c r="G68" s="77">
        <f ca="1">('Active Subscription Projection'!F68-'Active Subscription Projection'!G68)*subscription_price*(subscription_length-'Active Subscription Projection'!G$6)/subscription_length</f>
        <v>2503.0500800000009</v>
      </c>
      <c r="H68" s="77">
        <f ca="1">('Active Subscription Projection'!G68-'Active Subscription Projection'!H68)*subscription_price*(subscription_length-'Active Subscription Projection'!H$6)/subscription_length</f>
        <v>5451.3301929799973</v>
      </c>
      <c r="I68" s="77">
        <f ca="1">('Active Subscription Projection'!H68-'Active Subscription Projection'!I68)*subscription_price*(subscription_length-'Active Subscription Projection'!I$6)/subscription_length</f>
        <v>2448.6756973496413</v>
      </c>
      <c r="J68" s="77">
        <f ca="1">('Active Subscription Projection'!I68-'Active Subscription Projection'!J68)*subscription_price*(subscription_length-'Active Subscription Projection'!J$6)/subscription_length</f>
        <v>2949.8793179337372</v>
      </c>
      <c r="K68" s="77">
        <f ca="1">('Active Subscription Projection'!J68-'Active Subscription Projection'!K68)*subscription_price*(subscription_length-'Active Subscription Projection'!K$6)/subscription_length</f>
        <v>1383.740809344039</v>
      </c>
      <c r="L68" s="77">
        <f ca="1">('Active Subscription Projection'!K68-'Active Subscription Projection'!L68)*subscription_price*(subscription_length-'Active Subscription Projection'!L$6)/subscription_length</f>
        <v>1375.9051686164287</v>
      </c>
      <c r="M68" s="77">
        <f ca="1">('Active Subscription Projection'!L68-'Active Subscription Projection'!M68)*subscription_price*(subscription_length-'Active Subscription Projection'!M$6)/subscription_length</f>
        <v>295.97248960460092</v>
      </c>
      <c r="N68" s="77">
        <f ca="1">('Active Subscription Projection'!M68-'Active Subscription Projection'!N68)*subscription_price*(subscription_length-'Active Subscription Projection'!N$6)/subscription_length</f>
        <v>144.69018753170394</v>
      </c>
      <c r="O68" s="77">
        <f ca="1">('Active Subscription Projection'!N68-'Active Subscription Projection'!O68)*subscription_price*(subscription_length-'Active Subscription Projection'!O$6)/subscription_length</f>
        <v>0</v>
      </c>
      <c r="P68" s="59"/>
      <c r="Q68" s="77">
        <f t="shared" ca="1" si="12"/>
        <v>56623.45714336016</v>
      </c>
      <c r="S68" s="70">
        <f t="shared" si="39"/>
        <v>62</v>
      </c>
      <c r="T68" s="77">
        <f ca="1">('Active Subscription Projection'!C68-'Active Subscription Projection'!D68)*admin_cost</f>
        <v>2130</v>
      </c>
      <c r="U68" s="77">
        <f ca="1">('Active Subscription Projection'!D68-'Active Subscription Projection'!E68)*admin_cost</f>
        <v>531.63000000000011</v>
      </c>
      <c r="V68" s="77">
        <f ca="1">('Active Subscription Projection'!E68-'Active Subscription Projection'!F68)*admin_cost</f>
        <v>145.15110000000027</v>
      </c>
      <c r="W68" s="77">
        <f ca="1">('Active Subscription Projection'!F68-'Active Subscription Projection'!G68)*admin_cost</f>
        <v>234.66094500000008</v>
      </c>
      <c r="X68" s="77">
        <f ca="1">('Active Subscription Projection'!G68-'Active Subscription Projection'!H68)*admin_cost</f>
        <v>584.07109210499971</v>
      </c>
      <c r="Y68" s="77">
        <f ca="1">('Active Subscription Projection'!H68-'Active Subscription Projection'!I68)*admin_cost</f>
        <v>306.08446216870516</v>
      </c>
      <c r="Z68" s="77">
        <f ca="1">('Active Subscription Projection'!I68-'Active Subscription Projection'!J68)*admin_cost</f>
        <v>442.48189769006058</v>
      </c>
      <c r="AA68" s="77">
        <f ca="1">('Active Subscription Projection'!J68-'Active Subscription Projection'!K68)*admin_cost</f>
        <v>259.45140175200731</v>
      </c>
      <c r="AB68" s="77">
        <f ca="1">('Active Subscription Projection'!K68-'Active Subscription Projection'!L68)*admin_cost</f>
        <v>343.97629215410723</v>
      </c>
      <c r="AC68" s="77">
        <f ca="1">('Active Subscription Projection'!L68-'Active Subscription Projection'!M68)*admin_cost</f>
        <v>110.98968360172535</v>
      </c>
      <c r="AD68" s="77">
        <f ca="1">('Active Subscription Projection'!M68-'Active Subscription Projection'!N68)*admin_cost</f>
        <v>108.51764064877796</v>
      </c>
      <c r="AE68" s="77">
        <f ca="1">('Active Subscription Projection'!N68-'Active Subscription Projection'!O68)*admin_cost</f>
        <v>78.301506485906884</v>
      </c>
      <c r="AG68" s="77">
        <f t="shared" ca="1" si="13"/>
        <v>5275.3160216062897</v>
      </c>
      <c r="AI68" s="77">
        <f t="shared" ca="1" si="61"/>
        <v>15000</v>
      </c>
      <c r="AK68" s="70">
        <f t="shared" si="40"/>
        <v>62</v>
      </c>
      <c r="AL68" s="77">
        <f t="shared" ca="1" si="14"/>
        <v>48370</v>
      </c>
      <c r="AM68" s="77">
        <f t="shared" ca="1" si="15"/>
        <v>7620.0300000000016</v>
      </c>
      <c r="AN68" s="77">
        <f t="shared" ca="1" si="16"/>
        <v>1886.9643000000035</v>
      </c>
      <c r="AO68" s="77">
        <f t="shared" ca="1" si="17"/>
        <v>2737.711025000001</v>
      </c>
      <c r="AP68" s="77">
        <f t="shared" ca="1" si="18"/>
        <v>6035.4012850849967</v>
      </c>
      <c r="AQ68" s="77">
        <f t="shared" ca="1" si="19"/>
        <v>2754.7601595183464</v>
      </c>
      <c r="AR68" s="77">
        <f t="shared" ca="1" si="20"/>
        <v>3392.3612156237978</v>
      </c>
      <c r="AS68" s="77">
        <f t="shared" ca="1" si="21"/>
        <v>1643.1922110960463</v>
      </c>
      <c r="AT68" s="77">
        <f t="shared" ca="1" si="22"/>
        <v>1719.8814607705358</v>
      </c>
      <c r="AU68" s="77">
        <f t="shared" ca="1" si="23"/>
        <v>406.96217320632627</v>
      </c>
      <c r="AV68" s="77">
        <f t="shared" ca="1" si="24"/>
        <v>253.2078281804819</v>
      </c>
      <c r="AW68" s="77">
        <f t="shared" ca="1" si="25"/>
        <v>78.301506485906884</v>
      </c>
      <c r="AY68" s="77">
        <f t="shared" ca="1" si="26"/>
        <v>76898.773164966449</v>
      </c>
      <c r="AZ68" s="63"/>
      <c r="BA68" s="83" t="b">
        <f t="shared" ca="1" si="27"/>
        <v>1</v>
      </c>
      <c r="BB68" s="63"/>
    </row>
    <row r="69" spans="1:54">
      <c r="A69" s="58"/>
      <c r="B69" s="58"/>
      <c r="C69" s="70">
        <f t="shared" si="38"/>
        <v>63</v>
      </c>
      <c r="D69" s="77">
        <f ca="1">('Active Subscription Projection'!C69-'Active Subscription Projection'!D69)*subscription_price*(subscription_length-'Active Subscription Projection'!D$6)/subscription_length</f>
        <v>12210</v>
      </c>
      <c r="E69" s="77">
        <f ca="1">('Active Subscription Projection'!D69-'Active Subscription Projection'!E69)*subscription_price*(subscription_length-'Active Subscription Projection'!E$6)/subscription_length</f>
        <v>7378.7</v>
      </c>
      <c r="F69" s="77">
        <f ca="1">('Active Subscription Projection'!E69-'Active Subscription Projection'!F69)*subscription_price*(subscription_length-'Active Subscription Projection'!F$6)/subscription_length</f>
        <v>10418.422140000001</v>
      </c>
      <c r="G69" s="77">
        <f ca="1">('Active Subscription Projection'!F69-'Active Subscription Projection'!G69)*subscription_price*(subscription_length-'Active Subscription Projection'!G$6)/subscription_length</f>
        <v>839.34330480000062</v>
      </c>
      <c r="H69" s="77">
        <f ca="1">('Active Subscription Projection'!G69-'Active Subscription Projection'!H69)*subscription_price*(subscription_length-'Active Subscription Projection'!H$6)/subscription_length</f>
        <v>8295.0899907875992</v>
      </c>
      <c r="I69" s="77">
        <f ca="1">('Active Subscription Projection'!H69-'Active Subscription Projection'!I69)*subscription_price*(subscription_length-'Active Subscription Projection'!I$6)/subscription_length</f>
        <v>4620.7233845692917</v>
      </c>
      <c r="J69" s="77">
        <f ca="1">('Active Subscription Projection'!I69-'Active Subscription Projection'!J69)*subscription_price*(subscription_length-'Active Subscription Projection'!J$6)/subscription_length</f>
        <v>2664.6171517682933</v>
      </c>
      <c r="K69" s="77">
        <f ca="1">('Active Subscription Projection'!J69-'Active Subscription Projection'!K69)*subscription_price*(subscription_length-'Active Subscription Projection'!K$6)/subscription_length</f>
        <v>2570.5068215488009</v>
      </c>
      <c r="L69" s="77">
        <f ca="1">('Active Subscription Projection'!K69-'Active Subscription Projection'!L69)*subscription_price*(subscription_length-'Active Subscription Projection'!L$6)/subscription_length</f>
        <v>992.3564828066892</v>
      </c>
      <c r="M69" s="77">
        <f ca="1">('Active Subscription Projection'!L69-'Active Subscription Projection'!M69)*subscription_price*(subscription_length-'Active Subscription Projection'!M$6)/subscription_length</f>
        <v>54.850249231497401</v>
      </c>
      <c r="N69" s="77">
        <f ca="1">('Active Subscription Projection'!M69-'Active Subscription Projection'!N69)*subscription_price*(subscription_length-'Active Subscription Projection'!N$6)/subscription_length</f>
        <v>125.82647173705436</v>
      </c>
      <c r="O69" s="77">
        <f ca="1">('Active Subscription Projection'!N69-'Active Subscription Projection'!O69)*subscription_price*(subscription_length-'Active Subscription Projection'!O$6)/subscription_length</f>
        <v>0</v>
      </c>
      <c r="P69" s="59"/>
      <c r="Q69" s="77">
        <f t="shared" ca="1" si="12"/>
        <v>50170.435997249224</v>
      </c>
      <c r="S69" s="70">
        <f t="shared" si="39"/>
        <v>63</v>
      </c>
      <c r="T69" s="77">
        <f ca="1">('Active Subscription Projection'!C69-'Active Subscription Projection'!D69)*admin_cost</f>
        <v>832.5</v>
      </c>
      <c r="U69" s="77">
        <f ca="1">('Active Subscription Projection'!D69-'Active Subscription Projection'!E69)*admin_cost</f>
        <v>553.40249999999992</v>
      </c>
      <c r="V69" s="77">
        <f ca="1">('Active Subscription Projection'!E69-'Active Subscription Projection'!F69)*admin_cost</f>
        <v>868.20184500000005</v>
      </c>
      <c r="W69" s="77">
        <f ca="1">('Active Subscription Projection'!F69-'Active Subscription Projection'!G69)*admin_cost</f>
        <v>78.688434825000058</v>
      </c>
      <c r="X69" s="77">
        <f ca="1">('Active Subscription Projection'!G69-'Active Subscription Projection'!H69)*admin_cost</f>
        <v>888.75964187009981</v>
      </c>
      <c r="Y69" s="77">
        <f ca="1">('Active Subscription Projection'!H69-'Active Subscription Projection'!I69)*admin_cost</f>
        <v>577.59042307116147</v>
      </c>
      <c r="Z69" s="77">
        <f ca="1">('Active Subscription Projection'!I69-'Active Subscription Projection'!J69)*admin_cost</f>
        <v>399.69257276524399</v>
      </c>
      <c r="AA69" s="77">
        <f ca="1">('Active Subscription Projection'!J69-'Active Subscription Projection'!K69)*admin_cost</f>
        <v>481.97002904040016</v>
      </c>
      <c r="AB69" s="77">
        <f ca="1">('Active Subscription Projection'!K69-'Active Subscription Projection'!L69)*admin_cost</f>
        <v>248.0891207016723</v>
      </c>
      <c r="AC69" s="77">
        <f ca="1">('Active Subscription Projection'!L69-'Active Subscription Projection'!M69)*admin_cost</f>
        <v>20.568843461811525</v>
      </c>
      <c r="AD69" s="77">
        <f ca="1">('Active Subscription Projection'!M69-'Active Subscription Projection'!N69)*admin_cost</f>
        <v>94.369853802790772</v>
      </c>
      <c r="AE69" s="77">
        <f ca="1">('Active Subscription Projection'!N69-'Active Subscription Projection'!O69)*admin_cost</f>
        <v>225.96733966248723</v>
      </c>
      <c r="AG69" s="77">
        <f t="shared" ca="1" si="13"/>
        <v>5269.8006042006673</v>
      </c>
      <c r="AI69" s="77">
        <f t="shared" ca="1" si="61"/>
        <v>15000</v>
      </c>
      <c r="AK69" s="70">
        <f t="shared" si="40"/>
        <v>63</v>
      </c>
      <c r="AL69" s="77">
        <f t="shared" ca="1" si="14"/>
        <v>28042.5</v>
      </c>
      <c r="AM69" s="77">
        <f t="shared" ca="1" si="15"/>
        <v>7932.1025</v>
      </c>
      <c r="AN69" s="77">
        <f t="shared" ca="1" si="16"/>
        <v>11286.623985</v>
      </c>
      <c r="AO69" s="77">
        <f t="shared" ca="1" si="17"/>
        <v>918.03173962500068</v>
      </c>
      <c r="AP69" s="77">
        <f t="shared" ca="1" si="18"/>
        <v>9183.8496326576987</v>
      </c>
      <c r="AQ69" s="77">
        <f t="shared" ca="1" si="19"/>
        <v>5198.313807640453</v>
      </c>
      <c r="AR69" s="77">
        <f t="shared" ca="1" si="20"/>
        <v>3064.3097245335375</v>
      </c>
      <c r="AS69" s="77">
        <f t="shared" ca="1" si="21"/>
        <v>3052.4768505892011</v>
      </c>
      <c r="AT69" s="77">
        <f t="shared" ca="1" si="22"/>
        <v>1240.4456035083615</v>
      </c>
      <c r="AU69" s="77">
        <f t="shared" ca="1" si="23"/>
        <v>75.419092693308926</v>
      </c>
      <c r="AV69" s="77">
        <f t="shared" ca="1" si="24"/>
        <v>220.19632553984513</v>
      </c>
      <c r="AW69" s="77">
        <f t="shared" ca="1" si="25"/>
        <v>225.96733966248723</v>
      </c>
      <c r="AY69" s="77">
        <f t="shared" ca="1" si="26"/>
        <v>70440.236601449884</v>
      </c>
      <c r="AZ69" s="63"/>
      <c r="BA69" s="83" t="b">
        <f t="shared" ca="1" si="27"/>
        <v>1</v>
      </c>
      <c r="BB69" s="63"/>
    </row>
    <row r="70" spans="1:54">
      <c r="A70" s="58"/>
      <c r="B70" s="58"/>
      <c r="C70" s="70">
        <f t="shared" si="38"/>
        <v>64</v>
      </c>
      <c r="D70" s="77">
        <f ca="1">('Active Subscription Projection'!C70-'Active Subscription Projection'!D70)*subscription_price*(subscription_length-'Active Subscription Projection'!D$6)/subscription_length</f>
        <v>3190</v>
      </c>
      <c r="E70" s="77">
        <f ca="1">('Active Subscription Projection'!D70-'Active Subscription Projection'!E70)*subscription_price*(subscription_length-'Active Subscription Projection'!E$6)/subscription_length</f>
        <v>13399.799999999996</v>
      </c>
      <c r="F70" s="77">
        <f ca="1">('Active Subscription Projection'!E70-'Active Subscription Projection'!F70)*subscription_price*(subscription_length-'Active Subscription Projection'!F$6)/subscription_length</f>
        <v>13258.111679999993</v>
      </c>
      <c r="G70" s="77">
        <f ca="1">('Active Subscription Projection'!F70-'Active Subscription Projection'!G70)*subscription_price*(subscription_length-'Active Subscription Projection'!G$6)/subscription_length</f>
        <v>2758.7585920000056</v>
      </c>
      <c r="H70" s="77">
        <f ca="1">('Active Subscription Projection'!G70-'Active Subscription Projection'!H70)*subscription_price*(subscription_length-'Active Subscription Projection'!H$6)/subscription_length</f>
        <v>3118.7765882560016</v>
      </c>
      <c r="I70" s="77">
        <f ca="1">('Active Subscription Projection'!H70-'Active Subscription Projection'!I70)*subscription_price*(subscription_length-'Active Subscription Projection'!I$6)/subscription_length</f>
        <v>3077.6821202695664</v>
      </c>
      <c r="J70" s="77">
        <f ca="1">('Active Subscription Projection'!I70-'Active Subscription Projection'!J70)*subscription_price*(subscription_length-'Active Subscription Projection'!J$6)/subscription_length</f>
        <v>3859.5599351094825</v>
      </c>
      <c r="K70" s="77">
        <f ca="1">('Active Subscription Projection'!J70-'Active Subscription Projection'!K70)*subscription_price*(subscription_length-'Active Subscription Projection'!K$6)/subscription_length</f>
        <v>3548.7367083353292</v>
      </c>
      <c r="L70" s="77">
        <f ca="1">('Active Subscription Projection'!K70-'Active Subscription Projection'!L70)*subscription_price*(subscription_length-'Active Subscription Projection'!L$6)/subscription_length</f>
        <v>1357.391790938264</v>
      </c>
      <c r="M70" s="77">
        <f ca="1">('Active Subscription Projection'!L70-'Active Subscription Projection'!M70)*subscription_price*(subscription_length-'Active Subscription Projection'!M$6)/subscription_length</f>
        <v>146.24421121500109</v>
      </c>
      <c r="N70" s="77">
        <f ca="1">('Active Subscription Projection'!M70-'Active Subscription Projection'!N70)*subscription_price*(subscription_length-'Active Subscription Projection'!N$6)/subscription_length</f>
        <v>143.17308277948587</v>
      </c>
      <c r="O70" s="77">
        <f ca="1">('Active Subscription Projection'!N70-'Active Subscription Projection'!O70)*subscription_price*(subscription_length-'Active Subscription Projection'!O$6)/subscription_length</f>
        <v>0</v>
      </c>
      <c r="P70" s="59"/>
      <c r="Q70" s="77">
        <f t="shared" ca="1" si="12"/>
        <v>47858.234708903125</v>
      </c>
      <c r="S70" s="70">
        <f t="shared" si="39"/>
        <v>64</v>
      </c>
      <c r="T70" s="77">
        <f ca="1">('Active Subscription Projection'!C70-'Active Subscription Projection'!D70)*admin_cost</f>
        <v>217.5</v>
      </c>
      <c r="U70" s="77">
        <f ca="1">('Active Subscription Projection'!D70-'Active Subscription Projection'!E70)*admin_cost</f>
        <v>1004.9849999999997</v>
      </c>
      <c r="V70" s="77">
        <f ca="1">('Active Subscription Projection'!E70-'Active Subscription Projection'!F70)*admin_cost</f>
        <v>1104.8426399999994</v>
      </c>
      <c r="W70" s="77">
        <f ca="1">('Active Subscription Projection'!F70-'Active Subscription Projection'!G70)*admin_cost</f>
        <v>258.63361800000052</v>
      </c>
      <c r="X70" s="77">
        <f ca="1">('Active Subscription Projection'!G70-'Active Subscription Projection'!H70)*admin_cost</f>
        <v>334.15463445600017</v>
      </c>
      <c r="Y70" s="77">
        <f ca="1">('Active Subscription Projection'!H70-'Active Subscription Projection'!I70)*admin_cost</f>
        <v>384.7102650336958</v>
      </c>
      <c r="Z70" s="77">
        <f ca="1">('Active Subscription Projection'!I70-'Active Subscription Projection'!J70)*admin_cost</f>
        <v>578.93399026642237</v>
      </c>
      <c r="AA70" s="77">
        <f ca="1">('Active Subscription Projection'!J70-'Active Subscription Projection'!K70)*admin_cost</f>
        <v>665.38813281287423</v>
      </c>
      <c r="AB70" s="77">
        <f ca="1">('Active Subscription Projection'!K70-'Active Subscription Projection'!L70)*admin_cost</f>
        <v>339.34794773456599</v>
      </c>
      <c r="AC70" s="77">
        <f ca="1">('Active Subscription Projection'!L70-'Active Subscription Projection'!M70)*admin_cost</f>
        <v>54.841579205625408</v>
      </c>
      <c r="AD70" s="77">
        <f ca="1">('Active Subscription Projection'!M70-'Active Subscription Projection'!N70)*admin_cost</f>
        <v>107.3798120846144</v>
      </c>
      <c r="AE70" s="77">
        <f ca="1">('Active Subscription Projection'!N70-'Active Subscription Projection'!O70)*admin_cost</f>
        <v>31.840670945280635</v>
      </c>
      <c r="AG70" s="77">
        <f t="shared" ca="1" si="13"/>
        <v>5082.5582905390784</v>
      </c>
      <c r="AI70" s="77">
        <f t="shared" ca="1" si="61"/>
        <v>15000</v>
      </c>
      <c r="AK70" s="70">
        <f t="shared" si="40"/>
        <v>64</v>
      </c>
      <c r="AL70" s="77">
        <f t="shared" ca="1" si="14"/>
        <v>18407.5</v>
      </c>
      <c r="AM70" s="77">
        <f t="shared" ca="1" si="15"/>
        <v>14404.784999999996</v>
      </c>
      <c r="AN70" s="77">
        <f t="shared" ca="1" si="16"/>
        <v>14362.954319999992</v>
      </c>
      <c r="AO70" s="77">
        <f t="shared" ca="1" si="17"/>
        <v>3017.3922100000063</v>
      </c>
      <c r="AP70" s="77">
        <f t="shared" ca="1" si="18"/>
        <v>3452.9312227120017</v>
      </c>
      <c r="AQ70" s="77">
        <f t="shared" ca="1" si="19"/>
        <v>3462.392385303262</v>
      </c>
      <c r="AR70" s="77">
        <f t="shared" ca="1" si="20"/>
        <v>4438.4939253759048</v>
      </c>
      <c r="AS70" s="77">
        <f t="shared" ca="1" si="21"/>
        <v>4214.1248411482038</v>
      </c>
      <c r="AT70" s="77">
        <f t="shared" ca="1" si="22"/>
        <v>1696.7397386728298</v>
      </c>
      <c r="AU70" s="77">
        <f t="shared" ca="1" si="23"/>
        <v>201.08579042062649</v>
      </c>
      <c r="AV70" s="77">
        <f t="shared" ca="1" si="24"/>
        <v>250.55289486410027</v>
      </c>
      <c r="AW70" s="77">
        <f t="shared" ca="1" si="25"/>
        <v>31.840670945280635</v>
      </c>
      <c r="AY70" s="77">
        <f t="shared" ca="1" si="26"/>
        <v>67940.792999442201</v>
      </c>
      <c r="AZ70" s="63"/>
      <c r="BA70" s="83" t="b">
        <f t="shared" ca="1" si="27"/>
        <v>1</v>
      </c>
      <c r="BB70" s="63"/>
    </row>
    <row r="71" spans="1:54">
      <c r="A71" s="58"/>
      <c r="B71" s="58"/>
      <c r="C71" s="70">
        <f t="shared" si="38"/>
        <v>65</v>
      </c>
      <c r="D71" s="77">
        <f ca="1">('Active Subscription Projection'!C71-'Active Subscription Projection'!D71)*subscription_price*(subscription_length-'Active Subscription Projection'!D$6)/subscription_length</f>
        <v>28490</v>
      </c>
      <c r="E71" s="77">
        <f ca="1">('Active Subscription Projection'!D71-'Active Subscription Projection'!E71)*subscription_price*(subscription_length-'Active Subscription Projection'!E$6)/subscription_length</f>
        <v>7558.1999999999971</v>
      </c>
      <c r="F71" s="77">
        <f ca="1">('Active Subscription Projection'!E71-'Active Subscription Projection'!F71)*subscription_price*(subscription_length-'Active Subscription Projection'!F$6)/subscription_length</f>
        <v>11079.209700000007</v>
      </c>
      <c r="G71" s="77">
        <f ca="1">('Active Subscription Projection'!F71-'Active Subscription Projection'!G71)*subscription_price*(subscription_length-'Active Subscription Projection'!G$6)/subscription_length</f>
        <v>737.54931120000401</v>
      </c>
      <c r="H71" s="77">
        <f ca="1">('Active Subscription Projection'!G71-'Active Subscription Projection'!H71)*subscription_price*(subscription_length-'Active Subscription Projection'!H$6)/subscription_length</f>
        <v>1791.2035801296006</v>
      </c>
      <c r="I71" s="77">
        <f ca="1">('Active Subscription Projection'!H71-'Active Subscription Projection'!I71)*subscription_price*(subscription_length-'Active Subscription Projection'!I$6)/subscription_length</f>
        <v>4080.3617555352266</v>
      </c>
      <c r="J71" s="77">
        <f ca="1">('Active Subscription Projection'!I71-'Active Subscription Projection'!J71)*subscription_price*(subscription_length-'Active Subscription Projection'!J$6)/subscription_length</f>
        <v>1648.131194166747</v>
      </c>
      <c r="K71" s="77">
        <f ca="1">('Active Subscription Projection'!J71-'Active Subscription Projection'!K71)*subscription_price*(subscription_length-'Active Subscription Projection'!K$6)/subscription_length</f>
        <v>2000.1720172407659</v>
      </c>
      <c r="L71" s="77">
        <f ca="1">('Active Subscription Projection'!K71-'Active Subscription Projection'!L71)*subscription_price*(subscription_length-'Active Subscription Projection'!L$6)/subscription_length</f>
        <v>1155.1725169815622</v>
      </c>
      <c r="M71" s="77">
        <f ca="1">('Active Subscription Projection'!L71-'Active Subscription Projection'!M71)*subscription_price*(subscription_length-'Active Subscription Projection'!M$6)/subscription_length</f>
        <v>985.88982838191896</v>
      </c>
      <c r="N71" s="77">
        <f ca="1">('Active Subscription Projection'!M71-'Active Subscription Projection'!N71)*subscription_price*(subscription_length-'Active Subscription Projection'!N$6)/subscription_length</f>
        <v>59.121586805225434</v>
      </c>
      <c r="O71" s="77">
        <f ca="1">('Active Subscription Projection'!N71-'Active Subscription Projection'!O71)*subscription_price*(subscription_length-'Active Subscription Projection'!O$6)/subscription_length</f>
        <v>0</v>
      </c>
      <c r="P71" s="59"/>
      <c r="Q71" s="77">
        <f t="shared" ca="1" si="12"/>
        <v>59585.011490441051</v>
      </c>
      <c r="S71" s="70">
        <f t="shared" si="39"/>
        <v>65</v>
      </c>
      <c r="T71" s="77">
        <f ca="1">('Active Subscription Projection'!C71-'Active Subscription Projection'!D71)*admin_cost</f>
        <v>1942.5</v>
      </c>
      <c r="U71" s="77">
        <f ca="1">('Active Subscription Projection'!D71-'Active Subscription Projection'!E71)*admin_cost</f>
        <v>566.86499999999978</v>
      </c>
      <c r="V71" s="77">
        <f ca="1">('Active Subscription Projection'!E71-'Active Subscription Projection'!F71)*admin_cost</f>
        <v>923.26747500000056</v>
      </c>
      <c r="W71" s="77">
        <f ca="1">('Active Subscription Projection'!F71-'Active Subscription Projection'!G71)*admin_cost</f>
        <v>69.145247925000376</v>
      </c>
      <c r="X71" s="77">
        <f ca="1">('Active Subscription Projection'!G71-'Active Subscription Projection'!H71)*admin_cost</f>
        <v>191.91466929960006</v>
      </c>
      <c r="Y71" s="77">
        <f ca="1">('Active Subscription Projection'!H71-'Active Subscription Projection'!I71)*admin_cost</f>
        <v>510.04521944190333</v>
      </c>
      <c r="Z71" s="77">
        <f ca="1">('Active Subscription Projection'!I71-'Active Subscription Projection'!J71)*admin_cost</f>
        <v>247.21967912501202</v>
      </c>
      <c r="AA71" s="77">
        <f ca="1">('Active Subscription Projection'!J71-'Active Subscription Projection'!K71)*admin_cost</f>
        <v>375.0322532326436</v>
      </c>
      <c r="AB71" s="77">
        <f ca="1">('Active Subscription Projection'!K71-'Active Subscription Projection'!L71)*admin_cost</f>
        <v>288.79312924539056</v>
      </c>
      <c r="AC71" s="77">
        <f ca="1">('Active Subscription Projection'!L71-'Active Subscription Projection'!M71)*admin_cost</f>
        <v>369.70868564321961</v>
      </c>
      <c r="AD71" s="77">
        <f ca="1">('Active Subscription Projection'!M71-'Active Subscription Projection'!N71)*admin_cost</f>
        <v>44.341190103919075</v>
      </c>
      <c r="AE71" s="77">
        <f ca="1">('Active Subscription Projection'!N71-'Active Subscription Projection'!O71)*admin_cost</f>
        <v>63.077358431465882</v>
      </c>
      <c r="AG71" s="77">
        <f t="shared" ca="1" si="13"/>
        <v>5591.9099074481537</v>
      </c>
      <c r="AI71" s="77">
        <f t="shared" ref="AI71:AI106" ca="1" si="62">production_cost</f>
        <v>15000</v>
      </c>
      <c r="AK71" s="70">
        <f t="shared" si="40"/>
        <v>65</v>
      </c>
      <c r="AL71" s="77">
        <f t="shared" ca="1" si="14"/>
        <v>45432.5</v>
      </c>
      <c r="AM71" s="77">
        <f t="shared" ca="1" si="15"/>
        <v>8125.0649999999969</v>
      </c>
      <c r="AN71" s="77">
        <f t="shared" ca="1" si="16"/>
        <v>12002.477175000007</v>
      </c>
      <c r="AO71" s="77">
        <f t="shared" ca="1" si="17"/>
        <v>806.69455912500439</v>
      </c>
      <c r="AP71" s="77">
        <f t="shared" ca="1" si="18"/>
        <v>1983.1182494292007</v>
      </c>
      <c r="AQ71" s="77">
        <f t="shared" ca="1" si="19"/>
        <v>4590.4069749771297</v>
      </c>
      <c r="AR71" s="77">
        <f t="shared" ca="1" si="20"/>
        <v>1895.3508732917589</v>
      </c>
      <c r="AS71" s="77">
        <f t="shared" ca="1" si="21"/>
        <v>2375.2042704734095</v>
      </c>
      <c r="AT71" s="77">
        <f t="shared" ca="1" si="22"/>
        <v>1443.9656462269527</v>
      </c>
      <c r="AU71" s="77">
        <f t="shared" ca="1" si="23"/>
        <v>1355.5985140251387</v>
      </c>
      <c r="AV71" s="77">
        <f t="shared" ca="1" si="24"/>
        <v>103.46277690914451</v>
      </c>
      <c r="AW71" s="77">
        <f t="shared" ca="1" si="25"/>
        <v>63.077358431465882</v>
      </c>
      <c r="AY71" s="77">
        <f t="shared" ca="1" si="26"/>
        <v>80176.921397889208</v>
      </c>
      <c r="AZ71" s="63"/>
      <c r="BA71" s="83" t="b">
        <f t="shared" ca="1" si="27"/>
        <v>1</v>
      </c>
      <c r="BB71" s="63"/>
    </row>
    <row r="72" spans="1:54">
      <c r="A72" s="58"/>
      <c r="B72" s="58"/>
      <c r="C72" s="70">
        <f t="shared" si="38"/>
        <v>66</v>
      </c>
      <c r="D72" s="77">
        <f ca="1">('Active Subscription Projection'!C72-'Active Subscription Projection'!D72)*subscription_price*(subscription_length-'Active Subscription Projection'!D$6)/subscription_length</f>
        <v>25960</v>
      </c>
      <c r="E72" s="77">
        <f ca="1">('Active Subscription Projection'!D72-'Active Subscription Projection'!E72)*subscription_price*(subscription_length-'Active Subscription Projection'!E$6)/subscription_length</f>
        <v>16731.599999999999</v>
      </c>
      <c r="F72" s="77">
        <f ca="1">('Active Subscription Projection'!E72-'Active Subscription Projection'!F72)*subscription_price*(subscription_length-'Active Subscription Projection'!F$6)/subscription_length</f>
        <v>3168.3920400000006</v>
      </c>
      <c r="G72" s="77">
        <f ca="1">('Active Subscription Projection'!F72-'Active Subscription Projection'!G72)*subscription_price*(subscription_length-'Active Subscription Projection'!G$6)/subscription_length</f>
        <v>3952.8166937599963</v>
      </c>
      <c r="H72" s="77">
        <f ca="1">('Active Subscription Projection'!G72-'Active Subscription Projection'!H72)*subscription_price*(subscription_length-'Active Subscription Projection'!H$6)/subscription_length</f>
        <v>573.51776756735853</v>
      </c>
      <c r="I72" s="77">
        <f ca="1">('Active Subscription Projection'!H72-'Active Subscription Projection'!I72)*subscription_price*(subscription_length-'Active Subscription Projection'!I$6)/subscription_length</f>
        <v>5713.9575182736107</v>
      </c>
      <c r="J72" s="77">
        <f ca="1">('Active Subscription Projection'!I72-'Active Subscription Projection'!J72)*subscription_price*(subscription_length-'Active Subscription Projection'!J$6)/subscription_length</f>
        <v>102.16092476454833</v>
      </c>
      <c r="K72" s="77">
        <f ca="1">('Active Subscription Projection'!J72-'Active Subscription Projection'!K72)*subscription_price*(subscription_length-'Active Subscription Projection'!K$6)/subscription_length</f>
        <v>764.40890345825392</v>
      </c>
      <c r="L72" s="77">
        <f ca="1">('Active Subscription Projection'!K72-'Active Subscription Projection'!L72)*subscription_price*(subscription_length-'Active Subscription Projection'!L$6)/subscription_length</f>
        <v>2255.1933014229071</v>
      </c>
      <c r="M72" s="77">
        <f ca="1">('Active Subscription Projection'!L72-'Active Subscription Projection'!M72)*subscription_price*(subscription_length-'Active Subscription Projection'!M$6)/subscription_length</f>
        <v>793.28555573969606</v>
      </c>
      <c r="N72" s="77">
        <f ca="1">('Active Subscription Projection'!M72-'Active Subscription Projection'!N72)*subscription_price*(subscription_length-'Active Subscription Projection'!N$6)/subscription_length</f>
        <v>501.68128106133418</v>
      </c>
      <c r="O72" s="77">
        <f ca="1">('Active Subscription Projection'!N72-'Active Subscription Projection'!O72)*subscription_price*(subscription_length-'Active Subscription Projection'!O$6)/subscription_length</f>
        <v>0</v>
      </c>
      <c r="P72" s="59"/>
      <c r="Q72" s="77">
        <f t="shared" ref="Q72:Q106" ca="1" si="63">SUM(D72:O72)</f>
        <v>60517.013986047699</v>
      </c>
      <c r="S72" s="70">
        <f t="shared" si="39"/>
        <v>66</v>
      </c>
      <c r="T72" s="77">
        <f ca="1">('Active Subscription Projection'!C72-'Active Subscription Projection'!D72)*admin_cost</f>
        <v>1770</v>
      </c>
      <c r="U72" s="77">
        <f ca="1">('Active Subscription Projection'!D72-'Active Subscription Projection'!E72)*admin_cost</f>
        <v>1254.8699999999999</v>
      </c>
      <c r="V72" s="77">
        <f ca="1">('Active Subscription Projection'!E72-'Active Subscription Projection'!F72)*admin_cost</f>
        <v>264.03267000000005</v>
      </c>
      <c r="W72" s="77">
        <f ca="1">('Active Subscription Projection'!F72-'Active Subscription Projection'!G72)*admin_cost</f>
        <v>370.57656503999965</v>
      </c>
      <c r="X72" s="77">
        <f ca="1">('Active Subscription Projection'!G72-'Active Subscription Projection'!H72)*admin_cost</f>
        <v>61.448332239359843</v>
      </c>
      <c r="Y72" s="77">
        <f ca="1">('Active Subscription Projection'!H72-'Active Subscription Projection'!I72)*admin_cost</f>
        <v>714.24468978420134</v>
      </c>
      <c r="Z72" s="77">
        <f ca="1">('Active Subscription Projection'!I72-'Active Subscription Projection'!J72)*admin_cost</f>
        <v>15.324138714682249</v>
      </c>
      <c r="AA72" s="77">
        <f ca="1">('Active Subscription Projection'!J72-'Active Subscription Projection'!K72)*admin_cost</f>
        <v>143.32666939842261</v>
      </c>
      <c r="AB72" s="77">
        <f ca="1">('Active Subscription Projection'!K72-'Active Subscription Projection'!L72)*admin_cost</f>
        <v>563.79832535572677</v>
      </c>
      <c r="AC72" s="77">
        <f ca="1">('Active Subscription Projection'!L72-'Active Subscription Projection'!M72)*admin_cost</f>
        <v>297.48208340238602</v>
      </c>
      <c r="AD72" s="77">
        <f ca="1">('Active Subscription Projection'!M72-'Active Subscription Projection'!N72)*admin_cost</f>
        <v>376.26096079600063</v>
      </c>
      <c r="AE72" s="77">
        <f ca="1">('Active Subscription Projection'!N72-'Active Subscription Projection'!O72)*admin_cost</f>
        <v>85.100413828730325</v>
      </c>
      <c r="AG72" s="77">
        <f t="shared" ref="AG72:AG106" ca="1" si="64">SUM(T72:AE72)</f>
        <v>5916.464848559508</v>
      </c>
      <c r="AI72" s="77">
        <f t="shared" ca="1" si="62"/>
        <v>15000</v>
      </c>
      <c r="AK72" s="70">
        <f t="shared" si="40"/>
        <v>66</v>
      </c>
      <c r="AL72" s="77">
        <f t="shared" ref="AL72:AL106" ca="1" si="65">D72+T72+IF(AL$6=1,$AI72,0)</f>
        <v>42730</v>
      </c>
      <c r="AM72" s="77">
        <f t="shared" ref="AM72:AM106" ca="1" si="66">E72+U72+IF(AM$6=1,$AI72,0)</f>
        <v>17986.469999999998</v>
      </c>
      <c r="AN72" s="77">
        <f t="shared" ref="AN72:AN106" ca="1" si="67">F72+V72+IF(AN$6=1,$AI72,0)</f>
        <v>3432.4247100000007</v>
      </c>
      <c r="AO72" s="77">
        <f t="shared" ref="AO72:AO106" ca="1" si="68">G72+W72+IF(AO$6=1,$AI72,0)</f>
        <v>4323.3932587999961</v>
      </c>
      <c r="AP72" s="77">
        <f t="shared" ref="AP72:AP106" ca="1" si="69">H72+X72+IF(AP$6=1,$AI72,0)</f>
        <v>634.96609980671838</v>
      </c>
      <c r="AQ72" s="77">
        <f t="shared" ref="AQ72:AQ106" ca="1" si="70">I72+Y72+IF(AQ$6=1,$AI72,0)</f>
        <v>6428.2022080578117</v>
      </c>
      <c r="AR72" s="77">
        <f t="shared" ref="AR72:AR106" ca="1" si="71">J72+Z72+IF(AR$6=1,$AI72,0)</f>
        <v>117.48506347923058</v>
      </c>
      <c r="AS72" s="77">
        <f t="shared" ref="AS72:AS106" ca="1" si="72">K72+AA72+IF(AS$6=1,$AI72,0)</f>
        <v>907.73557285667653</v>
      </c>
      <c r="AT72" s="77">
        <f t="shared" ref="AT72:AT106" ca="1" si="73">L72+AB72+IF(AT$6=1,$AI72,0)</f>
        <v>2818.9916267786339</v>
      </c>
      <c r="AU72" s="77">
        <f t="shared" ref="AU72:AU106" ca="1" si="74">M72+AC72+IF(AU$6=1,$AI72,0)</f>
        <v>1090.7676391420821</v>
      </c>
      <c r="AV72" s="77">
        <f t="shared" ref="AV72:AV106" ca="1" si="75">N72+AD72+IF(AV$6=1,$AI72,0)</f>
        <v>877.94224185733481</v>
      </c>
      <c r="AW72" s="77">
        <f t="shared" ref="AW72:AW106" ca="1" si="76">O72+AE72+IF(AW$6=1,$AI72,0)</f>
        <v>85.100413828730325</v>
      </c>
      <c r="AY72" s="77">
        <f t="shared" ref="AY72:AY106" ca="1" si="77">SUM(AL72:AW72)</f>
        <v>81433.478834607202</v>
      </c>
      <c r="AZ72" s="63"/>
      <c r="BA72" s="83" t="b">
        <f t="shared" ref="BA72:BA106" ca="1" si="78">ROUND(AY72,2)=ROUND(AG72+Q72+AI72,2)</f>
        <v>1</v>
      </c>
      <c r="BB72" s="63"/>
    </row>
    <row r="73" spans="1:54">
      <c r="A73" s="58"/>
      <c r="B73" s="58"/>
      <c r="C73" s="70">
        <f t="shared" ref="C73:C106" si="79">C72+1</f>
        <v>67</v>
      </c>
      <c r="D73" s="77">
        <f ca="1">('Active Subscription Projection'!C73-'Active Subscription Projection'!D73)*subscription_price*(subscription_length-'Active Subscription Projection'!D$6)/subscription_length</f>
        <v>18480</v>
      </c>
      <c r="E73" s="77">
        <f ca="1">('Active Subscription Projection'!D73-'Active Subscription Projection'!E73)*subscription_price*(subscription_length-'Active Subscription Projection'!E$6)/subscription_length</f>
        <v>7654.3999999999969</v>
      </c>
      <c r="F73" s="77">
        <f ca="1">('Active Subscription Projection'!E73-'Active Subscription Projection'!F73)*subscription_price*(subscription_length-'Active Subscription Projection'!F$6)/subscription_length</f>
        <v>8498.8799999999974</v>
      </c>
      <c r="G73" s="77">
        <f ca="1">('Active Subscription Projection'!F73-'Active Subscription Projection'!G73)*subscription_price*(subscription_length-'Active Subscription Projection'!G$6)/subscription_length</f>
        <v>1427.8118400000021</v>
      </c>
      <c r="H73" s="77">
        <f ca="1">('Active Subscription Projection'!G73-'Active Subscription Projection'!H73)*subscription_price*(subscription_length-'Active Subscription Projection'!H$6)/subscription_length</f>
        <v>4322.1450854399964</v>
      </c>
      <c r="I73" s="77">
        <f ca="1">('Active Subscription Projection'!H73-'Active Subscription Projection'!I73)*subscription_price*(subscription_length-'Active Subscription Projection'!I$6)/subscription_length</f>
        <v>2197.8107759462364</v>
      </c>
      <c r="J73" s="77">
        <f ca="1">('Active Subscription Projection'!I73-'Active Subscription Projection'!J73)*subscription_price*(subscription_length-'Active Subscription Projection'!J$6)/subscription_length</f>
        <v>3840.8487603927188</v>
      </c>
      <c r="K73" s="77">
        <f ca="1">('Active Subscription Projection'!J73-'Active Subscription Projection'!K73)*subscription_price*(subscription_length-'Active Subscription Projection'!K$6)/subscription_length</f>
        <v>3650.277285728127</v>
      </c>
      <c r="L73" s="77">
        <f ca="1">('Active Subscription Projection'!K73-'Active Subscription Projection'!L73)*subscription_price*(subscription_length-'Active Subscription Projection'!L$6)/subscription_length</f>
        <v>1457.9347874478347</v>
      </c>
      <c r="M73" s="77">
        <f ca="1">('Active Subscription Projection'!L73-'Active Subscription Projection'!M73)*subscription_price*(subscription_length-'Active Subscription Projection'!M$6)/subscription_length</f>
        <v>610.32088675781415</v>
      </c>
      <c r="N73" s="77">
        <f ca="1">('Active Subscription Projection'!M73-'Active Subscription Projection'!N73)*subscription_price*(subscription_length-'Active Subscription Projection'!N$6)/subscription_length</f>
        <v>44.642019700752826</v>
      </c>
      <c r="O73" s="77">
        <f ca="1">('Active Subscription Projection'!N73-'Active Subscription Projection'!O73)*subscription_price*(subscription_length-'Active Subscription Projection'!O$6)/subscription_length</f>
        <v>0</v>
      </c>
      <c r="P73" s="59"/>
      <c r="Q73" s="77">
        <f t="shared" ca="1" si="63"/>
        <v>52185.071441413485</v>
      </c>
      <c r="S73" s="70">
        <f t="shared" ref="S73:S106" si="80">S72+1</f>
        <v>67</v>
      </c>
      <c r="T73" s="77">
        <f ca="1">('Active Subscription Projection'!C73-'Active Subscription Projection'!D73)*admin_cost</f>
        <v>1260</v>
      </c>
      <c r="U73" s="77">
        <f ca="1">('Active Subscription Projection'!D73-'Active Subscription Projection'!E73)*admin_cost</f>
        <v>574.0799999999997</v>
      </c>
      <c r="V73" s="77">
        <f ca="1">('Active Subscription Projection'!E73-'Active Subscription Projection'!F73)*admin_cost</f>
        <v>708.23999999999978</v>
      </c>
      <c r="W73" s="77">
        <f ca="1">('Active Subscription Projection'!F73-'Active Subscription Projection'!G73)*admin_cost</f>
        <v>133.8573600000002</v>
      </c>
      <c r="X73" s="77">
        <f ca="1">('Active Subscription Projection'!G73-'Active Subscription Projection'!H73)*admin_cost</f>
        <v>463.08697343999961</v>
      </c>
      <c r="Y73" s="77">
        <f ca="1">('Active Subscription Projection'!H73-'Active Subscription Projection'!I73)*admin_cost</f>
        <v>274.72634699327955</v>
      </c>
      <c r="Z73" s="77">
        <f ca="1">('Active Subscription Projection'!I73-'Active Subscription Projection'!J73)*admin_cost</f>
        <v>576.12731405890781</v>
      </c>
      <c r="AA73" s="77">
        <f ca="1">('Active Subscription Projection'!J73-'Active Subscription Projection'!K73)*admin_cost</f>
        <v>684.42699107402382</v>
      </c>
      <c r="AB73" s="77">
        <f ca="1">('Active Subscription Projection'!K73-'Active Subscription Projection'!L73)*admin_cost</f>
        <v>364.48369686195872</v>
      </c>
      <c r="AC73" s="77">
        <f ca="1">('Active Subscription Projection'!L73-'Active Subscription Projection'!M73)*admin_cost</f>
        <v>228.87033253418031</v>
      </c>
      <c r="AD73" s="77">
        <f ca="1">('Active Subscription Projection'!M73-'Active Subscription Projection'!N73)*admin_cost</f>
        <v>33.481514775564619</v>
      </c>
      <c r="AE73" s="77">
        <f ca="1">('Active Subscription Projection'!N73-'Active Subscription Projection'!O73)*admin_cost</f>
        <v>288.01915060433339</v>
      </c>
      <c r="AG73" s="77">
        <f t="shared" ca="1" si="64"/>
        <v>5589.3996803422469</v>
      </c>
      <c r="AI73" s="77">
        <f t="shared" ca="1" si="62"/>
        <v>15000</v>
      </c>
      <c r="AK73" s="70">
        <f t="shared" ref="AK73:AK106" si="81">AK72+1</f>
        <v>67</v>
      </c>
      <c r="AL73" s="77">
        <f t="shared" ca="1" si="65"/>
        <v>34740</v>
      </c>
      <c r="AM73" s="77">
        <f t="shared" ca="1" si="66"/>
        <v>8228.4799999999959</v>
      </c>
      <c r="AN73" s="77">
        <f t="shared" ca="1" si="67"/>
        <v>9207.1199999999972</v>
      </c>
      <c r="AO73" s="77">
        <f t="shared" ca="1" si="68"/>
        <v>1561.6692000000023</v>
      </c>
      <c r="AP73" s="77">
        <f t="shared" ca="1" si="69"/>
        <v>4785.2320588799957</v>
      </c>
      <c r="AQ73" s="77">
        <f t="shared" ca="1" si="70"/>
        <v>2472.5371229395159</v>
      </c>
      <c r="AR73" s="77">
        <f t="shared" ca="1" si="71"/>
        <v>4416.9760744516261</v>
      </c>
      <c r="AS73" s="77">
        <f t="shared" ca="1" si="72"/>
        <v>4334.7042768021511</v>
      </c>
      <c r="AT73" s="77">
        <f t="shared" ca="1" si="73"/>
        <v>1822.4184843097933</v>
      </c>
      <c r="AU73" s="77">
        <f t="shared" ca="1" si="74"/>
        <v>839.19121929199446</v>
      </c>
      <c r="AV73" s="77">
        <f t="shared" ca="1" si="75"/>
        <v>78.123534476317445</v>
      </c>
      <c r="AW73" s="77">
        <f t="shared" ca="1" si="76"/>
        <v>288.01915060433339</v>
      </c>
      <c r="AY73" s="77">
        <f t="shared" ca="1" si="77"/>
        <v>72774.47112175572</v>
      </c>
      <c r="AZ73" s="63"/>
      <c r="BA73" s="83" t="b">
        <f t="shared" ca="1" si="78"/>
        <v>1</v>
      </c>
      <c r="BB73" s="63"/>
    </row>
    <row r="74" spans="1:54">
      <c r="A74" s="58"/>
      <c r="B74" s="58"/>
      <c r="C74" s="70">
        <f t="shared" si="79"/>
        <v>68</v>
      </c>
      <c r="D74" s="77">
        <f ca="1">('Active Subscription Projection'!C74-'Active Subscription Projection'!D74)*subscription_price*(subscription_length-'Active Subscription Projection'!D$6)/subscription_length</f>
        <v>29480</v>
      </c>
      <c r="E74" s="77">
        <f ca="1">('Active Subscription Projection'!D74-'Active Subscription Projection'!E74)*subscription_price*(subscription_length-'Active Subscription Projection'!E$6)/subscription_length</f>
        <v>2928.0000000000018</v>
      </c>
      <c r="F74" s="77">
        <f ca="1">('Active Subscription Projection'!E74-'Active Subscription Projection'!F74)*subscription_price*(subscription_length-'Active Subscription Projection'!F$6)/subscription_length</f>
        <v>6197.9904000000024</v>
      </c>
      <c r="G74" s="77">
        <f ca="1">('Active Subscription Projection'!F74-'Active Subscription Projection'!G74)*subscription_price*(subscription_length-'Active Subscription Projection'!G$6)/subscription_length</f>
        <v>1724.0813568000012</v>
      </c>
      <c r="H74" s="77">
        <f ca="1">('Active Subscription Projection'!G74-'Active Subscription Projection'!H74)*subscription_price*(subscription_length-'Active Subscription Projection'!H$6)/subscription_length</f>
        <v>7200.6764949504004</v>
      </c>
      <c r="I74" s="77">
        <f ca="1">('Active Subscription Projection'!H74-'Active Subscription Projection'!I74)*subscription_price*(subscription_length-'Active Subscription Projection'!I$6)/subscription_length</f>
        <v>1222.6454783262725</v>
      </c>
      <c r="J74" s="77">
        <f ca="1">('Active Subscription Projection'!I74-'Active Subscription Projection'!J74)*subscription_price*(subscription_length-'Active Subscription Projection'!J$6)/subscription_length</f>
        <v>342.34073393135532</v>
      </c>
      <c r="K74" s="77">
        <f ca="1">('Active Subscription Projection'!J74-'Active Subscription Projection'!K74)*subscription_price*(subscription_length-'Active Subscription Projection'!K$6)/subscription_length</f>
        <v>2005.9993268718281</v>
      </c>
      <c r="L74" s="77">
        <f ca="1">('Active Subscription Projection'!K74-'Active Subscription Projection'!L74)*subscription_price*(subscription_length-'Active Subscription Projection'!L$6)/subscription_length</f>
        <v>1633.192067354724</v>
      </c>
      <c r="M74" s="77">
        <f ca="1">('Active Subscription Projection'!L74-'Active Subscription Projection'!M74)*subscription_price*(subscription_length-'Active Subscription Projection'!M$6)/subscription_length</f>
        <v>838.32008054154085</v>
      </c>
      <c r="N74" s="77">
        <f ca="1">('Active Subscription Projection'!M74-'Active Subscription Projection'!N74)*subscription_price*(subscription_length-'Active Subscription Projection'!N$6)/subscription_length</f>
        <v>292.06391887083055</v>
      </c>
      <c r="O74" s="77">
        <f ca="1">('Active Subscription Projection'!N74-'Active Subscription Projection'!O74)*subscription_price*(subscription_length-'Active Subscription Projection'!O$6)/subscription_length</f>
        <v>0</v>
      </c>
      <c r="P74" s="59"/>
      <c r="Q74" s="77">
        <f t="shared" ca="1" si="63"/>
        <v>53865.309857646957</v>
      </c>
      <c r="S74" s="70">
        <f t="shared" si="80"/>
        <v>68</v>
      </c>
      <c r="T74" s="77">
        <f ca="1">('Active Subscription Projection'!C74-'Active Subscription Projection'!D74)*admin_cost</f>
        <v>2010</v>
      </c>
      <c r="U74" s="77">
        <f ca="1">('Active Subscription Projection'!D74-'Active Subscription Projection'!E74)*admin_cost</f>
        <v>219.60000000000014</v>
      </c>
      <c r="V74" s="77">
        <f ca="1">('Active Subscription Projection'!E74-'Active Subscription Projection'!F74)*admin_cost</f>
        <v>516.4992000000002</v>
      </c>
      <c r="W74" s="77">
        <f ca="1">('Active Subscription Projection'!F74-'Active Subscription Projection'!G74)*admin_cost</f>
        <v>161.63262720000012</v>
      </c>
      <c r="X74" s="77">
        <f ca="1">('Active Subscription Projection'!G74-'Active Subscription Projection'!H74)*admin_cost</f>
        <v>771.50105303040004</v>
      </c>
      <c r="Y74" s="77">
        <f ca="1">('Active Subscription Projection'!H74-'Active Subscription Projection'!I74)*admin_cost</f>
        <v>152.83068479078406</v>
      </c>
      <c r="Z74" s="77">
        <f ca="1">('Active Subscription Projection'!I74-'Active Subscription Projection'!J74)*admin_cost</f>
        <v>51.351110089703297</v>
      </c>
      <c r="AA74" s="77">
        <f ca="1">('Active Subscription Projection'!J74-'Active Subscription Projection'!K74)*admin_cost</f>
        <v>376.12487378846777</v>
      </c>
      <c r="AB74" s="77">
        <f ca="1">('Active Subscription Projection'!K74-'Active Subscription Projection'!L74)*admin_cost</f>
        <v>408.29801683868106</v>
      </c>
      <c r="AC74" s="77">
        <f ca="1">('Active Subscription Projection'!L74-'Active Subscription Projection'!M74)*admin_cost</f>
        <v>314.37003020307782</v>
      </c>
      <c r="AD74" s="77">
        <f ca="1">('Active Subscription Projection'!M74-'Active Subscription Projection'!N74)*admin_cost</f>
        <v>219.04793915312291</v>
      </c>
      <c r="AE74" s="77">
        <f ca="1">('Active Subscription Projection'!N74-'Active Subscription Projection'!O74)*admin_cost</f>
        <v>436.76144833209491</v>
      </c>
      <c r="AG74" s="77">
        <f t="shared" ca="1" si="64"/>
        <v>5638.0169834263324</v>
      </c>
      <c r="AI74" s="77">
        <f t="shared" ca="1" si="62"/>
        <v>15000</v>
      </c>
      <c r="AK74" s="70">
        <f t="shared" si="81"/>
        <v>68</v>
      </c>
      <c r="AL74" s="77">
        <f t="shared" ca="1" si="65"/>
        <v>46490</v>
      </c>
      <c r="AM74" s="77">
        <f t="shared" ca="1" si="66"/>
        <v>3147.6000000000022</v>
      </c>
      <c r="AN74" s="77">
        <f t="shared" ca="1" si="67"/>
        <v>6714.4896000000026</v>
      </c>
      <c r="AO74" s="77">
        <f t="shared" ca="1" si="68"/>
        <v>1885.7139840000013</v>
      </c>
      <c r="AP74" s="77">
        <f t="shared" ca="1" si="69"/>
        <v>7972.1775479808002</v>
      </c>
      <c r="AQ74" s="77">
        <f t="shared" ca="1" si="70"/>
        <v>1375.4761631170566</v>
      </c>
      <c r="AR74" s="77">
        <f t="shared" ca="1" si="71"/>
        <v>393.69184402105861</v>
      </c>
      <c r="AS74" s="77">
        <f t="shared" ca="1" si="72"/>
        <v>2382.1242006602961</v>
      </c>
      <c r="AT74" s="77">
        <f t="shared" ca="1" si="73"/>
        <v>2041.490084193405</v>
      </c>
      <c r="AU74" s="77">
        <f t="shared" ca="1" si="74"/>
        <v>1152.6901107446188</v>
      </c>
      <c r="AV74" s="77">
        <f t="shared" ca="1" si="75"/>
        <v>511.11185802395346</v>
      </c>
      <c r="AW74" s="77">
        <f t="shared" ca="1" si="76"/>
        <v>436.76144833209491</v>
      </c>
      <c r="AY74" s="77">
        <f t="shared" ca="1" si="77"/>
        <v>74503.326841073285</v>
      </c>
      <c r="AZ74" s="63"/>
      <c r="BA74" s="83" t="b">
        <f t="shared" ca="1" si="78"/>
        <v>1</v>
      </c>
      <c r="BB74" s="63"/>
    </row>
    <row r="75" spans="1:54">
      <c r="A75" s="58"/>
      <c r="B75" s="58"/>
      <c r="C75" s="70">
        <f t="shared" si="79"/>
        <v>69</v>
      </c>
      <c r="D75" s="77">
        <f ca="1">('Active Subscription Projection'!C75-'Active Subscription Projection'!D75)*subscription_price*(subscription_length-'Active Subscription Projection'!D$6)/subscription_length</f>
        <v>13090</v>
      </c>
      <c r="E75" s="77">
        <f ca="1">('Active Subscription Projection'!D75-'Active Subscription Projection'!E75)*subscription_price*(subscription_length-'Active Subscription Projection'!E$6)/subscription_length</f>
        <v>9162.3999999999978</v>
      </c>
      <c r="F75" s="77">
        <f ca="1">('Active Subscription Projection'!E75-'Active Subscription Projection'!F75)*subscription_price*(subscription_length-'Active Subscription Projection'!F$6)/subscription_length</f>
        <v>2131.3152000000055</v>
      </c>
      <c r="G75" s="77">
        <f ca="1">('Active Subscription Projection'!F75-'Active Subscription Projection'!G75)*subscription_price*(subscription_length-'Active Subscription Projection'!G$6)/subscription_length</f>
        <v>4104.1236991999976</v>
      </c>
      <c r="H75" s="77">
        <f ca="1">('Active Subscription Projection'!G75-'Active Subscription Projection'!H75)*subscription_price*(subscription_length-'Active Subscription Projection'!H$6)/subscription_length</f>
        <v>4350.6544281983952</v>
      </c>
      <c r="I75" s="77">
        <f ca="1">('Active Subscription Projection'!H75-'Active Subscription Projection'!I75)*subscription_price*(subscription_length-'Active Subscription Projection'!I$6)/subscription_length</f>
        <v>3091.6221866272517</v>
      </c>
      <c r="J75" s="77">
        <f ca="1">('Active Subscription Projection'!I75-'Active Subscription Projection'!J75)*subscription_price*(subscription_length-'Active Subscription Projection'!J$6)/subscription_length</f>
        <v>4295.1046080735114</v>
      </c>
      <c r="K75" s="77">
        <f ca="1">('Active Subscription Projection'!J75-'Active Subscription Projection'!K75)*subscription_price*(subscription_length-'Active Subscription Projection'!K$6)/subscription_length</f>
        <v>2244.5796182040322</v>
      </c>
      <c r="L75" s="77">
        <f ca="1">('Active Subscription Projection'!K75-'Active Subscription Projection'!L75)*subscription_price*(subscription_length-'Active Subscription Projection'!L$6)/subscription_length</f>
        <v>1954.0507049615417</v>
      </c>
      <c r="M75" s="77">
        <f ca="1">('Active Subscription Projection'!L75-'Active Subscription Projection'!M75)*subscription_price*(subscription_length-'Active Subscription Projection'!M$6)/subscription_length</f>
        <v>1275.1419332715232</v>
      </c>
      <c r="N75" s="77">
        <f ca="1">('Active Subscription Projection'!M75-'Active Subscription Projection'!N75)*subscription_price*(subscription_length-'Active Subscription Projection'!N$6)/subscription_length</f>
        <v>184.69092791532739</v>
      </c>
      <c r="O75" s="77">
        <f ca="1">('Active Subscription Projection'!N75-'Active Subscription Projection'!O75)*subscription_price*(subscription_length-'Active Subscription Projection'!O$6)/subscription_length</f>
        <v>0</v>
      </c>
      <c r="P75" s="59"/>
      <c r="Q75" s="77">
        <f t="shared" ca="1" si="63"/>
        <v>45883.683306451581</v>
      </c>
      <c r="S75" s="70">
        <f t="shared" si="80"/>
        <v>69</v>
      </c>
      <c r="T75" s="77">
        <f ca="1">('Active Subscription Projection'!C75-'Active Subscription Projection'!D75)*admin_cost</f>
        <v>892.5</v>
      </c>
      <c r="U75" s="77">
        <f ca="1">('Active Subscription Projection'!D75-'Active Subscription Projection'!E75)*admin_cost</f>
        <v>687.17999999999984</v>
      </c>
      <c r="V75" s="77">
        <f ca="1">('Active Subscription Projection'!E75-'Active Subscription Projection'!F75)*admin_cost</f>
        <v>177.60960000000046</v>
      </c>
      <c r="W75" s="77">
        <f ca="1">('Active Subscription Projection'!F75-'Active Subscription Projection'!G75)*admin_cost</f>
        <v>384.76159679999978</v>
      </c>
      <c r="X75" s="77">
        <f ca="1">('Active Subscription Projection'!G75-'Active Subscription Projection'!H75)*admin_cost</f>
        <v>466.14154587839948</v>
      </c>
      <c r="Y75" s="77">
        <f ca="1">('Active Subscription Projection'!H75-'Active Subscription Projection'!I75)*admin_cost</f>
        <v>386.45277332840647</v>
      </c>
      <c r="Z75" s="77">
        <f ca="1">('Active Subscription Projection'!I75-'Active Subscription Projection'!J75)*admin_cost</f>
        <v>644.26569121102671</v>
      </c>
      <c r="AA75" s="77">
        <f ca="1">('Active Subscription Projection'!J75-'Active Subscription Projection'!K75)*admin_cost</f>
        <v>420.85867841325603</v>
      </c>
      <c r="AB75" s="77">
        <f ca="1">('Active Subscription Projection'!K75-'Active Subscription Projection'!L75)*admin_cost</f>
        <v>488.51267624038542</v>
      </c>
      <c r="AC75" s="77">
        <f ca="1">('Active Subscription Projection'!L75-'Active Subscription Projection'!M75)*admin_cost</f>
        <v>478.17822497682118</v>
      </c>
      <c r="AD75" s="77">
        <f ca="1">('Active Subscription Projection'!M75-'Active Subscription Projection'!N75)*admin_cost</f>
        <v>138.51819593649554</v>
      </c>
      <c r="AE75" s="77">
        <f ca="1">('Active Subscription Projection'!N75-'Active Subscription Projection'!O75)*admin_cost</f>
        <v>396.95357292658571</v>
      </c>
      <c r="AG75" s="77">
        <f t="shared" ca="1" si="64"/>
        <v>5561.9325557113762</v>
      </c>
      <c r="AI75" s="77">
        <f t="shared" ca="1" si="62"/>
        <v>15000</v>
      </c>
      <c r="AK75" s="70">
        <f t="shared" si="81"/>
        <v>69</v>
      </c>
      <c r="AL75" s="77">
        <f t="shared" ca="1" si="65"/>
        <v>28982.5</v>
      </c>
      <c r="AM75" s="77">
        <f t="shared" ca="1" si="66"/>
        <v>9849.5799999999981</v>
      </c>
      <c r="AN75" s="77">
        <f t="shared" ca="1" si="67"/>
        <v>2308.9248000000061</v>
      </c>
      <c r="AO75" s="77">
        <f t="shared" ca="1" si="68"/>
        <v>4488.8852959999977</v>
      </c>
      <c r="AP75" s="77">
        <f t="shared" ca="1" si="69"/>
        <v>4816.7959740767947</v>
      </c>
      <c r="AQ75" s="77">
        <f t="shared" ca="1" si="70"/>
        <v>3478.0749599556584</v>
      </c>
      <c r="AR75" s="77">
        <f t="shared" ca="1" si="71"/>
        <v>4939.3702992845383</v>
      </c>
      <c r="AS75" s="77">
        <f t="shared" ca="1" si="72"/>
        <v>2665.438296617288</v>
      </c>
      <c r="AT75" s="77">
        <f t="shared" ca="1" si="73"/>
        <v>2442.5633812019269</v>
      </c>
      <c r="AU75" s="77">
        <f t="shared" ca="1" si="74"/>
        <v>1753.3201582483443</v>
      </c>
      <c r="AV75" s="77">
        <f t="shared" ca="1" si="75"/>
        <v>323.20912385182294</v>
      </c>
      <c r="AW75" s="77">
        <f t="shared" ca="1" si="76"/>
        <v>396.95357292658571</v>
      </c>
      <c r="AY75" s="77">
        <f t="shared" ca="1" si="77"/>
        <v>66445.615862162958</v>
      </c>
      <c r="AZ75" s="63"/>
      <c r="BA75" s="83" t="b">
        <f t="shared" ca="1" si="78"/>
        <v>1</v>
      </c>
      <c r="BB75" s="63"/>
    </row>
    <row r="76" spans="1:54">
      <c r="A76" s="58"/>
      <c r="B76" s="58"/>
      <c r="C76" s="70">
        <f t="shared" si="79"/>
        <v>70</v>
      </c>
      <c r="D76" s="77">
        <f ca="1">('Active Subscription Projection'!C76-'Active Subscription Projection'!D76)*subscription_price*(subscription_length-'Active Subscription Projection'!D$6)/subscription_length</f>
        <v>24750</v>
      </c>
      <c r="E76" s="77">
        <f ca="1">('Active Subscription Projection'!D76-'Active Subscription Projection'!E76)*subscription_price*(subscription_length-'Active Subscription Projection'!E$6)/subscription_length</f>
        <v>16507.5</v>
      </c>
      <c r="F76" s="77">
        <f ca="1">('Active Subscription Projection'!E76-'Active Subscription Projection'!F76)*subscription_price*(subscription_length-'Active Subscription Projection'!F$6)/subscription_length</f>
        <v>3677.8477499999958</v>
      </c>
      <c r="G76" s="77">
        <f ca="1">('Active Subscription Projection'!F76-'Active Subscription Projection'!G76)*subscription_price*(subscription_length-'Active Subscription Projection'!G$6)/subscription_length</f>
        <v>5736.1250520000031</v>
      </c>
      <c r="H76" s="77">
        <f ca="1">('Active Subscription Projection'!G76-'Active Subscription Projection'!H76)*subscription_price*(subscription_length-'Active Subscription Projection'!H$6)/subscription_length</f>
        <v>3725.2148792564972</v>
      </c>
      <c r="I76" s="77">
        <f ca="1">('Active Subscription Projection'!H76-'Active Subscription Projection'!I76)*subscription_price*(subscription_length-'Active Subscription Projection'!I$6)/subscription_length</f>
        <v>2211.822710031608</v>
      </c>
      <c r="J76" s="77">
        <f ca="1">('Active Subscription Projection'!I76-'Active Subscription Projection'!J76)*subscription_price*(subscription_length-'Active Subscription Projection'!J$6)/subscription_length</f>
        <v>4011.6823367921711</v>
      </c>
      <c r="K76" s="77">
        <f ca="1">('Active Subscription Projection'!J76-'Active Subscription Projection'!K76)*subscription_price*(subscription_length-'Active Subscription Projection'!K$6)/subscription_length</f>
        <v>928.80424392906389</v>
      </c>
      <c r="L76" s="77">
        <f ca="1">('Active Subscription Projection'!K76-'Active Subscription Projection'!L76)*subscription_price*(subscription_length-'Active Subscription Projection'!L$6)/subscription_length</f>
        <v>884.12679753358816</v>
      </c>
      <c r="M76" s="77">
        <f ca="1">('Active Subscription Projection'!L76-'Active Subscription Projection'!M76)*subscription_price*(subscription_length-'Active Subscription Projection'!M$6)/subscription_length</f>
        <v>340.19740815612022</v>
      </c>
      <c r="N76" s="77">
        <f ca="1">('Active Subscription Projection'!M76-'Active Subscription Projection'!N76)*subscription_price*(subscription_length-'Active Subscription Projection'!N$6)/subscription_length</f>
        <v>18.014001467363414</v>
      </c>
      <c r="O76" s="77">
        <f ca="1">('Active Subscription Projection'!N76-'Active Subscription Projection'!O76)*subscription_price*(subscription_length-'Active Subscription Projection'!O$6)/subscription_length</f>
        <v>0</v>
      </c>
      <c r="P76" s="59"/>
      <c r="Q76" s="77">
        <f t="shared" ca="1" si="63"/>
        <v>62791.335179166403</v>
      </c>
      <c r="S76" s="70">
        <f t="shared" si="80"/>
        <v>70</v>
      </c>
      <c r="T76" s="77">
        <f ca="1">('Active Subscription Projection'!C76-'Active Subscription Projection'!D76)*admin_cost</f>
        <v>1687.5</v>
      </c>
      <c r="U76" s="77">
        <f ca="1">('Active Subscription Projection'!D76-'Active Subscription Projection'!E76)*admin_cost</f>
        <v>1238.0625</v>
      </c>
      <c r="V76" s="77">
        <f ca="1">('Active Subscription Projection'!E76-'Active Subscription Projection'!F76)*admin_cost</f>
        <v>306.48731249999969</v>
      </c>
      <c r="W76" s="77">
        <f ca="1">('Active Subscription Projection'!F76-'Active Subscription Projection'!G76)*admin_cost</f>
        <v>537.76172362500029</v>
      </c>
      <c r="X76" s="77">
        <f ca="1">('Active Subscription Projection'!G76-'Active Subscription Projection'!H76)*admin_cost</f>
        <v>399.13016563462475</v>
      </c>
      <c r="Y76" s="77">
        <f ca="1">('Active Subscription Projection'!H76-'Active Subscription Projection'!I76)*admin_cost</f>
        <v>276.477838753951</v>
      </c>
      <c r="Z76" s="77">
        <f ca="1">('Active Subscription Projection'!I76-'Active Subscription Projection'!J76)*admin_cost</f>
        <v>601.75235051882566</v>
      </c>
      <c r="AA76" s="77">
        <f ca="1">('Active Subscription Projection'!J76-'Active Subscription Projection'!K76)*admin_cost</f>
        <v>174.15079573669948</v>
      </c>
      <c r="AB76" s="77">
        <f ca="1">('Active Subscription Projection'!K76-'Active Subscription Projection'!L76)*admin_cost</f>
        <v>221.03169938339704</v>
      </c>
      <c r="AC76" s="77">
        <f ca="1">('Active Subscription Projection'!L76-'Active Subscription Projection'!M76)*admin_cost</f>
        <v>127.57402805854508</v>
      </c>
      <c r="AD76" s="77">
        <f ca="1">('Active Subscription Projection'!M76-'Active Subscription Projection'!N76)*admin_cost</f>
        <v>13.510501100522561</v>
      </c>
      <c r="AE76" s="77">
        <f ca="1">('Active Subscription Projection'!N76-'Active Subscription Projection'!O76)*admin_cost</f>
        <v>34.498099524391819</v>
      </c>
      <c r="AG76" s="77">
        <f t="shared" ca="1" si="64"/>
        <v>5617.9370148359558</v>
      </c>
      <c r="AI76" s="77">
        <f t="shared" ca="1" si="62"/>
        <v>15000</v>
      </c>
      <c r="AK76" s="70">
        <f t="shared" si="81"/>
        <v>70</v>
      </c>
      <c r="AL76" s="77">
        <f t="shared" ca="1" si="65"/>
        <v>41437.5</v>
      </c>
      <c r="AM76" s="77">
        <f t="shared" ca="1" si="66"/>
        <v>17745.5625</v>
      </c>
      <c r="AN76" s="77">
        <f t="shared" ca="1" si="67"/>
        <v>3984.3350624999957</v>
      </c>
      <c r="AO76" s="77">
        <f t="shared" ca="1" si="68"/>
        <v>6273.8867756250038</v>
      </c>
      <c r="AP76" s="77">
        <f t="shared" ca="1" si="69"/>
        <v>4124.3450448911217</v>
      </c>
      <c r="AQ76" s="77">
        <f t="shared" ca="1" si="70"/>
        <v>2488.3005487855589</v>
      </c>
      <c r="AR76" s="77">
        <f t="shared" ca="1" si="71"/>
        <v>4613.4346873109971</v>
      </c>
      <c r="AS76" s="77">
        <f t="shared" ca="1" si="72"/>
        <v>1102.9550396657633</v>
      </c>
      <c r="AT76" s="77">
        <f t="shared" ca="1" si="73"/>
        <v>1105.1584969169853</v>
      </c>
      <c r="AU76" s="77">
        <f t="shared" ca="1" si="74"/>
        <v>467.7714362146653</v>
      </c>
      <c r="AV76" s="77">
        <f t="shared" ca="1" si="75"/>
        <v>31.524502567885975</v>
      </c>
      <c r="AW76" s="77">
        <f t="shared" ca="1" si="76"/>
        <v>34.498099524391819</v>
      </c>
      <c r="AY76" s="77">
        <f t="shared" ca="1" si="77"/>
        <v>83409.272194002348</v>
      </c>
      <c r="AZ76" s="63"/>
      <c r="BA76" s="83" t="b">
        <f t="shared" ca="1" si="78"/>
        <v>1</v>
      </c>
      <c r="BB76" s="63"/>
    </row>
    <row r="77" spans="1:54">
      <c r="A77" s="58"/>
      <c r="B77" s="58"/>
      <c r="C77" s="70">
        <f t="shared" si="79"/>
        <v>71</v>
      </c>
      <c r="D77" s="77">
        <f ca="1">('Active Subscription Projection'!C77-'Active Subscription Projection'!D77)*subscription_price*(subscription_length-'Active Subscription Projection'!D$6)/subscription_length</f>
        <v>19470</v>
      </c>
      <c r="E77" s="77">
        <f ca="1">('Active Subscription Projection'!D77-'Active Subscription Projection'!E77)*subscription_price*(subscription_length-'Active Subscription Projection'!E$6)/subscription_length</f>
        <v>14073.299999999997</v>
      </c>
      <c r="F77" s="77">
        <f ca="1">('Active Subscription Projection'!E77-'Active Subscription Projection'!F77)*subscription_price*(subscription_length-'Active Subscription Projection'!F$6)/subscription_length</f>
        <v>6570.2312099999954</v>
      </c>
      <c r="G77" s="77">
        <f ca="1">('Active Subscription Projection'!F77-'Active Subscription Projection'!G77)*subscription_price*(subscription_length-'Active Subscription Projection'!G$6)/subscription_length</f>
        <v>4435.4450576800009</v>
      </c>
      <c r="H77" s="77">
        <f ca="1">('Active Subscription Projection'!G77-'Active Subscription Projection'!H77)*subscription_price*(subscription_length-'Active Subscription Projection'!H$6)/subscription_length</f>
        <v>1744.5373085038527</v>
      </c>
      <c r="I77" s="77">
        <f ca="1">('Active Subscription Projection'!H77-'Active Subscription Projection'!I77)*subscription_price*(subscription_length-'Active Subscription Projection'!I$6)/subscription_length</f>
        <v>666.41325184847119</v>
      </c>
      <c r="J77" s="77">
        <f ca="1">('Active Subscription Projection'!I77-'Active Subscription Projection'!J77)*subscription_price*(subscription_length-'Active Subscription Projection'!J$6)/subscription_length</f>
        <v>2770.1899750350326</v>
      </c>
      <c r="K77" s="77">
        <f ca="1">('Active Subscription Projection'!J77-'Active Subscription Projection'!K77)*subscription_price*(subscription_length-'Active Subscription Projection'!K$6)/subscription_length</f>
        <v>961.76853593066699</v>
      </c>
      <c r="L77" s="77">
        <f ca="1">('Active Subscription Projection'!K77-'Active Subscription Projection'!L77)*subscription_price*(subscription_length-'Active Subscription Projection'!L$6)/subscription_length</f>
        <v>289.30737382745338</v>
      </c>
      <c r="M77" s="77">
        <f ca="1">('Active Subscription Projection'!L77-'Active Subscription Projection'!M77)*subscription_price*(subscription_length-'Active Subscription Projection'!M$6)/subscription_length</f>
        <v>583.03326027336061</v>
      </c>
      <c r="N77" s="77">
        <f ca="1">('Active Subscription Projection'!M77-'Active Subscription Projection'!N77)*subscription_price*(subscription_length-'Active Subscription Projection'!N$6)/subscription_length</f>
        <v>679.23374821846437</v>
      </c>
      <c r="O77" s="77">
        <f ca="1">('Active Subscription Projection'!N77-'Active Subscription Projection'!O77)*subscription_price*(subscription_length-'Active Subscription Projection'!O$6)/subscription_length</f>
        <v>0</v>
      </c>
      <c r="P77" s="59"/>
      <c r="Q77" s="77">
        <f t="shared" ca="1" si="63"/>
        <v>52243.459721317304</v>
      </c>
      <c r="S77" s="70">
        <f t="shared" si="80"/>
        <v>71</v>
      </c>
      <c r="T77" s="77">
        <f ca="1">('Active Subscription Projection'!C77-'Active Subscription Projection'!D77)*admin_cost</f>
        <v>1327.5</v>
      </c>
      <c r="U77" s="77">
        <f ca="1">('Active Subscription Projection'!D77-'Active Subscription Projection'!E77)*admin_cost</f>
        <v>1055.4974999999999</v>
      </c>
      <c r="V77" s="77">
        <f ca="1">('Active Subscription Projection'!E77-'Active Subscription Projection'!F77)*admin_cost</f>
        <v>547.51926749999961</v>
      </c>
      <c r="W77" s="77">
        <f ca="1">('Active Subscription Projection'!F77-'Active Subscription Projection'!G77)*admin_cost</f>
        <v>415.82297415750008</v>
      </c>
      <c r="X77" s="77">
        <f ca="1">('Active Subscription Projection'!G77-'Active Subscription Projection'!H77)*admin_cost</f>
        <v>186.91471162541279</v>
      </c>
      <c r="Y77" s="77">
        <f ca="1">('Active Subscription Projection'!H77-'Active Subscription Projection'!I77)*admin_cost</f>
        <v>83.301656481058899</v>
      </c>
      <c r="Z77" s="77">
        <f ca="1">('Active Subscription Projection'!I77-'Active Subscription Projection'!J77)*admin_cost</f>
        <v>415.52849625525482</v>
      </c>
      <c r="AA77" s="77">
        <f ca="1">('Active Subscription Projection'!J77-'Active Subscription Projection'!K77)*admin_cost</f>
        <v>180.33160048700006</v>
      </c>
      <c r="AB77" s="77">
        <f ca="1">('Active Subscription Projection'!K77-'Active Subscription Projection'!L77)*admin_cost</f>
        <v>72.326843456863344</v>
      </c>
      <c r="AC77" s="77">
        <f ca="1">('Active Subscription Projection'!L77-'Active Subscription Projection'!M77)*admin_cost</f>
        <v>218.63747260251023</v>
      </c>
      <c r="AD77" s="77">
        <f ca="1">('Active Subscription Projection'!M77-'Active Subscription Projection'!N77)*admin_cost</f>
        <v>509.42531116384828</v>
      </c>
      <c r="AE77" s="77">
        <f ca="1">('Active Subscription Projection'!N77-'Active Subscription Projection'!O77)*admin_cost</f>
        <v>432.77178493107601</v>
      </c>
      <c r="AG77" s="77">
        <f t="shared" ca="1" si="64"/>
        <v>5445.5776186605244</v>
      </c>
      <c r="AI77" s="77">
        <f t="shared" ca="1" si="62"/>
        <v>15000</v>
      </c>
      <c r="AK77" s="70">
        <f t="shared" si="81"/>
        <v>71</v>
      </c>
      <c r="AL77" s="77">
        <f t="shared" ca="1" si="65"/>
        <v>35797.5</v>
      </c>
      <c r="AM77" s="77">
        <f t="shared" ca="1" si="66"/>
        <v>15128.797499999997</v>
      </c>
      <c r="AN77" s="77">
        <f t="shared" ca="1" si="67"/>
        <v>7117.7504774999952</v>
      </c>
      <c r="AO77" s="77">
        <f t="shared" ca="1" si="68"/>
        <v>4851.2680318375005</v>
      </c>
      <c r="AP77" s="77">
        <f t="shared" ca="1" si="69"/>
        <v>1931.4520201292655</v>
      </c>
      <c r="AQ77" s="77">
        <f t="shared" ca="1" si="70"/>
        <v>749.71490832953009</v>
      </c>
      <c r="AR77" s="77">
        <f t="shared" ca="1" si="71"/>
        <v>3185.7184712902872</v>
      </c>
      <c r="AS77" s="77">
        <f t="shared" ca="1" si="72"/>
        <v>1142.100136417667</v>
      </c>
      <c r="AT77" s="77">
        <f t="shared" ca="1" si="73"/>
        <v>361.63421728431672</v>
      </c>
      <c r="AU77" s="77">
        <f t="shared" ca="1" si="74"/>
        <v>801.67073287587084</v>
      </c>
      <c r="AV77" s="77">
        <f t="shared" ca="1" si="75"/>
        <v>1188.6590593823125</v>
      </c>
      <c r="AW77" s="77">
        <f t="shared" ca="1" si="76"/>
        <v>432.77178493107601</v>
      </c>
      <c r="AY77" s="77">
        <f t="shared" ca="1" si="77"/>
        <v>72689.037339977804</v>
      </c>
      <c r="AZ77" s="63"/>
      <c r="BA77" s="83" t="b">
        <f t="shared" ca="1" si="78"/>
        <v>1</v>
      </c>
      <c r="BB77" s="63"/>
    </row>
    <row r="78" spans="1:54">
      <c r="A78" s="58"/>
      <c r="B78" s="58"/>
      <c r="C78" s="70">
        <f t="shared" si="79"/>
        <v>72</v>
      </c>
      <c r="D78" s="77">
        <f ca="1">('Active Subscription Projection'!C78-'Active Subscription Projection'!D78)*subscription_price*(subscription_length-'Active Subscription Projection'!D$6)/subscription_length</f>
        <v>16610</v>
      </c>
      <c r="E78" s="77">
        <f ca="1">('Active Subscription Projection'!D78-'Active Subscription Projection'!E78)*subscription_price*(subscription_length-'Active Subscription Projection'!E$6)/subscription_length</f>
        <v>8405.1000000000022</v>
      </c>
      <c r="F78" s="77">
        <f ca="1">('Active Subscription Projection'!E78-'Active Subscription Projection'!F78)*subscription_price*(subscription_length-'Active Subscription Projection'!F$6)/subscription_length</f>
        <v>4130.7245999999996</v>
      </c>
      <c r="G78" s="77">
        <f ca="1">('Active Subscription Projection'!F78-'Active Subscription Projection'!G78)*subscription_price*(subscription_length-'Active Subscription Projection'!G$6)/subscription_length</f>
        <v>11389.784630399998</v>
      </c>
      <c r="H78" s="77">
        <f ca="1">('Active Subscription Projection'!G78-'Active Subscription Projection'!H78)*subscription_price*(subscription_length-'Active Subscription Projection'!H$6)/subscription_length</f>
        <v>3915.6555168948016</v>
      </c>
      <c r="I78" s="77">
        <f ca="1">('Active Subscription Projection'!H78-'Active Subscription Projection'!I78)*subscription_price*(subscription_length-'Active Subscription Projection'!I$6)/subscription_length</f>
        <v>562.40116145750835</v>
      </c>
      <c r="J78" s="77">
        <f ca="1">('Active Subscription Projection'!I78-'Active Subscription Projection'!J78)*subscription_price*(subscription_length-'Active Subscription Projection'!J$6)/subscription_length</f>
        <v>3451.7371284454616</v>
      </c>
      <c r="K78" s="77">
        <f ca="1">('Active Subscription Projection'!J78-'Active Subscription Projection'!K78)*subscription_price*(subscription_length-'Active Subscription Projection'!K$6)/subscription_length</f>
        <v>1840.1082789626871</v>
      </c>
      <c r="L78" s="77">
        <f ca="1">('Active Subscription Projection'!K78-'Active Subscription Projection'!L78)*subscription_price*(subscription_length-'Active Subscription Projection'!L$6)/subscription_length</f>
        <v>428.03749504485904</v>
      </c>
      <c r="M78" s="77">
        <f ca="1">('Active Subscription Projection'!L78-'Active Subscription Projection'!M78)*subscription_price*(subscription_length-'Active Subscription Projection'!M$6)/subscription_length</f>
        <v>99.336405331521746</v>
      </c>
      <c r="N78" s="77">
        <f ca="1">('Active Subscription Projection'!M78-'Active Subscription Projection'!N78)*subscription_price*(subscription_length-'Active Subscription Projection'!N$6)/subscription_length</f>
        <v>237.57065461228285</v>
      </c>
      <c r="O78" s="77">
        <f ca="1">('Active Subscription Projection'!N78-'Active Subscription Projection'!O78)*subscription_price*(subscription_length-'Active Subscription Projection'!O$6)/subscription_length</f>
        <v>0</v>
      </c>
      <c r="P78" s="59"/>
      <c r="Q78" s="77">
        <f t="shared" ca="1" si="63"/>
        <v>51070.455871149126</v>
      </c>
      <c r="S78" s="70">
        <f t="shared" si="80"/>
        <v>72</v>
      </c>
      <c r="T78" s="77">
        <f ca="1">('Active Subscription Projection'!C78-'Active Subscription Projection'!D78)*admin_cost</f>
        <v>1132.5</v>
      </c>
      <c r="U78" s="77">
        <f ca="1">('Active Subscription Projection'!D78-'Active Subscription Projection'!E78)*admin_cost</f>
        <v>630.38250000000016</v>
      </c>
      <c r="V78" s="77">
        <f ca="1">('Active Subscription Projection'!E78-'Active Subscription Projection'!F78)*admin_cost</f>
        <v>344.22704999999996</v>
      </c>
      <c r="W78" s="77">
        <f ca="1">('Active Subscription Projection'!F78-'Active Subscription Projection'!G78)*admin_cost</f>
        <v>1067.7923090999998</v>
      </c>
      <c r="X78" s="77">
        <f ca="1">('Active Subscription Projection'!G78-'Active Subscription Projection'!H78)*admin_cost</f>
        <v>419.53451966730017</v>
      </c>
      <c r="Y78" s="77">
        <f ca="1">('Active Subscription Projection'!H78-'Active Subscription Projection'!I78)*admin_cost</f>
        <v>70.300145182188544</v>
      </c>
      <c r="Z78" s="77">
        <f ca="1">('Active Subscription Projection'!I78-'Active Subscription Projection'!J78)*admin_cost</f>
        <v>517.76056926681918</v>
      </c>
      <c r="AA78" s="77">
        <f ca="1">('Active Subscription Projection'!J78-'Active Subscription Projection'!K78)*admin_cost</f>
        <v>345.02030230550383</v>
      </c>
      <c r="AB78" s="77">
        <f ca="1">('Active Subscription Projection'!K78-'Active Subscription Projection'!L78)*admin_cost</f>
        <v>107.00937376121476</v>
      </c>
      <c r="AC78" s="77">
        <f ca="1">('Active Subscription Projection'!L78-'Active Subscription Projection'!M78)*admin_cost</f>
        <v>37.251151999320655</v>
      </c>
      <c r="AD78" s="77">
        <f ca="1">('Active Subscription Projection'!M78-'Active Subscription Projection'!N78)*admin_cost</f>
        <v>178.17799095921214</v>
      </c>
      <c r="AE78" s="77">
        <f ca="1">('Active Subscription Projection'!N78-'Active Subscription Projection'!O78)*admin_cost</f>
        <v>397.50661316376602</v>
      </c>
      <c r="AG78" s="77">
        <f t="shared" ca="1" si="64"/>
        <v>5247.4625254053253</v>
      </c>
      <c r="AI78" s="77">
        <f t="shared" ca="1" si="62"/>
        <v>15000</v>
      </c>
      <c r="AK78" s="70">
        <f t="shared" si="81"/>
        <v>72</v>
      </c>
      <c r="AL78" s="77">
        <f t="shared" ca="1" si="65"/>
        <v>32742.5</v>
      </c>
      <c r="AM78" s="77">
        <f t="shared" ca="1" si="66"/>
        <v>9035.4825000000019</v>
      </c>
      <c r="AN78" s="77">
        <f t="shared" ca="1" si="67"/>
        <v>4474.9516499999991</v>
      </c>
      <c r="AO78" s="77">
        <f t="shared" ca="1" si="68"/>
        <v>12457.576939499997</v>
      </c>
      <c r="AP78" s="77">
        <f t="shared" ca="1" si="69"/>
        <v>4335.1900365621023</v>
      </c>
      <c r="AQ78" s="77">
        <f t="shared" ca="1" si="70"/>
        <v>632.7013066396969</v>
      </c>
      <c r="AR78" s="77">
        <f t="shared" ca="1" si="71"/>
        <v>3969.4976977122806</v>
      </c>
      <c r="AS78" s="77">
        <f t="shared" ca="1" si="72"/>
        <v>2185.1285812681908</v>
      </c>
      <c r="AT78" s="77">
        <f t="shared" ca="1" si="73"/>
        <v>535.0468688060738</v>
      </c>
      <c r="AU78" s="77">
        <f t="shared" ca="1" si="74"/>
        <v>136.5875573308424</v>
      </c>
      <c r="AV78" s="77">
        <f t="shared" ca="1" si="75"/>
        <v>415.74864557149499</v>
      </c>
      <c r="AW78" s="77">
        <f t="shared" ca="1" si="76"/>
        <v>397.50661316376602</v>
      </c>
      <c r="AY78" s="77">
        <f t="shared" ca="1" si="77"/>
        <v>71317.918396554465</v>
      </c>
      <c r="AZ78" s="63"/>
      <c r="BA78" s="83" t="b">
        <f t="shared" ca="1" si="78"/>
        <v>1</v>
      </c>
      <c r="BB78" s="63"/>
    </row>
    <row r="79" spans="1:54">
      <c r="A79" s="58"/>
      <c r="B79" s="58"/>
      <c r="C79" s="70">
        <f t="shared" si="79"/>
        <v>73</v>
      </c>
      <c r="D79" s="77">
        <f ca="1">('Active Subscription Projection'!C79-'Active Subscription Projection'!D79)*subscription_price*(subscription_length-'Active Subscription Projection'!D$6)/subscription_length</f>
        <v>12100</v>
      </c>
      <c r="E79" s="77">
        <f ca="1">('Active Subscription Projection'!D79-'Active Subscription Projection'!E79)*subscription_price*(subscription_length-'Active Subscription Projection'!E$6)/subscription_length</f>
        <v>7742.9999999999927</v>
      </c>
      <c r="F79" s="77">
        <f ca="1">('Active Subscription Projection'!E79-'Active Subscription Projection'!F79)*subscription_price*(subscription_length-'Active Subscription Projection'!F$6)/subscription_length</f>
        <v>5484.8474999999989</v>
      </c>
      <c r="G79" s="77">
        <f ca="1">('Active Subscription Projection'!F79-'Active Subscription Projection'!G79)*subscription_price*(subscription_length-'Active Subscription Projection'!G$6)/subscription_length</f>
        <v>10823.432399999998</v>
      </c>
      <c r="H79" s="77">
        <f ca="1">('Active Subscription Projection'!G79-'Active Subscription Projection'!H79)*subscription_price*(subscription_length-'Active Subscription Projection'!H$6)/subscription_length</f>
        <v>8499.2506175500039</v>
      </c>
      <c r="I79" s="77">
        <f ca="1">('Active Subscription Projection'!H79-'Active Subscription Projection'!I79)*subscription_price*(subscription_length-'Active Subscription Projection'!I$6)/subscription_length</f>
        <v>2019.259234462801</v>
      </c>
      <c r="J79" s="77">
        <f ca="1">('Active Subscription Projection'!I79-'Active Subscription Projection'!J79)*subscription_price*(subscription_length-'Active Subscription Projection'!J$6)/subscription_length</f>
        <v>3574.7817280698059</v>
      </c>
      <c r="K79" s="77">
        <f ca="1">('Active Subscription Projection'!J79-'Active Subscription Projection'!K79)*subscription_price*(subscription_length-'Active Subscription Projection'!K$6)/subscription_length</f>
        <v>1200.4808936096088</v>
      </c>
      <c r="L79" s="77">
        <f ca="1">('Active Subscription Projection'!K79-'Active Subscription Projection'!L79)*subscription_price*(subscription_length-'Active Subscription Projection'!L$6)/subscription_length</f>
        <v>1575.7247168283484</v>
      </c>
      <c r="M79" s="77">
        <f ca="1">('Active Subscription Projection'!L79-'Active Subscription Projection'!M79)*subscription_price*(subscription_length-'Active Subscription Projection'!M$6)/subscription_length</f>
        <v>1149.0414877993317</v>
      </c>
      <c r="N79" s="77">
        <f ca="1">('Active Subscription Projection'!M79-'Active Subscription Projection'!N79)*subscription_price*(subscription_length-'Active Subscription Projection'!N$6)/subscription_length</f>
        <v>292.2405758314444</v>
      </c>
      <c r="O79" s="77">
        <f ca="1">('Active Subscription Projection'!N79-'Active Subscription Projection'!O79)*subscription_price*(subscription_length-'Active Subscription Projection'!O$6)/subscription_length</f>
        <v>0</v>
      </c>
      <c r="P79" s="59"/>
      <c r="Q79" s="77">
        <f t="shared" ca="1" si="63"/>
        <v>54462.059154151335</v>
      </c>
      <c r="S79" s="70">
        <f t="shared" si="80"/>
        <v>73</v>
      </c>
      <c r="T79" s="77">
        <f ca="1">('Active Subscription Projection'!C79-'Active Subscription Projection'!D79)*admin_cost</f>
        <v>825</v>
      </c>
      <c r="U79" s="77">
        <f ca="1">('Active Subscription Projection'!D79-'Active Subscription Projection'!E79)*admin_cost</f>
        <v>580.72499999999945</v>
      </c>
      <c r="V79" s="77">
        <f ca="1">('Active Subscription Projection'!E79-'Active Subscription Projection'!F79)*admin_cost</f>
        <v>457.07062499999984</v>
      </c>
      <c r="W79" s="77">
        <f ca="1">('Active Subscription Projection'!F79-'Active Subscription Projection'!G79)*admin_cost</f>
        <v>1014.6967874999998</v>
      </c>
      <c r="X79" s="77">
        <f ca="1">('Active Subscription Projection'!G79-'Active Subscription Projection'!H79)*admin_cost</f>
        <v>910.63399473750042</v>
      </c>
      <c r="Y79" s="77">
        <f ca="1">('Active Subscription Projection'!H79-'Active Subscription Projection'!I79)*admin_cost</f>
        <v>252.40740430785013</v>
      </c>
      <c r="Z79" s="77">
        <f ca="1">('Active Subscription Projection'!I79-'Active Subscription Projection'!J79)*admin_cost</f>
        <v>536.21725921047096</v>
      </c>
      <c r="AA79" s="77">
        <f ca="1">('Active Subscription Projection'!J79-'Active Subscription Projection'!K79)*admin_cost</f>
        <v>225.09016755180164</v>
      </c>
      <c r="AB79" s="77">
        <f ca="1">('Active Subscription Projection'!K79-'Active Subscription Projection'!L79)*admin_cost</f>
        <v>393.9311792070871</v>
      </c>
      <c r="AC79" s="77">
        <f ca="1">('Active Subscription Projection'!L79-'Active Subscription Projection'!M79)*admin_cost</f>
        <v>430.89055792474937</v>
      </c>
      <c r="AD79" s="77">
        <f ca="1">('Active Subscription Projection'!M79-'Active Subscription Projection'!N79)*admin_cost</f>
        <v>219.1804318735833</v>
      </c>
      <c r="AE79" s="77">
        <f ca="1">('Active Subscription Projection'!N79-'Active Subscription Projection'!O79)*admin_cost</f>
        <v>122.40758785883486</v>
      </c>
      <c r="AG79" s="77">
        <f t="shared" ca="1" si="64"/>
        <v>5968.2509951718757</v>
      </c>
      <c r="AI79" s="77">
        <f t="shared" ca="1" si="62"/>
        <v>15000</v>
      </c>
      <c r="AK79" s="70">
        <f t="shared" si="81"/>
        <v>73</v>
      </c>
      <c r="AL79" s="77">
        <f t="shared" ca="1" si="65"/>
        <v>27925</v>
      </c>
      <c r="AM79" s="77">
        <f t="shared" ca="1" si="66"/>
        <v>8323.7249999999913</v>
      </c>
      <c r="AN79" s="77">
        <f t="shared" ca="1" si="67"/>
        <v>5941.9181249999983</v>
      </c>
      <c r="AO79" s="77">
        <f t="shared" ca="1" si="68"/>
        <v>11838.129187499997</v>
      </c>
      <c r="AP79" s="77">
        <f t="shared" ca="1" si="69"/>
        <v>9409.8846122875038</v>
      </c>
      <c r="AQ79" s="77">
        <f t="shared" ca="1" si="70"/>
        <v>2271.6666387706509</v>
      </c>
      <c r="AR79" s="77">
        <f t="shared" ca="1" si="71"/>
        <v>4110.9989872802771</v>
      </c>
      <c r="AS79" s="77">
        <f t="shared" ca="1" si="72"/>
        <v>1425.5710611614104</v>
      </c>
      <c r="AT79" s="77">
        <f t="shared" ca="1" si="73"/>
        <v>1969.6558960354355</v>
      </c>
      <c r="AU79" s="77">
        <f t="shared" ca="1" si="74"/>
        <v>1579.932045724081</v>
      </c>
      <c r="AV79" s="77">
        <f t="shared" ca="1" si="75"/>
        <v>511.42100770502771</v>
      </c>
      <c r="AW79" s="77">
        <f t="shared" ca="1" si="76"/>
        <v>122.40758785883486</v>
      </c>
      <c r="AY79" s="77">
        <f t="shared" ca="1" si="77"/>
        <v>75430.310149323195</v>
      </c>
      <c r="AZ79" s="63"/>
      <c r="BA79" s="83" t="b">
        <f t="shared" ca="1" si="78"/>
        <v>1</v>
      </c>
      <c r="BB79" s="63"/>
    </row>
    <row r="80" spans="1:54">
      <c r="A80" s="58"/>
      <c r="B80" s="58"/>
      <c r="C80" s="70">
        <f t="shared" si="79"/>
        <v>74</v>
      </c>
      <c r="D80" s="77">
        <f ca="1">('Active Subscription Projection'!C80-'Active Subscription Projection'!D80)*subscription_price*(subscription_length-'Active Subscription Projection'!D$6)/subscription_length</f>
        <v>1760</v>
      </c>
      <c r="E80" s="77">
        <f ca="1">('Active Subscription Projection'!D80-'Active Subscription Projection'!E80)*subscription_price*(subscription_length-'Active Subscription Projection'!E$6)/subscription_length</f>
        <v>21352.799999999999</v>
      </c>
      <c r="F80" s="77">
        <f ca="1">('Active Subscription Projection'!E80-'Active Subscription Projection'!F80)*subscription_price*(subscription_length-'Active Subscription Projection'!F$6)/subscription_length</f>
        <v>10540.05696</v>
      </c>
      <c r="G80" s="77">
        <f ca="1">('Active Subscription Projection'!F80-'Active Subscription Projection'!G80)*subscription_price*(subscription_length-'Active Subscription Projection'!G$6)/subscription_length</f>
        <v>2717.9786649599992</v>
      </c>
      <c r="H80" s="77">
        <f ca="1">('Active Subscription Projection'!G80-'Active Subscription Projection'!H80)*subscription_price*(subscription_length-'Active Subscription Projection'!H$6)/subscription_length</f>
        <v>5116.124417402878</v>
      </c>
      <c r="I80" s="77">
        <f ca="1">('Active Subscription Projection'!H80-'Active Subscription Projection'!I80)*subscription_price*(subscription_length-'Active Subscription Projection'!I$6)/subscription_length</f>
        <v>590.001873491683</v>
      </c>
      <c r="J80" s="77">
        <f ca="1">('Active Subscription Projection'!I80-'Active Subscription Projection'!J80)*subscription_price*(subscription_length-'Active Subscription Projection'!J$6)/subscription_length</f>
        <v>2172.6818991331174</v>
      </c>
      <c r="K80" s="77">
        <f ca="1">('Active Subscription Projection'!J80-'Active Subscription Projection'!K80)*subscription_price*(subscription_length-'Active Subscription Projection'!K$6)/subscription_length</f>
        <v>3470.7976404285109</v>
      </c>
      <c r="L80" s="77">
        <f ca="1">('Active Subscription Projection'!K80-'Active Subscription Projection'!L80)*subscription_price*(subscription_length-'Active Subscription Projection'!L$6)/subscription_length</f>
        <v>1840.2721261903855</v>
      </c>
      <c r="M80" s="77">
        <f ca="1">('Active Subscription Projection'!L80-'Active Subscription Projection'!M80)*subscription_price*(subscription_length-'Active Subscription Projection'!M$6)/subscription_length</f>
        <v>503.55207754923413</v>
      </c>
      <c r="N80" s="77">
        <f ca="1">('Active Subscription Projection'!M80-'Active Subscription Projection'!N80)*subscription_price*(subscription_length-'Active Subscription Projection'!N$6)/subscription_length</f>
        <v>38.366529525052556</v>
      </c>
      <c r="O80" s="77">
        <f ca="1">('Active Subscription Projection'!N80-'Active Subscription Projection'!O80)*subscription_price*(subscription_length-'Active Subscription Projection'!O$6)/subscription_length</f>
        <v>0</v>
      </c>
      <c r="P80" s="59"/>
      <c r="Q80" s="77">
        <f t="shared" ca="1" si="63"/>
        <v>50102.632188680851</v>
      </c>
      <c r="S80" s="70">
        <f t="shared" si="80"/>
        <v>74</v>
      </c>
      <c r="T80" s="77">
        <f ca="1">('Active Subscription Projection'!C80-'Active Subscription Projection'!D80)*admin_cost</f>
        <v>120</v>
      </c>
      <c r="U80" s="77">
        <f ca="1">('Active Subscription Projection'!D80-'Active Subscription Projection'!E80)*admin_cost</f>
        <v>1601.4599999999998</v>
      </c>
      <c r="V80" s="77">
        <f ca="1">('Active Subscription Projection'!E80-'Active Subscription Projection'!F80)*admin_cost</f>
        <v>878.33807999999999</v>
      </c>
      <c r="W80" s="77">
        <f ca="1">('Active Subscription Projection'!F80-'Active Subscription Projection'!G80)*admin_cost</f>
        <v>254.81049983999992</v>
      </c>
      <c r="X80" s="77">
        <f ca="1">('Active Subscription Projection'!G80-'Active Subscription Projection'!H80)*admin_cost</f>
        <v>548.15618757887978</v>
      </c>
      <c r="Y80" s="77">
        <f ca="1">('Active Subscription Projection'!H80-'Active Subscription Projection'!I80)*admin_cost</f>
        <v>73.750234186460375</v>
      </c>
      <c r="Z80" s="77">
        <f ca="1">('Active Subscription Projection'!I80-'Active Subscription Projection'!J80)*admin_cost</f>
        <v>325.90228486996762</v>
      </c>
      <c r="AA80" s="77">
        <f ca="1">('Active Subscription Projection'!J80-'Active Subscription Projection'!K80)*admin_cost</f>
        <v>650.7745575803458</v>
      </c>
      <c r="AB80" s="77">
        <f ca="1">('Active Subscription Projection'!K80-'Active Subscription Projection'!L80)*admin_cost</f>
        <v>460.06803154759643</v>
      </c>
      <c r="AC80" s="77">
        <f ca="1">('Active Subscription Projection'!L80-'Active Subscription Projection'!M80)*admin_cost</f>
        <v>188.8320290809628</v>
      </c>
      <c r="AD80" s="77">
        <f ca="1">('Active Subscription Projection'!M80-'Active Subscription Projection'!N80)*admin_cost</f>
        <v>28.774897143789417</v>
      </c>
      <c r="AE80" s="77">
        <f ca="1">('Active Subscription Projection'!N80-'Active Subscription Projection'!O80)*admin_cost</f>
        <v>438.2896416618197</v>
      </c>
      <c r="AG80" s="77">
        <f t="shared" ca="1" si="64"/>
        <v>5569.156443489821</v>
      </c>
      <c r="AI80" s="77">
        <f t="shared" ca="1" si="62"/>
        <v>15000</v>
      </c>
      <c r="AK80" s="70">
        <f t="shared" si="81"/>
        <v>74</v>
      </c>
      <c r="AL80" s="77">
        <f t="shared" ca="1" si="65"/>
        <v>16880</v>
      </c>
      <c r="AM80" s="77">
        <f t="shared" ca="1" si="66"/>
        <v>22954.26</v>
      </c>
      <c r="AN80" s="77">
        <f t="shared" ca="1" si="67"/>
        <v>11418.395039999999</v>
      </c>
      <c r="AO80" s="77">
        <f t="shared" ca="1" si="68"/>
        <v>2972.7891647999991</v>
      </c>
      <c r="AP80" s="77">
        <f t="shared" ca="1" si="69"/>
        <v>5664.2806049817573</v>
      </c>
      <c r="AQ80" s="77">
        <f t="shared" ca="1" si="70"/>
        <v>663.75210767814337</v>
      </c>
      <c r="AR80" s="77">
        <f t="shared" ca="1" si="71"/>
        <v>2498.5841840030853</v>
      </c>
      <c r="AS80" s="77">
        <f t="shared" ca="1" si="72"/>
        <v>4121.5721980088565</v>
      </c>
      <c r="AT80" s="77">
        <f t="shared" ca="1" si="73"/>
        <v>2300.3401577379818</v>
      </c>
      <c r="AU80" s="77">
        <f t="shared" ca="1" si="74"/>
        <v>692.38410663019692</v>
      </c>
      <c r="AV80" s="77">
        <f t="shared" ca="1" si="75"/>
        <v>67.141426668841973</v>
      </c>
      <c r="AW80" s="77">
        <f t="shared" ca="1" si="76"/>
        <v>438.2896416618197</v>
      </c>
      <c r="AY80" s="77">
        <f t="shared" ca="1" si="77"/>
        <v>70671.788632170676</v>
      </c>
      <c r="AZ80" s="63"/>
      <c r="BA80" s="83" t="b">
        <f t="shared" ca="1" si="78"/>
        <v>1</v>
      </c>
      <c r="BB80" s="63"/>
    </row>
    <row r="81" spans="1:54">
      <c r="A81" s="58"/>
      <c r="B81" s="58"/>
      <c r="C81" s="70">
        <f t="shared" si="79"/>
        <v>75</v>
      </c>
      <c r="D81" s="77">
        <f ca="1">('Active Subscription Projection'!C81-'Active Subscription Projection'!D81)*subscription_price*(subscription_length-'Active Subscription Projection'!D$6)/subscription_length</f>
        <v>18150</v>
      </c>
      <c r="E81" s="77">
        <f ca="1">('Active Subscription Projection'!D81-'Active Subscription Projection'!E81)*subscription_price*(subscription_length-'Active Subscription Projection'!E$6)/subscription_length</f>
        <v>19538.999999999996</v>
      </c>
      <c r="F81" s="77">
        <f ca="1">('Active Subscription Projection'!E81-'Active Subscription Projection'!F81)*subscription_price*(subscription_length-'Active Subscription Projection'!F$6)/subscription_length</f>
        <v>633.21390000000156</v>
      </c>
      <c r="G81" s="77">
        <f ca="1">('Active Subscription Projection'!F81-'Active Subscription Projection'!G81)*subscription_price*(subscription_length-'Active Subscription Projection'!G$6)/subscription_length</f>
        <v>455.45348879999801</v>
      </c>
      <c r="H81" s="77">
        <f ca="1">('Active Subscription Projection'!G81-'Active Subscription Projection'!H81)*subscription_price*(subscription_length-'Active Subscription Projection'!H$6)/subscription_length</f>
        <v>5792.3815616435977</v>
      </c>
      <c r="I81" s="77">
        <f ca="1">('Active Subscription Projection'!H81-'Active Subscription Projection'!I81)*subscription_price*(subscription_length-'Active Subscription Projection'!I$6)/subscription_length</f>
        <v>2252.7098473373917</v>
      </c>
      <c r="J81" s="77">
        <f ca="1">('Active Subscription Projection'!I81-'Active Subscription Projection'!J81)*subscription_price*(subscription_length-'Active Subscription Projection'!J$6)/subscription_length</f>
        <v>278.6232070843289</v>
      </c>
      <c r="K81" s="77">
        <f ca="1">('Active Subscription Projection'!J81-'Active Subscription Projection'!K81)*subscription_price*(subscription_length-'Active Subscription Projection'!K$6)/subscription_length</f>
        <v>881.78672578047917</v>
      </c>
      <c r="L81" s="77">
        <f ca="1">('Active Subscription Projection'!K81-'Active Subscription Projection'!L81)*subscription_price*(subscription_length-'Active Subscription Projection'!L$6)/subscription_length</f>
        <v>1638.0791679964686</v>
      </c>
      <c r="M81" s="77">
        <f ca="1">('Active Subscription Projection'!L81-'Active Subscription Projection'!M81)*subscription_price*(subscription_length-'Active Subscription Projection'!M$6)/subscription_length</f>
        <v>1162.7679857879957</v>
      </c>
      <c r="N81" s="77">
        <f ca="1">('Active Subscription Projection'!M81-'Active Subscription Projection'!N81)*subscription_price*(subscription_length-'Active Subscription Projection'!N$6)/subscription_length</f>
        <v>505.39668065487467</v>
      </c>
      <c r="O81" s="77">
        <f ca="1">('Active Subscription Projection'!N81-'Active Subscription Projection'!O81)*subscription_price*(subscription_length-'Active Subscription Projection'!O$6)/subscription_length</f>
        <v>0</v>
      </c>
      <c r="P81" s="59"/>
      <c r="Q81" s="77">
        <f t="shared" ca="1" si="63"/>
        <v>51289.412565085127</v>
      </c>
      <c r="S81" s="70">
        <f t="shared" si="80"/>
        <v>75</v>
      </c>
      <c r="T81" s="77">
        <f ca="1">('Active Subscription Projection'!C81-'Active Subscription Projection'!D81)*admin_cost</f>
        <v>1237.5</v>
      </c>
      <c r="U81" s="77">
        <f ca="1">('Active Subscription Projection'!D81-'Active Subscription Projection'!E81)*admin_cost</f>
        <v>1465.4249999999997</v>
      </c>
      <c r="V81" s="77">
        <f ca="1">('Active Subscription Projection'!E81-'Active Subscription Projection'!F81)*admin_cost</f>
        <v>52.76782500000013</v>
      </c>
      <c r="W81" s="77">
        <f ca="1">('Active Subscription Projection'!F81-'Active Subscription Projection'!G81)*admin_cost</f>
        <v>42.698764574999814</v>
      </c>
      <c r="X81" s="77">
        <f ca="1">('Active Subscription Projection'!G81-'Active Subscription Projection'!H81)*admin_cost</f>
        <v>620.61231017609975</v>
      </c>
      <c r="Y81" s="77">
        <f ca="1">('Active Subscription Projection'!H81-'Active Subscription Projection'!I81)*admin_cost</f>
        <v>281.58873091717396</v>
      </c>
      <c r="Z81" s="77">
        <f ca="1">('Active Subscription Projection'!I81-'Active Subscription Projection'!J81)*admin_cost</f>
        <v>41.793481062649334</v>
      </c>
      <c r="AA81" s="77">
        <f ca="1">('Active Subscription Projection'!J81-'Active Subscription Projection'!K81)*admin_cost</f>
        <v>165.33501108383985</v>
      </c>
      <c r="AB81" s="77">
        <f ca="1">('Active Subscription Projection'!K81-'Active Subscription Projection'!L81)*admin_cost</f>
        <v>409.51979199911716</v>
      </c>
      <c r="AC81" s="77">
        <f ca="1">('Active Subscription Projection'!L81-'Active Subscription Projection'!M81)*admin_cost</f>
        <v>436.03799467049839</v>
      </c>
      <c r="AD81" s="77">
        <f ca="1">('Active Subscription Projection'!M81-'Active Subscription Projection'!N81)*admin_cost</f>
        <v>379.047510491156</v>
      </c>
      <c r="AE81" s="77">
        <f ca="1">('Active Subscription Projection'!N81-'Active Subscription Projection'!O81)*admin_cost</f>
        <v>466.43169526482006</v>
      </c>
      <c r="AG81" s="77">
        <f t="shared" ca="1" si="64"/>
        <v>5598.7581152403527</v>
      </c>
      <c r="AI81" s="77">
        <f t="shared" ca="1" si="62"/>
        <v>15000</v>
      </c>
      <c r="AK81" s="70">
        <f t="shared" si="81"/>
        <v>75</v>
      </c>
      <c r="AL81" s="77">
        <f t="shared" ca="1" si="65"/>
        <v>34387.5</v>
      </c>
      <c r="AM81" s="77">
        <f t="shared" ca="1" si="66"/>
        <v>21004.424999999996</v>
      </c>
      <c r="AN81" s="77">
        <f t="shared" ca="1" si="67"/>
        <v>685.98172500000169</v>
      </c>
      <c r="AO81" s="77">
        <f t="shared" ca="1" si="68"/>
        <v>498.15225337499783</v>
      </c>
      <c r="AP81" s="77">
        <f t="shared" ca="1" si="69"/>
        <v>6412.9938718196972</v>
      </c>
      <c r="AQ81" s="77">
        <f t="shared" ca="1" si="70"/>
        <v>2534.2985782545657</v>
      </c>
      <c r="AR81" s="77">
        <f t="shared" ca="1" si="71"/>
        <v>320.41668814697823</v>
      </c>
      <c r="AS81" s="77">
        <f t="shared" ca="1" si="72"/>
        <v>1047.121736864319</v>
      </c>
      <c r="AT81" s="77">
        <f t="shared" ca="1" si="73"/>
        <v>2047.5989599955858</v>
      </c>
      <c r="AU81" s="77">
        <f t="shared" ca="1" si="74"/>
        <v>1598.8059804584941</v>
      </c>
      <c r="AV81" s="77">
        <f t="shared" ca="1" si="75"/>
        <v>884.44419114603068</v>
      </c>
      <c r="AW81" s="77">
        <f t="shared" ca="1" si="76"/>
        <v>466.43169526482006</v>
      </c>
      <c r="AY81" s="77">
        <f t="shared" ca="1" si="77"/>
        <v>71888.170680325478</v>
      </c>
      <c r="AZ81" s="63"/>
      <c r="BA81" s="83" t="b">
        <f t="shared" ca="1" si="78"/>
        <v>1</v>
      </c>
      <c r="BB81" s="63"/>
    </row>
    <row r="82" spans="1:54">
      <c r="A82" s="58"/>
      <c r="B82" s="58"/>
      <c r="C82" s="70">
        <f t="shared" si="79"/>
        <v>76</v>
      </c>
      <c r="D82" s="77">
        <f ca="1">('Active Subscription Projection'!C82-'Active Subscription Projection'!D82)*subscription_price*(subscription_length-'Active Subscription Projection'!D$6)/subscription_length</f>
        <v>21559.999999999989</v>
      </c>
      <c r="E82" s="77">
        <f ca="1">('Active Subscription Projection'!D82-'Active Subscription Projection'!E82)*subscription_price*(subscription_length-'Active Subscription Projection'!E$6)/subscription_length</f>
        <v>16080</v>
      </c>
      <c r="F82" s="77">
        <f ca="1">('Active Subscription Projection'!E82-'Active Subscription Projection'!F82)*subscription_price*(subscription_length-'Active Subscription Projection'!F$6)/subscription_length</f>
        <v>11346.047999999995</v>
      </c>
      <c r="G82" s="77">
        <f ca="1">('Active Subscription Projection'!F82-'Active Subscription Projection'!G82)*subscription_price*(subscription_length-'Active Subscription Projection'!G$6)/subscription_length</f>
        <v>6826.1529600000067</v>
      </c>
      <c r="H82" s="77">
        <f ca="1">('Active Subscription Projection'!G82-'Active Subscription Projection'!H82)*subscription_price*(subscription_length-'Active Subscription Projection'!H$6)/subscription_length</f>
        <v>4141.0184659200013</v>
      </c>
      <c r="I82" s="77">
        <f ca="1">('Active Subscription Projection'!H82-'Active Subscription Projection'!I82)*subscription_price*(subscription_length-'Active Subscription Projection'!I$6)/subscription_length</f>
        <v>1676.9181660479981</v>
      </c>
      <c r="J82" s="77">
        <f ca="1">('Active Subscription Projection'!I82-'Active Subscription Projection'!J82)*subscription_price*(subscription_length-'Active Subscription Projection'!J$6)/subscription_length</f>
        <v>361.93483750535961</v>
      </c>
      <c r="K82" s="77">
        <f ca="1">('Active Subscription Projection'!J82-'Active Subscription Projection'!K82)*subscription_price*(subscription_length-'Active Subscription Projection'!K$6)/subscription_length</f>
        <v>782.90986450397577</v>
      </c>
      <c r="L82" s="77">
        <f ca="1">('Active Subscription Projection'!K82-'Active Subscription Projection'!L82)*subscription_price*(subscription_length-'Active Subscription Projection'!L$6)/subscription_length</f>
        <v>1363.7412440673165</v>
      </c>
      <c r="M82" s="77">
        <f ca="1">('Active Subscription Projection'!L82-'Active Subscription Projection'!M82)*subscription_price*(subscription_length-'Active Subscription Projection'!M$6)/subscription_length</f>
        <v>833.63690285944358</v>
      </c>
      <c r="N82" s="77">
        <f ca="1">('Active Subscription Projection'!M82-'Active Subscription Projection'!N82)*subscription_price*(subscription_length-'Active Subscription Projection'!N$6)/subscription_length</f>
        <v>320.74043622336899</v>
      </c>
      <c r="O82" s="77">
        <f ca="1">('Active Subscription Projection'!N82-'Active Subscription Projection'!O82)*subscription_price*(subscription_length-'Active Subscription Projection'!O$6)/subscription_length</f>
        <v>0</v>
      </c>
      <c r="P82" s="59"/>
      <c r="Q82" s="77">
        <f t="shared" ca="1" si="63"/>
        <v>65293.10087712745</v>
      </c>
      <c r="S82" s="70">
        <f t="shared" si="80"/>
        <v>76</v>
      </c>
      <c r="T82" s="77">
        <f ca="1">('Active Subscription Projection'!C82-'Active Subscription Projection'!D82)*admin_cost</f>
        <v>1469.9999999999993</v>
      </c>
      <c r="U82" s="77">
        <f ca="1">('Active Subscription Projection'!D82-'Active Subscription Projection'!E82)*admin_cost</f>
        <v>1206</v>
      </c>
      <c r="V82" s="77">
        <f ca="1">('Active Subscription Projection'!E82-'Active Subscription Projection'!F82)*admin_cost</f>
        <v>945.50399999999968</v>
      </c>
      <c r="W82" s="77">
        <f ca="1">('Active Subscription Projection'!F82-'Active Subscription Projection'!G82)*admin_cost</f>
        <v>639.95184000000063</v>
      </c>
      <c r="X82" s="77">
        <f ca="1">('Active Subscription Projection'!G82-'Active Subscription Projection'!H82)*admin_cost</f>
        <v>443.68054992000009</v>
      </c>
      <c r="Y82" s="77">
        <f ca="1">('Active Subscription Projection'!H82-'Active Subscription Projection'!I82)*admin_cost</f>
        <v>209.61477075599976</v>
      </c>
      <c r="Z82" s="77">
        <f ca="1">('Active Subscription Projection'!I82-'Active Subscription Projection'!J82)*admin_cost</f>
        <v>54.290225625803942</v>
      </c>
      <c r="AA82" s="77">
        <f ca="1">('Active Subscription Projection'!J82-'Active Subscription Projection'!K82)*admin_cost</f>
        <v>146.79559959449546</v>
      </c>
      <c r="AB82" s="77">
        <f ca="1">('Active Subscription Projection'!K82-'Active Subscription Projection'!L82)*admin_cost</f>
        <v>340.93531101682913</v>
      </c>
      <c r="AC82" s="77">
        <f ca="1">('Active Subscription Projection'!L82-'Active Subscription Projection'!M82)*admin_cost</f>
        <v>312.61383857229134</v>
      </c>
      <c r="AD82" s="77">
        <f ca="1">('Active Subscription Projection'!M82-'Active Subscription Projection'!N82)*admin_cost</f>
        <v>240.55532716752674</v>
      </c>
      <c r="AE82" s="77">
        <f ca="1">('Active Subscription Projection'!N82-'Active Subscription Projection'!O82)*admin_cost</f>
        <v>265.23041964777542</v>
      </c>
      <c r="AG82" s="77">
        <f t="shared" ca="1" si="64"/>
        <v>6275.1718823007222</v>
      </c>
      <c r="AI82" s="77">
        <f t="shared" ca="1" si="62"/>
        <v>15000</v>
      </c>
      <c r="AK82" s="70">
        <f t="shared" si="81"/>
        <v>76</v>
      </c>
      <c r="AL82" s="77">
        <f t="shared" ca="1" si="65"/>
        <v>38029.999999999985</v>
      </c>
      <c r="AM82" s="77">
        <f t="shared" ca="1" si="66"/>
        <v>17286</v>
      </c>
      <c r="AN82" s="77">
        <f t="shared" ca="1" si="67"/>
        <v>12291.551999999994</v>
      </c>
      <c r="AO82" s="77">
        <f t="shared" ca="1" si="68"/>
        <v>7466.1048000000073</v>
      </c>
      <c r="AP82" s="77">
        <f t="shared" ca="1" si="69"/>
        <v>4584.6990158400013</v>
      </c>
      <c r="AQ82" s="77">
        <f t="shared" ca="1" si="70"/>
        <v>1886.5329368039979</v>
      </c>
      <c r="AR82" s="77">
        <f t="shared" ca="1" si="71"/>
        <v>416.22506313116355</v>
      </c>
      <c r="AS82" s="77">
        <f t="shared" ca="1" si="72"/>
        <v>929.70546409847123</v>
      </c>
      <c r="AT82" s="77">
        <f t="shared" ca="1" si="73"/>
        <v>1704.6765550841455</v>
      </c>
      <c r="AU82" s="77">
        <f t="shared" ca="1" si="74"/>
        <v>1146.2507414317349</v>
      </c>
      <c r="AV82" s="77">
        <f t="shared" ca="1" si="75"/>
        <v>561.29576339089567</v>
      </c>
      <c r="AW82" s="77">
        <f t="shared" ca="1" si="76"/>
        <v>265.23041964777542</v>
      </c>
      <c r="AY82" s="77">
        <f t="shared" ca="1" si="77"/>
        <v>86568.272759428175</v>
      </c>
      <c r="AZ82" s="63"/>
      <c r="BA82" s="83" t="b">
        <f t="shared" ca="1" si="78"/>
        <v>1</v>
      </c>
      <c r="BB82" s="63"/>
    </row>
    <row r="83" spans="1:54">
      <c r="A83" s="58"/>
      <c r="B83" s="58"/>
      <c r="C83" s="70">
        <f t="shared" si="79"/>
        <v>77</v>
      </c>
      <c r="D83" s="77">
        <f ca="1">('Active Subscription Projection'!C83-'Active Subscription Projection'!D83)*subscription_price*(subscription_length-'Active Subscription Projection'!D$6)/subscription_length</f>
        <v>13200</v>
      </c>
      <c r="E83" s="77">
        <f ca="1">('Active Subscription Projection'!D83-'Active Subscription Projection'!E83)*subscription_price*(subscription_length-'Active Subscription Projection'!E$6)/subscription_length</f>
        <v>13991.999999999998</v>
      </c>
      <c r="F83" s="77">
        <f ca="1">('Active Subscription Projection'!E83-'Active Subscription Projection'!F83)*subscription_price*(subscription_length-'Active Subscription Projection'!F$6)/subscription_length</f>
        <v>799.28640000000451</v>
      </c>
      <c r="G83" s="77">
        <f ca="1">('Active Subscription Projection'!F83-'Active Subscription Projection'!G83)*subscription_price*(subscription_length-'Active Subscription Projection'!G$6)/subscription_length</f>
        <v>4504.1860863999973</v>
      </c>
      <c r="H83" s="77">
        <f ca="1">('Active Subscription Projection'!G83-'Active Subscription Projection'!H83)*subscription_price*(subscription_length-'Active Subscription Projection'!H$6)/subscription_length</f>
        <v>8031.2708956480028</v>
      </c>
      <c r="I83" s="77">
        <f ca="1">('Active Subscription Projection'!H83-'Active Subscription Projection'!I83)*subscription_price*(subscription_length-'Active Subscription Projection'!I$6)/subscription_length</f>
        <v>6654.7515579367682</v>
      </c>
      <c r="J83" s="77">
        <f ca="1">('Active Subscription Projection'!I83-'Active Subscription Projection'!J83)*subscription_price*(subscription_length-'Active Subscription Projection'!J$6)/subscription_length</f>
        <v>1886.857335669547</v>
      </c>
      <c r="K83" s="77">
        <f ca="1">('Active Subscription Projection'!J83-'Active Subscription Projection'!K83)*subscription_price*(subscription_length-'Active Subscription Projection'!K$6)/subscription_length</f>
        <v>724.26569577928967</v>
      </c>
      <c r="L83" s="77">
        <f ca="1">('Active Subscription Projection'!K83-'Active Subscription Projection'!L83)*subscription_price*(subscription_length-'Active Subscription Projection'!L$6)/subscription_length</f>
        <v>11.802238724403651</v>
      </c>
      <c r="M83" s="77">
        <f ca="1">('Active Subscription Projection'!L83-'Active Subscription Projection'!M83)*subscription_price*(subscription_length-'Active Subscription Projection'!M$6)/subscription_length</f>
        <v>1179.043648567902</v>
      </c>
      <c r="N83" s="77">
        <f ca="1">('Active Subscription Projection'!M83-'Active Subscription Projection'!N83)*subscription_price*(subscription_length-'Active Subscription Projection'!N$6)/subscription_length</f>
        <v>314.01862506858424</v>
      </c>
      <c r="O83" s="77">
        <f ca="1">('Active Subscription Projection'!N83-'Active Subscription Projection'!O83)*subscription_price*(subscription_length-'Active Subscription Projection'!O$6)/subscription_length</f>
        <v>0</v>
      </c>
      <c r="P83" s="59"/>
      <c r="Q83" s="77">
        <f t="shared" ca="1" si="63"/>
        <v>51297.482483794513</v>
      </c>
      <c r="S83" s="70">
        <f t="shared" si="80"/>
        <v>77</v>
      </c>
      <c r="T83" s="77">
        <f ca="1">('Active Subscription Projection'!C83-'Active Subscription Projection'!D83)*admin_cost</f>
        <v>900</v>
      </c>
      <c r="U83" s="77">
        <f ca="1">('Active Subscription Projection'!D83-'Active Subscription Projection'!E83)*admin_cost</f>
        <v>1049.3999999999999</v>
      </c>
      <c r="V83" s="77">
        <f ca="1">('Active Subscription Projection'!E83-'Active Subscription Projection'!F83)*admin_cost</f>
        <v>66.607200000000375</v>
      </c>
      <c r="W83" s="77">
        <f ca="1">('Active Subscription Projection'!F83-'Active Subscription Projection'!G83)*admin_cost</f>
        <v>422.26744559999975</v>
      </c>
      <c r="X83" s="77">
        <f ca="1">('Active Subscription Projection'!G83-'Active Subscription Projection'!H83)*admin_cost</f>
        <v>860.4933102480004</v>
      </c>
      <c r="Y83" s="77">
        <f ca="1">('Active Subscription Projection'!H83-'Active Subscription Projection'!I83)*admin_cost</f>
        <v>831.84394474209603</v>
      </c>
      <c r="Z83" s="77">
        <f ca="1">('Active Subscription Projection'!I83-'Active Subscription Projection'!J83)*admin_cost</f>
        <v>283.02860035043204</v>
      </c>
      <c r="AA83" s="77">
        <f ca="1">('Active Subscription Projection'!J83-'Active Subscription Projection'!K83)*admin_cost</f>
        <v>135.79981795861681</v>
      </c>
      <c r="AB83" s="77">
        <f ca="1">('Active Subscription Projection'!K83-'Active Subscription Projection'!L83)*admin_cost</f>
        <v>2.9505596811009127</v>
      </c>
      <c r="AC83" s="77">
        <f ca="1">('Active Subscription Projection'!L83-'Active Subscription Projection'!M83)*admin_cost</f>
        <v>442.14136821296324</v>
      </c>
      <c r="AD83" s="77">
        <f ca="1">('Active Subscription Projection'!M83-'Active Subscription Projection'!N83)*admin_cost</f>
        <v>235.51396880143818</v>
      </c>
      <c r="AE83" s="77">
        <f ca="1">('Active Subscription Projection'!N83-'Active Subscription Projection'!O83)*admin_cost</f>
        <v>65.828659747755182</v>
      </c>
      <c r="AG83" s="77">
        <f t="shared" ca="1" si="64"/>
        <v>5295.8748753424015</v>
      </c>
      <c r="AI83" s="77">
        <f t="shared" ca="1" si="62"/>
        <v>15000</v>
      </c>
      <c r="AK83" s="70">
        <f t="shared" si="81"/>
        <v>77</v>
      </c>
      <c r="AL83" s="77">
        <f t="shared" ca="1" si="65"/>
        <v>29100</v>
      </c>
      <c r="AM83" s="77">
        <f t="shared" ca="1" si="66"/>
        <v>15041.399999999998</v>
      </c>
      <c r="AN83" s="77">
        <f t="shared" ca="1" si="67"/>
        <v>865.89360000000488</v>
      </c>
      <c r="AO83" s="77">
        <f t="shared" ca="1" si="68"/>
        <v>4926.4535319999968</v>
      </c>
      <c r="AP83" s="77">
        <f t="shared" ca="1" si="69"/>
        <v>8891.7642058960027</v>
      </c>
      <c r="AQ83" s="77">
        <f t="shared" ca="1" si="70"/>
        <v>7486.5955026788642</v>
      </c>
      <c r="AR83" s="77">
        <f t="shared" ca="1" si="71"/>
        <v>2169.885936019979</v>
      </c>
      <c r="AS83" s="77">
        <f t="shared" ca="1" si="72"/>
        <v>860.06551373790649</v>
      </c>
      <c r="AT83" s="77">
        <f t="shared" ca="1" si="73"/>
        <v>14.752798405504564</v>
      </c>
      <c r="AU83" s="77">
        <f t="shared" ca="1" si="74"/>
        <v>1621.1850167808652</v>
      </c>
      <c r="AV83" s="77">
        <f t="shared" ca="1" si="75"/>
        <v>549.53259387002242</v>
      </c>
      <c r="AW83" s="77">
        <f t="shared" ca="1" si="76"/>
        <v>65.828659747755182</v>
      </c>
      <c r="AY83" s="77">
        <f t="shared" ca="1" si="77"/>
        <v>71593.357359136906</v>
      </c>
      <c r="AZ83" s="63"/>
      <c r="BA83" s="83" t="b">
        <f t="shared" ca="1" si="78"/>
        <v>1</v>
      </c>
      <c r="BB83" s="63"/>
    </row>
    <row r="84" spans="1:54">
      <c r="A84" s="58"/>
      <c r="B84" s="58"/>
      <c r="C84" s="70">
        <f t="shared" si="79"/>
        <v>78</v>
      </c>
      <c r="D84" s="77">
        <f ca="1">('Active Subscription Projection'!C84-'Active Subscription Projection'!D84)*subscription_price*(subscription_length-'Active Subscription Projection'!D$6)/subscription_length</f>
        <v>20899.999999999989</v>
      </c>
      <c r="E84" s="77">
        <f ca="1">('Active Subscription Projection'!D84-'Active Subscription Projection'!E84)*subscription_price*(subscription_length-'Active Subscription Projection'!E$6)/subscription_length</f>
        <v>18143.999999999996</v>
      </c>
      <c r="F84" s="77">
        <f ca="1">('Active Subscription Projection'!E84-'Active Subscription Projection'!F84)*subscription_price*(subscription_length-'Active Subscription Projection'!F$6)/subscription_length</f>
        <v>8824.9824000000026</v>
      </c>
      <c r="G84" s="77">
        <f ca="1">('Active Subscription Projection'!F84-'Active Subscription Projection'!G84)*subscription_price*(subscription_length-'Active Subscription Projection'!G$6)/subscription_length</f>
        <v>7257.3034752000021</v>
      </c>
      <c r="H84" s="77">
        <f ca="1">('Active Subscription Projection'!G84-'Active Subscription Projection'!H84)*subscription_price*(subscription_length-'Active Subscription Projection'!H$6)/subscription_length</f>
        <v>2308.8888194400006</v>
      </c>
      <c r="I84" s="77">
        <f ca="1">('Active Subscription Projection'!H84-'Active Subscription Projection'!I84)*subscription_price*(subscription_length-'Active Subscription Projection'!I$6)/subscription_length</f>
        <v>4247.0360627299178</v>
      </c>
      <c r="J84" s="77">
        <f ca="1">('Active Subscription Projection'!I84-'Active Subscription Projection'!J84)*subscription_price*(subscription_length-'Active Subscription Projection'!J$6)/subscription_length</f>
        <v>2452.9480891809271</v>
      </c>
      <c r="K84" s="77">
        <f ca="1">('Active Subscription Projection'!J84-'Active Subscription Projection'!K84)*subscription_price*(subscription_length-'Active Subscription Projection'!K$6)/subscription_length</f>
        <v>1136.366844645976</v>
      </c>
      <c r="L84" s="77">
        <f ca="1">('Active Subscription Projection'!K84-'Active Subscription Projection'!L84)*subscription_price*(subscription_length-'Active Subscription Projection'!L$6)/subscription_length</f>
        <v>62.052516789456149</v>
      </c>
      <c r="M84" s="77">
        <f ca="1">('Active Subscription Projection'!L84-'Active Subscription Projection'!M84)*subscription_price*(subscription_length-'Active Subscription Projection'!M$6)/subscription_length</f>
        <v>518.09714684743176</v>
      </c>
      <c r="N84" s="77">
        <f ca="1">('Active Subscription Projection'!M84-'Active Subscription Projection'!N84)*subscription_price*(subscription_length-'Active Subscription Projection'!N$6)/subscription_length</f>
        <v>269.7772881032347</v>
      </c>
      <c r="O84" s="77">
        <f ca="1">('Active Subscription Projection'!N84-'Active Subscription Projection'!O84)*subscription_price*(subscription_length-'Active Subscription Projection'!O$6)/subscription_length</f>
        <v>0</v>
      </c>
      <c r="P84" s="59"/>
      <c r="Q84" s="77">
        <f t="shared" ca="1" si="63"/>
        <v>66121.452642936929</v>
      </c>
      <c r="S84" s="70">
        <f t="shared" si="80"/>
        <v>78</v>
      </c>
      <c r="T84" s="77">
        <f ca="1">('Active Subscription Projection'!C84-'Active Subscription Projection'!D84)*admin_cost</f>
        <v>1424.9999999999993</v>
      </c>
      <c r="U84" s="77">
        <f ca="1">('Active Subscription Projection'!D84-'Active Subscription Projection'!E84)*admin_cost</f>
        <v>1360.7999999999997</v>
      </c>
      <c r="V84" s="77">
        <f ca="1">('Active Subscription Projection'!E84-'Active Subscription Projection'!F84)*admin_cost</f>
        <v>735.41520000000014</v>
      </c>
      <c r="W84" s="77">
        <f ca="1">('Active Subscription Projection'!F84-'Active Subscription Projection'!G84)*admin_cost</f>
        <v>680.3722008000002</v>
      </c>
      <c r="X84" s="77">
        <f ca="1">('Active Subscription Projection'!G84-'Active Subscription Projection'!H84)*admin_cost</f>
        <v>247.38094494000006</v>
      </c>
      <c r="Y84" s="77">
        <f ca="1">('Active Subscription Projection'!H84-'Active Subscription Projection'!I84)*admin_cost</f>
        <v>530.87950784123973</v>
      </c>
      <c r="Z84" s="77">
        <f ca="1">('Active Subscription Projection'!I84-'Active Subscription Projection'!J84)*admin_cost</f>
        <v>367.94221337713907</v>
      </c>
      <c r="AA84" s="77">
        <f ca="1">('Active Subscription Projection'!J84-'Active Subscription Projection'!K84)*admin_cost</f>
        <v>213.0687833711205</v>
      </c>
      <c r="AB84" s="77">
        <f ca="1">('Active Subscription Projection'!K84-'Active Subscription Projection'!L84)*admin_cost</f>
        <v>15.513129197364037</v>
      </c>
      <c r="AC84" s="77">
        <f ca="1">('Active Subscription Projection'!L84-'Active Subscription Projection'!M84)*admin_cost</f>
        <v>194.28643006778691</v>
      </c>
      <c r="AD84" s="77">
        <f ca="1">('Active Subscription Projection'!M84-'Active Subscription Projection'!N84)*admin_cost</f>
        <v>202.33296607742602</v>
      </c>
      <c r="AE84" s="77">
        <f ca="1">('Active Subscription Projection'!N84-'Active Subscription Projection'!O84)*admin_cost</f>
        <v>7.6350431216396828</v>
      </c>
      <c r="AG84" s="77">
        <f t="shared" ca="1" si="64"/>
        <v>5980.6264187937168</v>
      </c>
      <c r="AI84" s="77">
        <f t="shared" ca="1" si="62"/>
        <v>15000</v>
      </c>
      <c r="AK84" s="70">
        <f t="shared" si="81"/>
        <v>78</v>
      </c>
      <c r="AL84" s="77">
        <f t="shared" ca="1" si="65"/>
        <v>37324.999999999985</v>
      </c>
      <c r="AM84" s="77">
        <f t="shared" ca="1" si="66"/>
        <v>19504.799999999996</v>
      </c>
      <c r="AN84" s="77">
        <f t="shared" ca="1" si="67"/>
        <v>9560.3976000000021</v>
      </c>
      <c r="AO84" s="77">
        <f t="shared" ca="1" si="68"/>
        <v>7937.6756760000026</v>
      </c>
      <c r="AP84" s="77">
        <f t="shared" ca="1" si="69"/>
        <v>2556.2697643800007</v>
      </c>
      <c r="AQ84" s="77">
        <f t="shared" ca="1" si="70"/>
        <v>4777.9155705711573</v>
      </c>
      <c r="AR84" s="77">
        <f t="shared" ca="1" si="71"/>
        <v>2820.8903025580662</v>
      </c>
      <c r="AS84" s="77">
        <f t="shared" ca="1" si="72"/>
        <v>1349.4356280170964</v>
      </c>
      <c r="AT84" s="77">
        <f t="shared" ca="1" si="73"/>
        <v>77.565645986820186</v>
      </c>
      <c r="AU84" s="77">
        <f t="shared" ca="1" si="74"/>
        <v>712.38357691521867</v>
      </c>
      <c r="AV84" s="77">
        <f t="shared" ca="1" si="75"/>
        <v>472.11025418066072</v>
      </c>
      <c r="AW84" s="77">
        <f t="shared" ca="1" si="76"/>
        <v>7.6350431216396828</v>
      </c>
      <c r="AY84" s="77">
        <f t="shared" ca="1" si="77"/>
        <v>87102.079061730648</v>
      </c>
      <c r="AZ84" s="63"/>
      <c r="BA84" s="83" t="b">
        <f t="shared" ca="1" si="78"/>
        <v>1</v>
      </c>
      <c r="BB84" s="63"/>
    </row>
    <row r="85" spans="1:54">
      <c r="A85" s="58"/>
      <c r="B85" s="58"/>
      <c r="C85" s="70">
        <f t="shared" si="79"/>
        <v>79</v>
      </c>
      <c r="D85" s="77">
        <f ca="1">('Active Subscription Projection'!C85-'Active Subscription Projection'!D85)*subscription_price*(subscription_length-'Active Subscription Projection'!D$6)/subscription_length</f>
        <v>1760</v>
      </c>
      <c r="E85" s="77">
        <f ca="1">('Active Subscription Projection'!D85-'Active Subscription Projection'!E85)*subscription_price*(subscription_length-'Active Subscription Projection'!E$6)/subscription_length</f>
        <v>22238.400000000005</v>
      </c>
      <c r="F85" s="77">
        <f ca="1">('Active Subscription Projection'!E85-'Active Subscription Projection'!F85)*subscription_price*(subscription_length-'Active Subscription Projection'!F$6)/subscription_length</f>
        <v>3769.9992000000057</v>
      </c>
      <c r="G85" s="77">
        <f ca="1">('Active Subscription Projection'!F85-'Active Subscription Projection'!G85)*subscription_price*(subscription_length-'Active Subscription Projection'!G$6)/subscription_length</f>
        <v>8924.6162879999974</v>
      </c>
      <c r="H85" s="77">
        <f ca="1">('Active Subscription Projection'!G85-'Active Subscription Projection'!H85)*subscription_price*(subscription_length-'Active Subscription Projection'!H$6)/subscription_length</f>
        <v>6641.2100270880028</v>
      </c>
      <c r="I85" s="77">
        <f ca="1">('Active Subscription Projection'!H85-'Active Subscription Projection'!I85)*subscription_price*(subscription_length-'Active Subscription Projection'!I$6)/subscription_length</f>
        <v>4342.4755937559366</v>
      </c>
      <c r="J85" s="77">
        <f ca="1">('Active Subscription Projection'!I85-'Active Subscription Projection'!J85)*subscription_price*(subscription_length-'Active Subscription Projection'!J$6)/subscription_length</f>
        <v>1432.991281190084</v>
      </c>
      <c r="K85" s="77">
        <f ca="1">('Active Subscription Projection'!J85-'Active Subscription Projection'!K85)*subscription_price*(subscription_length-'Active Subscription Projection'!K$6)/subscription_length</f>
        <v>1830.4369245330854</v>
      </c>
      <c r="L85" s="77">
        <f ca="1">('Active Subscription Projection'!K85-'Active Subscription Projection'!L85)*subscription_price*(subscription_length-'Active Subscription Projection'!L$6)/subscription_length</f>
        <v>175.91982982809941</v>
      </c>
      <c r="M85" s="77">
        <f ca="1">('Active Subscription Projection'!L85-'Active Subscription Projection'!M85)*subscription_price*(subscription_length-'Active Subscription Projection'!M$6)/subscription_length</f>
        <v>1218.9485008788961</v>
      </c>
      <c r="N85" s="77">
        <f ca="1">('Active Subscription Projection'!M85-'Active Subscription Projection'!N85)*subscription_price*(subscription_length-'Active Subscription Projection'!N$6)/subscription_length</f>
        <v>455.52610367755915</v>
      </c>
      <c r="O85" s="77">
        <f ca="1">('Active Subscription Projection'!N85-'Active Subscription Projection'!O85)*subscription_price*(subscription_length-'Active Subscription Projection'!O$6)/subscription_length</f>
        <v>0</v>
      </c>
      <c r="P85" s="59"/>
      <c r="Q85" s="77">
        <f t="shared" ca="1" si="63"/>
        <v>52790.523748951673</v>
      </c>
      <c r="S85" s="70">
        <f t="shared" si="80"/>
        <v>79</v>
      </c>
      <c r="T85" s="77">
        <f ca="1">('Active Subscription Projection'!C85-'Active Subscription Projection'!D85)*admin_cost</f>
        <v>120</v>
      </c>
      <c r="U85" s="77">
        <f ca="1">('Active Subscription Projection'!D85-'Active Subscription Projection'!E85)*admin_cost</f>
        <v>1667.88</v>
      </c>
      <c r="V85" s="77">
        <f ca="1">('Active Subscription Projection'!E85-'Active Subscription Projection'!F85)*admin_cost</f>
        <v>314.16660000000047</v>
      </c>
      <c r="W85" s="77">
        <f ca="1">('Active Subscription Projection'!F85-'Active Subscription Projection'!G85)*admin_cost</f>
        <v>836.68277699999976</v>
      </c>
      <c r="X85" s="77">
        <f ca="1">('Active Subscription Projection'!G85-'Active Subscription Projection'!H85)*admin_cost</f>
        <v>711.5582171880003</v>
      </c>
      <c r="Y85" s="77">
        <f ca="1">('Active Subscription Projection'!H85-'Active Subscription Projection'!I85)*admin_cost</f>
        <v>542.80944921949208</v>
      </c>
      <c r="Z85" s="77">
        <f ca="1">('Active Subscription Projection'!I85-'Active Subscription Projection'!J85)*admin_cost</f>
        <v>214.9486921785126</v>
      </c>
      <c r="AA85" s="77">
        <f ca="1">('Active Subscription Projection'!J85-'Active Subscription Projection'!K85)*admin_cost</f>
        <v>343.20692334995351</v>
      </c>
      <c r="AB85" s="77">
        <f ca="1">('Active Subscription Projection'!K85-'Active Subscription Projection'!L85)*admin_cost</f>
        <v>43.979957457024852</v>
      </c>
      <c r="AC85" s="77">
        <f ca="1">('Active Subscription Projection'!L85-'Active Subscription Projection'!M85)*admin_cost</f>
        <v>457.10568782958603</v>
      </c>
      <c r="AD85" s="77">
        <f ca="1">('Active Subscription Projection'!M85-'Active Subscription Projection'!N85)*admin_cost</f>
        <v>341.64457775816936</v>
      </c>
      <c r="AE85" s="77">
        <f ca="1">('Active Subscription Projection'!N85-'Active Subscription Projection'!O85)*admin_cost</f>
        <v>196.31976315598376</v>
      </c>
      <c r="AG85" s="77">
        <f t="shared" ca="1" si="64"/>
        <v>5790.3026451367241</v>
      </c>
      <c r="AI85" s="77">
        <f t="shared" ca="1" si="62"/>
        <v>15000</v>
      </c>
      <c r="AK85" s="70">
        <f t="shared" si="81"/>
        <v>79</v>
      </c>
      <c r="AL85" s="77">
        <f t="shared" ca="1" si="65"/>
        <v>16880</v>
      </c>
      <c r="AM85" s="77">
        <f t="shared" ca="1" si="66"/>
        <v>23906.280000000006</v>
      </c>
      <c r="AN85" s="77">
        <f t="shared" ca="1" si="67"/>
        <v>4084.1658000000061</v>
      </c>
      <c r="AO85" s="77">
        <f t="shared" ca="1" si="68"/>
        <v>9761.2990649999974</v>
      </c>
      <c r="AP85" s="77">
        <f t="shared" ca="1" si="69"/>
        <v>7352.7682442760033</v>
      </c>
      <c r="AQ85" s="77">
        <f t="shared" ca="1" si="70"/>
        <v>4885.285042975429</v>
      </c>
      <c r="AR85" s="77">
        <f t="shared" ca="1" si="71"/>
        <v>1647.9399733685966</v>
      </c>
      <c r="AS85" s="77">
        <f t="shared" ca="1" si="72"/>
        <v>2173.6438478830387</v>
      </c>
      <c r="AT85" s="77">
        <f t="shared" ca="1" si="73"/>
        <v>219.89978728512426</v>
      </c>
      <c r="AU85" s="77">
        <f t="shared" ca="1" si="74"/>
        <v>1676.0541887084821</v>
      </c>
      <c r="AV85" s="77">
        <f t="shared" ca="1" si="75"/>
        <v>797.17068143572851</v>
      </c>
      <c r="AW85" s="77">
        <f t="shared" ca="1" si="76"/>
        <v>196.31976315598376</v>
      </c>
      <c r="AY85" s="77">
        <f t="shared" ca="1" si="77"/>
        <v>73580.826394088406</v>
      </c>
      <c r="AZ85" s="63"/>
      <c r="BA85" s="83" t="b">
        <f t="shared" ca="1" si="78"/>
        <v>1</v>
      </c>
      <c r="BB85" s="63"/>
    </row>
    <row r="86" spans="1:54">
      <c r="A86" s="58"/>
      <c r="B86" s="58"/>
      <c r="C86" s="70">
        <f t="shared" si="79"/>
        <v>80</v>
      </c>
      <c r="D86" s="77">
        <f ca="1">('Active Subscription Projection'!C86-'Active Subscription Projection'!D86)*subscription_price*(subscription_length-'Active Subscription Projection'!D$6)/subscription_length</f>
        <v>9790</v>
      </c>
      <c r="E86" s="77">
        <f ca="1">('Active Subscription Projection'!D86-'Active Subscription Projection'!E86)*subscription_price*(subscription_length-'Active Subscription Projection'!E$6)/subscription_length</f>
        <v>6103.6999999999898</v>
      </c>
      <c r="F86" s="77">
        <f ca="1">('Active Subscription Projection'!E86-'Active Subscription Projection'!F86)*subscription_price*(subscription_length-'Active Subscription Projection'!F$6)/subscription_length</f>
        <v>10174.05711</v>
      </c>
      <c r="G86" s="77">
        <f ca="1">('Active Subscription Projection'!F86-'Active Subscription Projection'!G86)*subscription_price*(subscription_length-'Active Subscription Projection'!G$6)/subscription_length</f>
        <v>4244.6472249599974</v>
      </c>
      <c r="H86" s="77">
        <f ca="1">('Active Subscription Projection'!G86-'Active Subscription Projection'!H86)*subscription_price*(subscription_length-'Active Subscription Projection'!H$6)/subscription_length</f>
        <v>5505.0716370383998</v>
      </c>
      <c r="I86" s="77">
        <f ca="1">('Active Subscription Projection'!H86-'Active Subscription Projection'!I86)*subscription_price*(subscription_length-'Active Subscription Projection'!I$6)/subscription_length</f>
        <v>6717.8970467635736</v>
      </c>
      <c r="J86" s="77">
        <f ca="1">('Active Subscription Projection'!I86-'Active Subscription Projection'!J86)*subscription_price*(subscription_length-'Active Subscription Projection'!J$6)/subscription_length</f>
        <v>4636.5593941671796</v>
      </c>
      <c r="K86" s="77">
        <f ca="1">('Active Subscription Projection'!J86-'Active Subscription Projection'!K86)*subscription_price*(subscription_length-'Active Subscription Projection'!K$6)/subscription_length</f>
        <v>833.08120791197871</v>
      </c>
      <c r="L86" s="77">
        <f ca="1">('Active Subscription Projection'!K86-'Active Subscription Projection'!L86)*subscription_price*(subscription_length-'Active Subscription Projection'!L$6)/subscription_length</f>
        <v>1651.6635986477977</v>
      </c>
      <c r="M86" s="77">
        <f ca="1">('Active Subscription Projection'!L86-'Active Subscription Projection'!M86)*subscription_price*(subscription_length-'Active Subscription Projection'!M$6)/subscription_length</f>
        <v>720.69486818238693</v>
      </c>
      <c r="N86" s="77">
        <f ca="1">('Active Subscription Projection'!M86-'Active Subscription Projection'!N86)*subscription_price*(subscription_length-'Active Subscription Projection'!N$6)/subscription_length</f>
        <v>522.37067812774649</v>
      </c>
      <c r="O86" s="77">
        <f ca="1">('Active Subscription Projection'!N86-'Active Subscription Projection'!O86)*subscription_price*(subscription_length-'Active Subscription Projection'!O$6)/subscription_length</f>
        <v>0</v>
      </c>
      <c r="P86" s="59"/>
      <c r="Q86" s="77">
        <f t="shared" ca="1" si="63"/>
        <v>50899.742765799041</v>
      </c>
      <c r="S86" s="70">
        <f t="shared" si="80"/>
        <v>80</v>
      </c>
      <c r="T86" s="77">
        <f ca="1">('Active Subscription Projection'!C86-'Active Subscription Projection'!D86)*admin_cost</f>
        <v>667.5</v>
      </c>
      <c r="U86" s="77">
        <f ca="1">('Active Subscription Projection'!D86-'Active Subscription Projection'!E86)*admin_cost</f>
        <v>457.77749999999924</v>
      </c>
      <c r="V86" s="77">
        <f ca="1">('Active Subscription Projection'!E86-'Active Subscription Projection'!F86)*admin_cost</f>
        <v>847.8380924999999</v>
      </c>
      <c r="W86" s="77">
        <f ca="1">('Active Subscription Projection'!F86-'Active Subscription Projection'!G86)*admin_cost</f>
        <v>397.93567733999976</v>
      </c>
      <c r="X86" s="77">
        <f ca="1">('Active Subscription Projection'!G86-'Active Subscription Projection'!H86)*admin_cost</f>
        <v>589.82910396839998</v>
      </c>
      <c r="Y86" s="77">
        <f ca="1">('Active Subscription Projection'!H86-'Active Subscription Projection'!I86)*admin_cost</f>
        <v>839.7371308454467</v>
      </c>
      <c r="Z86" s="77">
        <f ca="1">('Active Subscription Projection'!I86-'Active Subscription Projection'!J86)*admin_cost</f>
        <v>695.48390912507693</v>
      </c>
      <c r="AA86" s="77">
        <f ca="1">('Active Subscription Projection'!J86-'Active Subscription Projection'!K86)*admin_cost</f>
        <v>156.20272648349601</v>
      </c>
      <c r="AB86" s="77">
        <f ca="1">('Active Subscription Projection'!K86-'Active Subscription Projection'!L86)*admin_cost</f>
        <v>412.91589966194942</v>
      </c>
      <c r="AC86" s="77">
        <f ca="1">('Active Subscription Projection'!L86-'Active Subscription Projection'!M86)*admin_cost</f>
        <v>270.2605755683951</v>
      </c>
      <c r="AD86" s="77">
        <f ca="1">('Active Subscription Projection'!M86-'Active Subscription Projection'!N86)*admin_cost</f>
        <v>391.77800859580987</v>
      </c>
      <c r="AE86" s="77">
        <f ca="1">('Active Subscription Projection'!N86-'Active Subscription Projection'!O86)*admin_cost</f>
        <v>299.59329252903132</v>
      </c>
      <c r="AG86" s="77">
        <f t="shared" ca="1" si="64"/>
        <v>6026.8519166176056</v>
      </c>
      <c r="AI86" s="77">
        <f t="shared" ca="1" si="62"/>
        <v>15000</v>
      </c>
      <c r="AK86" s="70">
        <f t="shared" si="81"/>
        <v>80</v>
      </c>
      <c r="AL86" s="77">
        <f t="shared" ca="1" si="65"/>
        <v>25457.5</v>
      </c>
      <c r="AM86" s="77">
        <f t="shared" ca="1" si="66"/>
        <v>6561.477499999989</v>
      </c>
      <c r="AN86" s="77">
        <f t="shared" ca="1" si="67"/>
        <v>11021.8952025</v>
      </c>
      <c r="AO86" s="77">
        <f t="shared" ca="1" si="68"/>
        <v>4642.5829022999969</v>
      </c>
      <c r="AP86" s="77">
        <f t="shared" ca="1" si="69"/>
        <v>6094.9007410067998</v>
      </c>
      <c r="AQ86" s="77">
        <f t="shared" ca="1" si="70"/>
        <v>7557.6341776090203</v>
      </c>
      <c r="AR86" s="77">
        <f t="shared" ca="1" si="71"/>
        <v>5332.0433032922565</v>
      </c>
      <c r="AS86" s="77">
        <f t="shared" ca="1" si="72"/>
        <v>989.28393439547472</v>
      </c>
      <c r="AT86" s="77">
        <f t="shared" ca="1" si="73"/>
        <v>2064.5794983097471</v>
      </c>
      <c r="AU86" s="77">
        <f t="shared" ca="1" si="74"/>
        <v>990.95544375078202</v>
      </c>
      <c r="AV86" s="77">
        <f t="shared" ca="1" si="75"/>
        <v>914.14868672355635</v>
      </c>
      <c r="AW86" s="77">
        <f t="shared" ca="1" si="76"/>
        <v>299.59329252903132</v>
      </c>
      <c r="AY86" s="77">
        <f t="shared" ca="1" si="77"/>
        <v>71926.594682416631</v>
      </c>
      <c r="AZ86" s="63"/>
      <c r="BA86" s="83" t="b">
        <f t="shared" ca="1" si="78"/>
        <v>1</v>
      </c>
      <c r="BB86" s="63"/>
    </row>
    <row r="87" spans="1:54">
      <c r="A87" s="58"/>
      <c r="B87" s="58"/>
      <c r="C87" s="70">
        <f t="shared" si="79"/>
        <v>81</v>
      </c>
      <c r="D87" s="77">
        <f ca="1">('Active Subscription Projection'!C87-'Active Subscription Projection'!D87)*subscription_price*(subscription_length-'Active Subscription Projection'!D$6)/subscription_length</f>
        <v>28160</v>
      </c>
      <c r="E87" s="77">
        <f ca="1">('Active Subscription Projection'!D87-'Active Subscription Projection'!E87)*subscription_price*(subscription_length-'Active Subscription Projection'!E$6)/subscription_length</f>
        <v>14433.599999999997</v>
      </c>
      <c r="F87" s="77">
        <f ca="1">('Active Subscription Projection'!E87-'Active Subscription Projection'!F87)*subscription_price*(subscription_length-'Active Subscription Projection'!F$6)/subscription_length</f>
        <v>4857.2783999999956</v>
      </c>
      <c r="G87" s="77">
        <f ca="1">('Active Subscription Projection'!F87-'Active Subscription Projection'!G87)*subscription_price*(subscription_length-'Active Subscription Projection'!G$6)/subscription_length</f>
        <v>2662.9878911999986</v>
      </c>
      <c r="H87" s="77">
        <f ca="1">('Active Subscription Projection'!G87-'Active Subscription Projection'!H87)*subscription_price*(subscription_length-'Active Subscription Projection'!H$6)/subscription_length</f>
        <v>3981.401545867202</v>
      </c>
      <c r="I87" s="77">
        <f ca="1">('Active Subscription Projection'!H87-'Active Subscription Projection'!I87)*subscription_price*(subscription_length-'Active Subscription Projection'!I$6)/subscription_length</f>
        <v>3689.7907839942254</v>
      </c>
      <c r="J87" s="77">
        <f ca="1">('Active Subscription Projection'!I87-'Active Subscription Projection'!J87)*subscription_price*(subscription_length-'Active Subscription Projection'!J$6)/subscription_length</f>
        <v>3743.3155268484602</v>
      </c>
      <c r="K87" s="77">
        <f ca="1">('Active Subscription Projection'!J87-'Active Subscription Projection'!K87)*subscription_price*(subscription_length-'Active Subscription Projection'!K$6)/subscription_length</f>
        <v>293.63355059026071</v>
      </c>
      <c r="L87" s="77">
        <f ca="1">('Active Subscription Projection'!K87-'Active Subscription Projection'!L87)*subscription_price*(subscription_length-'Active Subscription Projection'!L$6)/subscription_length</f>
        <v>1693.2155277955401</v>
      </c>
      <c r="M87" s="77">
        <f ca="1">('Active Subscription Projection'!L87-'Active Subscription Projection'!M87)*subscription_price*(subscription_length-'Active Subscription Projection'!M$6)/subscription_length</f>
        <v>383.07831968633855</v>
      </c>
      <c r="N87" s="77">
        <f ca="1">('Active Subscription Projection'!M87-'Active Subscription Projection'!N87)*subscription_price*(subscription_length-'Active Subscription Projection'!N$6)/subscription_length</f>
        <v>333.08659896727181</v>
      </c>
      <c r="O87" s="77">
        <f ca="1">('Active Subscription Projection'!N87-'Active Subscription Projection'!O87)*subscription_price*(subscription_length-'Active Subscription Projection'!O$6)/subscription_length</f>
        <v>0</v>
      </c>
      <c r="P87" s="59"/>
      <c r="Q87" s="77">
        <f t="shared" ca="1" si="63"/>
        <v>64231.388144949298</v>
      </c>
      <c r="S87" s="70">
        <f t="shared" si="80"/>
        <v>81</v>
      </c>
      <c r="T87" s="77">
        <f ca="1">('Active Subscription Projection'!C87-'Active Subscription Projection'!D87)*admin_cost</f>
        <v>1920</v>
      </c>
      <c r="U87" s="77">
        <f ca="1">('Active Subscription Projection'!D87-'Active Subscription Projection'!E87)*admin_cost</f>
        <v>1082.5199999999998</v>
      </c>
      <c r="V87" s="77">
        <f ca="1">('Active Subscription Projection'!E87-'Active Subscription Projection'!F87)*admin_cost</f>
        <v>404.77319999999963</v>
      </c>
      <c r="W87" s="77">
        <f ca="1">('Active Subscription Projection'!F87-'Active Subscription Projection'!G87)*admin_cost</f>
        <v>249.65511479999986</v>
      </c>
      <c r="X87" s="77">
        <f ca="1">('Active Subscription Projection'!G87-'Active Subscription Projection'!H87)*admin_cost</f>
        <v>426.57873705720021</v>
      </c>
      <c r="Y87" s="77">
        <f ca="1">('Active Subscription Projection'!H87-'Active Subscription Projection'!I87)*admin_cost</f>
        <v>461.22384799927818</v>
      </c>
      <c r="Z87" s="77">
        <f ca="1">('Active Subscription Projection'!I87-'Active Subscription Projection'!J87)*admin_cost</f>
        <v>561.49732902726896</v>
      </c>
      <c r="AA87" s="77">
        <f ca="1">('Active Subscription Projection'!J87-'Active Subscription Projection'!K87)*admin_cost</f>
        <v>55.056290735673883</v>
      </c>
      <c r="AB87" s="77">
        <f ca="1">('Active Subscription Projection'!K87-'Active Subscription Projection'!L87)*admin_cost</f>
        <v>423.30388194888508</v>
      </c>
      <c r="AC87" s="77">
        <f ca="1">('Active Subscription Projection'!L87-'Active Subscription Projection'!M87)*admin_cost</f>
        <v>143.65436988237695</v>
      </c>
      <c r="AD87" s="77">
        <f ca="1">('Active Subscription Projection'!M87-'Active Subscription Projection'!N87)*admin_cost</f>
        <v>249.81494922545386</v>
      </c>
      <c r="AE87" s="77">
        <f ca="1">('Active Subscription Projection'!N87-'Active Subscription Projection'!O87)*admin_cost</f>
        <v>272.42408799897163</v>
      </c>
      <c r="AG87" s="77">
        <f t="shared" ca="1" si="64"/>
        <v>6250.5018086751079</v>
      </c>
      <c r="AI87" s="77">
        <f t="shared" ca="1" si="62"/>
        <v>15000</v>
      </c>
      <c r="AK87" s="70">
        <f t="shared" si="81"/>
        <v>81</v>
      </c>
      <c r="AL87" s="77">
        <f t="shared" ca="1" si="65"/>
        <v>45080</v>
      </c>
      <c r="AM87" s="77">
        <f t="shared" ca="1" si="66"/>
        <v>15516.119999999997</v>
      </c>
      <c r="AN87" s="77">
        <f t="shared" ca="1" si="67"/>
        <v>5262.0515999999952</v>
      </c>
      <c r="AO87" s="77">
        <f t="shared" ca="1" si="68"/>
        <v>2912.6430059999984</v>
      </c>
      <c r="AP87" s="77">
        <f t="shared" ca="1" si="69"/>
        <v>4407.9802829244018</v>
      </c>
      <c r="AQ87" s="77">
        <f t="shared" ca="1" si="70"/>
        <v>4151.0146319935038</v>
      </c>
      <c r="AR87" s="77">
        <f t="shared" ca="1" si="71"/>
        <v>4304.8128558757289</v>
      </c>
      <c r="AS87" s="77">
        <f t="shared" ca="1" si="72"/>
        <v>348.68984132593459</v>
      </c>
      <c r="AT87" s="77">
        <f t="shared" ca="1" si="73"/>
        <v>2116.519409744425</v>
      </c>
      <c r="AU87" s="77">
        <f t="shared" ca="1" si="74"/>
        <v>526.7326895687155</v>
      </c>
      <c r="AV87" s="77">
        <f t="shared" ca="1" si="75"/>
        <v>582.90154819272561</v>
      </c>
      <c r="AW87" s="77">
        <f t="shared" ca="1" si="76"/>
        <v>272.42408799897163</v>
      </c>
      <c r="AY87" s="77">
        <f t="shared" ca="1" si="77"/>
        <v>85481.88995362437</v>
      </c>
      <c r="AZ87" s="63"/>
      <c r="BA87" s="83" t="b">
        <f t="shared" ca="1" si="78"/>
        <v>1</v>
      </c>
      <c r="BB87" s="63"/>
    </row>
    <row r="88" spans="1:54">
      <c r="A88" s="58"/>
      <c r="B88" s="58"/>
      <c r="C88" s="70">
        <f t="shared" si="79"/>
        <v>82</v>
      </c>
      <c r="D88" s="77">
        <f ca="1">('Active Subscription Projection'!C88-'Active Subscription Projection'!D88)*subscription_price*(subscription_length-'Active Subscription Projection'!D$6)/subscription_length</f>
        <v>22440</v>
      </c>
      <c r="E88" s="77">
        <f ca="1">('Active Subscription Projection'!D88-'Active Subscription Projection'!E88)*subscription_price*(subscription_length-'Active Subscription Projection'!E$6)/subscription_length</f>
        <v>16636.399999999994</v>
      </c>
      <c r="F88" s="77">
        <f ca="1">('Active Subscription Projection'!E88-'Active Subscription Projection'!F88)*subscription_price*(subscription_length-'Active Subscription Projection'!F$6)/subscription_length</f>
        <v>10653.441119999994</v>
      </c>
      <c r="G88" s="77">
        <f ca="1">('Active Subscription Projection'!F88-'Active Subscription Projection'!G88)*subscription_price*(subscription_length-'Active Subscription Projection'!G$6)/subscription_length</f>
        <v>858.92424575999758</v>
      </c>
      <c r="H88" s="77">
        <f ca="1">('Active Subscription Projection'!G88-'Active Subscription Projection'!H88)*subscription_price*(subscription_length-'Active Subscription Projection'!H$6)/subscription_length</f>
        <v>0</v>
      </c>
      <c r="I88" s="77">
        <f ca="1">('Active Subscription Projection'!H88-'Active Subscription Projection'!I88)*subscription_price*(subscription_length-'Active Subscription Projection'!I$6)/subscription_length</f>
        <v>1861.9637096121642</v>
      </c>
      <c r="J88" s="77">
        <f ca="1">('Active Subscription Projection'!I88-'Active Subscription Projection'!J88)*subscription_price*(subscription_length-'Active Subscription Projection'!J$6)/subscription_length</f>
        <v>1854.5058442161326</v>
      </c>
      <c r="K88" s="77">
        <f ca="1">('Active Subscription Projection'!J88-'Active Subscription Projection'!K88)*subscription_price*(subscription_length-'Active Subscription Projection'!K$6)/subscription_length</f>
        <v>1798.8049395685885</v>
      </c>
      <c r="L88" s="77">
        <f ca="1">('Active Subscription Projection'!K88-'Active Subscription Projection'!L88)*subscription_price*(subscription_length-'Active Subscription Projection'!L$6)/subscription_length</f>
        <v>1208.7969193900908</v>
      </c>
      <c r="M88" s="77">
        <f ca="1">('Active Subscription Projection'!L88-'Active Subscription Projection'!M88)*subscription_price*(subscription_length-'Active Subscription Projection'!M$6)/subscription_length</f>
        <v>923.39686724281</v>
      </c>
      <c r="N88" s="77">
        <f ca="1">('Active Subscription Projection'!M88-'Active Subscription Projection'!N88)*subscription_price*(subscription_length-'Active Subscription Projection'!N$6)/subscription_length</f>
        <v>198.64141179461694</v>
      </c>
      <c r="O88" s="77">
        <f ca="1">('Active Subscription Projection'!N88-'Active Subscription Projection'!O88)*subscription_price*(subscription_length-'Active Subscription Projection'!O$6)/subscription_length</f>
        <v>0</v>
      </c>
      <c r="P88" s="59"/>
      <c r="Q88" s="77">
        <f t="shared" ca="1" si="63"/>
        <v>58434.875057584395</v>
      </c>
      <c r="S88" s="70">
        <f t="shared" si="80"/>
        <v>82</v>
      </c>
      <c r="T88" s="77">
        <f ca="1">('Active Subscription Projection'!C88-'Active Subscription Projection'!D88)*admin_cost</f>
        <v>1530</v>
      </c>
      <c r="U88" s="77">
        <f ca="1">('Active Subscription Projection'!D88-'Active Subscription Projection'!E88)*admin_cost</f>
        <v>1247.7299999999996</v>
      </c>
      <c r="V88" s="77">
        <f ca="1">('Active Subscription Projection'!E88-'Active Subscription Projection'!F88)*admin_cost</f>
        <v>887.7867599999995</v>
      </c>
      <c r="W88" s="77">
        <f ca="1">('Active Subscription Projection'!F88-'Active Subscription Projection'!G88)*admin_cost</f>
        <v>80.524148039999773</v>
      </c>
      <c r="X88" s="77">
        <f ca="1">('Active Subscription Projection'!G88-'Active Subscription Projection'!H88)*admin_cost</f>
        <v>0</v>
      </c>
      <c r="Y88" s="77">
        <f ca="1">('Active Subscription Projection'!H88-'Active Subscription Projection'!I88)*admin_cost</f>
        <v>232.74546370152052</v>
      </c>
      <c r="Z88" s="77">
        <f ca="1">('Active Subscription Projection'!I88-'Active Subscription Projection'!J88)*admin_cost</f>
        <v>278.17587663241989</v>
      </c>
      <c r="AA88" s="77">
        <f ca="1">('Active Subscription Projection'!J88-'Active Subscription Projection'!K88)*admin_cost</f>
        <v>337.27592616911033</v>
      </c>
      <c r="AB88" s="77">
        <f ca="1">('Active Subscription Projection'!K88-'Active Subscription Projection'!L88)*admin_cost</f>
        <v>302.1992298475227</v>
      </c>
      <c r="AC88" s="77">
        <f ca="1">('Active Subscription Projection'!L88-'Active Subscription Projection'!M88)*admin_cost</f>
        <v>346.27382521605375</v>
      </c>
      <c r="AD88" s="77">
        <f ca="1">('Active Subscription Projection'!M88-'Active Subscription Projection'!N88)*admin_cost</f>
        <v>148.98105884596271</v>
      </c>
      <c r="AE88" s="77">
        <f ca="1">('Active Subscription Projection'!N88-'Active Subscription Projection'!O88)*admin_cost</f>
        <v>394.25354205936617</v>
      </c>
      <c r="AG88" s="77">
        <f t="shared" ca="1" si="64"/>
        <v>5785.9458305119542</v>
      </c>
      <c r="AI88" s="77">
        <f t="shared" ca="1" si="62"/>
        <v>15000</v>
      </c>
      <c r="AK88" s="70">
        <f t="shared" si="81"/>
        <v>82</v>
      </c>
      <c r="AL88" s="77">
        <f t="shared" ca="1" si="65"/>
        <v>38970</v>
      </c>
      <c r="AM88" s="77">
        <f t="shared" ca="1" si="66"/>
        <v>17884.129999999994</v>
      </c>
      <c r="AN88" s="77">
        <f t="shared" ca="1" si="67"/>
        <v>11541.227879999993</v>
      </c>
      <c r="AO88" s="77">
        <f t="shared" ca="1" si="68"/>
        <v>939.44839379999735</v>
      </c>
      <c r="AP88" s="77">
        <f t="shared" ca="1" si="69"/>
        <v>0</v>
      </c>
      <c r="AQ88" s="77">
        <f t="shared" ca="1" si="70"/>
        <v>2094.7091733136849</v>
      </c>
      <c r="AR88" s="77">
        <f t="shared" ca="1" si="71"/>
        <v>2132.6817208485527</v>
      </c>
      <c r="AS88" s="77">
        <f t="shared" ca="1" si="72"/>
        <v>2136.0808657376988</v>
      </c>
      <c r="AT88" s="77">
        <f t="shared" ca="1" si="73"/>
        <v>1510.9961492376135</v>
      </c>
      <c r="AU88" s="77">
        <f t="shared" ca="1" si="74"/>
        <v>1269.6706924588639</v>
      </c>
      <c r="AV88" s="77">
        <f t="shared" ca="1" si="75"/>
        <v>347.62247064057965</v>
      </c>
      <c r="AW88" s="77">
        <f t="shared" ca="1" si="76"/>
        <v>394.25354205936617</v>
      </c>
      <c r="AY88" s="77">
        <f t="shared" ca="1" si="77"/>
        <v>79220.82088809635</v>
      </c>
      <c r="AZ88" s="63"/>
      <c r="BA88" s="83" t="b">
        <f t="shared" ca="1" si="78"/>
        <v>1</v>
      </c>
      <c r="BB88" s="63"/>
    </row>
    <row r="89" spans="1:54">
      <c r="A89" s="58"/>
      <c r="B89" s="58"/>
      <c r="C89" s="70">
        <f t="shared" si="79"/>
        <v>83</v>
      </c>
      <c r="D89" s="77">
        <f ca="1">('Active Subscription Projection'!C89-'Active Subscription Projection'!D89)*subscription_price*(subscription_length-'Active Subscription Projection'!D$6)/subscription_length</f>
        <v>30470</v>
      </c>
      <c r="E89" s="77">
        <f ca="1">('Active Subscription Projection'!D89-'Active Subscription Projection'!E89)*subscription_price*(subscription_length-'Active Subscription Projection'!E$6)/subscription_length</f>
        <v>4627.2000000000025</v>
      </c>
      <c r="F89" s="77">
        <f ca="1">('Active Subscription Projection'!E89-'Active Subscription Projection'!F89)*subscription_price*(subscription_length-'Active Subscription Projection'!F$6)/subscription_length</f>
        <v>5298.7802399999973</v>
      </c>
      <c r="G89" s="77">
        <f ca="1">('Active Subscription Projection'!F89-'Active Subscription Projection'!G89)*subscription_price*(subscription_length-'Active Subscription Projection'!G$6)/subscription_length</f>
        <v>3163.4056396800006</v>
      </c>
      <c r="H89" s="77">
        <f ca="1">('Active Subscription Projection'!G89-'Active Subscription Projection'!H89)*subscription_price*(subscription_length-'Active Subscription Projection'!H$6)/subscription_length</f>
        <v>2833.7194581696021</v>
      </c>
      <c r="I89" s="77">
        <f ca="1">('Active Subscription Projection'!H89-'Active Subscription Projection'!I89)*subscription_price*(subscription_length-'Active Subscription Projection'!I$6)/subscription_length</f>
        <v>4808.1857794109583</v>
      </c>
      <c r="J89" s="77">
        <f ca="1">('Active Subscription Projection'!I89-'Active Subscription Projection'!J89)*subscription_price*(subscription_length-'Active Subscription Projection'!J$6)/subscription_length</f>
        <v>503.46115303205806</v>
      </c>
      <c r="K89" s="77">
        <f ca="1">('Active Subscription Projection'!J89-'Active Subscription Projection'!K89)*subscription_price*(subscription_length-'Active Subscription Projection'!K$6)/subscription_length</f>
        <v>1521.9172964201789</v>
      </c>
      <c r="L89" s="77">
        <f ca="1">('Active Subscription Projection'!K89-'Active Subscription Projection'!L89)*subscription_price*(subscription_length-'Active Subscription Projection'!L$6)/subscription_length</f>
        <v>1695.6396795792014</v>
      </c>
      <c r="M89" s="77">
        <f ca="1">('Active Subscription Projection'!L89-'Active Subscription Projection'!M89)*subscription_price*(subscription_length-'Active Subscription Projection'!M$6)/subscription_length</f>
        <v>946.18332419726812</v>
      </c>
      <c r="N89" s="77">
        <f ca="1">('Active Subscription Projection'!M89-'Active Subscription Projection'!N89)*subscription_price*(subscription_length-'Active Subscription Projection'!N$6)/subscription_length</f>
        <v>382.18039121027687</v>
      </c>
      <c r="O89" s="77">
        <f ca="1">('Active Subscription Projection'!N89-'Active Subscription Projection'!O89)*subscription_price*(subscription_length-'Active Subscription Projection'!O$6)/subscription_length</f>
        <v>0</v>
      </c>
      <c r="P89" s="59"/>
      <c r="Q89" s="77">
        <f t="shared" ca="1" si="63"/>
        <v>56250.672961699551</v>
      </c>
      <c r="S89" s="70">
        <f t="shared" si="80"/>
        <v>83</v>
      </c>
      <c r="T89" s="77">
        <f ca="1">('Active Subscription Projection'!C89-'Active Subscription Projection'!D89)*admin_cost</f>
        <v>2077.5</v>
      </c>
      <c r="U89" s="77">
        <f ca="1">('Active Subscription Projection'!D89-'Active Subscription Projection'!E89)*admin_cost</f>
        <v>347.04000000000019</v>
      </c>
      <c r="V89" s="77">
        <f ca="1">('Active Subscription Projection'!E89-'Active Subscription Projection'!F89)*admin_cost</f>
        <v>441.56501999999978</v>
      </c>
      <c r="W89" s="77">
        <f ca="1">('Active Subscription Projection'!F89-'Active Subscription Projection'!G89)*admin_cost</f>
        <v>296.56927872000006</v>
      </c>
      <c r="X89" s="77">
        <f ca="1">('Active Subscription Projection'!G89-'Active Subscription Projection'!H89)*admin_cost</f>
        <v>303.61279908960023</v>
      </c>
      <c r="Y89" s="77">
        <f ca="1">('Active Subscription Projection'!H89-'Active Subscription Projection'!I89)*admin_cost</f>
        <v>601.02322242636978</v>
      </c>
      <c r="Z89" s="77">
        <f ca="1">('Active Subscription Projection'!I89-'Active Subscription Projection'!J89)*admin_cost</f>
        <v>75.51917295480871</v>
      </c>
      <c r="AA89" s="77">
        <f ca="1">('Active Subscription Projection'!J89-'Active Subscription Projection'!K89)*admin_cost</f>
        <v>285.35949307878354</v>
      </c>
      <c r="AB89" s="77">
        <f ca="1">('Active Subscription Projection'!K89-'Active Subscription Projection'!L89)*admin_cost</f>
        <v>423.90991989480028</v>
      </c>
      <c r="AC89" s="77">
        <f ca="1">('Active Subscription Projection'!L89-'Active Subscription Projection'!M89)*admin_cost</f>
        <v>354.81874657397555</v>
      </c>
      <c r="AD89" s="77">
        <f ca="1">('Active Subscription Projection'!M89-'Active Subscription Projection'!N89)*admin_cost</f>
        <v>286.63529340770765</v>
      </c>
      <c r="AE89" s="77">
        <f ca="1">('Active Subscription Projection'!N89-'Active Subscription Projection'!O89)*admin_cost</f>
        <v>16.051576430831574</v>
      </c>
      <c r="AG89" s="77">
        <f t="shared" ca="1" si="64"/>
        <v>5509.6045225768776</v>
      </c>
      <c r="AI89" s="77">
        <f t="shared" ca="1" si="62"/>
        <v>15000</v>
      </c>
      <c r="AK89" s="70">
        <f t="shared" si="81"/>
        <v>83</v>
      </c>
      <c r="AL89" s="77">
        <f t="shared" ca="1" si="65"/>
        <v>47547.5</v>
      </c>
      <c r="AM89" s="77">
        <f t="shared" ca="1" si="66"/>
        <v>4974.2400000000025</v>
      </c>
      <c r="AN89" s="77">
        <f t="shared" ca="1" si="67"/>
        <v>5740.3452599999973</v>
      </c>
      <c r="AO89" s="77">
        <f t="shared" ca="1" si="68"/>
        <v>3459.9749184000007</v>
      </c>
      <c r="AP89" s="77">
        <f t="shared" ca="1" si="69"/>
        <v>3137.3322572592024</v>
      </c>
      <c r="AQ89" s="77">
        <f t="shared" ca="1" si="70"/>
        <v>5409.2090018373283</v>
      </c>
      <c r="AR89" s="77">
        <f t="shared" ca="1" si="71"/>
        <v>578.98032598686677</v>
      </c>
      <c r="AS89" s="77">
        <f t="shared" ca="1" si="72"/>
        <v>1807.2767894989624</v>
      </c>
      <c r="AT89" s="77">
        <f t="shared" ca="1" si="73"/>
        <v>2119.5495994740018</v>
      </c>
      <c r="AU89" s="77">
        <f t="shared" ca="1" si="74"/>
        <v>1301.0020707712438</v>
      </c>
      <c r="AV89" s="77">
        <f t="shared" ca="1" si="75"/>
        <v>668.81568461798452</v>
      </c>
      <c r="AW89" s="77">
        <f t="shared" ca="1" si="76"/>
        <v>16.051576430831574</v>
      </c>
      <c r="AY89" s="77">
        <f t="shared" ca="1" si="77"/>
        <v>76760.277484276434</v>
      </c>
      <c r="AZ89" s="63"/>
      <c r="BA89" s="83" t="b">
        <f t="shared" ca="1" si="78"/>
        <v>1</v>
      </c>
      <c r="BB89" s="63"/>
    </row>
    <row r="90" spans="1:54">
      <c r="A90" s="58"/>
      <c r="B90" s="58"/>
      <c r="C90" s="70">
        <f t="shared" si="79"/>
        <v>84</v>
      </c>
      <c r="D90" s="77">
        <f ca="1">('Active Subscription Projection'!C90-'Active Subscription Projection'!D90)*subscription_price*(subscription_length-'Active Subscription Projection'!D$6)/subscription_length</f>
        <v>1650</v>
      </c>
      <c r="E90" s="77">
        <f ca="1">('Active Subscription Projection'!D90-'Active Subscription Projection'!E90)*subscription_price*(subscription_length-'Active Subscription Projection'!E$6)/subscription_length</f>
        <v>985</v>
      </c>
      <c r="F90" s="77">
        <f ca="1">('Active Subscription Projection'!E90-'Active Subscription Projection'!F90)*subscription_price*(subscription_length-'Active Subscription Projection'!F$6)/subscription_length</f>
        <v>3949.3575000000092</v>
      </c>
      <c r="G90" s="77">
        <f ca="1">('Active Subscription Projection'!F90-'Active Subscription Projection'!G90)*subscription_price*(subscription_length-'Active Subscription Projection'!G$6)/subscription_length</f>
        <v>8120.6591400000034</v>
      </c>
      <c r="H90" s="77">
        <f ca="1">('Active Subscription Projection'!G90-'Active Subscription Projection'!H90)*subscription_price*(subscription_length-'Active Subscription Projection'!H$6)/subscription_length</f>
        <v>7434.6496963199961</v>
      </c>
      <c r="I90" s="77">
        <f ca="1">('Active Subscription Projection'!H90-'Active Subscription Projection'!I90)*subscription_price*(subscription_length-'Active Subscription Projection'!I$6)/subscription_length</f>
        <v>7032.9130895152821</v>
      </c>
      <c r="J90" s="77">
        <f ca="1">('Active Subscription Projection'!I90-'Active Subscription Projection'!J90)*subscription_price*(subscription_length-'Active Subscription Projection'!J$6)/subscription_length</f>
        <v>3638.0130672924729</v>
      </c>
      <c r="K90" s="77">
        <f ca="1">('Active Subscription Projection'!J90-'Active Subscription Projection'!K90)*subscription_price*(subscription_length-'Active Subscription Projection'!K$6)/subscription_length</f>
        <v>3585.6256791234591</v>
      </c>
      <c r="L90" s="77">
        <f ca="1">('Active Subscription Projection'!K90-'Active Subscription Projection'!L90)*subscription_price*(subscription_length-'Active Subscription Projection'!L$6)/subscription_length</f>
        <v>1092.0791354130301</v>
      </c>
      <c r="M90" s="77">
        <f ca="1">('Active Subscription Projection'!L90-'Active Subscription Projection'!M90)*subscription_price*(subscription_length-'Active Subscription Projection'!M$6)/subscription_length</f>
        <v>1173.6920737277997</v>
      </c>
      <c r="N90" s="77">
        <f ca="1">('Active Subscription Projection'!M90-'Active Subscription Projection'!N90)*subscription_price*(subscription_length-'Active Subscription Projection'!N$6)/subscription_length</f>
        <v>170.93520951541268</v>
      </c>
      <c r="O90" s="77">
        <f ca="1">('Active Subscription Projection'!N90-'Active Subscription Projection'!O90)*subscription_price*(subscription_length-'Active Subscription Projection'!O$6)/subscription_length</f>
        <v>0</v>
      </c>
      <c r="P90" s="59"/>
      <c r="Q90" s="77">
        <f t="shared" ca="1" si="63"/>
        <v>38832.924590907453</v>
      </c>
      <c r="S90" s="70">
        <f t="shared" si="80"/>
        <v>84</v>
      </c>
      <c r="T90" s="77">
        <f ca="1">('Active Subscription Projection'!C90-'Active Subscription Projection'!D90)*admin_cost</f>
        <v>112.5</v>
      </c>
      <c r="U90" s="77">
        <f ca="1">('Active Subscription Projection'!D90-'Active Subscription Projection'!E90)*admin_cost</f>
        <v>73.875</v>
      </c>
      <c r="V90" s="77">
        <f ca="1">('Active Subscription Projection'!E90-'Active Subscription Projection'!F90)*admin_cost</f>
        <v>329.11312500000076</v>
      </c>
      <c r="W90" s="77">
        <f ca="1">('Active Subscription Projection'!F90-'Active Subscription Projection'!G90)*admin_cost</f>
        <v>761.31179437500032</v>
      </c>
      <c r="X90" s="77">
        <f ca="1">('Active Subscription Projection'!G90-'Active Subscription Projection'!H90)*admin_cost</f>
        <v>796.56961031999958</v>
      </c>
      <c r="Y90" s="77">
        <f ca="1">('Active Subscription Projection'!H90-'Active Subscription Projection'!I90)*admin_cost</f>
        <v>879.11413618941037</v>
      </c>
      <c r="Z90" s="77">
        <f ca="1">('Active Subscription Projection'!I90-'Active Subscription Projection'!J90)*admin_cost</f>
        <v>545.70196009387087</v>
      </c>
      <c r="AA90" s="77">
        <f ca="1">('Active Subscription Projection'!J90-'Active Subscription Projection'!K90)*admin_cost</f>
        <v>672.30481483564859</v>
      </c>
      <c r="AB90" s="77">
        <f ca="1">('Active Subscription Projection'!K90-'Active Subscription Projection'!L90)*admin_cost</f>
        <v>273.01978385325754</v>
      </c>
      <c r="AC90" s="77">
        <f ca="1">('Active Subscription Projection'!L90-'Active Subscription Projection'!M90)*admin_cost</f>
        <v>440.13452764792487</v>
      </c>
      <c r="AD90" s="77">
        <f ca="1">('Active Subscription Projection'!M90-'Active Subscription Projection'!N90)*admin_cost</f>
        <v>128.20140713655951</v>
      </c>
      <c r="AE90" s="77">
        <f ca="1">('Active Subscription Projection'!N90-'Active Subscription Projection'!O90)*admin_cost</f>
        <v>306.04292238744415</v>
      </c>
      <c r="AG90" s="77">
        <f t="shared" ca="1" si="64"/>
        <v>5317.8890818391174</v>
      </c>
      <c r="AI90" s="77">
        <f t="shared" ca="1" si="62"/>
        <v>15000</v>
      </c>
      <c r="AK90" s="70">
        <f t="shared" si="81"/>
        <v>84</v>
      </c>
      <c r="AL90" s="77">
        <f t="shared" ca="1" si="65"/>
        <v>16762.5</v>
      </c>
      <c r="AM90" s="77">
        <f t="shared" ca="1" si="66"/>
        <v>1058.875</v>
      </c>
      <c r="AN90" s="77">
        <f t="shared" ca="1" si="67"/>
        <v>4278.4706250000099</v>
      </c>
      <c r="AO90" s="77">
        <f t="shared" ca="1" si="68"/>
        <v>8881.9709343750037</v>
      </c>
      <c r="AP90" s="77">
        <f t="shared" ca="1" si="69"/>
        <v>8231.2193066399959</v>
      </c>
      <c r="AQ90" s="77">
        <f t="shared" ca="1" si="70"/>
        <v>7912.0272257046927</v>
      </c>
      <c r="AR90" s="77">
        <f t="shared" ca="1" si="71"/>
        <v>4183.7150273863435</v>
      </c>
      <c r="AS90" s="77">
        <f t="shared" ca="1" si="72"/>
        <v>4257.9304939591075</v>
      </c>
      <c r="AT90" s="77">
        <f t="shared" ca="1" si="73"/>
        <v>1365.0989192662878</v>
      </c>
      <c r="AU90" s="77">
        <f t="shared" ca="1" si="74"/>
        <v>1613.8266013757245</v>
      </c>
      <c r="AV90" s="77">
        <f t="shared" ca="1" si="75"/>
        <v>299.13661665197219</v>
      </c>
      <c r="AW90" s="77">
        <f t="shared" ca="1" si="76"/>
        <v>306.04292238744415</v>
      </c>
      <c r="AY90" s="77">
        <f t="shared" ca="1" si="77"/>
        <v>59150.813672746583</v>
      </c>
      <c r="AZ90" s="63"/>
      <c r="BA90" s="83" t="b">
        <f t="shared" ca="1" si="78"/>
        <v>1</v>
      </c>
      <c r="BB90" s="63"/>
    </row>
    <row r="91" spans="1:54">
      <c r="A91" s="58"/>
      <c r="B91" s="58"/>
      <c r="C91" s="70">
        <f t="shared" si="79"/>
        <v>85</v>
      </c>
      <c r="D91" s="77">
        <f ca="1">('Active Subscription Projection'!C91-'Active Subscription Projection'!D91)*subscription_price*(subscription_length-'Active Subscription Projection'!D$6)/subscription_length</f>
        <v>5830</v>
      </c>
      <c r="E91" s="77">
        <f ca="1">('Active Subscription Projection'!D91-'Active Subscription Projection'!E91)*subscription_price*(subscription_length-'Active Subscription Projection'!E$6)/subscription_length</f>
        <v>11932.199999999992</v>
      </c>
      <c r="F91" s="77">
        <f ca="1">('Active Subscription Projection'!E91-'Active Subscription Projection'!F91)*subscription_price*(subscription_length-'Active Subscription Projection'!F$6)/subscription_length</f>
        <v>4618.4432400000069</v>
      </c>
      <c r="G91" s="77">
        <f ca="1">('Active Subscription Projection'!F91-'Active Subscription Projection'!G91)*subscription_price*(subscription_length-'Active Subscription Projection'!G$6)/subscription_length</f>
        <v>6956.2031974400015</v>
      </c>
      <c r="H91" s="77">
        <f ca="1">('Active Subscription Projection'!G91-'Active Subscription Projection'!H91)*subscription_price*(subscription_length-'Active Subscription Projection'!H$6)/subscription_length</f>
        <v>4343.2793714015997</v>
      </c>
      <c r="I91" s="77">
        <f ca="1">('Active Subscription Projection'!H91-'Active Subscription Projection'!I91)*subscription_price*(subscription_length-'Active Subscription Projection'!I$6)/subscription_length</f>
        <v>526.98456373006047</v>
      </c>
      <c r="J91" s="77">
        <f ca="1">('Active Subscription Projection'!I91-'Active Subscription Projection'!J91)*subscription_price*(subscription_length-'Active Subscription Projection'!J$6)/subscription_length</f>
        <v>1453.6618245463387</v>
      </c>
      <c r="K91" s="77">
        <f ca="1">('Active Subscription Projection'!J91-'Active Subscription Projection'!K91)*subscription_price*(subscription_length-'Active Subscription Projection'!K$6)/subscription_length</f>
        <v>2287.2843016661791</v>
      </c>
      <c r="L91" s="77">
        <f ca="1">('Active Subscription Projection'!K91-'Active Subscription Projection'!L91)*subscription_price*(subscription_length-'Active Subscription Projection'!L$6)/subscription_length</f>
        <v>3018.2779632406855</v>
      </c>
      <c r="M91" s="77">
        <f ca="1">('Active Subscription Projection'!L91-'Active Subscription Projection'!M91)*subscription_price*(subscription_length-'Active Subscription Projection'!M$6)/subscription_length</f>
        <v>1269.2417775790636</v>
      </c>
      <c r="N91" s="77">
        <f ca="1">('Active Subscription Projection'!M91-'Active Subscription Projection'!N91)*subscription_price*(subscription_length-'Active Subscription Projection'!N$6)/subscription_length</f>
        <v>95.745728378055901</v>
      </c>
      <c r="O91" s="77">
        <f ca="1">('Active Subscription Projection'!N91-'Active Subscription Projection'!O91)*subscription_price*(subscription_length-'Active Subscription Projection'!O$6)/subscription_length</f>
        <v>0</v>
      </c>
      <c r="P91" s="59"/>
      <c r="Q91" s="77">
        <f t="shared" ca="1" si="63"/>
        <v>42331.321967981989</v>
      </c>
      <c r="S91" s="70">
        <f t="shared" si="80"/>
        <v>85</v>
      </c>
      <c r="T91" s="77">
        <f ca="1">('Active Subscription Projection'!C91-'Active Subscription Projection'!D91)*admin_cost</f>
        <v>397.5</v>
      </c>
      <c r="U91" s="77">
        <f ca="1">('Active Subscription Projection'!D91-'Active Subscription Projection'!E91)*admin_cost</f>
        <v>894.91499999999951</v>
      </c>
      <c r="V91" s="77">
        <f ca="1">('Active Subscription Projection'!E91-'Active Subscription Projection'!F91)*admin_cost</f>
        <v>384.87027000000057</v>
      </c>
      <c r="W91" s="77">
        <f ca="1">('Active Subscription Projection'!F91-'Active Subscription Projection'!G91)*admin_cost</f>
        <v>652.14404976000014</v>
      </c>
      <c r="X91" s="77">
        <f ca="1">('Active Subscription Projection'!G91-'Active Subscription Projection'!H91)*admin_cost</f>
        <v>465.35136122159997</v>
      </c>
      <c r="Y91" s="77">
        <f ca="1">('Active Subscription Projection'!H91-'Active Subscription Projection'!I91)*admin_cost</f>
        <v>65.873070466257559</v>
      </c>
      <c r="Z91" s="77">
        <f ca="1">('Active Subscription Projection'!I91-'Active Subscription Projection'!J91)*admin_cost</f>
        <v>218.04927368195081</v>
      </c>
      <c r="AA91" s="77">
        <f ca="1">('Active Subscription Projection'!J91-'Active Subscription Projection'!K91)*admin_cost</f>
        <v>428.86580656240858</v>
      </c>
      <c r="AB91" s="77">
        <f ca="1">('Active Subscription Projection'!K91-'Active Subscription Projection'!L91)*admin_cost</f>
        <v>754.56949081017137</v>
      </c>
      <c r="AC91" s="77">
        <f ca="1">('Active Subscription Projection'!L91-'Active Subscription Projection'!M91)*admin_cost</f>
        <v>475.96566659214886</v>
      </c>
      <c r="AD91" s="77">
        <f ca="1">('Active Subscription Projection'!M91-'Active Subscription Projection'!N91)*admin_cost</f>
        <v>71.809296283541926</v>
      </c>
      <c r="AE91" s="77">
        <f ca="1">('Active Subscription Projection'!N91-'Active Subscription Projection'!O91)*admin_cost</f>
        <v>347.02118618622785</v>
      </c>
      <c r="AG91" s="77">
        <f t="shared" ca="1" si="64"/>
        <v>5156.9344715643074</v>
      </c>
      <c r="AI91" s="77">
        <f t="shared" ca="1" si="62"/>
        <v>15000</v>
      </c>
      <c r="AK91" s="70">
        <f t="shared" si="81"/>
        <v>85</v>
      </c>
      <c r="AL91" s="77">
        <f t="shared" ca="1" si="65"/>
        <v>21227.5</v>
      </c>
      <c r="AM91" s="77">
        <f t="shared" ca="1" si="66"/>
        <v>12827.114999999991</v>
      </c>
      <c r="AN91" s="77">
        <f t="shared" ca="1" si="67"/>
        <v>5003.3135100000072</v>
      </c>
      <c r="AO91" s="77">
        <f t="shared" ca="1" si="68"/>
        <v>7608.3472472000012</v>
      </c>
      <c r="AP91" s="77">
        <f t="shared" ca="1" si="69"/>
        <v>4808.6307326231999</v>
      </c>
      <c r="AQ91" s="77">
        <f t="shared" ca="1" si="70"/>
        <v>592.85763419631803</v>
      </c>
      <c r="AR91" s="77">
        <f t="shared" ca="1" si="71"/>
        <v>1671.7110982282895</v>
      </c>
      <c r="AS91" s="77">
        <f t="shared" ca="1" si="72"/>
        <v>2716.1501082285877</v>
      </c>
      <c r="AT91" s="77">
        <f t="shared" ca="1" si="73"/>
        <v>3772.8474540508569</v>
      </c>
      <c r="AU91" s="77">
        <f t="shared" ca="1" si="74"/>
        <v>1745.2074441712125</v>
      </c>
      <c r="AV91" s="77">
        <f t="shared" ca="1" si="75"/>
        <v>167.55502466159783</v>
      </c>
      <c r="AW91" s="77">
        <f t="shared" ca="1" si="76"/>
        <v>347.02118618622785</v>
      </c>
      <c r="AY91" s="77">
        <f t="shared" ca="1" si="77"/>
        <v>62488.256439546283</v>
      </c>
      <c r="AZ91" s="63"/>
      <c r="BA91" s="83" t="b">
        <f t="shared" ca="1" si="78"/>
        <v>1</v>
      </c>
      <c r="BB91" s="63"/>
    </row>
    <row r="92" spans="1:54">
      <c r="A92" s="58"/>
      <c r="B92" s="58"/>
      <c r="C92" s="70">
        <f t="shared" si="79"/>
        <v>86</v>
      </c>
      <c r="D92" s="77">
        <f ca="1">('Active Subscription Projection'!C92-'Active Subscription Projection'!D92)*subscription_price*(subscription_length-'Active Subscription Projection'!D$6)/subscription_length</f>
        <v>24750</v>
      </c>
      <c r="E92" s="77">
        <f ca="1">('Active Subscription Projection'!D92-'Active Subscription Projection'!E92)*subscription_price*(subscription_length-'Active Subscription Projection'!E$6)/subscription_length</f>
        <v>18212.5</v>
      </c>
      <c r="F92" s="77">
        <f ca="1">('Active Subscription Projection'!E92-'Active Subscription Projection'!F92)*subscription_price*(subscription_length-'Active Subscription Projection'!F$6)/subscription_length</f>
        <v>1333.96875</v>
      </c>
      <c r="G92" s="77">
        <f ca="1">('Active Subscription Projection'!F92-'Active Subscription Projection'!G92)*subscription_price*(subscription_length-'Active Subscription Projection'!G$6)/subscription_length</f>
        <v>6982.8817500000005</v>
      </c>
      <c r="H92" s="77">
        <f ca="1">('Active Subscription Projection'!G92-'Active Subscription Projection'!H92)*subscription_price*(subscription_length-'Active Subscription Projection'!H$6)/subscription_length</f>
        <v>2713.942080281251</v>
      </c>
      <c r="I92" s="77">
        <f ca="1">('Active Subscription Projection'!H92-'Active Subscription Projection'!I92)*subscription_price*(subscription_length-'Active Subscription Projection'!I$6)/subscription_length</f>
        <v>2793.3383822248124</v>
      </c>
      <c r="J92" s="77">
        <f ca="1">('Active Subscription Projection'!I92-'Active Subscription Projection'!J92)*subscription_price*(subscription_length-'Active Subscription Projection'!J$6)/subscription_length</f>
        <v>4034.136579630062</v>
      </c>
      <c r="K92" s="77">
        <f ca="1">('Active Subscription Projection'!J92-'Active Subscription Projection'!K92)*subscription_price*(subscription_length-'Active Subscription Projection'!K$6)/subscription_length</f>
        <v>2273.3069147724382</v>
      </c>
      <c r="L92" s="77">
        <f ca="1">('Active Subscription Projection'!K92-'Active Subscription Projection'!L92)*subscription_price*(subscription_length-'Active Subscription Projection'!L$6)/subscription_length</f>
        <v>361.69936804682902</v>
      </c>
      <c r="M92" s="77">
        <f ca="1">('Active Subscription Projection'!L92-'Active Subscription Projection'!M92)*subscription_price*(subscription_length-'Active Subscription Projection'!M$6)/subscription_length</f>
        <v>414.50747578166556</v>
      </c>
      <c r="N92" s="77">
        <f ca="1">('Active Subscription Projection'!M92-'Active Subscription Projection'!N92)*subscription_price*(subscription_length-'Active Subscription Projection'!N$6)/subscription_length</f>
        <v>239.8463071902579</v>
      </c>
      <c r="O92" s="77">
        <f ca="1">('Active Subscription Projection'!N92-'Active Subscription Projection'!O92)*subscription_price*(subscription_length-'Active Subscription Projection'!O$6)/subscription_length</f>
        <v>0</v>
      </c>
      <c r="P92" s="59"/>
      <c r="Q92" s="77">
        <f t="shared" ca="1" si="63"/>
        <v>64110.127607927316</v>
      </c>
      <c r="S92" s="70">
        <f t="shared" si="80"/>
        <v>86</v>
      </c>
      <c r="T92" s="77">
        <f ca="1">('Active Subscription Projection'!C92-'Active Subscription Projection'!D92)*admin_cost</f>
        <v>1687.5</v>
      </c>
      <c r="U92" s="77">
        <f ca="1">('Active Subscription Projection'!D92-'Active Subscription Projection'!E92)*admin_cost</f>
        <v>1365.9375</v>
      </c>
      <c r="V92" s="77">
        <f ca="1">('Active Subscription Projection'!E92-'Active Subscription Projection'!F92)*admin_cost</f>
        <v>111.1640625</v>
      </c>
      <c r="W92" s="77">
        <f ca="1">('Active Subscription Projection'!F92-'Active Subscription Projection'!G92)*admin_cost</f>
        <v>654.64516406250004</v>
      </c>
      <c r="X92" s="77">
        <f ca="1">('Active Subscription Projection'!G92-'Active Subscription Projection'!H92)*admin_cost</f>
        <v>290.77950860156261</v>
      </c>
      <c r="Y92" s="77">
        <f ca="1">('Active Subscription Projection'!H92-'Active Subscription Projection'!I92)*admin_cost</f>
        <v>349.16729777810156</v>
      </c>
      <c r="Z92" s="77">
        <f ca="1">('Active Subscription Projection'!I92-'Active Subscription Projection'!J92)*admin_cost</f>
        <v>605.12048694450937</v>
      </c>
      <c r="AA92" s="77">
        <f ca="1">('Active Subscription Projection'!J92-'Active Subscription Projection'!K92)*admin_cost</f>
        <v>426.24504651983216</v>
      </c>
      <c r="AB92" s="77">
        <f ca="1">('Active Subscription Projection'!K92-'Active Subscription Projection'!L92)*admin_cost</f>
        <v>90.424842011707256</v>
      </c>
      <c r="AC92" s="77">
        <f ca="1">('Active Subscription Projection'!L92-'Active Subscription Projection'!M92)*admin_cost</f>
        <v>155.44030341812459</v>
      </c>
      <c r="AD92" s="77">
        <f ca="1">('Active Subscription Projection'!M92-'Active Subscription Projection'!N92)*admin_cost</f>
        <v>179.88473039269343</v>
      </c>
      <c r="AE92" s="77">
        <f ca="1">('Active Subscription Projection'!N92-'Active Subscription Projection'!O92)*admin_cost</f>
        <v>304.06868309202594</v>
      </c>
      <c r="AG92" s="77">
        <f t="shared" ca="1" si="64"/>
        <v>6220.3776253210572</v>
      </c>
      <c r="AI92" s="77">
        <f t="shared" ca="1" si="62"/>
        <v>15000</v>
      </c>
      <c r="AK92" s="70">
        <f t="shared" si="81"/>
        <v>86</v>
      </c>
      <c r="AL92" s="77">
        <f t="shared" ca="1" si="65"/>
        <v>41437.5</v>
      </c>
      <c r="AM92" s="77">
        <f t="shared" ca="1" si="66"/>
        <v>19578.4375</v>
      </c>
      <c r="AN92" s="77">
        <f t="shared" ca="1" si="67"/>
        <v>1445.1328125</v>
      </c>
      <c r="AO92" s="77">
        <f t="shared" ca="1" si="68"/>
        <v>7637.5269140625005</v>
      </c>
      <c r="AP92" s="77">
        <f t="shared" ca="1" si="69"/>
        <v>3004.7215888828136</v>
      </c>
      <c r="AQ92" s="77">
        <f t="shared" ca="1" si="70"/>
        <v>3142.5056800029142</v>
      </c>
      <c r="AR92" s="77">
        <f t="shared" ca="1" si="71"/>
        <v>4639.2570665745716</v>
      </c>
      <c r="AS92" s="77">
        <f t="shared" ca="1" si="72"/>
        <v>2699.5519612922703</v>
      </c>
      <c r="AT92" s="77">
        <f t="shared" ca="1" si="73"/>
        <v>452.12421005853628</v>
      </c>
      <c r="AU92" s="77">
        <f t="shared" ca="1" si="74"/>
        <v>569.94777919979015</v>
      </c>
      <c r="AV92" s="77">
        <f t="shared" ca="1" si="75"/>
        <v>419.73103758295133</v>
      </c>
      <c r="AW92" s="77">
        <f t="shared" ca="1" si="76"/>
        <v>304.06868309202594</v>
      </c>
      <c r="AY92" s="77">
        <f t="shared" ca="1" si="77"/>
        <v>85330.505233248376</v>
      </c>
      <c r="AZ92" s="63"/>
      <c r="BA92" s="83" t="b">
        <f t="shared" ca="1" si="78"/>
        <v>1</v>
      </c>
      <c r="BB92" s="63"/>
    </row>
    <row r="93" spans="1:54">
      <c r="A93" s="58"/>
      <c r="B93" s="58"/>
      <c r="C93" s="70">
        <f t="shared" si="79"/>
        <v>87</v>
      </c>
      <c r="D93" s="77">
        <f ca="1">('Active Subscription Projection'!C93-'Active Subscription Projection'!D93)*subscription_price*(subscription_length-'Active Subscription Projection'!D$6)/subscription_length</f>
        <v>27060</v>
      </c>
      <c r="E93" s="77">
        <f ca="1">('Active Subscription Projection'!D93-'Active Subscription Projection'!E93)*subscription_price*(subscription_length-'Active Subscription Projection'!E$6)/subscription_length</f>
        <v>7087.6000000000022</v>
      </c>
      <c r="F93" s="77">
        <f ca="1">('Active Subscription Projection'!E93-'Active Subscription Projection'!F93)*subscription_price*(subscription_length-'Active Subscription Projection'!F$6)/subscription_length</f>
        <v>4734.0493199999983</v>
      </c>
      <c r="G93" s="77">
        <f ca="1">('Active Subscription Projection'!F93-'Active Subscription Projection'!G93)*subscription_price*(subscription_length-'Active Subscription Projection'!G$6)/subscription_length</f>
        <v>8625.5608233599996</v>
      </c>
      <c r="H93" s="77">
        <f ca="1">('Active Subscription Projection'!G93-'Active Subscription Projection'!H93)*subscription_price*(subscription_length-'Active Subscription Projection'!H$6)/subscription_length</f>
        <v>6622.6589414403597</v>
      </c>
      <c r="I93" s="77">
        <f ca="1">('Active Subscription Projection'!H93-'Active Subscription Projection'!I93)*subscription_price*(subscription_length-'Active Subscription Projection'!I$6)/subscription_length</f>
        <v>1900.7397054693029</v>
      </c>
      <c r="J93" s="77">
        <f ca="1">('Active Subscription Projection'!I93-'Active Subscription Projection'!J93)*subscription_price*(subscription_length-'Active Subscription Projection'!J$6)/subscription_length</f>
        <v>1427.0959194037071</v>
      </c>
      <c r="K93" s="77">
        <f ca="1">('Active Subscription Projection'!J93-'Active Subscription Projection'!K93)*subscription_price*(subscription_length-'Active Subscription Projection'!K$6)/subscription_length</f>
        <v>397.30350396199356</v>
      </c>
      <c r="L93" s="77">
        <f ca="1">('Active Subscription Projection'!K93-'Active Subscription Projection'!L93)*subscription_price*(subscription_length-'Active Subscription Projection'!L$6)/subscription_length</f>
        <v>1943.6197775905121</v>
      </c>
      <c r="M93" s="77">
        <f ca="1">('Active Subscription Projection'!L93-'Active Subscription Projection'!M93)*subscription_price*(subscription_length-'Active Subscription Projection'!M$6)/subscription_length</f>
        <v>299.01677528610708</v>
      </c>
      <c r="N93" s="77">
        <f ca="1">('Active Subscription Projection'!M93-'Active Subscription Projection'!N93)*subscription_price*(subscription_length-'Active Subscription Projection'!N$6)/subscription_length</f>
        <v>272.63880524665228</v>
      </c>
      <c r="O93" s="77">
        <f ca="1">('Active Subscription Projection'!N93-'Active Subscription Projection'!O93)*subscription_price*(subscription_length-'Active Subscription Projection'!O$6)/subscription_length</f>
        <v>0</v>
      </c>
      <c r="P93" s="59"/>
      <c r="Q93" s="77">
        <f t="shared" ca="1" si="63"/>
        <v>60370.283571758628</v>
      </c>
      <c r="S93" s="70">
        <f t="shared" si="80"/>
        <v>87</v>
      </c>
      <c r="T93" s="77">
        <f ca="1">('Active Subscription Projection'!C93-'Active Subscription Projection'!D93)*admin_cost</f>
        <v>1845</v>
      </c>
      <c r="U93" s="77">
        <f ca="1">('Active Subscription Projection'!D93-'Active Subscription Projection'!E93)*admin_cost</f>
        <v>531.57000000000016</v>
      </c>
      <c r="V93" s="77">
        <f ca="1">('Active Subscription Projection'!E93-'Active Subscription Projection'!F93)*admin_cost</f>
        <v>394.50410999999986</v>
      </c>
      <c r="W93" s="77">
        <f ca="1">('Active Subscription Projection'!F93-'Active Subscription Projection'!G93)*admin_cost</f>
        <v>808.64632718999997</v>
      </c>
      <c r="X93" s="77">
        <f ca="1">('Active Subscription Projection'!G93-'Active Subscription Projection'!H93)*admin_cost</f>
        <v>709.57060086860997</v>
      </c>
      <c r="Y93" s="77">
        <f ca="1">('Active Subscription Projection'!H93-'Active Subscription Projection'!I93)*admin_cost</f>
        <v>237.59246318366286</v>
      </c>
      <c r="Z93" s="77">
        <f ca="1">('Active Subscription Projection'!I93-'Active Subscription Projection'!J93)*admin_cost</f>
        <v>214.06438791055609</v>
      </c>
      <c r="AA93" s="77">
        <f ca="1">('Active Subscription Projection'!J93-'Active Subscription Projection'!K93)*admin_cost</f>
        <v>74.494406992873792</v>
      </c>
      <c r="AB93" s="77">
        <f ca="1">('Active Subscription Projection'!K93-'Active Subscription Projection'!L93)*admin_cost</f>
        <v>485.90494439762801</v>
      </c>
      <c r="AC93" s="77">
        <f ca="1">('Active Subscription Projection'!L93-'Active Subscription Projection'!M93)*admin_cost</f>
        <v>112.13129073229015</v>
      </c>
      <c r="AD93" s="77">
        <f ca="1">('Active Subscription Projection'!M93-'Active Subscription Projection'!N93)*admin_cost</f>
        <v>204.47910393498921</v>
      </c>
      <c r="AE93" s="77">
        <f ca="1">('Active Subscription Projection'!N93-'Active Subscription Projection'!O93)*admin_cost</f>
        <v>191.96832120851775</v>
      </c>
      <c r="AG93" s="77">
        <f t="shared" ca="1" si="64"/>
        <v>5809.9259564191289</v>
      </c>
      <c r="AI93" s="77">
        <f t="shared" ca="1" si="62"/>
        <v>15000</v>
      </c>
      <c r="AK93" s="70">
        <f t="shared" si="81"/>
        <v>87</v>
      </c>
      <c r="AL93" s="77">
        <f t="shared" ca="1" si="65"/>
        <v>43905</v>
      </c>
      <c r="AM93" s="77">
        <f t="shared" ca="1" si="66"/>
        <v>7619.1700000000019</v>
      </c>
      <c r="AN93" s="77">
        <f t="shared" ca="1" si="67"/>
        <v>5128.5534299999981</v>
      </c>
      <c r="AO93" s="77">
        <f t="shared" ca="1" si="68"/>
        <v>9434.2071505499989</v>
      </c>
      <c r="AP93" s="77">
        <f t="shared" ca="1" si="69"/>
        <v>7332.2295423089699</v>
      </c>
      <c r="AQ93" s="77">
        <f t="shared" ca="1" si="70"/>
        <v>2138.3321686529657</v>
      </c>
      <c r="AR93" s="77">
        <f t="shared" ca="1" si="71"/>
        <v>1641.1603073142633</v>
      </c>
      <c r="AS93" s="77">
        <f t="shared" ca="1" si="72"/>
        <v>471.79791095486735</v>
      </c>
      <c r="AT93" s="77">
        <f t="shared" ca="1" si="73"/>
        <v>2429.5247219881403</v>
      </c>
      <c r="AU93" s="77">
        <f t="shared" ca="1" si="74"/>
        <v>411.14806601839723</v>
      </c>
      <c r="AV93" s="77">
        <f t="shared" ca="1" si="75"/>
        <v>477.11790918164149</v>
      </c>
      <c r="AW93" s="77">
        <f t="shared" ca="1" si="76"/>
        <v>191.96832120851775</v>
      </c>
      <c r="AY93" s="77">
        <f t="shared" ca="1" si="77"/>
        <v>81180.209528177758</v>
      </c>
      <c r="AZ93" s="63"/>
      <c r="BA93" s="83" t="b">
        <f t="shared" ca="1" si="78"/>
        <v>1</v>
      </c>
      <c r="BB93" s="63"/>
    </row>
    <row r="94" spans="1:54">
      <c r="A94" s="58"/>
      <c r="B94" s="58"/>
      <c r="C94" s="70">
        <f t="shared" si="79"/>
        <v>88</v>
      </c>
      <c r="D94" s="77">
        <f ca="1">('Active Subscription Projection'!C94-'Active Subscription Projection'!D94)*subscription_price*(subscription_length-'Active Subscription Projection'!D$6)/subscription_length</f>
        <v>12540</v>
      </c>
      <c r="E94" s="77">
        <f ca="1">('Active Subscription Projection'!D94-'Active Subscription Projection'!E94)*subscription_price*(subscription_length-'Active Subscription Projection'!E$6)/subscription_length</f>
        <v>9037.2000000000025</v>
      </c>
      <c r="F94" s="77">
        <f ca="1">('Active Subscription Projection'!E94-'Active Subscription Projection'!F94)*subscription_price*(subscription_length-'Active Subscription Projection'!F$6)/subscription_length</f>
        <v>644.45868000000246</v>
      </c>
      <c r="G94" s="77">
        <f ca="1">('Active Subscription Projection'!F94-'Active Subscription Projection'!G94)*subscription_price*(subscription_length-'Active Subscription Projection'!G$6)/subscription_length</f>
        <v>4226.1849852799933</v>
      </c>
      <c r="H94" s="77">
        <f ca="1">('Active Subscription Projection'!G94-'Active Subscription Projection'!H94)*subscription_price*(subscription_length-'Active Subscription Projection'!H$6)/subscription_length</f>
        <v>10041.486487086602</v>
      </c>
      <c r="I94" s="77">
        <f ca="1">('Active Subscription Projection'!H94-'Active Subscription Projection'!I94)*subscription_price*(subscription_length-'Active Subscription Projection'!I$6)/subscription_length</f>
        <v>5116.52357618936</v>
      </c>
      <c r="J94" s="77">
        <f ca="1">('Active Subscription Projection'!I94-'Active Subscription Projection'!J94)*subscription_price*(subscription_length-'Active Subscription Projection'!J$6)/subscription_length</f>
        <v>481.5690939996739</v>
      </c>
      <c r="K94" s="77">
        <f ca="1">('Active Subscription Projection'!J94-'Active Subscription Projection'!K94)*subscription_price*(subscription_length-'Active Subscription Projection'!K$6)/subscription_length</f>
        <v>278.47873418911695</v>
      </c>
      <c r="L94" s="77">
        <f ca="1">('Active Subscription Projection'!K94-'Active Subscription Projection'!L94)*subscription_price*(subscription_length-'Active Subscription Projection'!L$6)/subscription_length</f>
        <v>1823.9959262624025</v>
      </c>
      <c r="M94" s="77">
        <f ca="1">('Active Subscription Projection'!L94-'Active Subscription Projection'!M94)*subscription_price*(subscription_length-'Active Subscription Projection'!M$6)/subscription_length</f>
        <v>532.60681046862192</v>
      </c>
      <c r="N94" s="77">
        <f ca="1">('Active Subscription Projection'!M94-'Active Subscription Projection'!N94)*subscription_price*(subscription_length-'Active Subscription Projection'!N$6)/subscription_length</f>
        <v>427.06475767156508</v>
      </c>
      <c r="O94" s="77">
        <f ca="1">('Active Subscription Projection'!N94-'Active Subscription Projection'!O94)*subscription_price*(subscription_length-'Active Subscription Projection'!O$6)/subscription_length</f>
        <v>0</v>
      </c>
      <c r="P94" s="59"/>
      <c r="Q94" s="77">
        <f t="shared" ca="1" si="63"/>
        <v>45149.569051147337</v>
      </c>
      <c r="S94" s="70">
        <f t="shared" si="80"/>
        <v>88</v>
      </c>
      <c r="T94" s="77">
        <f ca="1">('Active Subscription Projection'!C94-'Active Subscription Projection'!D94)*admin_cost</f>
        <v>855</v>
      </c>
      <c r="U94" s="77">
        <f ca="1">('Active Subscription Projection'!D94-'Active Subscription Projection'!E94)*admin_cost</f>
        <v>677.79000000000019</v>
      </c>
      <c r="V94" s="77">
        <f ca="1">('Active Subscription Projection'!E94-'Active Subscription Projection'!F94)*admin_cost</f>
        <v>53.704890000000205</v>
      </c>
      <c r="W94" s="77">
        <f ca="1">('Active Subscription Projection'!F94-'Active Subscription Projection'!G94)*admin_cost</f>
        <v>396.20484236999937</v>
      </c>
      <c r="X94" s="77">
        <f ca="1">('Active Subscription Projection'!G94-'Active Subscription Projection'!H94)*admin_cost</f>
        <v>1075.8735521878502</v>
      </c>
      <c r="Y94" s="77">
        <f ca="1">('Active Subscription Projection'!H94-'Active Subscription Projection'!I94)*admin_cost</f>
        <v>639.56544702367</v>
      </c>
      <c r="Z94" s="77">
        <f ca="1">('Active Subscription Projection'!I94-'Active Subscription Projection'!J94)*admin_cost</f>
        <v>72.235364099951084</v>
      </c>
      <c r="AA94" s="77">
        <f ca="1">('Active Subscription Projection'!J94-'Active Subscription Projection'!K94)*admin_cost</f>
        <v>52.214762660459428</v>
      </c>
      <c r="AB94" s="77">
        <f ca="1">('Active Subscription Projection'!K94-'Active Subscription Projection'!L94)*admin_cost</f>
        <v>455.99898156560062</v>
      </c>
      <c r="AC94" s="77">
        <f ca="1">('Active Subscription Projection'!L94-'Active Subscription Projection'!M94)*admin_cost</f>
        <v>199.72755392573322</v>
      </c>
      <c r="AD94" s="77">
        <f ca="1">('Active Subscription Projection'!M94-'Active Subscription Projection'!N94)*admin_cost</f>
        <v>320.29856825367381</v>
      </c>
      <c r="AE94" s="77">
        <f ca="1">('Active Subscription Projection'!N94-'Active Subscription Projection'!O94)*admin_cost</f>
        <v>116.15959963026182</v>
      </c>
      <c r="AG94" s="77">
        <f t="shared" ca="1" si="64"/>
        <v>4914.7735617172002</v>
      </c>
      <c r="AI94" s="77">
        <f t="shared" ca="1" si="62"/>
        <v>15000</v>
      </c>
      <c r="AK94" s="70">
        <f t="shared" si="81"/>
        <v>88</v>
      </c>
      <c r="AL94" s="77">
        <f t="shared" ca="1" si="65"/>
        <v>28395</v>
      </c>
      <c r="AM94" s="77">
        <f t="shared" ca="1" si="66"/>
        <v>9714.9900000000034</v>
      </c>
      <c r="AN94" s="77">
        <f t="shared" ca="1" si="67"/>
        <v>698.16357000000266</v>
      </c>
      <c r="AO94" s="77">
        <f t="shared" ca="1" si="68"/>
        <v>4622.3898276499931</v>
      </c>
      <c r="AP94" s="77">
        <f t="shared" ca="1" si="69"/>
        <v>11117.360039274452</v>
      </c>
      <c r="AQ94" s="77">
        <f t="shared" ca="1" si="70"/>
        <v>5756.0890232130296</v>
      </c>
      <c r="AR94" s="77">
        <f t="shared" ca="1" si="71"/>
        <v>553.80445809962498</v>
      </c>
      <c r="AS94" s="77">
        <f t="shared" ca="1" si="72"/>
        <v>330.69349684957638</v>
      </c>
      <c r="AT94" s="77">
        <f t="shared" ca="1" si="73"/>
        <v>2279.9949078280033</v>
      </c>
      <c r="AU94" s="77">
        <f t="shared" ca="1" si="74"/>
        <v>732.33436439435513</v>
      </c>
      <c r="AV94" s="77">
        <f t="shared" ca="1" si="75"/>
        <v>747.36332592523888</v>
      </c>
      <c r="AW94" s="77">
        <f t="shared" ca="1" si="76"/>
        <v>116.15959963026182</v>
      </c>
      <c r="AY94" s="77">
        <f t="shared" ca="1" si="77"/>
        <v>65064.342612864559</v>
      </c>
      <c r="AZ94" s="63"/>
      <c r="BA94" s="83" t="b">
        <f t="shared" ca="1" si="78"/>
        <v>1</v>
      </c>
      <c r="BB94" s="63"/>
    </row>
    <row r="95" spans="1:54">
      <c r="A95" s="58"/>
      <c r="B95" s="58"/>
      <c r="C95" s="70">
        <f t="shared" si="79"/>
        <v>89</v>
      </c>
      <c r="D95" s="77">
        <f ca="1">('Active Subscription Projection'!C95-'Active Subscription Projection'!D95)*subscription_price*(subscription_length-'Active Subscription Projection'!D$6)/subscription_length</f>
        <v>9020</v>
      </c>
      <c r="E95" s="77">
        <f ca="1">('Active Subscription Projection'!D95-'Active Subscription Projection'!E95)*subscription_price*(subscription_length-'Active Subscription Projection'!E$6)/subscription_length</f>
        <v>2295</v>
      </c>
      <c r="F95" s="77">
        <f ca="1">('Active Subscription Projection'!E95-'Active Subscription Projection'!F95)*subscription_price*(subscription_length-'Active Subscription Projection'!F$6)/subscription_length</f>
        <v>13855.373999999991</v>
      </c>
      <c r="G95" s="77">
        <f ca="1">('Active Subscription Projection'!F95-'Active Subscription Projection'!G95)*subscription_price*(subscription_length-'Active Subscription Projection'!G$6)/subscription_length</f>
        <v>5335.9300799999983</v>
      </c>
      <c r="H95" s="77">
        <f ca="1">('Active Subscription Projection'!G95-'Active Subscription Projection'!H95)*subscription_price*(subscription_length-'Active Subscription Projection'!H$6)/subscription_length</f>
        <v>7553.305468800002</v>
      </c>
      <c r="I95" s="77">
        <f ca="1">('Active Subscription Projection'!H95-'Active Subscription Projection'!I95)*subscription_price*(subscription_length-'Active Subscription Projection'!I$6)/subscription_length</f>
        <v>6084.1875551184021</v>
      </c>
      <c r="J95" s="77">
        <f ca="1">('Active Subscription Projection'!I95-'Active Subscription Projection'!J95)*subscription_price*(subscription_length-'Active Subscription Projection'!J$6)/subscription_length</f>
        <v>2023.1623114499143</v>
      </c>
      <c r="K95" s="77">
        <f ca="1">('Active Subscription Projection'!J95-'Active Subscription Projection'!K95)*subscription_price*(subscription_length-'Active Subscription Projection'!K$6)/subscription_length</f>
        <v>764.33676842225213</v>
      </c>
      <c r="L95" s="77">
        <f ca="1">('Active Subscription Projection'!K95-'Active Subscription Projection'!L95)*subscription_price*(subscription_length-'Active Subscription Projection'!L$6)/subscription_length</f>
        <v>1630.2029375832583</v>
      </c>
      <c r="M95" s="77">
        <f ca="1">('Active Subscription Projection'!L95-'Active Subscription Projection'!M95)*subscription_price*(subscription_length-'Active Subscription Projection'!M$6)/subscription_length</f>
        <v>575.94015424707595</v>
      </c>
      <c r="N95" s="77">
        <f ca="1">('Active Subscription Projection'!M95-'Active Subscription Projection'!N95)*subscription_price*(subscription_length-'Active Subscription Projection'!N$6)/subscription_length</f>
        <v>61.253342502302075</v>
      </c>
      <c r="O95" s="77">
        <f ca="1">('Active Subscription Projection'!N95-'Active Subscription Projection'!O95)*subscription_price*(subscription_length-'Active Subscription Projection'!O$6)/subscription_length</f>
        <v>0</v>
      </c>
      <c r="P95" s="59"/>
      <c r="Q95" s="77">
        <f t="shared" ca="1" si="63"/>
        <v>49198.69261812319</v>
      </c>
      <c r="S95" s="70">
        <f t="shared" si="80"/>
        <v>89</v>
      </c>
      <c r="T95" s="77">
        <f ca="1">('Active Subscription Projection'!C95-'Active Subscription Projection'!D95)*admin_cost</f>
        <v>615</v>
      </c>
      <c r="U95" s="77">
        <f ca="1">('Active Subscription Projection'!D95-'Active Subscription Projection'!E95)*admin_cost</f>
        <v>172.125</v>
      </c>
      <c r="V95" s="77">
        <f ca="1">('Active Subscription Projection'!E95-'Active Subscription Projection'!F95)*admin_cost</f>
        <v>1154.6144999999992</v>
      </c>
      <c r="W95" s="77">
        <f ca="1">('Active Subscription Projection'!F95-'Active Subscription Projection'!G95)*admin_cost</f>
        <v>500.24344499999984</v>
      </c>
      <c r="X95" s="77">
        <f ca="1">('Active Subscription Projection'!G95-'Active Subscription Projection'!H95)*admin_cost</f>
        <v>809.28272880000031</v>
      </c>
      <c r="Y95" s="77">
        <f ca="1">('Active Subscription Projection'!H95-'Active Subscription Projection'!I95)*admin_cost</f>
        <v>760.52344438980026</v>
      </c>
      <c r="Z95" s="77">
        <f ca="1">('Active Subscription Projection'!I95-'Active Subscription Projection'!J95)*admin_cost</f>
        <v>303.47434671748715</v>
      </c>
      <c r="AA95" s="77">
        <f ca="1">('Active Subscription Projection'!J95-'Active Subscription Projection'!K95)*admin_cost</f>
        <v>143.31314407917228</v>
      </c>
      <c r="AB95" s="77">
        <f ca="1">('Active Subscription Projection'!K95-'Active Subscription Projection'!L95)*admin_cost</f>
        <v>407.55073439581463</v>
      </c>
      <c r="AC95" s="77">
        <f ca="1">('Active Subscription Projection'!L95-'Active Subscription Projection'!M95)*admin_cost</f>
        <v>215.97755784265348</v>
      </c>
      <c r="AD95" s="77">
        <f ca="1">('Active Subscription Projection'!M95-'Active Subscription Projection'!N95)*admin_cost</f>
        <v>45.940006876726557</v>
      </c>
      <c r="AE95" s="77">
        <f ca="1">('Active Subscription Projection'!N95-'Active Subscription Projection'!O95)*admin_cost</f>
        <v>222.96377863844464</v>
      </c>
      <c r="AG95" s="77">
        <f t="shared" ca="1" si="64"/>
        <v>5351.0086867400969</v>
      </c>
      <c r="AI95" s="77">
        <f t="shared" ca="1" si="62"/>
        <v>15000</v>
      </c>
      <c r="AK95" s="70">
        <f t="shared" si="81"/>
        <v>89</v>
      </c>
      <c r="AL95" s="77">
        <f t="shared" ca="1" si="65"/>
        <v>24635</v>
      </c>
      <c r="AM95" s="77">
        <f t="shared" ca="1" si="66"/>
        <v>2467.125</v>
      </c>
      <c r="AN95" s="77">
        <f t="shared" ca="1" si="67"/>
        <v>15009.98849999999</v>
      </c>
      <c r="AO95" s="77">
        <f t="shared" ca="1" si="68"/>
        <v>5836.1735249999983</v>
      </c>
      <c r="AP95" s="77">
        <f t="shared" ca="1" si="69"/>
        <v>8362.5881976000019</v>
      </c>
      <c r="AQ95" s="77">
        <f t="shared" ca="1" si="70"/>
        <v>6844.7109995082028</v>
      </c>
      <c r="AR95" s="77">
        <f t="shared" ca="1" si="71"/>
        <v>2326.6366581674015</v>
      </c>
      <c r="AS95" s="77">
        <f t="shared" ca="1" si="72"/>
        <v>907.64991250142441</v>
      </c>
      <c r="AT95" s="77">
        <f t="shared" ca="1" si="73"/>
        <v>2037.7536719790728</v>
      </c>
      <c r="AU95" s="77">
        <f t="shared" ca="1" si="74"/>
        <v>791.91771208972943</v>
      </c>
      <c r="AV95" s="77">
        <f t="shared" ca="1" si="75"/>
        <v>107.19334937902863</v>
      </c>
      <c r="AW95" s="77">
        <f t="shared" ca="1" si="76"/>
        <v>222.96377863844464</v>
      </c>
      <c r="AY95" s="77">
        <f t="shared" ca="1" si="77"/>
        <v>69549.701304863294</v>
      </c>
      <c r="AZ95" s="63"/>
      <c r="BA95" s="83" t="b">
        <f t="shared" ca="1" si="78"/>
        <v>1</v>
      </c>
      <c r="BB95" s="63"/>
    </row>
    <row r="96" spans="1:54">
      <c r="A96" s="58"/>
      <c r="B96" s="58"/>
      <c r="C96" s="70">
        <f t="shared" si="79"/>
        <v>90</v>
      </c>
      <c r="D96" s="77">
        <f ca="1">('Active Subscription Projection'!C96-'Active Subscription Projection'!D96)*subscription_price*(subscription_length-'Active Subscription Projection'!D$6)/subscription_length</f>
        <v>14300</v>
      </c>
      <c r="E96" s="77">
        <f ca="1">('Active Subscription Projection'!D96-'Active Subscription Projection'!E96)*subscription_price*(subscription_length-'Active Subscription Projection'!E$6)/subscription_length</f>
        <v>14442.000000000007</v>
      </c>
      <c r="F96" s="77">
        <f ca="1">('Active Subscription Projection'!E96-'Active Subscription Projection'!F96)*subscription_price*(subscription_length-'Active Subscription Projection'!F$6)/subscription_length</f>
        <v>7770.9618</v>
      </c>
      <c r="G96" s="77">
        <f ca="1">('Active Subscription Projection'!F96-'Active Subscription Projection'!G96)*subscription_price*(subscription_length-'Active Subscription Projection'!G$6)/subscription_length</f>
        <v>8847.0259632000016</v>
      </c>
      <c r="H96" s="77">
        <f ca="1">('Active Subscription Projection'!G96-'Active Subscription Projection'!H96)*subscription_price*(subscription_length-'Active Subscription Projection'!H$6)/subscription_length</f>
        <v>5550.8056323300016</v>
      </c>
      <c r="I96" s="77">
        <f ca="1">('Active Subscription Projection'!H96-'Active Subscription Projection'!I96)*subscription_price*(subscription_length-'Active Subscription Projection'!I$6)/subscription_length</f>
        <v>1725.5075794214408</v>
      </c>
      <c r="J96" s="77">
        <f ca="1">('Active Subscription Projection'!I96-'Active Subscription Projection'!J96)*subscription_price*(subscription_length-'Active Subscription Projection'!J$6)/subscription_length</f>
        <v>1766.4883844326985</v>
      </c>
      <c r="K96" s="77">
        <f ca="1">('Active Subscription Projection'!J96-'Active Subscription Projection'!K96)*subscription_price*(subscription_length-'Active Subscription Projection'!K$6)/subscription_length</f>
        <v>3020.4596055953225</v>
      </c>
      <c r="L96" s="77">
        <f ca="1">('Active Subscription Projection'!K96-'Active Subscription Projection'!L96)*subscription_price*(subscription_length-'Active Subscription Projection'!L$6)/subscription_length</f>
        <v>1579.7311947427379</v>
      </c>
      <c r="M96" s="77">
        <f ca="1">('Active Subscription Projection'!L96-'Active Subscription Projection'!M96)*subscription_price*(subscription_length-'Active Subscription Projection'!M$6)/subscription_length</f>
        <v>586.17319861395208</v>
      </c>
      <c r="N96" s="77">
        <f ca="1">('Active Subscription Projection'!M96-'Active Subscription Projection'!N96)*subscription_price*(subscription_length-'Active Subscription Projection'!N$6)/subscription_length</f>
        <v>38.723424199663896</v>
      </c>
      <c r="O96" s="77">
        <f ca="1">('Active Subscription Projection'!N96-'Active Subscription Projection'!O96)*subscription_price*(subscription_length-'Active Subscription Projection'!O$6)/subscription_length</f>
        <v>0</v>
      </c>
      <c r="P96" s="59"/>
      <c r="Q96" s="77">
        <f t="shared" ca="1" si="63"/>
        <v>59627.876782535823</v>
      </c>
      <c r="S96" s="70">
        <f t="shared" si="80"/>
        <v>90</v>
      </c>
      <c r="T96" s="77">
        <f ca="1">('Active Subscription Projection'!C96-'Active Subscription Projection'!D96)*admin_cost</f>
        <v>975</v>
      </c>
      <c r="U96" s="77">
        <f ca="1">('Active Subscription Projection'!D96-'Active Subscription Projection'!E96)*admin_cost</f>
        <v>1083.1500000000005</v>
      </c>
      <c r="V96" s="77">
        <f ca="1">('Active Subscription Projection'!E96-'Active Subscription Projection'!F96)*admin_cost</f>
        <v>647.58015</v>
      </c>
      <c r="W96" s="77">
        <f ca="1">('Active Subscription Projection'!F96-'Active Subscription Projection'!G96)*admin_cost</f>
        <v>829.40868405000015</v>
      </c>
      <c r="X96" s="77">
        <f ca="1">('Active Subscription Projection'!G96-'Active Subscription Projection'!H96)*admin_cost</f>
        <v>594.72917489250017</v>
      </c>
      <c r="Y96" s="77">
        <f ca="1">('Active Subscription Projection'!H96-'Active Subscription Projection'!I96)*admin_cost</f>
        <v>215.6884474276801</v>
      </c>
      <c r="Z96" s="77">
        <f ca="1">('Active Subscription Projection'!I96-'Active Subscription Projection'!J96)*admin_cost</f>
        <v>264.97325766490474</v>
      </c>
      <c r="AA96" s="77">
        <f ca="1">('Active Subscription Projection'!J96-'Active Subscription Projection'!K96)*admin_cost</f>
        <v>566.33617604912297</v>
      </c>
      <c r="AB96" s="77">
        <f ca="1">('Active Subscription Projection'!K96-'Active Subscription Projection'!L96)*admin_cost</f>
        <v>394.93279868568447</v>
      </c>
      <c r="AC96" s="77">
        <f ca="1">('Active Subscription Projection'!L96-'Active Subscription Projection'!M96)*admin_cost</f>
        <v>219.81494948023203</v>
      </c>
      <c r="AD96" s="77">
        <f ca="1">('Active Subscription Projection'!M96-'Active Subscription Projection'!N96)*admin_cost</f>
        <v>29.042568149747922</v>
      </c>
      <c r="AE96" s="77">
        <f ca="1">('Active Subscription Projection'!N96-'Active Subscription Projection'!O96)*admin_cost</f>
        <v>122.59209693280923</v>
      </c>
      <c r="AG96" s="77">
        <f t="shared" ca="1" si="64"/>
        <v>5943.2483033326826</v>
      </c>
      <c r="AI96" s="77">
        <f t="shared" ca="1" si="62"/>
        <v>15000</v>
      </c>
      <c r="AK96" s="70">
        <f t="shared" si="81"/>
        <v>90</v>
      </c>
      <c r="AL96" s="77">
        <f t="shared" ca="1" si="65"/>
        <v>30275</v>
      </c>
      <c r="AM96" s="77">
        <f t="shared" ca="1" si="66"/>
        <v>15525.150000000009</v>
      </c>
      <c r="AN96" s="77">
        <f t="shared" ca="1" si="67"/>
        <v>8418.5419500000007</v>
      </c>
      <c r="AO96" s="77">
        <f t="shared" ca="1" si="68"/>
        <v>9676.4346472500019</v>
      </c>
      <c r="AP96" s="77">
        <f t="shared" ca="1" si="69"/>
        <v>6145.5348072225015</v>
      </c>
      <c r="AQ96" s="77">
        <f t="shared" ca="1" si="70"/>
        <v>1941.1960268491209</v>
      </c>
      <c r="AR96" s="77">
        <f t="shared" ca="1" si="71"/>
        <v>2031.4616420976031</v>
      </c>
      <c r="AS96" s="77">
        <f t="shared" ca="1" si="72"/>
        <v>3586.7957816444455</v>
      </c>
      <c r="AT96" s="77">
        <f t="shared" ca="1" si="73"/>
        <v>1974.6639934284224</v>
      </c>
      <c r="AU96" s="77">
        <f t="shared" ca="1" si="74"/>
        <v>805.98814809418411</v>
      </c>
      <c r="AV96" s="77">
        <f t="shared" ca="1" si="75"/>
        <v>67.765992349411817</v>
      </c>
      <c r="AW96" s="77">
        <f t="shared" ca="1" si="76"/>
        <v>122.59209693280923</v>
      </c>
      <c r="AY96" s="77">
        <f t="shared" ca="1" si="77"/>
        <v>80571.125085868509</v>
      </c>
      <c r="AZ96" s="63"/>
      <c r="BA96" s="83" t="b">
        <f t="shared" ca="1" si="78"/>
        <v>1</v>
      </c>
      <c r="BB96" s="63"/>
    </row>
    <row r="97" spans="1:54">
      <c r="A97" s="58"/>
      <c r="B97" s="58"/>
      <c r="C97" s="70">
        <f t="shared" si="79"/>
        <v>91</v>
      </c>
      <c r="D97" s="77">
        <f ca="1">('Active Subscription Projection'!C97-'Active Subscription Projection'!D97)*subscription_price*(subscription_length-'Active Subscription Projection'!D$6)/subscription_length</f>
        <v>6490</v>
      </c>
      <c r="E97" s="77">
        <f ca="1">('Active Subscription Projection'!D97-'Active Subscription Projection'!E97)*subscription_price*(subscription_length-'Active Subscription Projection'!E$6)/subscription_length</f>
        <v>16279.300000000003</v>
      </c>
      <c r="F97" s="77">
        <f ca="1">('Active Subscription Projection'!E97-'Active Subscription Projection'!F97)*subscription_price*(subscription_length-'Active Subscription Projection'!F$6)/subscription_length</f>
        <v>12817.069289999999</v>
      </c>
      <c r="G97" s="77">
        <f ca="1">('Active Subscription Projection'!F97-'Active Subscription Projection'!G97)*subscription_price*(subscription_length-'Active Subscription Projection'!G$6)/subscription_length</f>
        <v>2390.5896474399997</v>
      </c>
      <c r="H97" s="77">
        <f ca="1">('Active Subscription Projection'!G97-'Active Subscription Projection'!H97)*subscription_price*(subscription_length-'Active Subscription Projection'!H$6)/subscription_length</f>
        <v>8016.2256614246107</v>
      </c>
      <c r="I97" s="77">
        <f ca="1">('Active Subscription Projection'!H97-'Active Subscription Projection'!I97)*subscription_price*(subscription_length-'Active Subscription Projection'!I$6)/subscription_length</f>
        <v>2712.5017190485851</v>
      </c>
      <c r="J97" s="77">
        <f ca="1">('Active Subscription Projection'!I97-'Active Subscription Projection'!J97)*subscription_price*(subscription_length-'Active Subscription Projection'!J$6)/subscription_length</f>
        <v>2587.8838864488171</v>
      </c>
      <c r="K97" s="77">
        <f ca="1">('Active Subscription Projection'!J97-'Active Subscription Projection'!K97)*subscription_price*(subscription_length-'Active Subscription Projection'!K$6)/subscription_length</f>
        <v>457.53787112415193</v>
      </c>
      <c r="L97" s="77">
        <f ca="1">('Active Subscription Projection'!K97-'Active Subscription Projection'!L97)*subscription_price*(subscription_length-'Active Subscription Projection'!L$6)/subscription_length</f>
        <v>2102.6192310430274</v>
      </c>
      <c r="M97" s="77">
        <f ca="1">('Active Subscription Projection'!L97-'Active Subscription Projection'!M97)*subscription_price*(subscription_length-'Active Subscription Projection'!M$6)/subscription_length</f>
        <v>506.90358051997919</v>
      </c>
      <c r="N97" s="77">
        <f ca="1">('Active Subscription Projection'!M97-'Active Subscription Projection'!N97)*subscription_price*(subscription_length-'Active Subscription Projection'!N$6)/subscription_length</f>
        <v>327.81642294293943</v>
      </c>
      <c r="O97" s="77">
        <f ca="1">('Active Subscription Projection'!N97-'Active Subscription Projection'!O97)*subscription_price*(subscription_length-'Active Subscription Projection'!O$6)/subscription_length</f>
        <v>0</v>
      </c>
      <c r="P97" s="59"/>
      <c r="Q97" s="77">
        <f t="shared" ca="1" si="63"/>
        <v>54688.447309992109</v>
      </c>
      <c r="S97" s="70">
        <f t="shared" si="80"/>
        <v>91</v>
      </c>
      <c r="T97" s="77">
        <f ca="1">('Active Subscription Projection'!C97-'Active Subscription Projection'!D97)*admin_cost</f>
        <v>442.5</v>
      </c>
      <c r="U97" s="77">
        <f ca="1">('Active Subscription Projection'!D97-'Active Subscription Projection'!E97)*admin_cost</f>
        <v>1220.9475000000002</v>
      </c>
      <c r="V97" s="77">
        <f ca="1">('Active Subscription Projection'!E97-'Active Subscription Projection'!F97)*admin_cost</f>
        <v>1068.0891075</v>
      </c>
      <c r="W97" s="77">
        <f ca="1">('Active Subscription Projection'!F97-'Active Subscription Projection'!G97)*admin_cost</f>
        <v>224.11777944749997</v>
      </c>
      <c r="X97" s="77">
        <f ca="1">('Active Subscription Projection'!G97-'Active Subscription Projection'!H97)*admin_cost</f>
        <v>858.88132086692258</v>
      </c>
      <c r="Y97" s="77">
        <f ca="1">('Active Subscription Projection'!H97-'Active Subscription Projection'!I97)*admin_cost</f>
        <v>339.06271488107313</v>
      </c>
      <c r="Z97" s="77">
        <f ca="1">('Active Subscription Projection'!I97-'Active Subscription Projection'!J97)*admin_cost</f>
        <v>388.18258296732256</v>
      </c>
      <c r="AA97" s="77">
        <f ca="1">('Active Subscription Projection'!J97-'Active Subscription Projection'!K97)*admin_cost</f>
        <v>85.788350835778488</v>
      </c>
      <c r="AB97" s="77">
        <f ca="1">('Active Subscription Projection'!K97-'Active Subscription Projection'!L97)*admin_cost</f>
        <v>525.65480776075685</v>
      </c>
      <c r="AC97" s="77">
        <f ca="1">('Active Subscription Projection'!L97-'Active Subscription Projection'!M97)*admin_cost</f>
        <v>190.08884269499219</v>
      </c>
      <c r="AD97" s="77">
        <f ca="1">('Active Subscription Projection'!M97-'Active Subscription Projection'!N97)*admin_cost</f>
        <v>245.86231720720457</v>
      </c>
      <c r="AE97" s="77">
        <f ca="1">('Active Subscription Projection'!N97-'Active Subscription Projection'!O97)*admin_cost</f>
        <v>110.82783119863007</v>
      </c>
      <c r="AG97" s="77">
        <f t="shared" ca="1" si="64"/>
        <v>5700.0031553601802</v>
      </c>
      <c r="AI97" s="77">
        <f t="shared" ca="1" si="62"/>
        <v>15000</v>
      </c>
      <c r="AK97" s="70">
        <f t="shared" si="81"/>
        <v>91</v>
      </c>
      <c r="AL97" s="77">
        <f t="shared" ca="1" si="65"/>
        <v>21932.5</v>
      </c>
      <c r="AM97" s="77">
        <f t="shared" ca="1" si="66"/>
        <v>17500.247500000005</v>
      </c>
      <c r="AN97" s="77">
        <f t="shared" ca="1" si="67"/>
        <v>13885.158397499999</v>
      </c>
      <c r="AO97" s="77">
        <f t="shared" ca="1" si="68"/>
        <v>2614.7074268874994</v>
      </c>
      <c r="AP97" s="77">
        <f t="shared" ca="1" si="69"/>
        <v>8875.1069822915342</v>
      </c>
      <c r="AQ97" s="77">
        <f t="shared" ca="1" si="70"/>
        <v>3051.5644339296582</v>
      </c>
      <c r="AR97" s="77">
        <f t="shared" ca="1" si="71"/>
        <v>2976.0664694161396</v>
      </c>
      <c r="AS97" s="77">
        <f t="shared" ca="1" si="72"/>
        <v>543.32622195993042</v>
      </c>
      <c r="AT97" s="77">
        <f t="shared" ca="1" si="73"/>
        <v>2628.2740388037842</v>
      </c>
      <c r="AU97" s="77">
        <f t="shared" ca="1" si="74"/>
        <v>696.99242321497138</v>
      </c>
      <c r="AV97" s="77">
        <f t="shared" ca="1" si="75"/>
        <v>573.67874015014399</v>
      </c>
      <c r="AW97" s="77">
        <f t="shared" ca="1" si="76"/>
        <v>110.82783119863007</v>
      </c>
      <c r="AY97" s="77">
        <f t="shared" ca="1" si="77"/>
        <v>75388.450465352289</v>
      </c>
      <c r="AZ97" s="63"/>
      <c r="BA97" s="83" t="b">
        <f t="shared" ca="1" si="78"/>
        <v>1</v>
      </c>
      <c r="BB97" s="63"/>
    </row>
    <row r="98" spans="1:54">
      <c r="A98" s="58"/>
      <c r="B98" s="58"/>
      <c r="C98" s="70">
        <f t="shared" si="79"/>
        <v>92</v>
      </c>
      <c r="D98" s="77">
        <f ca="1">('Active Subscription Projection'!C98-'Active Subscription Projection'!D98)*subscription_price*(subscription_length-'Active Subscription Projection'!D$6)/subscription_length</f>
        <v>20130.000000000011</v>
      </c>
      <c r="E98" s="77">
        <f ca="1">('Active Subscription Projection'!D98-'Active Subscription Projection'!E98)*subscription_price*(subscription_length-'Active Subscription Projection'!E$6)/subscription_length</f>
        <v>13643.900000000003</v>
      </c>
      <c r="F98" s="77">
        <f ca="1">('Active Subscription Projection'!E98-'Active Subscription Projection'!F98)*subscription_price*(subscription_length-'Active Subscription Projection'!F$6)/subscription_length</f>
        <v>3675.0294000000049</v>
      </c>
      <c r="G98" s="77">
        <f ca="1">('Active Subscription Projection'!F98-'Active Subscription Projection'!G98)*subscription_price*(subscription_length-'Active Subscription Projection'!G$6)/subscription_length</f>
        <v>8239.6881391999996</v>
      </c>
      <c r="H98" s="77">
        <f ca="1">('Active Subscription Projection'!G98-'Active Subscription Projection'!H98)*subscription_price*(subscription_length-'Active Subscription Projection'!H$6)/subscription_length</f>
        <v>5823.5339351209996</v>
      </c>
      <c r="I98" s="77">
        <f ca="1">('Active Subscription Projection'!H98-'Active Subscription Projection'!I98)*subscription_price*(subscription_length-'Active Subscription Projection'!I$6)/subscription_length</f>
        <v>5333.6056608372692</v>
      </c>
      <c r="J98" s="77">
        <f ca="1">('Active Subscription Projection'!I98-'Active Subscription Projection'!J98)*subscription_price*(subscription_length-'Active Subscription Projection'!J$6)/subscription_length</f>
        <v>3409.4257818688857</v>
      </c>
      <c r="K98" s="77">
        <f ca="1">('Active Subscription Projection'!J98-'Active Subscription Projection'!K98)*subscription_price*(subscription_length-'Active Subscription Projection'!K$6)/subscription_length</f>
        <v>521.76247730059367</v>
      </c>
      <c r="L98" s="77">
        <f ca="1">('Active Subscription Projection'!K98-'Active Subscription Projection'!L98)*subscription_price*(subscription_length-'Active Subscription Projection'!L$6)/subscription_length</f>
        <v>144.54006445038476</v>
      </c>
      <c r="M98" s="77">
        <f ca="1">('Active Subscription Projection'!L98-'Active Subscription Projection'!M98)*subscription_price*(subscription_length-'Active Subscription Projection'!M$6)/subscription_length</f>
        <v>936.07546680762243</v>
      </c>
      <c r="N98" s="77">
        <f ca="1">('Active Subscription Projection'!M98-'Active Subscription Projection'!N98)*subscription_price*(subscription_length-'Active Subscription Projection'!N$6)/subscription_length</f>
        <v>18.543209247236518</v>
      </c>
      <c r="O98" s="77">
        <f ca="1">('Active Subscription Projection'!N98-'Active Subscription Projection'!O98)*subscription_price*(subscription_length-'Active Subscription Projection'!O$6)/subscription_length</f>
        <v>0</v>
      </c>
      <c r="P98" s="59"/>
      <c r="Q98" s="77">
        <f t="shared" ca="1" si="63"/>
        <v>61876.104134833004</v>
      </c>
      <c r="S98" s="70">
        <f t="shared" si="80"/>
        <v>92</v>
      </c>
      <c r="T98" s="77">
        <f ca="1">('Active Subscription Projection'!C98-'Active Subscription Projection'!D98)*admin_cost</f>
        <v>1372.5000000000007</v>
      </c>
      <c r="U98" s="77">
        <f ca="1">('Active Subscription Projection'!D98-'Active Subscription Projection'!E98)*admin_cost</f>
        <v>1023.2925000000002</v>
      </c>
      <c r="V98" s="77">
        <f ca="1">('Active Subscription Projection'!E98-'Active Subscription Projection'!F98)*admin_cost</f>
        <v>306.25245000000041</v>
      </c>
      <c r="W98" s="77">
        <f ca="1">('Active Subscription Projection'!F98-'Active Subscription Projection'!G98)*admin_cost</f>
        <v>772.47076304999996</v>
      </c>
      <c r="X98" s="77">
        <f ca="1">('Active Subscription Projection'!G98-'Active Subscription Projection'!H98)*admin_cost</f>
        <v>623.95006447724995</v>
      </c>
      <c r="Y98" s="77">
        <f ca="1">('Active Subscription Projection'!H98-'Active Subscription Projection'!I98)*admin_cost</f>
        <v>666.70070760465865</v>
      </c>
      <c r="Z98" s="77">
        <f ca="1">('Active Subscription Projection'!I98-'Active Subscription Projection'!J98)*admin_cost</f>
        <v>511.41386728033285</v>
      </c>
      <c r="AA98" s="77">
        <f ca="1">('Active Subscription Projection'!J98-'Active Subscription Projection'!K98)*admin_cost</f>
        <v>97.830464493861314</v>
      </c>
      <c r="AB98" s="77">
        <f ca="1">('Active Subscription Projection'!K98-'Active Subscription Projection'!L98)*admin_cost</f>
        <v>36.13501611259619</v>
      </c>
      <c r="AC98" s="77">
        <f ca="1">('Active Subscription Projection'!L98-'Active Subscription Projection'!M98)*admin_cost</f>
        <v>351.02830005285841</v>
      </c>
      <c r="AD98" s="77">
        <f ca="1">('Active Subscription Projection'!M98-'Active Subscription Projection'!N98)*admin_cost</f>
        <v>13.907406935427389</v>
      </c>
      <c r="AE98" s="77">
        <f ca="1">('Active Subscription Projection'!N98-'Active Subscription Projection'!O98)*admin_cost</f>
        <v>177.62540137928056</v>
      </c>
      <c r="AG98" s="77">
        <f t="shared" ca="1" si="64"/>
        <v>5953.106941386267</v>
      </c>
      <c r="AI98" s="77">
        <f t="shared" ca="1" si="62"/>
        <v>15000</v>
      </c>
      <c r="AK98" s="70">
        <f t="shared" si="81"/>
        <v>92</v>
      </c>
      <c r="AL98" s="77">
        <f t="shared" ca="1" si="65"/>
        <v>36502.500000000015</v>
      </c>
      <c r="AM98" s="77">
        <f t="shared" ca="1" si="66"/>
        <v>14667.192500000003</v>
      </c>
      <c r="AN98" s="77">
        <f t="shared" ca="1" si="67"/>
        <v>3981.2818500000053</v>
      </c>
      <c r="AO98" s="77">
        <f t="shared" ca="1" si="68"/>
        <v>9012.1589022499993</v>
      </c>
      <c r="AP98" s="77">
        <f t="shared" ca="1" si="69"/>
        <v>6447.4839995982493</v>
      </c>
      <c r="AQ98" s="77">
        <f t="shared" ca="1" si="70"/>
        <v>6000.3063684419276</v>
      </c>
      <c r="AR98" s="77">
        <f t="shared" ca="1" si="71"/>
        <v>3920.8396491492185</v>
      </c>
      <c r="AS98" s="77">
        <f t="shared" ca="1" si="72"/>
        <v>619.59294179445499</v>
      </c>
      <c r="AT98" s="77">
        <f t="shared" ca="1" si="73"/>
        <v>180.67508056298095</v>
      </c>
      <c r="AU98" s="77">
        <f t="shared" ca="1" si="74"/>
        <v>1287.1037668604808</v>
      </c>
      <c r="AV98" s="77">
        <f t="shared" ca="1" si="75"/>
        <v>32.450616182663907</v>
      </c>
      <c r="AW98" s="77">
        <f t="shared" ca="1" si="76"/>
        <v>177.62540137928056</v>
      </c>
      <c r="AY98" s="77">
        <f t="shared" ca="1" si="77"/>
        <v>82829.21107621929</v>
      </c>
      <c r="AZ98" s="63"/>
      <c r="BA98" s="83" t="b">
        <f t="shared" ca="1" si="78"/>
        <v>1</v>
      </c>
      <c r="BB98" s="63"/>
    </row>
    <row r="99" spans="1:54">
      <c r="A99" s="58"/>
      <c r="B99" s="58"/>
      <c r="C99" s="70">
        <f t="shared" si="79"/>
        <v>93</v>
      </c>
      <c r="D99" s="77">
        <f ca="1">('Active Subscription Projection'!C99-'Active Subscription Projection'!D99)*subscription_price*(subscription_length-'Active Subscription Projection'!D$6)/subscription_length</f>
        <v>15180</v>
      </c>
      <c r="E99" s="77">
        <f ca="1">('Active Subscription Projection'!D99-'Active Subscription Projection'!E99)*subscription_price*(subscription_length-'Active Subscription Projection'!E$6)/subscription_length</f>
        <v>14912.6</v>
      </c>
      <c r="F99" s="77">
        <f ca="1">('Active Subscription Projection'!E99-'Active Subscription Projection'!F99)*subscription_price*(subscription_length-'Active Subscription Projection'!F$6)/subscription_length</f>
        <v>3592.8849600000049</v>
      </c>
      <c r="G99" s="77">
        <f ca="1">('Active Subscription Projection'!F99-'Active Subscription Projection'!G99)*subscription_price*(subscription_length-'Active Subscription Projection'!G$6)/subscription_length</f>
        <v>10551.903918079995</v>
      </c>
      <c r="H99" s="77">
        <f ca="1">('Active Subscription Projection'!G99-'Active Subscription Projection'!H99)*subscription_price*(subscription_length-'Active Subscription Projection'!H$6)/subscription_length</f>
        <v>7385.3906083776046</v>
      </c>
      <c r="I99" s="77">
        <f ca="1">('Active Subscription Projection'!H99-'Active Subscription Projection'!I99)*subscription_price*(subscription_length-'Active Subscription Projection'!I$6)/subscription_length</f>
        <v>862.38638027055276</v>
      </c>
      <c r="J99" s="77">
        <f ca="1">('Active Subscription Projection'!I99-'Active Subscription Projection'!J99)*subscription_price*(subscription_length-'Active Subscription Projection'!J$6)/subscription_length</f>
        <v>3137.7580007202573</v>
      </c>
      <c r="K99" s="77">
        <f ca="1">('Active Subscription Projection'!J99-'Active Subscription Projection'!K99)*subscription_price*(subscription_length-'Active Subscription Projection'!K$6)/subscription_length</f>
        <v>1089.5980480782982</v>
      </c>
      <c r="L99" s="77">
        <f ca="1">('Active Subscription Projection'!K99-'Active Subscription Projection'!L99)*subscription_price*(subscription_length-'Active Subscription Projection'!L$6)/subscription_length</f>
        <v>943.86430914782659</v>
      </c>
      <c r="M99" s="77">
        <f ca="1">('Active Subscription Projection'!L99-'Active Subscription Projection'!M99)*subscription_price*(subscription_length-'Active Subscription Projection'!M$6)/subscription_length</f>
        <v>1198.8732628474154</v>
      </c>
      <c r="N99" s="77">
        <f ca="1">('Active Subscription Projection'!M99-'Active Subscription Projection'!N99)*subscription_price*(subscription_length-'Active Subscription Projection'!N$6)/subscription_length</f>
        <v>369.252964957004</v>
      </c>
      <c r="O99" s="77">
        <f ca="1">('Active Subscription Projection'!N99-'Active Subscription Projection'!O99)*subscription_price*(subscription_length-'Active Subscription Projection'!O$6)/subscription_length</f>
        <v>0</v>
      </c>
      <c r="P99" s="59"/>
      <c r="Q99" s="77">
        <f t="shared" ca="1" si="63"/>
        <v>59224.512452478957</v>
      </c>
      <c r="S99" s="70">
        <f t="shared" si="80"/>
        <v>93</v>
      </c>
      <c r="T99" s="77">
        <f ca="1">('Active Subscription Projection'!C99-'Active Subscription Projection'!D99)*admin_cost</f>
        <v>1035</v>
      </c>
      <c r="U99" s="77">
        <f ca="1">('Active Subscription Projection'!D99-'Active Subscription Projection'!E99)*admin_cost</f>
        <v>1118.4450000000002</v>
      </c>
      <c r="V99" s="77">
        <f ca="1">('Active Subscription Projection'!E99-'Active Subscription Projection'!F99)*admin_cost</f>
        <v>299.40708000000041</v>
      </c>
      <c r="W99" s="77">
        <f ca="1">('Active Subscription Projection'!F99-'Active Subscription Projection'!G99)*admin_cost</f>
        <v>989.24099231999958</v>
      </c>
      <c r="X99" s="77">
        <f ca="1">('Active Subscription Projection'!G99-'Active Subscription Projection'!H99)*admin_cost</f>
        <v>791.2918508976004</v>
      </c>
      <c r="Y99" s="77">
        <f ca="1">('Active Subscription Projection'!H99-'Active Subscription Projection'!I99)*admin_cost</f>
        <v>107.7982975338191</v>
      </c>
      <c r="Z99" s="77">
        <f ca="1">('Active Subscription Projection'!I99-'Active Subscription Projection'!J99)*admin_cost</f>
        <v>470.6637001080386</v>
      </c>
      <c r="AA99" s="77">
        <f ca="1">('Active Subscription Projection'!J99-'Active Subscription Projection'!K99)*admin_cost</f>
        <v>204.29963401468092</v>
      </c>
      <c r="AB99" s="77">
        <f ca="1">('Active Subscription Projection'!K99-'Active Subscription Projection'!L99)*admin_cost</f>
        <v>235.96607728695665</v>
      </c>
      <c r="AC99" s="77">
        <f ca="1">('Active Subscription Projection'!L99-'Active Subscription Projection'!M99)*admin_cost</f>
        <v>449.57747356778077</v>
      </c>
      <c r="AD99" s="77">
        <f ca="1">('Active Subscription Projection'!M99-'Active Subscription Projection'!N99)*admin_cost</f>
        <v>276.939723717753</v>
      </c>
      <c r="AE99" s="77">
        <f ca="1">('Active Subscription Projection'!N99-'Active Subscription Projection'!O99)*admin_cost</f>
        <v>301.23129376956729</v>
      </c>
      <c r="AG99" s="77">
        <f t="shared" ca="1" si="64"/>
        <v>6279.8611232161957</v>
      </c>
      <c r="AI99" s="77">
        <f t="shared" ca="1" si="62"/>
        <v>15000</v>
      </c>
      <c r="AK99" s="70">
        <f t="shared" si="81"/>
        <v>93</v>
      </c>
      <c r="AL99" s="77">
        <f t="shared" ca="1" si="65"/>
        <v>31215</v>
      </c>
      <c r="AM99" s="77">
        <f t="shared" ca="1" si="66"/>
        <v>16031.045</v>
      </c>
      <c r="AN99" s="77">
        <f t="shared" ca="1" si="67"/>
        <v>3892.2920400000053</v>
      </c>
      <c r="AO99" s="77">
        <f t="shared" ca="1" si="68"/>
        <v>11541.144910399995</v>
      </c>
      <c r="AP99" s="77">
        <f t="shared" ca="1" si="69"/>
        <v>8176.6824592752055</v>
      </c>
      <c r="AQ99" s="77">
        <f t="shared" ca="1" si="70"/>
        <v>970.18467780437186</v>
      </c>
      <c r="AR99" s="77">
        <f t="shared" ca="1" si="71"/>
        <v>3608.4217008282958</v>
      </c>
      <c r="AS99" s="77">
        <f t="shared" ca="1" si="72"/>
        <v>1293.8976820929793</v>
      </c>
      <c r="AT99" s="77">
        <f t="shared" ca="1" si="73"/>
        <v>1179.8303864347831</v>
      </c>
      <c r="AU99" s="77">
        <f t="shared" ca="1" si="74"/>
        <v>1648.4507364151962</v>
      </c>
      <c r="AV99" s="77">
        <f t="shared" ca="1" si="75"/>
        <v>646.19268867475694</v>
      </c>
      <c r="AW99" s="77">
        <f t="shared" ca="1" si="76"/>
        <v>301.23129376956729</v>
      </c>
      <c r="AY99" s="77">
        <f t="shared" ca="1" si="77"/>
        <v>80504.373575695165</v>
      </c>
      <c r="AZ99" s="63"/>
      <c r="BA99" s="83" t="b">
        <f t="shared" ca="1" si="78"/>
        <v>1</v>
      </c>
      <c r="BB99" s="63"/>
    </row>
    <row r="100" spans="1:54">
      <c r="A100" s="58"/>
      <c r="B100" s="58"/>
      <c r="C100" s="70">
        <f t="shared" si="79"/>
        <v>94</v>
      </c>
      <c r="D100" s="77">
        <f ca="1">('Active Subscription Projection'!C100-'Active Subscription Projection'!D100)*subscription_price*(subscription_length-'Active Subscription Projection'!D$6)/subscription_length</f>
        <v>13860</v>
      </c>
      <c r="E100" s="77">
        <f ca="1">('Active Subscription Projection'!D100-'Active Subscription Projection'!E100)*subscription_price*(subscription_length-'Active Subscription Projection'!E$6)/subscription_length</f>
        <v>5506.2</v>
      </c>
      <c r="F100" s="77">
        <f ca="1">('Active Subscription Projection'!E100-'Active Subscription Projection'!F100)*subscription_price*(subscription_length-'Active Subscription Projection'!F$6)/subscription_length</f>
        <v>9655.2790200000036</v>
      </c>
      <c r="G100" s="77">
        <f ca="1">('Active Subscription Projection'!F100-'Active Subscription Projection'!G100)*subscription_price*(subscription_length-'Active Subscription Projection'!G$6)/subscription_length</f>
        <v>284.66284879999876</v>
      </c>
      <c r="H100" s="77">
        <f ca="1">('Active Subscription Projection'!G100-'Active Subscription Projection'!H100)*subscription_price*(subscription_length-'Active Subscription Projection'!H$6)/subscription_length</f>
        <v>7137.6362708112001</v>
      </c>
      <c r="I100" s="77">
        <f ca="1">('Active Subscription Projection'!H100-'Active Subscription Projection'!I100)*subscription_price*(subscription_length-'Active Subscription Projection'!I$6)/subscription_length</f>
        <v>3745.8994924100116</v>
      </c>
      <c r="J100" s="77">
        <f ca="1">('Active Subscription Projection'!I100-'Active Subscription Projection'!J100)*subscription_price*(subscription_length-'Active Subscription Projection'!J$6)/subscription_length</f>
        <v>951.47665505025998</v>
      </c>
      <c r="K100" s="77">
        <f ca="1">('Active Subscription Projection'!J100-'Active Subscription Projection'!K100)*subscription_price*(subscription_length-'Active Subscription Projection'!K$6)/subscription_length</f>
        <v>3651.713031988329</v>
      </c>
      <c r="L100" s="77">
        <f ca="1">('Active Subscription Projection'!K100-'Active Subscription Projection'!L100)*subscription_price*(subscription_length-'Active Subscription Projection'!L$6)/subscription_length</f>
        <v>767.08009871085733</v>
      </c>
      <c r="M100" s="77">
        <f ca="1">('Active Subscription Projection'!L100-'Active Subscription Projection'!M100)*subscription_price*(subscription_length-'Active Subscription Projection'!M$6)/subscription_length</f>
        <v>146.81133007869539</v>
      </c>
      <c r="N100" s="77">
        <f ca="1">('Active Subscription Projection'!M100-'Active Subscription Projection'!N100)*subscription_price*(subscription_length-'Active Subscription Projection'!N$6)/subscription_length</f>
        <v>588.68896506055489</v>
      </c>
      <c r="O100" s="77">
        <f ca="1">('Active Subscription Projection'!N100-'Active Subscription Projection'!O100)*subscription_price*(subscription_length-'Active Subscription Projection'!O$6)/subscription_length</f>
        <v>0</v>
      </c>
      <c r="P100" s="59"/>
      <c r="Q100" s="77">
        <f t="shared" ca="1" si="63"/>
        <v>46295.44771290991</v>
      </c>
      <c r="S100" s="70">
        <f t="shared" si="80"/>
        <v>94</v>
      </c>
      <c r="T100" s="77">
        <f ca="1">('Active Subscription Projection'!C100-'Active Subscription Projection'!D100)*admin_cost</f>
        <v>945</v>
      </c>
      <c r="U100" s="77">
        <f ca="1">('Active Subscription Projection'!D100-'Active Subscription Projection'!E100)*admin_cost</f>
        <v>412.96499999999992</v>
      </c>
      <c r="V100" s="77">
        <f ca="1">('Active Subscription Projection'!E100-'Active Subscription Projection'!F100)*admin_cost</f>
        <v>804.60658500000022</v>
      </c>
      <c r="W100" s="77">
        <f ca="1">('Active Subscription Projection'!F100-'Active Subscription Projection'!G100)*admin_cost</f>
        <v>26.687142074999883</v>
      </c>
      <c r="X100" s="77">
        <f ca="1">('Active Subscription Projection'!G100-'Active Subscription Projection'!H100)*admin_cost</f>
        <v>764.74674330120001</v>
      </c>
      <c r="Y100" s="77">
        <f ca="1">('Active Subscription Projection'!H100-'Active Subscription Projection'!I100)*admin_cost</f>
        <v>468.23743655125145</v>
      </c>
      <c r="Z100" s="77">
        <f ca="1">('Active Subscription Projection'!I100-'Active Subscription Projection'!J100)*admin_cost</f>
        <v>142.721498257539</v>
      </c>
      <c r="AA100" s="77">
        <f ca="1">('Active Subscription Projection'!J100-'Active Subscription Projection'!K100)*admin_cost</f>
        <v>684.69619349781169</v>
      </c>
      <c r="AB100" s="77">
        <f ca="1">('Active Subscription Projection'!K100-'Active Subscription Projection'!L100)*admin_cost</f>
        <v>191.77002467771433</v>
      </c>
      <c r="AC100" s="77">
        <f ca="1">('Active Subscription Projection'!L100-'Active Subscription Projection'!M100)*admin_cost</f>
        <v>55.054248779510772</v>
      </c>
      <c r="AD100" s="77">
        <f ca="1">('Active Subscription Projection'!M100-'Active Subscription Projection'!N100)*admin_cost</f>
        <v>441.51672379541617</v>
      </c>
      <c r="AE100" s="77">
        <f ca="1">('Active Subscription Projection'!N100-'Active Subscription Projection'!O100)*admin_cost</f>
        <v>427.8537334787809</v>
      </c>
      <c r="AG100" s="77">
        <f t="shared" ca="1" si="64"/>
        <v>5365.8553294142239</v>
      </c>
      <c r="AI100" s="77">
        <f t="shared" ca="1" si="62"/>
        <v>15000</v>
      </c>
      <c r="AK100" s="70">
        <f t="shared" si="81"/>
        <v>94</v>
      </c>
      <c r="AL100" s="77">
        <f t="shared" ca="1" si="65"/>
        <v>29805</v>
      </c>
      <c r="AM100" s="77">
        <f t="shared" ca="1" si="66"/>
        <v>5919.165</v>
      </c>
      <c r="AN100" s="77">
        <f t="shared" ca="1" si="67"/>
        <v>10459.885605000003</v>
      </c>
      <c r="AO100" s="77">
        <f t="shared" ca="1" si="68"/>
        <v>311.34999087499864</v>
      </c>
      <c r="AP100" s="77">
        <f t="shared" ca="1" si="69"/>
        <v>7902.3830141123999</v>
      </c>
      <c r="AQ100" s="77">
        <f t="shared" ca="1" si="70"/>
        <v>4214.136928961263</v>
      </c>
      <c r="AR100" s="77">
        <f t="shared" ca="1" si="71"/>
        <v>1094.198153307799</v>
      </c>
      <c r="AS100" s="77">
        <f t="shared" ca="1" si="72"/>
        <v>4336.4092254861407</v>
      </c>
      <c r="AT100" s="77">
        <f t="shared" ca="1" si="73"/>
        <v>958.85012338857166</v>
      </c>
      <c r="AU100" s="77">
        <f t="shared" ca="1" si="74"/>
        <v>201.86557885820616</v>
      </c>
      <c r="AV100" s="77">
        <f t="shared" ca="1" si="75"/>
        <v>1030.2056888559709</v>
      </c>
      <c r="AW100" s="77">
        <f t="shared" ca="1" si="76"/>
        <v>427.8537334787809</v>
      </c>
      <c r="AY100" s="77">
        <f t="shared" ca="1" si="77"/>
        <v>66661.303042324129</v>
      </c>
      <c r="AZ100" s="63"/>
      <c r="BA100" s="83" t="b">
        <f t="shared" ca="1" si="78"/>
        <v>1</v>
      </c>
      <c r="BB100" s="63"/>
    </row>
    <row r="101" spans="1:54">
      <c r="A101" s="58"/>
      <c r="B101" s="58"/>
      <c r="C101" s="70">
        <f t="shared" si="79"/>
        <v>95</v>
      </c>
      <c r="D101" s="77">
        <f ca="1">('Active Subscription Projection'!C101-'Active Subscription Projection'!D101)*subscription_price*(subscription_length-'Active Subscription Projection'!D$6)/subscription_length</f>
        <v>18810</v>
      </c>
      <c r="E101" s="77">
        <f ca="1">('Active Subscription Projection'!D101-'Active Subscription Projection'!E101)*subscription_price*(subscription_length-'Active Subscription Projection'!E$6)/subscription_length</f>
        <v>8621.5999999999985</v>
      </c>
      <c r="F101" s="77">
        <f ca="1">('Active Subscription Projection'!E101-'Active Subscription Projection'!F101)*subscription_price*(subscription_length-'Active Subscription Projection'!F$6)/subscription_length</f>
        <v>7487.2627200000034</v>
      </c>
      <c r="G101" s="77">
        <f ca="1">('Active Subscription Projection'!F101-'Active Subscription Projection'!G101)*subscription_price*(subscription_length-'Active Subscription Projection'!G$6)/subscription_length</f>
        <v>4537.9942809599961</v>
      </c>
      <c r="H101" s="77">
        <f ca="1">('Active Subscription Projection'!G101-'Active Subscription Projection'!H101)*subscription_price*(subscription_length-'Active Subscription Projection'!H$6)/subscription_length</f>
        <v>8229.1381466112034</v>
      </c>
      <c r="I101" s="77">
        <f ca="1">('Active Subscription Projection'!H101-'Active Subscription Projection'!I101)*subscription_price*(subscription_length-'Active Subscription Projection'!I$6)/subscription_length</f>
        <v>3377.7447038705668</v>
      </c>
      <c r="J101" s="77">
        <f ca="1">('Active Subscription Projection'!I101-'Active Subscription Projection'!J101)*subscription_price*(subscription_length-'Active Subscription Projection'!J$6)/subscription_length</f>
        <v>3839.660998287809</v>
      </c>
      <c r="K101" s="77">
        <f ca="1">('Active Subscription Projection'!J101-'Active Subscription Projection'!K101)*subscription_price*(subscription_length-'Active Subscription Projection'!K$6)/subscription_length</f>
        <v>1549.7644011413267</v>
      </c>
      <c r="L101" s="77">
        <f ca="1">('Active Subscription Projection'!K101-'Active Subscription Projection'!L101)*subscription_price*(subscription_length-'Active Subscription Projection'!L$6)/subscription_length</f>
        <v>601.8721383341599</v>
      </c>
      <c r="M101" s="77">
        <f ca="1">('Active Subscription Projection'!L101-'Active Subscription Projection'!M101)*subscription_price*(subscription_length-'Active Subscription Projection'!M$6)/subscription_length</f>
        <v>1062.1538561252073</v>
      </c>
      <c r="N101" s="77">
        <f ca="1">('Active Subscription Projection'!M101-'Active Subscription Projection'!N101)*subscription_price*(subscription_length-'Active Subscription Projection'!N$6)/subscription_length</f>
        <v>418.13065585905724</v>
      </c>
      <c r="O101" s="77">
        <f ca="1">('Active Subscription Projection'!N101-'Active Subscription Projection'!O101)*subscription_price*(subscription_length-'Active Subscription Projection'!O$6)/subscription_length</f>
        <v>0</v>
      </c>
      <c r="P101" s="59"/>
      <c r="Q101" s="77">
        <f t="shared" ca="1" si="63"/>
        <v>58535.321901189331</v>
      </c>
      <c r="S101" s="70">
        <f t="shared" si="80"/>
        <v>95</v>
      </c>
      <c r="T101" s="77">
        <f ca="1">('Active Subscription Projection'!C101-'Active Subscription Projection'!D101)*admin_cost</f>
        <v>1282.5</v>
      </c>
      <c r="U101" s="77">
        <f ca="1">('Active Subscription Projection'!D101-'Active Subscription Projection'!E101)*admin_cost</f>
        <v>646.61999999999989</v>
      </c>
      <c r="V101" s="77">
        <f ca="1">('Active Subscription Projection'!E101-'Active Subscription Projection'!F101)*admin_cost</f>
        <v>623.93856000000028</v>
      </c>
      <c r="W101" s="77">
        <f ca="1">('Active Subscription Projection'!F101-'Active Subscription Projection'!G101)*admin_cost</f>
        <v>425.43696383999963</v>
      </c>
      <c r="X101" s="77">
        <f ca="1">('Active Subscription Projection'!G101-'Active Subscription Projection'!H101)*admin_cost</f>
        <v>881.69337285120037</v>
      </c>
      <c r="Y101" s="77">
        <f ca="1">('Active Subscription Projection'!H101-'Active Subscription Projection'!I101)*admin_cost</f>
        <v>422.21808798382085</v>
      </c>
      <c r="Z101" s="77">
        <f ca="1">('Active Subscription Projection'!I101-'Active Subscription Projection'!J101)*admin_cost</f>
        <v>575.94914974317135</v>
      </c>
      <c r="AA101" s="77">
        <f ca="1">('Active Subscription Projection'!J101-'Active Subscription Projection'!K101)*admin_cost</f>
        <v>290.58082521399876</v>
      </c>
      <c r="AB101" s="77">
        <f ca="1">('Active Subscription Projection'!K101-'Active Subscription Projection'!L101)*admin_cost</f>
        <v>150.46803458353997</v>
      </c>
      <c r="AC101" s="77">
        <f ca="1">('Active Subscription Projection'!L101-'Active Subscription Projection'!M101)*admin_cost</f>
        <v>398.30769604695274</v>
      </c>
      <c r="AD101" s="77">
        <f ca="1">('Active Subscription Projection'!M101-'Active Subscription Projection'!N101)*admin_cost</f>
        <v>313.59799189429293</v>
      </c>
      <c r="AE101" s="77">
        <f ca="1">('Active Subscription Projection'!N101-'Active Subscription Projection'!O101)*admin_cost</f>
        <v>200.97305790880807</v>
      </c>
      <c r="AG101" s="77">
        <f t="shared" ca="1" si="64"/>
        <v>6212.2837400657845</v>
      </c>
      <c r="AI101" s="77">
        <f t="shared" ca="1" si="62"/>
        <v>15000</v>
      </c>
      <c r="AK101" s="70">
        <f t="shared" si="81"/>
        <v>95</v>
      </c>
      <c r="AL101" s="77">
        <f t="shared" ca="1" si="65"/>
        <v>35092.5</v>
      </c>
      <c r="AM101" s="77">
        <f t="shared" ca="1" si="66"/>
        <v>9268.2199999999975</v>
      </c>
      <c r="AN101" s="77">
        <f t="shared" ca="1" si="67"/>
        <v>8111.2012800000039</v>
      </c>
      <c r="AO101" s="77">
        <f t="shared" ca="1" si="68"/>
        <v>4963.4312447999955</v>
      </c>
      <c r="AP101" s="77">
        <f t="shared" ca="1" si="69"/>
        <v>9110.8315194624047</v>
      </c>
      <c r="AQ101" s="77">
        <f t="shared" ca="1" si="70"/>
        <v>3799.9627918543874</v>
      </c>
      <c r="AR101" s="77">
        <f t="shared" ca="1" si="71"/>
        <v>4415.6101480309808</v>
      </c>
      <c r="AS101" s="77">
        <f t="shared" ca="1" si="72"/>
        <v>1840.3452263553254</v>
      </c>
      <c r="AT101" s="77">
        <f t="shared" ca="1" si="73"/>
        <v>752.34017291769987</v>
      </c>
      <c r="AU101" s="77">
        <f t="shared" ca="1" si="74"/>
        <v>1460.4615521721601</v>
      </c>
      <c r="AV101" s="77">
        <f t="shared" ca="1" si="75"/>
        <v>731.72864775335017</v>
      </c>
      <c r="AW101" s="77">
        <f t="shared" ca="1" si="76"/>
        <v>200.97305790880807</v>
      </c>
      <c r="AY101" s="77">
        <f t="shared" ca="1" si="77"/>
        <v>79747.605641255097</v>
      </c>
      <c r="AZ101" s="63"/>
      <c r="BA101" s="83" t="b">
        <f t="shared" ca="1" si="78"/>
        <v>1</v>
      </c>
      <c r="BB101" s="63"/>
    </row>
    <row r="102" spans="1:54">
      <c r="A102" s="58"/>
      <c r="B102" s="58"/>
      <c r="C102" s="70">
        <f t="shared" si="79"/>
        <v>96</v>
      </c>
      <c r="D102" s="77">
        <f ca="1">('Active Subscription Projection'!C102-'Active Subscription Projection'!D102)*subscription_price*(subscription_length-'Active Subscription Projection'!D$6)/subscription_length</f>
        <v>24310</v>
      </c>
      <c r="E102" s="77">
        <f ca="1">('Active Subscription Projection'!D102-'Active Subscription Projection'!E102)*subscription_price*(subscription_length-'Active Subscription Projection'!E$6)/subscription_length</f>
        <v>778.99999999999636</v>
      </c>
      <c r="F102" s="77">
        <f ca="1">('Active Subscription Projection'!E102-'Active Subscription Projection'!F102)*subscription_price*(subscription_length-'Active Subscription Projection'!F$6)/subscription_length</f>
        <v>6455.0277000000015</v>
      </c>
      <c r="G102" s="77">
        <f ca="1">('Active Subscription Projection'!F102-'Active Subscription Projection'!G102)*subscription_price*(subscription_length-'Active Subscription Projection'!G$6)/subscription_length</f>
        <v>10016.660570400003</v>
      </c>
      <c r="H102" s="77">
        <f ca="1">('Active Subscription Projection'!G102-'Active Subscription Projection'!H102)*subscription_price*(subscription_length-'Active Subscription Projection'!H$6)/subscription_length</f>
        <v>3055.1654124683973</v>
      </c>
      <c r="I102" s="77">
        <f ca="1">('Active Subscription Projection'!H102-'Active Subscription Projection'!I102)*subscription_price*(subscription_length-'Active Subscription Projection'!I$6)/subscription_length</f>
        <v>159.19019780756207</v>
      </c>
      <c r="J102" s="77">
        <f ca="1">('Active Subscription Projection'!I102-'Active Subscription Projection'!J102)*subscription_price*(subscription_length-'Active Subscription Projection'!J$6)/subscription_length</f>
        <v>1874.3319206858905</v>
      </c>
      <c r="K102" s="77">
        <f ca="1">('Active Subscription Projection'!J102-'Active Subscription Projection'!K102)*subscription_price*(subscription_length-'Active Subscription Projection'!K$6)/subscription_length</f>
        <v>3904.3337071450369</v>
      </c>
      <c r="L102" s="77">
        <f ca="1">('Active Subscription Projection'!K102-'Active Subscription Projection'!L102)*subscription_price*(subscription_length-'Active Subscription Projection'!L$6)/subscription_length</f>
        <v>1296.5232773990542</v>
      </c>
      <c r="M102" s="77">
        <f ca="1">('Active Subscription Projection'!L102-'Active Subscription Projection'!M102)*subscription_price*(subscription_length-'Active Subscription Projection'!M$6)/subscription_length</f>
        <v>1342.7266523754561</v>
      </c>
      <c r="N102" s="77">
        <f ca="1">('Active Subscription Projection'!M102-'Active Subscription Projection'!N102)*subscription_price*(subscription_length-'Active Subscription Projection'!N$6)/subscription_length</f>
        <v>169.51923986240172</v>
      </c>
      <c r="O102" s="77">
        <f ca="1">('Active Subscription Projection'!N102-'Active Subscription Projection'!O102)*subscription_price*(subscription_length-'Active Subscription Projection'!O$6)/subscription_length</f>
        <v>0</v>
      </c>
      <c r="P102" s="59"/>
      <c r="Q102" s="77">
        <f t="shared" ca="1" si="63"/>
        <v>53362.478678143802</v>
      </c>
      <c r="S102" s="70">
        <f t="shared" si="80"/>
        <v>96</v>
      </c>
      <c r="T102" s="77">
        <f ca="1">('Active Subscription Projection'!C102-'Active Subscription Projection'!D102)*admin_cost</f>
        <v>1657.5</v>
      </c>
      <c r="U102" s="77">
        <f ca="1">('Active Subscription Projection'!D102-'Active Subscription Projection'!E102)*admin_cost</f>
        <v>58.424999999999727</v>
      </c>
      <c r="V102" s="77">
        <f ca="1">('Active Subscription Projection'!E102-'Active Subscription Projection'!F102)*admin_cost</f>
        <v>537.91897500000005</v>
      </c>
      <c r="W102" s="77">
        <f ca="1">('Active Subscription Projection'!F102-'Active Subscription Projection'!G102)*admin_cost</f>
        <v>939.06192847500029</v>
      </c>
      <c r="X102" s="77">
        <f ca="1">('Active Subscription Projection'!G102-'Active Subscription Projection'!H102)*admin_cost</f>
        <v>327.33915133589971</v>
      </c>
      <c r="Y102" s="77">
        <f ca="1">('Active Subscription Projection'!H102-'Active Subscription Projection'!I102)*admin_cost</f>
        <v>19.898774725945259</v>
      </c>
      <c r="Z102" s="77">
        <f ca="1">('Active Subscription Projection'!I102-'Active Subscription Projection'!J102)*admin_cost</f>
        <v>281.14978810288358</v>
      </c>
      <c r="AA102" s="77">
        <f ca="1">('Active Subscription Projection'!J102-'Active Subscription Projection'!K102)*admin_cost</f>
        <v>732.06257008969442</v>
      </c>
      <c r="AB102" s="77">
        <f ca="1">('Active Subscription Projection'!K102-'Active Subscription Projection'!L102)*admin_cost</f>
        <v>324.13081934976356</v>
      </c>
      <c r="AC102" s="77">
        <f ca="1">('Active Subscription Projection'!L102-'Active Subscription Projection'!M102)*admin_cost</f>
        <v>503.52249464079603</v>
      </c>
      <c r="AD102" s="77">
        <f ca="1">('Active Subscription Projection'!M102-'Active Subscription Projection'!N102)*admin_cost</f>
        <v>127.13942989680129</v>
      </c>
      <c r="AE102" s="77">
        <f ca="1">('Active Subscription Projection'!N102-'Active Subscription Projection'!O102)*admin_cost</f>
        <v>233.04657500083624</v>
      </c>
      <c r="AG102" s="77">
        <f t="shared" ca="1" si="64"/>
        <v>5741.1955066176206</v>
      </c>
      <c r="AI102" s="77">
        <f t="shared" ca="1" si="62"/>
        <v>15000</v>
      </c>
      <c r="AK102" s="70">
        <f t="shared" si="81"/>
        <v>96</v>
      </c>
      <c r="AL102" s="77">
        <f t="shared" ca="1" si="65"/>
        <v>40967.5</v>
      </c>
      <c r="AM102" s="77">
        <f t="shared" ca="1" si="66"/>
        <v>837.42499999999609</v>
      </c>
      <c r="AN102" s="77">
        <f t="shared" ca="1" si="67"/>
        <v>6992.9466750000011</v>
      </c>
      <c r="AO102" s="77">
        <f t="shared" ca="1" si="68"/>
        <v>10955.722498875004</v>
      </c>
      <c r="AP102" s="77">
        <f t="shared" ca="1" si="69"/>
        <v>3382.504563804297</v>
      </c>
      <c r="AQ102" s="77">
        <f t="shared" ca="1" si="70"/>
        <v>179.08897253350733</v>
      </c>
      <c r="AR102" s="77">
        <f t="shared" ca="1" si="71"/>
        <v>2155.4817087887741</v>
      </c>
      <c r="AS102" s="77">
        <f t="shared" ca="1" si="72"/>
        <v>4636.3962772347313</v>
      </c>
      <c r="AT102" s="77">
        <f t="shared" ca="1" si="73"/>
        <v>1620.6540967488177</v>
      </c>
      <c r="AU102" s="77">
        <f t="shared" ca="1" si="74"/>
        <v>1846.2491470162522</v>
      </c>
      <c r="AV102" s="77">
        <f t="shared" ca="1" si="75"/>
        <v>296.65866975920301</v>
      </c>
      <c r="AW102" s="77">
        <f t="shared" ca="1" si="76"/>
        <v>233.04657500083624</v>
      </c>
      <c r="AY102" s="77">
        <f t="shared" ca="1" si="77"/>
        <v>74103.674184761388</v>
      </c>
      <c r="AZ102" s="63"/>
      <c r="BA102" s="83" t="b">
        <f t="shared" ca="1" si="78"/>
        <v>1</v>
      </c>
      <c r="BB102" s="63"/>
    </row>
    <row r="103" spans="1:54">
      <c r="A103" s="58"/>
      <c r="B103" s="58"/>
      <c r="C103" s="70">
        <f t="shared" si="79"/>
        <v>97</v>
      </c>
      <c r="D103" s="77">
        <f ca="1">('Active Subscription Projection'!C103-'Active Subscription Projection'!D103)*subscription_price*(subscription_length-'Active Subscription Projection'!D$6)/subscription_length</f>
        <v>16610</v>
      </c>
      <c r="E103" s="77">
        <f ca="1">('Active Subscription Projection'!D103-'Active Subscription Projection'!E103)*subscription_price*(subscription_length-'Active Subscription Projection'!E$6)/subscription_length</f>
        <v>18508.199999999997</v>
      </c>
      <c r="F103" s="77">
        <f ca="1">('Active Subscription Projection'!E103-'Active Subscription Projection'!F103)*subscription_price*(subscription_length-'Active Subscription Projection'!F$6)/subscription_length</f>
        <v>10038.44016</v>
      </c>
      <c r="G103" s="77">
        <f ca="1">('Active Subscription Projection'!F103-'Active Subscription Projection'!G103)*subscription_price*(subscription_length-'Active Subscription Projection'!G$6)/subscription_length</f>
        <v>6716.9380761600041</v>
      </c>
      <c r="H103" s="77">
        <f ca="1">('Active Subscription Projection'!G103-'Active Subscription Projection'!H103)*subscription_price*(subscription_length-'Active Subscription Projection'!H$6)/subscription_length</f>
        <v>5705.3318495846388</v>
      </c>
      <c r="I103" s="77">
        <f ca="1">('Active Subscription Projection'!H103-'Active Subscription Projection'!I103)*subscription_price*(subscription_length-'Active Subscription Projection'!I$6)/subscription_length</f>
        <v>2042.9022733133406</v>
      </c>
      <c r="J103" s="77">
        <f ca="1">('Active Subscription Projection'!I103-'Active Subscription Projection'!J103)*subscription_price*(subscription_length-'Active Subscription Projection'!J$6)/subscription_length</f>
        <v>988.02182672972549</v>
      </c>
      <c r="K103" s="77">
        <f ca="1">('Active Subscription Projection'!J103-'Active Subscription Projection'!K103)*subscription_price*(subscription_length-'Active Subscription Projection'!K$6)/subscription_length</f>
        <v>2171.8413503222328</v>
      </c>
      <c r="L103" s="77">
        <f ca="1">('Active Subscription Projection'!K103-'Active Subscription Projection'!L103)*subscription_price*(subscription_length-'Active Subscription Projection'!L$6)/subscription_length</f>
        <v>1463.7444560818203</v>
      </c>
      <c r="M103" s="77">
        <f ca="1">('Active Subscription Projection'!L103-'Active Subscription Projection'!M103)*subscription_price*(subscription_length-'Active Subscription Projection'!M$6)/subscription_length</f>
        <v>506.03736910257203</v>
      </c>
      <c r="N103" s="77">
        <f ca="1">('Active Subscription Projection'!M103-'Active Subscription Projection'!N103)*subscription_price*(subscription_length-'Active Subscription Projection'!N$6)/subscription_length</f>
        <v>47.084477025134902</v>
      </c>
      <c r="O103" s="77">
        <f ca="1">('Active Subscription Projection'!N103-'Active Subscription Projection'!O103)*subscription_price*(subscription_length-'Active Subscription Projection'!O$6)/subscription_length</f>
        <v>0</v>
      </c>
      <c r="P103" s="59"/>
      <c r="Q103" s="77">
        <f t="shared" ca="1" si="63"/>
        <v>64798.541838319463</v>
      </c>
      <c r="S103" s="70">
        <f t="shared" si="80"/>
        <v>97</v>
      </c>
      <c r="T103" s="77">
        <f ca="1">('Active Subscription Projection'!C103-'Active Subscription Projection'!D103)*admin_cost</f>
        <v>1132.5</v>
      </c>
      <c r="U103" s="77">
        <f ca="1">('Active Subscription Projection'!D103-'Active Subscription Projection'!E103)*admin_cost</f>
        <v>1388.1149999999998</v>
      </c>
      <c r="V103" s="77">
        <f ca="1">('Active Subscription Projection'!E103-'Active Subscription Projection'!F103)*admin_cost</f>
        <v>836.53667999999993</v>
      </c>
      <c r="W103" s="77">
        <f ca="1">('Active Subscription Projection'!F103-'Active Subscription Projection'!G103)*admin_cost</f>
        <v>629.71294464000039</v>
      </c>
      <c r="X103" s="77">
        <f ca="1">('Active Subscription Projection'!G103-'Active Subscription Projection'!H103)*admin_cost</f>
        <v>611.28555531263987</v>
      </c>
      <c r="Y103" s="77">
        <f ca="1">('Active Subscription Projection'!H103-'Active Subscription Projection'!I103)*admin_cost</f>
        <v>255.36278416416758</v>
      </c>
      <c r="Z103" s="77">
        <f ca="1">('Active Subscription Projection'!I103-'Active Subscription Projection'!J103)*admin_cost</f>
        <v>148.20327400945882</v>
      </c>
      <c r="AA103" s="77">
        <f ca="1">('Active Subscription Projection'!J103-'Active Subscription Projection'!K103)*admin_cost</f>
        <v>407.22025318541864</v>
      </c>
      <c r="AB103" s="77">
        <f ca="1">('Active Subscription Projection'!K103-'Active Subscription Projection'!L103)*admin_cost</f>
        <v>365.93611402045508</v>
      </c>
      <c r="AC103" s="77">
        <f ca="1">('Active Subscription Projection'!L103-'Active Subscription Projection'!M103)*admin_cost</f>
        <v>189.76401341346451</v>
      </c>
      <c r="AD103" s="77">
        <f ca="1">('Active Subscription Projection'!M103-'Active Subscription Projection'!N103)*admin_cost</f>
        <v>35.313357768851176</v>
      </c>
      <c r="AE103" s="77">
        <f ca="1">('Active Subscription Projection'!N103-'Active Subscription Projection'!O103)*admin_cost</f>
        <v>88.502951385647066</v>
      </c>
      <c r="AG103" s="77">
        <f t="shared" ca="1" si="64"/>
        <v>6088.4529279001035</v>
      </c>
      <c r="AI103" s="77">
        <f t="shared" ca="1" si="62"/>
        <v>15000</v>
      </c>
      <c r="AK103" s="70">
        <f t="shared" si="81"/>
        <v>97</v>
      </c>
      <c r="AL103" s="77">
        <f t="shared" ca="1" si="65"/>
        <v>32742.5</v>
      </c>
      <c r="AM103" s="77">
        <f t="shared" ca="1" si="66"/>
        <v>19896.314999999995</v>
      </c>
      <c r="AN103" s="77">
        <f t="shared" ca="1" si="67"/>
        <v>10874.976839999999</v>
      </c>
      <c r="AO103" s="77">
        <f t="shared" ca="1" si="68"/>
        <v>7346.6510208000045</v>
      </c>
      <c r="AP103" s="77">
        <f t="shared" ca="1" si="69"/>
        <v>6316.6174048972789</v>
      </c>
      <c r="AQ103" s="77">
        <f t="shared" ca="1" si="70"/>
        <v>2298.265057477508</v>
      </c>
      <c r="AR103" s="77">
        <f t="shared" ca="1" si="71"/>
        <v>1136.2251007391842</v>
      </c>
      <c r="AS103" s="77">
        <f t="shared" ca="1" si="72"/>
        <v>2579.0616035076514</v>
      </c>
      <c r="AT103" s="77">
        <f t="shared" ca="1" si="73"/>
        <v>1829.6805701022754</v>
      </c>
      <c r="AU103" s="77">
        <f t="shared" ca="1" si="74"/>
        <v>695.80138251603648</v>
      </c>
      <c r="AV103" s="77">
        <f t="shared" ca="1" si="75"/>
        <v>82.397834793986078</v>
      </c>
      <c r="AW103" s="77">
        <f t="shared" ca="1" si="76"/>
        <v>88.502951385647066</v>
      </c>
      <c r="AY103" s="77">
        <f t="shared" ca="1" si="77"/>
        <v>85886.994766219563</v>
      </c>
      <c r="AZ103" s="63"/>
      <c r="BA103" s="83" t="b">
        <f t="shared" ca="1" si="78"/>
        <v>1</v>
      </c>
      <c r="BB103" s="63"/>
    </row>
    <row r="104" spans="1:54">
      <c r="A104" s="58"/>
      <c r="B104" s="58"/>
      <c r="C104" s="70">
        <f t="shared" si="79"/>
        <v>98</v>
      </c>
      <c r="D104" s="77">
        <f ca="1">('Active Subscription Projection'!C104-'Active Subscription Projection'!D104)*subscription_price*(subscription_length-'Active Subscription Projection'!D$6)/subscription_length</f>
        <v>8690</v>
      </c>
      <c r="E104" s="77">
        <f ca="1">('Active Subscription Projection'!D104-'Active Subscription Projection'!E104)*subscription_price*(subscription_length-'Active Subscription Projection'!E$6)/subscription_length</f>
        <v>15841.19999999999</v>
      </c>
      <c r="F104" s="77">
        <f ca="1">('Active Subscription Projection'!E104-'Active Subscription Projection'!F104)*subscription_price*(subscription_length-'Active Subscription Projection'!F$6)/subscription_length</f>
        <v>754.96212000000105</v>
      </c>
      <c r="G104" s="77">
        <f ca="1">('Active Subscription Projection'!F104-'Active Subscription Projection'!G104)*subscription_price*(subscription_length-'Active Subscription Projection'!G$6)/subscription_length</f>
        <v>2775.45427776</v>
      </c>
      <c r="H104" s="77">
        <f ca="1">('Active Subscription Projection'!G104-'Active Subscription Projection'!H104)*subscription_price*(subscription_length-'Active Subscription Projection'!H$6)/subscription_length</f>
        <v>9468.7036124284768</v>
      </c>
      <c r="I104" s="77">
        <f ca="1">('Active Subscription Projection'!H104-'Active Subscription Projection'!I104)*subscription_price*(subscription_length-'Active Subscription Projection'!I$6)/subscription_length</f>
        <v>736.14134042156547</v>
      </c>
      <c r="J104" s="77">
        <f ca="1">('Active Subscription Projection'!I104-'Active Subscription Projection'!J104)*subscription_price*(subscription_length-'Active Subscription Projection'!J$6)/subscription_length</f>
        <v>114.3940273448743</v>
      </c>
      <c r="K104" s="77">
        <f ca="1">('Active Subscription Projection'!J104-'Active Subscription Projection'!K104)*subscription_price*(subscription_length-'Active Subscription Projection'!K$6)/subscription_length</f>
        <v>2734.4748296518992</v>
      </c>
      <c r="L104" s="77">
        <f ca="1">('Active Subscription Projection'!K104-'Active Subscription Projection'!L104)*subscription_price*(subscription_length-'Active Subscription Projection'!L$6)/subscription_length</f>
        <v>90.237669378513601</v>
      </c>
      <c r="M104" s="77">
        <f ca="1">('Active Subscription Projection'!L104-'Active Subscription Projection'!M104)*subscription_price*(subscription_length-'Active Subscription Projection'!M$6)/subscription_length</f>
        <v>1554.7348849455211</v>
      </c>
      <c r="N104" s="77">
        <f ca="1">('Active Subscription Projection'!M104-'Active Subscription Projection'!N104)*subscription_price*(subscription_length-'Active Subscription Projection'!N$6)/subscription_length</f>
        <v>773.85932273237086</v>
      </c>
      <c r="O104" s="77">
        <f ca="1">('Active Subscription Projection'!N104-'Active Subscription Projection'!O104)*subscription_price*(subscription_length-'Active Subscription Projection'!O$6)/subscription_length</f>
        <v>0</v>
      </c>
      <c r="P104" s="59"/>
      <c r="Q104" s="77">
        <f t="shared" ca="1" si="63"/>
        <v>43534.162084663214</v>
      </c>
      <c r="S104" s="70">
        <f t="shared" si="80"/>
        <v>98</v>
      </c>
      <c r="T104" s="77">
        <f ca="1">('Active Subscription Projection'!C104-'Active Subscription Projection'!D104)*admin_cost</f>
        <v>592.5</v>
      </c>
      <c r="U104" s="77">
        <f ca="1">('Active Subscription Projection'!D104-'Active Subscription Projection'!E104)*admin_cost</f>
        <v>1188.0899999999992</v>
      </c>
      <c r="V104" s="77">
        <f ca="1">('Active Subscription Projection'!E104-'Active Subscription Projection'!F104)*admin_cost</f>
        <v>62.913510000000088</v>
      </c>
      <c r="W104" s="77">
        <f ca="1">('Active Subscription Projection'!F104-'Active Subscription Projection'!G104)*admin_cost</f>
        <v>260.19883854</v>
      </c>
      <c r="X104" s="77">
        <f ca="1">('Active Subscription Projection'!G104-'Active Subscription Projection'!H104)*admin_cost</f>
        <v>1014.5039584744798</v>
      </c>
      <c r="Y104" s="77">
        <f ca="1">('Active Subscription Projection'!H104-'Active Subscription Projection'!I104)*admin_cost</f>
        <v>92.017667552695684</v>
      </c>
      <c r="Z104" s="77">
        <f ca="1">('Active Subscription Projection'!I104-'Active Subscription Projection'!J104)*admin_cost</f>
        <v>17.159104101731145</v>
      </c>
      <c r="AA104" s="77">
        <f ca="1">('Active Subscription Projection'!J104-'Active Subscription Projection'!K104)*admin_cost</f>
        <v>512.7140305597311</v>
      </c>
      <c r="AB104" s="77">
        <f ca="1">('Active Subscription Projection'!K104-'Active Subscription Projection'!L104)*admin_cost</f>
        <v>22.5594173446284</v>
      </c>
      <c r="AC104" s="77">
        <f ca="1">('Active Subscription Projection'!L104-'Active Subscription Projection'!M104)*admin_cost</f>
        <v>583.02558185457042</v>
      </c>
      <c r="AD104" s="77">
        <f ca="1">('Active Subscription Projection'!M104-'Active Subscription Projection'!N104)*admin_cost</f>
        <v>580.39449204927814</v>
      </c>
      <c r="AE104" s="77">
        <f ca="1">('Active Subscription Projection'!N104-'Active Subscription Projection'!O104)*admin_cost</f>
        <v>249.67056975371986</v>
      </c>
      <c r="AG104" s="77">
        <f t="shared" ca="1" si="64"/>
        <v>5175.7471702308339</v>
      </c>
      <c r="AI104" s="77">
        <f t="shared" ca="1" si="62"/>
        <v>15000</v>
      </c>
      <c r="AK104" s="70">
        <f t="shared" si="81"/>
        <v>98</v>
      </c>
      <c r="AL104" s="77">
        <f t="shared" ca="1" si="65"/>
        <v>24282.5</v>
      </c>
      <c r="AM104" s="77">
        <f t="shared" ca="1" si="66"/>
        <v>17029.28999999999</v>
      </c>
      <c r="AN104" s="77">
        <f t="shared" ca="1" si="67"/>
        <v>817.87563000000114</v>
      </c>
      <c r="AO104" s="77">
        <f t="shared" ca="1" si="68"/>
        <v>3035.6531163</v>
      </c>
      <c r="AP104" s="77">
        <f t="shared" ca="1" si="69"/>
        <v>10483.207570902956</v>
      </c>
      <c r="AQ104" s="77">
        <f t="shared" ca="1" si="70"/>
        <v>828.15900797426116</v>
      </c>
      <c r="AR104" s="77">
        <f t="shared" ca="1" si="71"/>
        <v>131.55313144660545</v>
      </c>
      <c r="AS104" s="77">
        <f t="shared" ca="1" si="72"/>
        <v>3247.1888602116305</v>
      </c>
      <c r="AT104" s="77">
        <f t="shared" ca="1" si="73"/>
        <v>112.797086723142</v>
      </c>
      <c r="AU104" s="77">
        <f t="shared" ca="1" si="74"/>
        <v>2137.7604668000913</v>
      </c>
      <c r="AV104" s="77">
        <f t="shared" ca="1" si="75"/>
        <v>1354.253814781649</v>
      </c>
      <c r="AW104" s="77">
        <f t="shared" ca="1" si="76"/>
        <v>249.67056975371986</v>
      </c>
      <c r="AY104" s="77">
        <f t="shared" ca="1" si="77"/>
        <v>63709.909254894053</v>
      </c>
      <c r="AZ104" s="63"/>
      <c r="BA104" s="83" t="b">
        <f t="shared" ca="1" si="78"/>
        <v>1</v>
      </c>
      <c r="BB104" s="63"/>
    </row>
    <row r="105" spans="1:54">
      <c r="A105" s="58"/>
      <c r="B105" s="58"/>
      <c r="C105" s="70">
        <f t="shared" si="79"/>
        <v>99</v>
      </c>
      <c r="D105" s="77">
        <f ca="1">('Active Subscription Projection'!C105-'Active Subscription Projection'!D105)*subscription_price*(subscription_length-'Active Subscription Projection'!D$6)/subscription_length</f>
        <v>14960</v>
      </c>
      <c r="E105" s="77">
        <f ca="1">('Active Subscription Projection'!D105-'Active Subscription Projection'!E105)*subscription_price*(subscription_length-'Active Subscription Projection'!E$6)/subscription_length</f>
        <v>11145.600000000004</v>
      </c>
      <c r="F105" s="77">
        <f ca="1">('Active Subscription Projection'!E105-'Active Subscription Projection'!F105)*subscription_price*(subscription_length-'Active Subscription Projection'!F$6)/subscription_length</f>
        <v>6434.2511999999997</v>
      </c>
      <c r="G105" s="77">
        <f ca="1">('Active Subscription Projection'!F105-'Active Subscription Projection'!G105)*subscription_price*(subscription_length-'Active Subscription Projection'!G$6)/subscription_length</f>
        <v>7518.8176127999977</v>
      </c>
      <c r="H105" s="77">
        <f ca="1">('Active Subscription Projection'!G105-'Active Subscription Projection'!H105)*subscription_price*(subscription_length-'Active Subscription Projection'!H$6)/subscription_length</f>
        <v>7273.7613670176024</v>
      </c>
      <c r="I105" s="77">
        <f ca="1">('Active Subscription Projection'!H105-'Active Subscription Projection'!I105)*subscription_price*(subscription_length-'Active Subscription Projection'!I$6)/subscription_length</f>
        <v>3507.7141802020051</v>
      </c>
      <c r="J105" s="77">
        <f ca="1">('Active Subscription Projection'!I105-'Active Subscription Projection'!J105)*subscription_price*(subscription_length-'Active Subscription Projection'!J$6)/subscription_length</f>
        <v>2505.6964889732239</v>
      </c>
      <c r="K105" s="77">
        <f ca="1">('Active Subscription Projection'!J105-'Active Subscription Projection'!K105)*subscription_price*(subscription_length-'Active Subscription Projection'!K$6)/subscription_length</f>
        <v>854.04329007891465</v>
      </c>
      <c r="L105" s="77">
        <f ca="1">('Active Subscription Projection'!K105-'Active Subscription Projection'!L105)*subscription_price*(subscription_length-'Active Subscription Projection'!L$6)/subscription_length</f>
        <v>1356.4005432327008</v>
      </c>
      <c r="M105" s="77">
        <f ca="1">('Active Subscription Projection'!L105-'Active Subscription Projection'!M105)*subscription_price*(subscription_length-'Active Subscription Projection'!M$6)/subscription_length</f>
        <v>862.44467873879239</v>
      </c>
      <c r="N105" s="77">
        <f ca="1">('Active Subscription Projection'!M105-'Active Subscription Projection'!N105)*subscription_price*(subscription_length-'Active Subscription Projection'!N$6)/subscription_length</f>
        <v>50.329807323542354</v>
      </c>
      <c r="O105" s="77">
        <f ca="1">('Active Subscription Projection'!N105-'Active Subscription Projection'!O105)*subscription_price*(subscription_length-'Active Subscription Projection'!O$6)/subscription_length</f>
        <v>0</v>
      </c>
      <c r="P105" s="59"/>
      <c r="Q105" s="77">
        <f t="shared" ca="1" si="63"/>
        <v>56469.059168366788</v>
      </c>
      <c r="S105" s="70">
        <f t="shared" si="80"/>
        <v>99</v>
      </c>
      <c r="T105" s="77">
        <f ca="1">('Active Subscription Projection'!C105-'Active Subscription Projection'!D105)*admin_cost</f>
        <v>1020</v>
      </c>
      <c r="U105" s="77">
        <f ca="1">('Active Subscription Projection'!D105-'Active Subscription Projection'!E105)*admin_cost</f>
        <v>835.9200000000003</v>
      </c>
      <c r="V105" s="77">
        <f ca="1">('Active Subscription Projection'!E105-'Active Subscription Projection'!F105)*admin_cost</f>
        <v>536.18759999999997</v>
      </c>
      <c r="W105" s="77">
        <f ca="1">('Active Subscription Projection'!F105-'Active Subscription Projection'!G105)*admin_cost</f>
        <v>704.88915119999979</v>
      </c>
      <c r="X105" s="77">
        <f ca="1">('Active Subscription Projection'!G105-'Active Subscription Projection'!H105)*admin_cost</f>
        <v>779.33157503760026</v>
      </c>
      <c r="Y105" s="77">
        <f ca="1">('Active Subscription Projection'!H105-'Active Subscription Projection'!I105)*admin_cost</f>
        <v>438.46427252525064</v>
      </c>
      <c r="Z105" s="77">
        <f ca="1">('Active Subscription Projection'!I105-'Active Subscription Projection'!J105)*admin_cost</f>
        <v>375.85447334598359</v>
      </c>
      <c r="AA105" s="77">
        <f ca="1">('Active Subscription Projection'!J105-'Active Subscription Projection'!K105)*admin_cost</f>
        <v>160.1331168897965</v>
      </c>
      <c r="AB105" s="77">
        <f ca="1">('Active Subscription Projection'!K105-'Active Subscription Projection'!L105)*admin_cost</f>
        <v>339.1001358081752</v>
      </c>
      <c r="AC105" s="77">
        <f ca="1">('Active Subscription Projection'!L105-'Active Subscription Projection'!M105)*admin_cost</f>
        <v>323.41675452704715</v>
      </c>
      <c r="AD105" s="77">
        <f ca="1">('Active Subscription Projection'!M105-'Active Subscription Projection'!N105)*admin_cost</f>
        <v>37.747355492656766</v>
      </c>
      <c r="AE105" s="77">
        <f ca="1">('Active Subscription Projection'!N105-'Active Subscription Projection'!O105)*admin_cost</f>
        <v>35.081200173122852</v>
      </c>
      <c r="AG105" s="77">
        <f t="shared" ca="1" si="64"/>
        <v>5586.1256349996338</v>
      </c>
      <c r="AI105" s="77">
        <f t="shared" ca="1" si="62"/>
        <v>15000</v>
      </c>
      <c r="AK105" s="70">
        <f t="shared" si="81"/>
        <v>99</v>
      </c>
      <c r="AL105" s="77">
        <f t="shared" ca="1" si="65"/>
        <v>30980</v>
      </c>
      <c r="AM105" s="77">
        <f t="shared" ca="1" si="66"/>
        <v>11981.520000000004</v>
      </c>
      <c r="AN105" s="77">
        <f t="shared" ca="1" si="67"/>
        <v>6970.4387999999999</v>
      </c>
      <c r="AO105" s="77">
        <f t="shared" ca="1" si="68"/>
        <v>8223.7067639999968</v>
      </c>
      <c r="AP105" s="77">
        <f t="shared" ca="1" si="69"/>
        <v>8053.0929420552029</v>
      </c>
      <c r="AQ105" s="77">
        <f t="shared" ca="1" si="70"/>
        <v>3946.1784527272557</v>
      </c>
      <c r="AR105" s="77">
        <f t="shared" ca="1" si="71"/>
        <v>2881.5509623192074</v>
      </c>
      <c r="AS105" s="77">
        <f t="shared" ca="1" si="72"/>
        <v>1014.1764069687111</v>
      </c>
      <c r="AT105" s="77">
        <f t="shared" ca="1" si="73"/>
        <v>1695.5006790408761</v>
      </c>
      <c r="AU105" s="77">
        <f t="shared" ca="1" si="74"/>
        <v>1185.8614332658394</v>
      </c>
      <c r="AV105" s="77">
        <f t="shared" ca="1" si="75"/>
        <v>88.07716281619912</v>
      </c>
      <c r="AW105" s="77">
        <f t="shared" ca="1" si="76"/>
        <v>35.081200173122852</v>
      </c>
      <c r="AY105" s="77">
        <f t="shared" ca="1" si="77"/>
        <v>77055.184803366414</v>
      </c>
      <c r="AZ105" s="63"/>
      <c r="BA105" s="83" t="b">
        <f t="shared" ca="1" si="78"/>
        <v>1</v>
      </c>
      <c r="BB105" s="63"/>
    </row>
    <row r="106" spans="1:54">
      <c r="A106" s="58"/>
      <c r="B106" s="58"/>
      <c r="C106" s="70">
        <f t="shared" si="79"/>
        <v>100</v>
      </c>
      <c r="D106" s="77">
        <f ca="1">('Active Subscription Projection'!C106-'Active Subscription Projection'!D106)*subscription_price*(subscription_length-'Active Subscription Projection'!D$6)/subscription_length</f>
        <v>2860</v>
      </c>
      <c r="E106" s="77">
        <f ca="1">('Active Subscription Projection'!D106-'Active Subscription Projection'!E106)*subscription_price*(subscription_length-'Active Subscription Projection'!E$6)/subscription_length</f>
        <v>19285.199999999993</v>
      </c>
      <c r="F106" s="77">
        <f ca="1">('Active Subscription Projection'!E106-'Active Subscription Projection'!F106)*subscription_price*(subscription_length-'Active Subscription Projection'!F$6)/subscription_length</f>
        <v>4429.1091599999991</v>
      </c>
      <c r="G106" s="77">
        <f ca="1">('Active Subscription Projection'!F106-'Active Subscription Projection'!G106)*subscription_price*(subscription_length-'Active Subscription Projection'!G$6)/subscription_length</f>
        <v>7787.7955926400027</v>
      </c>
      <c r="H106" s="77">
        <f ca="1">('Active Subscription Projection'!G106-'Active Subscription Projection'!H106)*subscription_price*(subscription_length-'Active Subscription Projection'!H$6)/subscription_length</f>
        <v>577.47529029372345</v>
      </c>
      <c r="I106" s="77">
        <f ca="1">('Active Subscription Projection'!H106-'Active Subscription Projection'!I106)*subscription_price*(subscription_length-'Active Subscription Projection'!I$6)/subscription_length</f>
        <v>4547.2181204774588</v>
      </c>
      <c r="J106" s="77">
        <f ca="1">('Active Subscription Projection'!I106-'Active Subscription Projection'!J106)*subscription_price*(subscription_length-'Active Subscription Projection'!J$6)/subscription_length</f>
        <v>990.99290774372548</v>
      </c>
      <c r="K106" s="77">
        <f ca="1">('Active Subscription Projection'!J106-'Active Subscription Projection'!K106)*subscription_price*(subscription_length-'Active Subscription Projection'!K$6)/subscription_length</f>
        <v>127.37562174199411</v>
      </c>
      <c r="L106" s="77">
        <f ca="1">('Active Subscription Projection'!K106-'Active Subscription Projection'!L106)*subscription_price*(subscription_length-'Active Subscription Projection'!L$6)/subscription_length</f>
        <v>3149.4577792870914</v>
      </c>
      <c r="M106" s="77">
        <f ca="1">('Active Subscription Projection'!L106-'Active Subscription Projection'!M106)*subscription_price*(subscription_length-'Active Subscription Projection'!M$6)/subscription_length</f>
        <v>769.06910214410436</v>
      </c>
      <c r="N106" s="77">
        <f ca="1">('Active Subscription Projection'!M106-'Active Subscription Projection'!N106)*subscription_price*(subscription_length-'Active Subscription Projection'!N$6)/subscription_length</f>
        <v>272.71950979823259</v>
      </c>
      <c r="O106" s="77">
        <f ca="1">('Active Subscription Projection'!N106-'Active Subscription Projection'!O106)*subscription_price*(subscription_length-'Active Subscription Projection'!O$6)/subscription_length</f>
        <v>0</v>
      </c>
      <c r="P106" s="59"/>
      <c r="Q106" s="77">
        <f t="shared" ca="1" si="63"/>
        <v>44796.413084126325</v>
      </c>
      <c r="S106" s="70">
        <f t="shared" si="80"/>
        <v>100</v>
      </c>
      <c r="T106" s="77">
        <f ca="1">('Active Subscription Projection'!C106-'Active Subscription Projection'!D106)*admin_cost</f>
        <v>195</v>
      </c>
      <c r="U106" s="77">
        <f ca="1">('Active Subscription Projection'!D106-'Active Subscription Projection'!E106)*admin_cost</f>
        <v>1446.3899999999996</v>
      </c>
      <c r="V106" s="77">
        <f ca="1">('Active Subscription Projection'!E106-'Active Subscription Projection'!F106)*admin_cost</f>
        <v>369.09242999999992</v>
      </c>
      <c r="W106" s="77">
        <f ca="1">('Active Subscription Projection'!F106-'Active Subscription Projection'!G106)*admin_cost</f>
        <v>730.10583681000026</v>
      </c>
      <c r="X106" s="77">
        <f ca="1">('Active Subscription Projection'!G106-'Active Subscription Projection'!H106)*admin_cost</f>
        <v>61.872352531470369</v>
      </c>
      <c r="Y106" s="77">
        <f ca="1">('Active Subscription Projection'!H106-'Active Subscription Projection'!I106)*admin_cost</f>
        <v>568.40226505968235</v>
      </c>
      <c r="Z106" s="77">
        <f ca="1">('Active Subscription Projection'!I106-'Active Subscription Projection'!J106)*admin_cost</f>
        <v>148.64893616155882</v>
      </c>
      <c r="AA106" s="77">
        <f ca="1">('Active Subscription Projection'!J106-'Active Subscription Projection'!K106)*admin_cost</f>
        <v>23.882929076623896</v>
      </c>
      <c r="AB106" s="77">
        <f ca="1">('Active Subscription Projection'!K106-'Active Subscription Projection'!L106)*admin_cost</f>
        <v>787.36444482177285</v>
      </c>
      <c r="AC106" s="77">
        <f ca="1">('Active Subscription Projection'!L106-'Active Subscription Projection'!M106)*admin_cost</f>
        <v>288.40091330403914</v>
      </c>
      <c r="AD106" s="77">
        <f ca="1">('Active Subscription Projection'!M106-'Active Subscription Projection'!N106)*admin_cost</f>
        <v>204.53963234867444</v>
      </c>
      <c r="AE106" s="77">
        <f ca="1">('Active Subscription Projection'!N106-'Active Subscription Projection'!O106)*admin_cost</f>
        <v>165.9306161129432</v>
      </c>
      <c r="AG106" s="77">
        <f t="shared" ca="1" si="64"/>
        <v>4989.6303562267658</v>
      </c>
      <c r="AI106" s="77">
        <f t="shared" ca="1" si="62"/>
        <v>15000</v>
      </c>
      <c r="AK106" s="70">
        <f t="shared" si="81"/>
        <v>100</v>
      </c>
      <c r="AL106" s="77">
        <f t="shared" ca="1" si="65"/>
        <v>18055</v>
      </c>
      <c r="AM106" s="77">
        <f t="shared" ca="1" si="66"/>
        <v>20731.589999999993</v>
      </c>
      <c r="AN106" s="77">
        <f t="shared" ca="1" si="67"/>
        <v>4798.2015899999988</v>
      </c>
      <c r="AO106" s="77">
        <f t="shared" ca="1" si="68"/>
        <v>8517.901429450003</v>
      </c>
      <c r="AP106" s="77">
        <f t="shared" ca="1" si="69"/>
        <v>639.34764282519382</v>
      </c>
      <c r="AQ106" s="77">
        <f t="shared" ca="1" si="70"/>
        <v>5115.6203855371414</v>
      </c>
      <c r="AR106" s="77">
        <f t="shared" ca="1" si="71"/>
        <v>1139.6418439052843</v>
      </c>
      <c r="AS106" s="77">
        <f t="shared" ca="1" si="72"/>
        <v>151.258550818618</v>
      </c>
      <c r="AT106" s="77">
        <f t="shared" ca="1" si="73"/>
        <v>3936.8222241088642</v>
      </c>
      <c r="AU106" s="77">
        <f t="shared" ca="1" si="74"/>
        <v>1057.4700154481434</v>
      </c>
      <c r="AV106" s="77">
        <f t="shared" ca="1" si="75"/>
        <v>477.25914214690704</v>
      </c>
      <c r="AW106" s="77">
        <f t="shared" ca="1" si="76"/>
        <v>165.9306161129432</v>
      </c>
      <c r="AY106" s="77">
        <f t="shared" ca="1" si="77"/>
        <v>64786.043440353096</v>
      </c>
      <c r="AZ106" s="63"/>
      <c r="BA106" s="83" t="b">
        <f t="shared" ca="1" si="78"/>
        <v>1</v>
      </c>
      <c r="BB106" s="63"/>
    </row>
    <row r="107" spans="1:54">
      <c r="A107" s="58"/>
      <c r="B107" s="58"/>
      <c r="C107" s="58"/>
      <c r="D107" s="58"/>
      <c r="E107" s="58"/>
      <c r="F107" s="58"/>
      <c r="G107" s="58"/>
      <c r="H107" s="58"/>
      <c r="I107" s="58"/>
      <c r="J107" s="58"/>
      <c r="K107" s="58"/>
      <c r="L107" s="58"/>
      <c r="M107" s="58"/>
      <c r="N107" s="58"/>
      <c r="O107" s="58"/>
      <c r="P107" s="58"/>
      <c r="Q107" s="58"/>
      <c r="S107" s="58"/>
      <c r="T107" s="58"/>
      <c r="U107" s="58"/>
      <c r="V107" s="58"/>
      <c r="W107" s="58"/>
      <c r="X107" s="58"/>
      <c r="Y107" s="58"/>
      <c r="Z107" s="58"/>
      <c r="AA107" s="58"/>
      <c r="AB107" s="58"/>
      <c r="AC107" s="58"/>
      <c r="AD107" s="58"/>
      <c r="AE107" s="58"/>
      <c r="AG107" s="58"/>
      <c r="AK107" s="58"/>
      <c r="AL107" s="58"/>
      <c r="AM107" s="58"/>
      <c r="AN107" s="58"/>
      <c r="AO107" s="58"/>
      <c r="AP107" s="58"/>
      <c r="AQ107" s="58"/>
      <c r="AR107" s="58"/>
      <c r="AS107" s="58"/>
      <c r="AT107" s="58"/>
      <c r="AU107" s="58"/>
      <c r="AV107" s="58"/>
      <c r="AW107" s="58"/>
      <c r="AY107" s="58"/>
      <c r="AZ107" s="58"/>
      <c r="BA107" s="58"/>
      <c r="BB107" s="58"/>
    </row>
    <row r="109" spans="1:54">
      <c r="C109" s="61" t="s">
        <v>38</v>
      </c>
      <c r="D109" s="78">
        <f ca="1">MIN(D7:D106)</f>
        <v>110</v>
      </c>
      <c r="E109" s="78">
        <f t="shared" ref="E109:O109" ca="1" si="82">MIN(E7:E106)</f>
        <v>380.50000000000182</v>
      </c>
      <c r="F109" s="78">
        <f t="shared" ca="1" si="82"/>
        <v>633.21390000000156</v>
      </c>
      <c r="G109" s="78">
        <f t="shared" ca="1" si="82"/>
        <v>283.49002527999983</v>
      </c>
      <c r="H109" s="78">
        <f t="shared" ca="1" si="82"/>
        <v>0</v>
      </c>
      <c r="I109" s="78">
        <f t="shared" ca="1" si="82"/>
        <v>136.61246258228493</v>
      </c>
      <c r="J109" s="78">
        <f t="shared" ca="1" si="82"/>
        <v>0</v>
      </c>
      <c r="K109" s="78">
        <f t="shared" ca="1" si="82"/>
        <v>28.976730826931089</v>
      </c>
      <c r="L109" s="78">
        <f t="shared" ca="1" si="82"/>
        <v>11.802238724403651</v>
      </c>
      <c r="M109" s="78">
        <f t="shared" ca="1" si="82"/>
        <v>28.804277303632261</v>
      </c>
      <c r="N109" s="78">
        <f t="shared" ca="1" si="82"/>
        <v>6.9050510928250333</v>
      </c>
      <c r="O109" s="78">
        <f t="shared" ca="1" si="82"/>
        <v>0</v>
      </c>
      <c r="P109" s="60"/>
      <c r="Q109" s="78">
        <f t="shared" ref="Q109" ca="1" si="83">MIN(Q7:Q106)</f>
        <v>31443.725043649152</v>
      </c>
      <c r="S109" s="75" t="s">
        <v>38</v>
      </c>
      <c r="T109" s="78">
        <f ca="1">MIN(T7:T106)</f>
        <v>7.5</v>
      </c>
      <c r="U109" s="78">
        <f t="shared" ref="U109:AE109" ca="1" si="84">MIN(U7:U106)</f>
        <v>28.537500000000136</v>
      </c>
      <c r="V109" s="78">
        <f t="shared" ca="1" si="84"/>
        <v>52.76782500000013</v>
      </c>
      <c r="W109" s="78">
        <f t="shared" ca="1" si="84"/>
        <v>26.577189869999984</v>
      </c>
      <c r="X109" s="78">
        <f t="shared" ca="1" si="84"/>
        <v>0</v>
      </c>
      <c r="Y109" s="78">
        <f t="shared" ca="1" si="84"/>
        <v>17.076557822785617</v>
      </c>
      <c r="Z109" s="78">
        <f t="shared" ca="1" si="84"/>
        <v>0</v>
      </c>
      <c r="AA109" s="78">
        <f t="shared" ca="1" si="84"/>
        <v>5.4331370300495792</v>
      </c>
      <c r="AB109" s="78">
        <f t="shared" ca="1" si="84"/>
        <v>2.9505596811009127</v>
      </c>
      <c r="AC109" s="78">
        <f t="shared" ca="1" si="84"/>
        <v>10.801603988862098</v>
      </c>
      <c r="AD109" s="78">
        <f t="shared" ca="1" si="84"/>
        <v>5.1787883196187749</v>
      </c>
      <c r="AE109" s="78">
        <f t="shared" ca="1" si="84"/>
        <v>7.6350431216396828</v>
      </c>
      <c r="AG109" s="78">
        <f t="shared" ref="AG109:AY109" ca="1" si="85">MIN(AG7:AG106)</f>
        <v>4534.245570164614</v>
      </c>
      <c r="AI109" s="78">
        <f t="shared" ref="AI109" ca="1" si="86">MIN(AI7:AI106)</f>
        <v>15000</v>
      </c>
      <c r="AK109" s="75" t="s">
        <v>38</v>
      </c>
      <c r="AL109" s="78">
        <f ca="1">MIN(AL7:AL106)</f>
        <v>15117.5</v>
      </c>
      <c r="AM109" s="78">
        <f t="shared" ref="AM109:AW109" ca="1" si="87">MIN(AM7:AM106)</f>
        <v>409.03750000000196</v>
      </c>
      <c r="AN109" s="78">
        <f t="shared" ca="1" si="87"/>
        <v>685.98172500000169</v>
      </c>
      <c r="AO109" s="78">
        <f t="shared" ca="1" si="87"/>
        <v>310.06721514999981</v>
      </c>
      <c r="AP109" s="78">
        <f t="shared" ca="1" si="87"/>
        <v>0</v>
      </c>
      <c r="AQ109" s="78">
        <f t="shared" ca="1" si="87"/>
        <v>153.68902040507055</v>
      </c>
      <c r="AR109" s="78">
        <f t="shared" ca="1" si="87"/>
        <v>0</v>
      </c>
      <c r="AS109" s="78">
        <f t="shared" ca="1" si="87"/>
        <v>34.409867856980668</v>
      </c>
      <c r="AT109" s="78">
        <f t="shared" ca="1" si="87"/>
        <v>14.752798405504564</v>
      </c>
      <c r="AU109" s="78">
        <f t="shared" ca="1" si="87"/>
        <v>39.60588129249436</v>
      </c>
      <c r="AV109" s="78">
        <f t="shared" ca="1" si="87"/>
        <v>12.083839412443808</v>
      </c>
      <c r="AW109" s="78">
        <f t="shared" ca="1" si="87"/>
        <v>7.6350431216396828</v>
      </c>
      <c r="AY109" s="78">
        <f t="shared" ca="1" si="85"/>
        <v>50977.970613813755</v>
      </c>
      <c r="AZ109" s="60"/>
      <c r="BA109" s="60"/>
      <c r="BB109" s="60"/>
    </row>
    <row r="110" spans="1:54">
      <c r="C110" s="61" t="s">
        <v>39</v>
      </c>
      <c r="D110" s="78">
        <f ca="1">MAX(D7:D106)</f>
        <v>32009.999999999985</v>
      </c>
      <c r="E110" s="78">
        <f t="shared" ref="E110:O110" ca="1" si="88">MAX(E7:E106)</f>
        <v>23249.7</v>
      </c>
      <c r="F110" s="78">
        <f t="shared" ca="1" si="88"/>
        <v>15071.063039999994</v>
      </c>
      <c r="G110" s="78">
        <f t="shared" ca="1" si="88"/>
        <v>11389.784630399998</v>
      </c>
      <c r="H110" s="78">
        <f t="shared" ca="1" si="88"/>
        <v>10247.219357284001</v>
      </c>
      <c r="I110" s="78">
        <f t="shared" ca="1" si="88"/>
        <v>7935.1530066431978</v>
      </c>
      <c r="J110" s="78">
        <f t="shared" ca="1" si="88"/>
        <v>5860.054065637004</v>
      </c>
      <c r="K110" s="78">
        <f t="shared" ca="1" si="88"/>
        <v>4213.5108609328527</v>
      </c>
      <c r="L110" s="78">
        <f t="shared" ca="1" si="88"/>
        <v>3149.4577792870914</v>
      </c>
      <c r="M110" s="78">
        <f t="shared" ca="1" si="88"/>
        <v>1627.5895871462917</v>
      </c>
      <c r="N110" s="78">
        <f t="shared" ca="1" si="88"/>
        <v>907.66561476817787</v>
      </c>
      <c r="O110" s="78">
        <f t="shared" ca="1" si="88"/>
        <v>0</v>
      </c>
      <c r="P110" s="60"/>
      <c r="Q110" s="78">
        <f t="shared" ref="Q110" ca="1" si="89">MAX(Q7:Q106)</f>
        <v>74512.155162344556</v>
      </c>
      <c r="S110" s="75" t="s">
        <v>39</v>
      </c>
      <c r="T110" s="78">
        <f ca="1">MAX(T7:T106)</f>
        <v>2182.4999999999991</v>
      </c>
      <c r="U110" s="78">
        <f t="shared" ref="U110:AE110" ca="1" si="90">MAX(U7:U106)</f>
        <v>1743.7275000000002</v>
      </c>
      <c r="V110" s="78">
        <f t="shared" ca="1" si="90"/>
        <v>1255.9219199999995</v>
      </c>
      <c r="W110" s="78">
        <f t="shared" ca="1" si="90"/>
        <v>1067.7923090999998</v>
      </c>
      <c r="X110" s="78">
        <f t="shared" ca="1" si="90"/>
        <v>1097.9163597090001</v>
      </c>
      <c r="Y110" s="78">
        <f t="shared" ca="1" si="90"/>
        <v>991.89412583039962</v>
      </c>
      <c r="Z110" s="78">
        <f t="shared" ca="1" si="90"/>
        <v>879.00810984555073</v>
      </c>
      <c r="AA110" s="78">
        <f t="shared" ca="1" si="90"/>
        <v>790.03328642490987</v>
      </c>
      <c r="AB110" s="78">
        <f t="shared" ca="1" si="90"/>
        <v>787.36444482177285</v>
      </c>
      <c r="AC110" s="78">
        <f t="shared" ca="1" si="90"/>
        <v>610.34609517985939</v>
      </c>
      <c r="AD110" s="78">
        <f t="shared" ca="1" si="90"/>
        <v>680.74921107613341</v>
      </c>
      <c r="AE110" s="78">
        <f t="shared" ca="1" si="90"/>
        <v>643.06757909792429</v>
      </c>
      <c r="AG110" s="78">
        <f t="shared" ref="AG110:AY110" ca="1" si="91">MAX(AG7:AG106)</f>
        <v>6621.2426156901029</v>
      </c>
      <c r="AI110" s="78">
        <f t="shared" ref="AI110" ca="1" si="92">MAX(AI7:AI106)</f>
        <v>15000</v>
      </c>
      <c r="AK110" s="75" t="s">
        <v>39</v>
      </c>
      <c r="AL110" s="78">
        <f ca="1">MAX(AL7:AL106)</f>
        <v>49192.499999999985</v>
      </c>
      <c r="AM110" s="78">
        <f t="shared" ref="AM110:AW110" ca="1" si="93">MAX(AM7:AM106)</f>
        <v>24993.427500000002</v>
      </c>
      <c r="AN110" s="78">
        <f t="shared" ca="1" si="93"/>
        <v>16326.984959999992</v>
      </c>
      <c r="AO110" s="78">
        <f t="shared" ca="1" si="93"/>
        <v>12457.576939499997</v>
      </c>
      <c r="AP110" s="78">
        <f t="shared" ca="1" si="93"/>
        <v>11345.135716993002</v>
      </c>
      <c r="AQ110" s="78">
        <f t="shared" ca="1" si="93"/>
        <v>8927.0471324735972</v>
      </c>
      <c r="AR110" s="78">
        <f t="shared" ca="1" si="93"/>
        <v>6739.0621754825552</v>
      </c>
      <c r="AS110" s="78">
        <f t="shared" ca="1" si="93"/>
        <v>5003.544147357763</v>
      </c>
      <c r="AT110" s="78">
        <f t="shared" ca="1" si="93"/>
        <v>3936.8222241088642</v>
      </c>
      <c r="AU110" s="78">
        <f t="shared" ca="1" si="93"/>
        <v>2237.935682326151</v>
      </c>
      <c r="AV110" s="78">
        <f t="shared" ca="1" si="93"/>
        <v>1588.4148258443113</v>
      </c>
      <c r="AW110" s="78">
        <f t="shared" ca="1" si="93"/>
        <v>643.06757909792429</v>
      </c>
      <c r="AY110" s="78">
        <f t="shared" ca="1" si="91"/>
        <v>96133.397778034632</v>
      </c>
      <c r="AZ110" s="60"/>
      <c r="BA110" s="60"/>
      <c r="BB110" s="60"/>
    </row>
    <row r="111" spans="1:54">
      <c r="C111" s="61" t="s">
        <v>40</v>
      </c>
      <c r="D111" s="75">
        <f ca="1">COUNT(D7:D106)</f>
        <v>100</v>
      </c>
      <c r="E111" s="75">
        <f t="shared" ref="E111:O111" ca="1" si="94">COUNT(E7:E106)</f>
        <v>100</v>
      </c>
      <c r="F111" s="75">
        <f t="shared" ca="1" si="94"/>
        <v>100</v>
      </c>
      <c r="G111" s="75">
        <f t="shared" ca="1" si="94"/>
        <v>100</v>
      </c>
      <c r="H111" s="75">
        <f t="shared" ca="1" si="94"/>
        <v>100</v>
      </c>
      <c r="I111" s="75">
        <f t="shared" ca="1" si="94"/>
        <v>100</v>
      </c>
      <c r="J111" s="75">
        <f t="shared" ca="1" si="94"/>
        <v>100</v>
      </c>
      <c r="K111" s="75">
        <f t="shared" ca="1" si="94"/>
        <v>100</v>
      </c>
      <c r="L111" s="75">
        <f t="shared" ca="1" si="94"/>
        <v>100</v>
      </c>
      <c r="M111" s="75">
        <f t="shared" ca="1" si="94"/>
        <v>100</v>
      </c>
      <c r="N111" s="75">
        <f t="shared" ca="1" si="94"/>
        <v>100</v>
      </c>
      <c r="O111" s="75">
        <f t="shared" ca="1" si="94"/>
        <v>100</v>
      </c>
      <c r="Q111" s="75">
        <f t="shared" ref="Q111" ca="1" si="95">COUNT(Q7:Q106)</f>
        <v>100</v>
      </c>
      <c r="S111" s="75" t="s">
        <v>40</v>
      </c>
      <c r="T111" s="75">
        <f ca="1">COUNT(T7:T106)</f>
        <v>100</v>
      </c>
      <c r="U111" s="75">
        <f t="shared" ref="U111:AE111" ca="1" si="96">COUNT(U7:U106)</f>
        <v>100</v>
      </c>
      <c r="V111" s="75">
        <f t="shared" ca="1" si="96"/>
        <v>100</v>
      </c>
      <c r="W111" s="75">
        <f t="shared" ca="1" si="96"/>
        <v>100</v>
      </c>
      <c r="X111" s="75">
        <f t="shared" ca="1" si="96"/>
        <v>100</v>
      </c>
      <c r="Y111" s="75">
        <f t="shared" ca="1" si="96"/>
        <v>100</v>
      </c>
      <c r="Z111" s="75">
        <f t="shared" ca="1" si="96"/>
        <v>100</v>
      </c>
      <c r="AA111" s="75">
        <f t="shared" ca="1" si="96"/>
        <v>100</v>
      </c>
      <c r="AB111" s="75">
        <f t="shared" ca="1" si="96"/>
        <v>100</v>
      </c>
      <c r="AC111" s="75">
        <f t="shared" ca="1" si="96"/>
        <v>100</v>
      </c>
      <c r="AD111" s="75">
        <f t="shared" ca="1" si="96"/>
        <v>100</v>
      </c>
      <c r="AE111" s="75">
        <f t="shared" ca="1" si="96"/>
        <v>100</v>
      </c>
      <c r="AG111" s="75">
        <f t="shared" ref="AG111:AY111" ca="1" si="97">COUNT(AG7:AG106)</f>
        <v>100</v>
      </c>
      <c r="AI111" s="75">
        <f t="shared" ref="AI111" ca="1" si="98">COUNT(AI7:AI106)</f>
        <v>100</v>
      </c>
      <c r="AK111" s="75" t="s">
        <v>40</v>
      </c>
      <c r="AL111" s="75">
        <f ca="1">COUNT(AL7:AL106)</f>
        <v>100</v>
      </c>
      <c r="AM111" s="75">
        <f t="shared" ref="AM111:AW111" ca="1" si="99">COUNT(AM7:AM106)</f>
        <v>100</v>
      </c>
      <c r="AN111" s="75">
        <f t="shared" ca="1" si="99"/>
        <v>100</v>
      </c>
      <c r="AO111" s="75">
        <f t="shared" ca="1" si="99"/>
        <v>100</v>
      </c>
      <c r="AP111" s="75">
        <f t="shared" ca="1" si="99"/>
        <v>100</v>
      </c>
      <c r="AQ111" s="75">
        <f t="shared" ca="1" si="99"/>
        <v>100</v>
      </c>
      <c r="AR111" s="75">
        <f t="shared" ca="1" si="99"/>
        <v>100</v>
      </c>
      <c r="AS111" s="75">
        <f t="shared" ca="1" si="99"/>
        <v>100</v>
      </c>
      <c r="AT111" s="75">
        <f t="shared" ca="1" si="99"/>
        <v>100</v>
      </c>
      <c r="AU111" s="75">
        <f t="shared" ca="1" si="99"/>
        <v>100</v>
      </c>
      <c r="AV111" s="75">
        <f t="shared" ca="1" si="99"/>
        <v>100</v>
      </c>
      <c r="AW111" s="75">
        <f t="shared" ca="1" si="99"/>
        <v>100</v>
      </c>
      <c r="AY111" s="75">
        <f t="shared" ca="1" si="97"/>
        <v>100</v>
      </c>
    </row>
    <row r="112" spans="1:54">
      <c r="C112" s="61" t="s">
        <v>27</v>
      </c>
      <c r="D112" s="78">
        <f ca="1">AVERAGE(D7:D106)</f>
        <v>17149</v>
      </c>
      <c r="E112" s="78">
        <f t="shared" ref="E112:O112" ca="1" si="100">AVERAGE(E7:E106)</f>
        <v>11431.042999999998</v>
      </c>
      <c r="F112" s="78">
        <f t="shared" ca="1" si="100"/>
        <v>6844.2430067999994</v>
      </c>
      <c r="G112" s="78">
        <f t="shared" ca="1" si="100"/>
        <v>5112.265113279198</v>
      </c>
      <c r="H112" s="78">
        <f t="shared" ca="1" si="100"/>
        <v>4673.9806079683985</v>
      </c>
      <c r="I112" s="78">
        <f t="shared" ca="1" si="100"/>
        <v>3124.5764908733759</v>
      </c>
      <c r="J112" s="78">
        <f t="shared" ca="1" si="100"/>
        <v>2448.0851272806608</v>
      </c>
      <c r="K112" s="78">
        <f t="shared" ca="1" si="100"/>
        <v>1715.4766759301963</v>
      </c>
      <c r="L112" s="78">
        <f t="shared" ca="1" si="100"/>
        <v>1189.7187202456778</v>
      </c>
      <c r="M112" s="78">
        <f t="shared" ca="1" si="100"/>
        <v>702.8366624049994</v>
      </c>
      <c r="N112" s="78">
        <f t="shared" ca="1" si="100"/>
        <v>294.3719320845023</v>
      </c>
      <c r="O112" s="78">
        <f t="shared" ca="1" si="100"/>
        <v>0</v>
      </c>
      <c r="P112" s="60"/>
      <c r="Q112" s="78">
        <f t="shared" ref="Q112" ca="1" si="101">AVERAGE(Q7:Q106)</f>
        <v>54685.597336867017</v>
      </c>
      <c r="S112" s="75" t="s">
        <v>27</v>
      </c>
      <c r="T112" s="78">
        <f ca="1">AVERAGE(T7:T106)</f>
        <v>1169.25</v>
      </c>
      <c r="U112" s="78">
        <f t="shared" ref="U112:AE112" ca="1" si="102">AVERAGE(U7:U106)</f>
        <v>857.32822499999997</v>
      </c>
      <c r="V112" s="78">
        <f t="shared" ca="1" si="102"/>
        <v>570.35358390000022</v>
      </c>
      <c r="W112" s="78">
        <f t="shared" ca="1" si="102"/>
        <v>479.27485436992492</v>
      </c>
      <c r="X112" s="78">
        <f t="shared" ca="1" si="102"/>
        <v>500.78363656804237</v>
      </c>
      <c r="Y112" s="78">
        <f t="shared" ca="1" si="102"/>
        <v>390.57206135917198</v>
      </c>
      <c r="Z112" s="78">
        <f t="shared" ca="1" si="102"/>
        <v>367.21276909209911</v>
      </c>
      <c r="AA112" s="78">
        <f t="shared" ca="1" si="102"/>
        <v>321.65187673691179</v>
      </c>
      <c r="AB112" s="78">
        <f t="shared" ca="1" si="102"/>
        <v>297.42968006141945</v>
      </c>
      <c r="AC112" s="78">
        <f t="shared" ca="1" si="102"/>
        <v>263.5637484018747</v>
      </c>
      <c r="AD112" s="78">
        <f t="shared" ca="1" si="102"/>
        <v>220.77894906337676</v>
      </c>
      <c r="AE112" s="78">
        <f t="shared" ca="1" si="102"/>
        <v>216.84919929987592</v>
      </c>
      <c r="AG112" s="78">
        <f t="shared" ref="AG112:AY112" ca="1" si="103">AVERAGE(AG7:AG106)</f>
        <v>5655.0485838527002</v>
      </c>
      <c r="AI112" s="78">
        <f t="shared" ref="AI112" ca="1" si="104">AVERAGE(AI7:AI106)</f>
        <v>15000</v>
      </c>
      <c r="AK112" s="75" t="s">
        <v>27</v>
      </c>
      <c r="AL112" s="78">
        <f ca="1">AVERAGE(AL7:AL106)</f>
        <v>33318.25</v>
      </c>
      <c r="AM112" s="78">
        <f t="shared" ref="AM112:AW112" ca="1" si="105">AVERAGE(AM7:AM106)</f>
        <v>12288.371224999995</v>
      </c>
      <c r="AN112" s="78">
        <f t="shared" ca="1" si="105"/>
        <v>7414.5965906999982</v>
      </c>
      <c r="AO112" s="78">
        <f t="shared" ca="1" si="105"/>
        <v>5591.5399676491252</v>
      </c>
      <c r="AP112" s="78">
        <f t="shared" ca="1" si="105"/>
        <v>5174.764244536439</v>
      </c>
      <c r="AQ112" s="78">
        <f t="shared" ca="1" si="105"/>
        <v>3515.1485522325488</v>
      </c>
      <c r="AR112" s="78">
        <f t="shared" ca="1" si="105"/>
        <v>2815.2978963727592</v>
      </c>
      <c r="AS112" s="78">
        <f t="shared" ca="1" si="105"/>
        <v>2037.1285526671077</v>
      </c>
      <c r="AT112" s="78">
        <f t="shared" ca="1" si="105"/>
        <v>1487.1484003070966</v>
      </c>
      <c r="AU112" s="78">
        <f t="shared" ca="1" si="105"/>
        <v>966.40041080687388</v>
      </c>
      <c r="AV112" s="78">
        <f t="shared" ca="1" si="105"/>
        <v>515.1508811478792</v>
      </c>
      <c r="AW112" s="78">
        <f t="shared" ca="1" si="105"/>
        <v>216.84919929987592</v>
      </c>
      <c r="AY112" s="78">
        <f t="shared" ca="1" si="103"/>
        <v>75340.645920719719</v>
      </c>
      <c r="AZ112" s="60"/>
      <c r="BA112" s="60"/>
      <c r="BB112" s="60"/>
    </row>
    <row r="114" spans="15:15">
      <c r="O114" s="79" t="s">
        <v>70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B2:K112"/>
  <sheetViews>
    <sheetView showGridLines="0" topLeftCell="C1" workbookViewId="0">
      <selection activeCell="F11" sqref="F11"/>
    </sheetView>
  </sheetViews>
  <sheetFormatPr defaultRowHeight="15"/>
  <cols>
    <col min="1" max="1" width="9.140625" style="57"/>
    <col min="2" max="2" width="17.85546875" style="57" bestFit="1" customWidth="1"/>
    <col min="3" max="3" width="25.7109375" style="57" bestFit="1" customWidth="1"/>
    <col min="4" max="4" width="25.7109375" style="57" customWidth="1"/>
    <col min="5" max="5" width="23.140625" style="57" bestFit="1" customWidth="1"/>
    <col min="6" max="6" width="17.85546875" style="57" bestFit="1" customWidth="1"/>
    <col min="7" max="7" width="9.140625" style="57"/>
    <col min="8" max="8" width="55.85546875" style="57" bestFit="1" customWidth="1"/>
    <col min="9" max="9" width="46.28515625" style="57" bestFit="1" customWidth="1"/>
    <col min="10" max="10" width="11.5703125" style="57" bestFit="1" customWidth="1"/>
    <col min="11" max="16384" width="9.140625" style="57"/>
  </cols>
  <sheetData>
    <row r="2" spans="2:11">
      <c r="C2" s="58"/>
      <c r="D2" s="58"/>
      <c r="E2" s="58"/>
      <c r="F2" s="58"/>
      <c r="G2" s="58"/>
      <c r="H2" s="58"/>
      <c r="I2" s="58"/>
      <c r="J2" s="58"/>
      <c r="K2" s="58"/>
    </row>
    <row r="3" spans="2:11" ht="17.25">
      <c r="C3" s="62"/>
      <c r="D3" s="62"/>
      <c r="E3" s="62"/>
      <c r="F3" s="62"/>
      <c r="G3" s="58"/>
      <c r="H3" s="62"/>
      <c r="I3" s="62"/>
      <c r="J3" s="62"/>
      <c r="K3" s="58"/>
    </row>
    <row r="4" spans="2:11">
      <c r="C4" s="58"/>
      <c r="D4" s="58"/>
      <c r="E4" s="58"/>
      <c r="F4" s="58"/>
      <c r="G4" s="58"/>
      <c r="H4" s="58" t="s">
        <v>83</v>
      </c>
      <c r="I4" s="58"/>
      <c r="J4" s="58"/>
      <c r="K4" s="58"/>
    </row>
    <row r="5" spans="2:11">
      <c r="C5" s="58"/>
      <c r="D5" s="58"/>
      <c r="E5" s="58"/>
      <c r="F5" s="58"/>
      <c r="G5" s="58"/>
      <c r="H5" s="58"/>
      <c r="I5" s="58"/>
      <c r="J5" s="58"/>
      <c r="K5" s="58"/>
    </row>
    <row r="6" spans="2:11">
      <c r="B6" s="70" t="s">
        <v>0</v>
      </c>
      <c r="C6" s="70" t="s">
        <v>78</v>
      </c>
      <c r="D6" s="70" t="s">
        <v>81</v>
      </c>
      <c r="E6" s="70" t="s">
        <v>79</v>
      </c>
      <c r="F6" s="70" t="s">
        <v>174</v>
      </c>
      <c r="G6" s="58"/>
      <c r="H6" s="70" t="s">
        <v>82</v>
      </c>
      <c r="I6" s="82">
        <f ca="1">COUNTIF(E7:E106,"&gt;"&amp;Parameters!C13)/E111</f>
        <v>0.25</v>
      </c>
      <c r="J6" s="59"/>
      <c r="K6" s="58"/>
    </row>
    <row r="7" spans="2:11">
      <c r="B7" s="70">
        <v>1</v>
      </c>
      <c r="C7" s="77">
        <f ca="1">'Expense Projection'!AY7</f>
        <v>62025.017654399198</v>
      </c>
      <c r="D7" s="77">
        <f t="shared" ref="D7:D38" ca="1" si="0">initial_no_products*subscription_price</f>
        <v>120000</v>
      </c>
      <c r="E7" s="77">
        <f t="shared" ref="E7:E38" ca="1" si="1">D7-C7</f>
        <v>57974.982345600802</v>
      </c>
      <c r="F7" s="77">
        <f t="shared" ref="F7:F38" ca="1" si="2">IF(E7&gt;minimum_profit,(E7-minimum_profit)*bonus_factor,0)</f>
        <v>797.49823456008016</v>
      </c>
      <c r="G7" s="58"/>
      <c r="H7" s="58"/>
      <c r="I7" s="58"/>
      <c r="J7" s="59"/>
      <c r="K7" s="58"/>
    </row>
    <row r="8" spans="2:11">
      <c r="B8" s="70">
        <f>B7+1</f>
        <v>2</v>
      </c>
      <c r="C8" s="77">
        <f ca="1">'Expense Projection'!AY8</f>
        <v>67539.066774382503</v>
      </c>
      <c r="D8" s="77">
        <f t="shared" ca="1" si="0"/>
        <v>120000</v>
      </c>
      <c r="E8" s="77">
        <f t="shared" ca="1" si="1"/>
        <v>52460.933225617497</v>
      </c>
      <c r="F8" s="77">
        <f t="shared" ca="1" si="2"/>
        <v>246.09332256174969</v>
      </c>
      <c r="G8" s="58"/>
      <c r="H8" s="58" t="s">
        <v>86</v>
      </c>
      <c r="I8" s="58"/>
      <c r="J8" s="58"/>
      <c r="K8" s="58"/>
    </row>
    <row r="9" spans="2:11">
      <c r="B9" s="70">
        <f t="shared" ref="B9:B72" si="3">B8+1</f>
        <v>3</v>
      </c>
      <c r="C9" s="77">
        <f ca="1">'Expense Projection'!AY9</f>
        <v>80339.521685011685</v>
      </c>
      <c r="D9" s="77">
        <f t="shared" ca="1" si="0"/>
        <v>120000</v>
      </c>
      <c r="E9" s="77">
        <f t="shared" ca="1" si="1"/>
        <v>39660.478314988315</v>
      </c>
      <c r="F9" s="77">
        <f t="shared" ca="1" si="2"/>
        <v>0</v>
      </c>
      <c r="G9" s="58"/>
      <c r="H9" s="58"/>
      <c r="I9" s="58"/>
      <c r="J9" s="58"/>
      <c r="K9" s="58"/>
    </row>
    <row r="10" spans="2:11">
      <c r="B10" s="70">
        <f t="shared" si="3"/>
        <v>4</v>
      </c>
      <c r="C10" s="77">
        <f ca="1">'Expense Projection'!AY10</f>
        <v>79033.574147387873</v>
      </c>
      <c r="D10" s="77">
        <f t="shared" ca="1" si="0"/>
        <v>120000</v>
      </c>
      <c r="E10" s="77">
        <f t="shared" ca="1" si="1"/>
        <v>40966.425852612127</v>
      </c>
      <c r="F10" s="77">
        <f t="shared" ca="1" si="2"/>
        <v>0</v>
      </c>
      <c r="G10" s="58"/>
      <c r="H10" s="70" t="s">
        <v>87</v>
      </c>
      <c r="I10" s="81">
        <f ca="1">AVERAGE(F7:F106)</f>
        <v>133.44015021512772</v>
      </c>
      <c r="J10" s="58"/>
      <c r="K10" s="58"/>
    </row>
    <row r="11" spans="2:11">
      <c r="B11" s="70">
        <f t="shared" si="3"/>
        <v>5</v>
      </c>
      <c r="C11" s="77">
        <f ca="1">'Expense Projection'!AY11</f>
        <v>73956.926249724478</v>
      </c>
      <c r="D11" s="77">
        <f t="shared" ca="1" si="0"/>
        <v>120000</v>
      </c>
      <c r="E11" s="77">
        <f t="shared" ca="1" si="1"/>
        <v>46043.073750275522</v>
      </c>
      <c r="F11" s="77">
        <f t="shared" ca="1" si="2"/>
        <v>0</v>
      </c>
      <c r="G11" s="58"/>
      <c r="H11" s="70" t="s">
        <v>88</v>
      </c>
      <c r="I11" s="81">
        <f ca="1">MIN(F7:F106)</f>
        <v>0</v>
      </c>
      <c r="J11" s="58"/>
      <c r="K11" s="58"/>
    </row>
    <row r="12" spans="2:11">
      <c r="B12" s="70">
        <f t="shared" si="3"/>
        <v>6</v>
      </c>
      <c r="C12" s="77">
        <f ca="1">'Expense Projection'!AY12</f>
        <v>64885.310520978062</v>
      </c>
      <c r="D12" s="77">
        <f t="shared" ca="1" si="0"/>
        <v>120000</v>
      </c>
      <c r="E12" s="77">
        <f t="shared" ca="1" si="1"/>
        <v>55114.689479021938</v>
      </c>
      <c r="F12" s="77">
        <f t="shared" ca="1" si="2"/>
        <v>511.4689479021938</v>
      </c>
      <c r="G12" s="58"/>
      <c r="H12" s="70" t="s">
        <v>89</v>
      </c>
      <c r="I12" s="81">
        <f ca="1">MAX(F7:F106)</f>
        <v>1902.2029386186246</v>
      </c>
      <c r="J12" s="65"/>
      <c r="K12" s="58"/>
    </row>
    <row r="13" spans="2:11">
      <c r="B13" s="70">
        <f t="shared" si="3"/>
        <v>7</v>
      </c>
      <c r="C13" s="77">
        <f ca="1">'Expense Projection'!AY13</f>
        <v>83982.476989302217</v>
      </c>
      <c r="D13" s="77">
        <f t="shared" ca="1" si="0"/>
        <v>120000</v>
      </c>
      <c r="E13" s="77">
        <f t="shared" ca="1" si="1"/>
        <v>36017.523010697783</v>
      </c>
      <c r="F13" s="77">
        <f t="shared" ca="1" si="2"/>
        <v>0</v>
      </c>
      <c r="H13" s="58"/>
      <c r="I13" s="58"/>
      <c r="J13" s="58"/>
      <c r="K13" s="58"/>
    </row>
    <row r="14" spans="2:11">
      <c r="B14" s="70">
        <f t="shared" si="3"/>
        <v>8</v>
      </c>
      <c r="C14" s="77">
        <f ca="1">'Expense Projection'!AY14</f>
        <v>77090.351765678919</v>
      </c>
      <c r="D14" s="77">
        <f t="shared" ca="1" si="0"/>
        <v>120000</v>
      </c>
      <c r="E14" s="77">
        <f t="shared" ca="1" si="1"/>
        <v>42909.648234321081</v>
      </c>
      <c r="F14" s="77">
        <f t="shared" ca="1" si="2"/>
        <v>0</v>
      </c>
      <c r="H14" s="58"/>
      <c r="I14" s="58"/>
      <c r="J14" s="65"/>
      <c r="K14" s="58"/>
    </row>
    <row r="15" spans="2:11">
      <c r="B15" s="70">
        <f t="shared" si="3"/>
        <v>9</v>
      </c>
      <c r="C15" s="77">
        <f ca="1">'Expense Projection'!AY15</f>
        <v>76643.719195592494</v>
      </c>
      <c r="D15" s="77">
        <f t="shared" ca="1" si="0"/>
        <v>120000</v>
      </c>
      <c r="E15" s="77">
        <f t="shared" ca="1" si="1"/>
        <v>43356.280804407506</v>
      </c>
      <c r="F15" s="77">
        <f t="shared" ca="1" si="2"/>
        <v>0</v>
      </c>
      <c r="H15" s="58"/>
      <c r="I15" s="58"/>
      <c r="J15" s="65"/>
      <c r="K15" s="58"/>
    </row>
    <row r="16" spans="2:11">
      <c r="B16" s="70">
        <f t="shared" si="3"/>
        <v>10</v>
      </c>
      <c r="C16" s="77">
        <f ca="1">'Expense Projection'!AY16</f>
        <v>75228.07203901207</v>
      </c>
      <c r="D16" s="77">
        <f t="shared" ca="1" si="0"/>
        <v>120000</v>
      </c>
      <c r="E16" s="77">
        <f t="shared" ca="1" si="1"/>
        <v>44771.92796098793</v>
      </c>
      <c r="F16" s="77">
        <f t="shared" ca="1" si="2"/>
        <v>0</v>
      </c>
      <c r="H16" s="58"/>
      <c r="I16" s="58"/>
      <c r="J16" s="58"/>
      <c r="K16" s="58"/>
    </row>
    <row r="17" spans="2:6">
      <c r="B17" s="70">
        <f t="shared" si="3"/>
        <v>11</v>
      </c>
      <c r="C17" s="77">
        <f ca="1">'Expense Projection'!AY17</f>
        <v>87729.022457131447</v>
      </c>
      <c r="D17" s="77">
        <f t="shared" ca="1" si="0"/>
        <v>120000</v>
      </c>
      <c r="E17" s="77">
        <f t="shared" ca="1" si="1"/>
        <v>32270.977542868553</v>
      </c>
      <c r="F17" s="77">
        <f t="shared" ca="1" si="2"/>
        <v>0</v>
      </c>
    </row>
    <row r="18" spans="2:6">
      <c r="B18" s="70">
        <f t="shared" si="3"/>
        <v>12</v>
      </c>
      <c r="C18" s="77">
        <f ca="1">'Expense Projection'!AY18</f>
        <v>70804.964282495304</v>
      </c>
      <c r="D18" s="77">
        <f t="shared" ca="1" si="0"/>
        <v>120000</v>
      </c>
      <c r="E18" s="77">
        <f t="shared" ca="1" si="1"/>
        <v>49195.035717504696</v>
      </c>
      <c r="F18" s="77">
        <f t="shared" ca="1" si="2"/>
        <v>0</v>
      </c>
    </row>
    <row r="19" spans="2:6">
      <c r="B19" s="70">
        <f t="shared" si="3"/>
        <v>13</v>
      </c>
      <c r="C19" s="77">
        <f ca="1">'Expense Projection'!AY19</f>
        <v>69225.205919409593</v>
      </c>
      <c r="D19" s="77">
        <f t="shared" ca="1" si="0"/>
        <v>120000</v>
      </c>
      <c r="E19" s="77">
        <f t="shared" ca="1" si="1"/>
        <v>50774.794080590407</v>
      </c>
      <c r="F19" s="77">
        <f t="shared" ca="1" si="2"/>
        <v>77.479408059040736</v>
      </c>
    </row>
    <row r="20" spans="2:6">
      <c r="B20" s="70">
        <f t="shared" si="3"/>
        <v>14</v>
      </c>
      <c r="C20" s="77">
        <f ca="1">'Expense Projection'!AY20</f>
        <v>77976.53006783055</v>
      </c>
      <c r="D20" s="77">
        <f t="shared" ca="1" si="0"/>
        <v>120000</v>
      </c>
      <c r="E20" s="77">
        <f t="shared" ca="1" si="1"/>
        <v>42023.46993216945</v>
      </c>
      <c r="F20" s="77">
        <f t="shared" ca="1" si="2"/>
        <v>0</v>
      </c>
    </row>
    <row r="21" spans="2:6">
      <c r="B21" s="70">
        <f t="shared" si="3"/>
        <v>15</v>
      </c>
      <c r="C21" s="77">
        <f ca="1">'Expense Projection'!AY21</f>
        <v>96133.397778034632</v>
      </c>
      <c r="D21" s="77">
        <f t="shared" ca="1" si="0"/>
        <v>120000</v>
      </c>
      <c r="E21" s="77">
        <f t="shared" ca="1" si="1"/>
        <v>23866.602221965368</v>
      </c>
      <c r="F21" s="77">
        <f t="shared" ca="1" si="2"/>
        <v>0</v>
      </c>
    </row>
    <row r="22" spans="2:6">
      <c r="B22" s="70">
        <f t="shared" si="3"/>
        <v>16</v>
      </c>
      <c r="C22" s="77">
        <f ca="1">'Expense Projection'!AY22</f>
        <v>78137.067520545621</v>
      </c>
      <c r="D22" s="77">
        <f t="shared" ca="1" si="0"/>
        <v>120000</v>
      </c>
      <c r="E22" s="77">
        <f t="shared" ca="1" si="1"/>
        <v>41862.932479454379</v>
      </c>
      <c r="F22" s="77">
        <f t="shared" ca="1" si="2"/>
        <v>0</v>
      </c>
    </row>
    <row r="23" spans="2:6">
      <c r="B23" s="70">
        <f t="shared" si="3"/>
        <v>17</v>
      </c>
      <c r="C23" s="77">
        <f ca="1">'Expense Projection'!AY23</f>
        <v>63741.141082232913</v>
      </c>
      <c r="D23" s="77">
        <f t="shared" ca="1" si="0"/>
        <v>120000</v>
      </c>
      <c r="E23" s="77">
        <f t="shared" ca="1" si="1"/>
        <v>56258.858917767087</v>
      </c>
      <c r="F23" s="77">
        <f t="shared" ca="1" si="2"/>
        <v>625.88589177670883</v>
      </c>
    </row>
    <row r="24" spans="2:6">
      <c r="B24" s="70">
        <f t="shared" si="3"/>
        <v>18</v>
      </c>
      <c r="C24" s="77">
        <f ca="1">'Expense Projection'!AY24</f>
        <v>79264.595396346063</v>
      </c>
      <c r="D24" s="77">
        <f t="shared" ca="1" si="0"/>
        <v>120000</v>
      </c>
      <c r="E24" s="77">
        <f t="shared" ca="1" si="1"/>
        <v>40735.404603653937</v>
      </c>
      <c r="F24" s="77">
        <f t="shared" ca="1" si="2"/>
        <v>0</v>
      </c>
    </row>
    <row r="25" spans="2:6">
      <c r="B25" s="70">
        <f t="shared" si="3"/>
        <v>19</v>
      </c>
      <c r="C25" s="77">
        <f ca="1">'Expense Projection'!AY25</f>
        <v>74202.748624883825</v>
      </c>
      <c r="D25" s="77">
        <f t="shared" ca="1" si="0"/>
        <v>120000</v>
      </c>
      <c r="E25" s="77">
        <f t="shared" ca="1" si="1"/>
        <v>45797.251375116175</v>
      </c>
      <c r="F25" s="77">
        <f t="shared" ca="1" si="2"/>
        <v>0</v>
      </c>
    </row>
    <row r="26" spans="2:6">
      <c r="B26" s="70">
        <f t="shared" si="3"/>
        <v>20</v>
      </c>
      <c r="C26" s="77">
        <f ca="1">'Expense Projection'!AY26</f>
        <v>75137.184926033107</v>
      </c>
      <c r="D26" s="77">
        <f t="shared" ca="1" si="0"/>
        <v>120000</v>
      </c>
      <c r="E26" s="77">
        <f t="shared" ca="1" si="1"/>
        <v>44862.815073966893</v>
      </c>
      <c r="F26" s="77">
        <f t="shared" ca="1" si="2"/>
        <v>0</v>
      </c>
    </row>
    <row r="27" spans="2:6">
      <c r="B27" s="70">
        <f t="shared" si="3"/>
        <v>21</v>
      </c>
      <c r="C27" s="77">
        <f ca="1">'Expense Projection'!AY27</f>
        <v>73028.759684584889</v>
      </c>
      <c r="D27" s="77">
        <f t="shared" ca="1" si="0"/>
        <v>120000</v>
      </c>
      <c r="E27" s="77">
        <f t="shared" ca="1" si="1"/>
        <v>46971.240315415111</v>
      </c>
      <c r="F27" s="77">
        <f t="shared" ca="1" si="2"/>
        <v>0</v>
      </c>
    </row>
    <row r="28" spans="2:6">
      <c r="B28" s="70">
        <f t="shared" si="3"/>
        <v>22</v>
      </c>
      <c r="C28" s="77">
        <f ca="1">'Expense Projection'!AY28</f>
        <v>80128.425932389568</v>
      </c>
      <c r="D28" s="77">
        <f t="shared" ca="1" si="0"/>
        <v>120000</v>
      </c>
      <c r="E28" s="77">
        <f t="shared" ca="1" si="1"/>
        <v>39871.574067610432</v>
      </c>
      <c r="F28" s="77">
        <f t="shared" ca="1" si="2"/>
        <v>0</v>
      </c>
    </row>
    <row r="29" spans="2:6">
      <c r="B29" s="70">
        <f t="shared" si="3"/>
        <v>23</v>
      </c>
      <c r="C29" s="77">
        <f ca="1">'Expense Projection'!AY29</f>
        <v>89909.015972016045</v>
      </c>
      <c r="D29" s="77">
        <f t="shared" ca="1" si="0"/>
        <v>120000</v>
      </c>
      <c r="E29" s="77">
        <f t="shared" ca="1" si="1"/>
        <v>30090.984027983955</v>
      </c>
      <c r="F29" s="77">
        <f t="shared" ca="1" si="2"/>
        <v>0</v>
      </c>
    </row>
    <row r="30" spans="2:6">
      <c r="B30" s="70">
        <f t="shared" si="3"/>
        <v>24</v>
      </c>
      <c r="C30" s="77">
        <f ca="1">'Expense Projection'!AY30</f>
        <v>73455.384973069973</v>
      </c>
      <c r="D30" s="77">
        <f t="shared" ca="1" si="0"/>
        <v>120000</v>
      </c>
      <c r="E30" s="77">
        <f t="shared" ca="1" si="1"/>
        <v>46544.615026930027</v>
      </c>
      <c r="F30" s="77">
        <f t="shared" ca="1" si="2"/>
        <v>0</v>
      </c>
    </row>
    <row r="31" spans="2:6">
      <c r="B31" s="70">
        <f t="shared" si="3"/>
        <v>25</v>
      </c>
      <c r="C31" s="77">
        <f ca="1">'Expense Projection'!AY31</f>
        <v>78991.507269450361</v>
      </c>
      <c r="D31" s="77">
        <f t="shared" ca="1" si="0"/>
        <v>120000</v>
      </c>
      <c r="E31" s="77">
        <f t="shared" ca="1" si="1"/>
        <v>41008.492730549639</v>
      </c>
      <c r="F31" s="77">
        <f t="shared" ca="1" si="2"/>
        <v>0</v>
      </c>
    </row>
    <row r="32" spans="2:6">
      <c r="B32" s="70">
        <f t="shared" si="3"/>
        <v>26</v>
      </c>
      <c r="C32" s="77">
        <f ca="1">'Expense Projection'!AY32</f>
        <v>72351.800656582331</v>
      </c>
      <c r="D32" s="77">
        <f t="shared" ca="1" si="0"/>
        <v>120000</v>
      </c>
      <c r="E32" s="77">
        <f t="shared" ca="1" si="1"/>
        <v>47648.199343417669</v>
      </c>
      <c r="F32" s="77">
        <f t="shared" ca="1" si="2"/>
        <v>0</v>
      </c>
    </row>
    <row r="33" spans="2:6">
      <c r="B33" s="70">
        <f t="shared" si="3"/>
        <v>27</v>
      </c>
      <c r="C33" s="77">
        <f ca="1">'Expense Projection'!AY33</f>
        <v>89809.551763277195</v>
      </c>
      <c r="D33" s="77">
        <f t="shared" ca="1" si="0"/>
        <v>120000</v>
      </c>
      <c r="E33" s="77">
        <f t="shared" ca="1" si="1"/>
        <v>30190.448236722805</v>
      </c>
      <c r="F33" s="77">
        <f t="shared" ca="1" si="2"/>
        <v>0</v>
      </c>
    </row>
    <row r="34" spans="2:6">
      <c r="B34" s="70">
        <f t="shared" si="3"/>
        <v>28</v>
      </c>
      <c r="C34" s="77">
        <f ca="1">'Expense Projection'!AY34</f>
        <v>82848.525849057973</v>
      </c>
      <c r="D34" s="77">
        <f t="shared" ca="1" si="0"/>
        <v>120000</v>
      </c>
      <c r="E34" s="77">
        <f t="shared" ca="1" si="1"/>
        <v>37151.474150942027</v>
      </c>
      <c r="F34" s="77">
        <f t="shared" ca="1" si="2"/>
        <v>0</v>
      </c>
    </row>
    <row r="35" spans="2:6">
      <c r="B35" s="70">
        <f t="shared" si="3"/>
        <v>29</v>
      </c>
      <c r="C35" s="77">
        <f ca="1">'Expense Projection'!AY35</f>
        <v>68443.074579560925</v>
      </c>
      <c r="D35" s="77">
        <f t="shared" ca="1" si="0"/>
        <v>120000</v>
      </c>
      <c r="E35" s="77">
        <f t="shared" ca="1" si="1"/>
        <v>51556.925420439075</v>
      </c>
      <c r="F35" s="77">
        <f t="shared" ca="1" si="2"/>
        <v>155.69254204390745</v>
      </c>
    </row>
    <row r="36" spans="2:6">
      <c r="B36" s="70">
        <f t="shared" si="3"/>
        <v>30</v>
      </c>
      <c r="C36" s="77">
        <f ca="1">'Expense Projection'!AY36</f>
        <v>90473.856822707443</v>
      </c>
      <c r="D36" s="77">
        <f t="shared" ca="1" si="0"/>
        <v>120000</v>
      </c>
      <c r="E36" s="77">
        <f t="shared" ca="1" si="1"/>
        <v>29526.143177292557</v>
      </c>
      <c r="F36" s="77">
        <f t="shared" ca="1" si="2"/>
        <v>0</v>
      </c>
    </row>
    <row r="37" spans="2:6">
      <c r="B37" s="70">
        <f t="shared" si="3"/>
        <v>31</v>
      </c>
      <c r="C37" s="77">
        <f ca="1">'Expense Projection'!AY37</f>
        <v>82996.126033025183</v>
      </c>
      <c r="D37" s="77">
        <f t="shared" ca="1" si="0"/>
        <v>120000</v>
      </c>
      <c r="E37" s="77">
        <f t="shared" ca="1" si="1"/>
        <v>37003.873966974817</v>
      </c>
      <c r="F37" s="77">
        <f t="shared" ca="1" si="2"/>
        <v>0</v>
      </c>
    </row>
    <row r="38" spans="2:6">
      <c r="B38" s="70">
        <f t="shared" si="3"/>
        <v>32</v>
      </c>
      <c r="C38" s="77">
        <f ca="1">'Expense Projection'!AY38</f>
        <v>78249.929872887762</v>
      </c>
      <c r="D38" s="77">
        <f t="shared" ca="1" si="0"/>
        <v>120000</v>
      </c>
      <c r="E38" s="77">
        <f t="shared" ca="1" si="1"/>
        <v>41750.070127112238</v>
      </c>
      <c r="F38" s="77">
        <f t="shared" ca="1" si="2"/>
        <v>0</v>
      </c>
    </row>
    <row r="39" spans="2:6">
      <c r="B39" s="70">
        <f t="shared" si="3"/>
        <v>33</v>
      </c>
      <c r="C39" s="77">
        <f ca="1">'Expense Projection'!AY39</f>
        <v>67367.020378208923</v>
      </c>
      <c r="D39" s="77">
        <f t="shared" ref="D39:D70" ca="1" si="4">initial_no_products*subscription_price</f>
        <v>120000</v>
      </c>
      <c r="E39" s="77">
        <f t="shared" ref="E39:E70" ca="1" si="5">D39-C39</f>
        <v>52632.979621791077</v>
      </c>
      <c r="F39" s="77">
        <f t="shared" ref="F39:F70" ca="1" si="6">IF(E39&gt;minimum_profit,(E39-minimum_profit)*bonus_factor,0)</f>
        <v>263.29796217910774</v>
      </c>
    </row>
    <row r="40" spans="2:6">
      <c r="B40" s="70">
        <f t="shared" si="3"/>
        <v>34</v>
      </c>
      <c r="C40" s="77">
        <f ca="1">'Expense Projection'!AY40</f>
        <v>50977.970613813755</v>
      </c>
      <c r="D40" s="77">
        <f t="shared" ca="1" si="4"/>
        <v>120000</v>
      </c>
      <c r="E40" s="77">
        <f t="shared" ca="1" si="5"/>
        <v>69022.029386186245</v>
      </c>
      <c r="F40" s="77">
        <f t="shared" ca="1" si="6"/>
        <v>1902.2029386186246</v>
      </c>
    </row>
    <row r="41" spans="2:6">
      <c r="B41" s="70">
        <f t="shared" si="3"/>
        <v>35</v>
      </c>
      <c r="C41" s="77">
        <f ca="1">'Expense Projection'!AY41</f>
        <v>86075.346793305827</v>
      </c>
      <c r="D41" s="77">
        <f t="shared" ca="1" si="4"/>
        <v>120000</v>
      </c>
      <c r="E41" s="77">
        <f t="shared" ca="1" si="5"/>
        <v>33924.653206694173</v>
      </c>
      <c r="F41" s="77">
        <f t="shared" ca="1" si="6"/>
        <v>0</v>
      </c>
    </row>
    <row r="42" spans="2:6">
      <c r="B42" s="70">
        <f t="shared" si="3"/>
        <v>36</v>
      </c>
      <c r="C42" s="77">
        <f ca="1">'Expense Projection'!AY42</f>
        <v>60224.434798948671</v>
      </c>
      <c r="D42" s="77">
        <f t="shared" ca="1" si="4"/>
        <v>120000</v>
      </c>
      <c r="E42" s="77">
        <f t="shared" ca="1" si="5"/>
        <v>59775.565201051329</v>
      </c>
      <c r="F42" s="77">
        <f t="shared" ca="1" si="6"/>
        <v>977.55652010513302</v>
      </c>
    </row>
    <row r="43" spans="2:6">
      <c r="B43" s="70">
        <f t="shared" si="3"/>
        <v>37</v>
      </c>
      <c r="C43" s="77">
        <f ca="1">'Expense Projection'!AY43</f>
        <v>74329.569893516906</v>
      </c>
      <c r="D43" s="77">
        <f t="shared" ca="1" si="4"/>
        <v>120000</v>
      </c>
      <c r="E43" s="77">
        <f t="shared" ca="1" si="5"/>
        <v>45670.430106483094</v>
      </c>
      <c r="F43" s="77">
        <f t="shared" ca="1" si="6"/>
        <v>0</v>
      </c>
    </row>
    <row r="44" spans="2:6">
      <c r="B44" s="70">
        <f t="shared" si="3"/>
        <v>38</v>
      </c>
      <c r="C44" s="77">
        <f ca="1">'Expense Projection'!AY44</f>
        <v>81765.854030977745</v>
      </c>
      <c r="D44" s="77">
        <f t="shared" ca="1" si="4"/>
        <v>120000</v>
      </c>
      <c r="E44" s="77">
        <f t="shared" ca="1" si="5"/>
        <v>38234.145969022255</v>
      </c>
      <c r="F44" s="77">
        <f t="shared" ca="1" si="6"/>
        <v>0</v>
      </c>
    </row>
    <row r="45" spans="2:6">
      <c r="B45" s="70">
        <f t="shared" si="3"/>
        <v>39</v>
      </c>
      <c r="C45" s="77">
        <f ca="1">'Expense Projection'!AY45</f>
        <v>80489.956502417059</v>
      </c>
      <c r="D45" s="77">
        <f t="shared" ca="1" si="4"/>
        <v>120000</v>
      </c>
      <c r="E45" s="77">
        <f t="shared" ca="1" si="5"/>
        <v>39510.043497582941</v>
      </c>
      <c r="F45" s="77">
        <f t="shared" ca="1" si="6"/>
        <v>0</v>
      </c>
    </row>
    <row r="46" spans="2:6">
      <c r="B46" s="70">
        <f t="shared" si="3"/>
        <v>40</v>
      </c>
      <c r="C46" s="77">
        <f ca="1">'Expense Projection'!AY46</f>
        <v>61936.96948496085</v>
      </c>
      <c r="D46" s="77">
        <f t="shared" ca="1" si="4"/>
        <v>120000</v>
      </c>
      <c r="E46" s="77">
        <f t="shared" ca="1" si="5"/>
        <v>58063.03051503915</v>
      </c>
      <c r="F46" s="77">
        <f t="shared" ca="1" si="6"/>
        <v>806.30305150391507</v>
      </c>
    </row>
    <row r="47" spans="2:6">
      <c r="B47" s="70">
        <f t="shared" si="3"/>
        <v>41</v>
      </c>
      <c r="C47" s="77">
        <f ca="1">'Expense Projection'!AY47</f>
        <v>81439.782622543906</v>
      </c>
      <c r="D47" s="77">
        <f t="shared" ca="1" si="4"/>
        <v>120000</v>
      </c>
      <c r="E47" s="77">
        <f t="shared" ca="1" si="5"/>
        <v>38560.217377456094</v>
      </c>
      <c r="F47" s="77">
        <f t="shared" ca="1" si="6"/>
        <v>0</v>
      </c>
    </row>
    <row r="48" spans="2:6">
      <c r="B48" s="70">
        <f t="shared" si="3"/>
        <v>42</v>
      </c>
      <c r="C48" s="77">
        <f ca="1">'Expense Projection'!AY48</f>
        <v>82361.799053685361</v>
      </c>
      <c r="D48" s="77">
        <f t="shared" ca="1" si="4"/>
        <v>120000</v>
      </c>
      <c r="E48" s="77">
        <f t="shared" ca="1" si="5"/>
        <v>37638.200946314639</v>
      </c>
      <c r="F48" s="77">
        <f t="shared" ca="1" si="6"/>
        <v>0</v>
      </c>
    </row>
    <row r="49" spans="2:6">
      <c r="B49" s="70">
        <f t="shared" si="3"/>
        <v>43</v>
      </c>
      <c r="C49" s="77">
        <f ca="1">'Expense Projection'!AY49</f>
        <v>74006.273570808786</v>
      </c>
      <c r="D49" s="77">
        <f t="shared" ca="1" si="4"/>
        <v>120000</v>
      </c>
      <c r="E49" s="77">
        <f t="shared" ca="1" si="5"/>
        <v>45993.726429191214</v>
      </c>
      <c r="F49" s="77">
        <f t="shared" ca="1" si="6"/>
        <v>0</v>
      </c>
    </row>
    <row r="50" spans="2:6">
      <c r="B50" s="70">
        <f t="shared" si="3"/>
        <v>44</v>
      </c>
      <c r="C50" s="77">
        <f ca="1">'Expense Projection'!AY50</f>
        <v>75886.250063428917</v>
      </c>
      <c r="D50" s="77">
        <f t="shared" ca="1" si="4"/>
        <v>120000</v>
      </c>
      <c r="E50" s="77">
        <f t="shared" ca="1" si="5"/>
        <v>44113.749936571083</v>
      </c>
      <c r="F50" s="77">
        <f t="shared" ca="1" si="6"/>
        <v>0</v>
      </c>
    </row>
    <row r="51" spans="2:6">
      <c r="B51" s="70">
        <f t="shared" si="3"/>
        <v>45</v>
      </c>
      <c r="C51" s="77">
        <f ca="1">'Expense Projection'!AY51</f>
        <v>87103.762714700642</v>
      </c>
      <c r="D51" s="77">
        <f t="shared" ca="1" si="4"/>
        <v>120000</v>
      </c>
      <c r="E51" s="77">
        <f t="shared" ca="1" si="5"/>
        <v>32896.237285299358</v>
      </c>
      <c r="F51" s="77">
        <f t="shared" ca="1" si="6"/>
        <v>0</v>
      </c>
    </row>
    <row r="52" spans="2:6">
      <c r="B52" s="70">
        <f t="shared" si="3"/>
        <v>46</v>
      </c>
      <c r="C52" s="77">
        <f ca="1">'Expense Projection'!AY52</f>
        <v>80858.434846188698</v>
      </c>
      <c r="D52" s="77">
        <f t="shared" ca="1" si="4"/>
        <v>120000</v>
      </c>
      <c r="E52" s="77">
        <f t="shared" ca="1" si="5"/>
        <v>39141.565153811302</v>
      </c>
      <c r="F52" s="77">
        <f t="shared" ca="1" si="6"/>
        <v>0</v>
      </c>
    </row>
    <row r="53" spans="2:6">
      <c r="B53" s="70">
        <f t="shared" si="3"/>
        <v>47</v>
      </c>
      <c r="C53" s="77">
        <f ca="1">'Expense Projection'!AY53</f>
        <v>72308.672879812002</v>
      </c>
      <c r="D53" s="77">
        <f t="shared" ca="1" si="4"/>
        <v>120000</v>
      </c>
      <c r="E53" s="77">
        <f t="shared" ca="1" si="5"/>
        <v>47691.327120187998</v>
      </c>
      <c r="F53" s="77">
        <f t="shared" ca="1" si="6"/>
        <v>0</v>
      </c>
    </row>
    <row r="54" spans="2:6">
      <c r="B54" s="70">
        <f t="shared" si="3"/>
        <v>48</v>
      </c>
      <c r="C54" s="77">
        <f ca="1">'Expense Projection'!AY54</f>
        <v>84277.97368003153</v>
      </c>
      <c r="D54" s="77">
        <f t="shared" ca="1" si="4"/>
        <v>120000</v>
      </c>
      <c r="E54" s="77">
        <f t="shared" ca="1" si="5"/>
        <v>35722.02631996847</v>
      </c>
      <c r="F54" s="77">
        <f t="shared" ca="1" si="6"/>
        <v>0</v>
      </c>
    </row>
    <row r="55" spans="2:6">
      <c r="B55" s="70">
        <f t="shared" si="3"/>
        <v>49</v>
      </c>
      <c r="C55" s="77">
        <f ca="1">'Expense Projection'!AY55</f>
        <v>69259.944474917225</v>
      </c>
      <c r="D55" s="77">
        <f t="shared" ca="1" si="4"/>
        <v>120000</v>
      </c>
      <c r="E55" s="77">
        <f t="shared" ca="1" si="5"/>
        <v>50740.055525082775</v>
      </c>
      <c r="F55" s="77">
        <f t="shared" ca="1" si="6"/>
        <v>74.005552508277475</v>
      </c>
    </row>
    <row r="56" spans="2:6">
      <c r="B56" s="70">
        <f t="shared" si="3"/>
        <v>50</v>
      </c>
      <c r="C56" s="77">
        <f ca="1">'Expense Projection'!AY56</f>
        <v>64704.941310810762</v>
      </c>
      <c r="D56" s="77">
        <f t="shared" ca="1" si="4"/>
        <v>120000</v>
      </c>
      <c r="E56" s="77">
        <f t="shared" ca="1" si="5"/>
        <v>55295.058689189238</v>
      </c>
      <c r="F56" s="77">
        <f t="shared" ca="1" si="6"/>
        <v>529.50586891892385</v>
      </c>
    </row>
    <row r="57" spans="2:6">
      <c r="B57" s="70">
        <f t="shared" si="3"/>
        <v>51</v>
      </c>
      <c r="C57" s="77">
        <f ca="1">'Expense Projection'!AY57</f>
        <v>72946.739587854187</v>
      </c>
      <c r="D57" s="77">
        <f t="shared" ca="1" si="4"/>
        <v>120000</v>
      </c>
      <c r="E57" s="77">
        <f t="shared" ca="1" si="5"/>
        <v>47053.260412145813</v>
      </c>
      <c r="F57" s="77">
        <f t="shared" ca="1" si="6"/>
        <v>0</v>
      </c>
    </row>
    <row r="58" spans="2:6">
      <c r="B58" s="70">
        <f t="shared" si="3"/>
        <v>52</v>
      </c>
      <c r="C58" s="77">
        <f ca="1">'Expense Projection'!AY58</f>
        <v>62272.70778265212</v>
      </c>
      <c r="D58" s="77">
        <f t="shared" ca="1" si="4"/>
        <v>120000</v>
      </c>
      <c r="E58" s="77">
        <f t="shared" ca="1" si="5"/>
        <v>57727.29221734788</v>
      </c>
      <c r="F58" s="77">
        <f t="shared" ca="1" si="6"/>
        <v>772.7292217347881</v>
      </c>
    </row>
    <row r="59" spans="2:6">
      <c r="B59" s="70">
        <f t="shared" si="3"/>
        <v>53</v>
      </c>
      <c r="C59" s="77">
        <f ca="1">'Expense Projection'!AY59</f>
        <v>73303.496508296346</v>
      </c>
      <c r="D59" s="77">
        <f t="shared" ca="1" si="4"/>
        <v>120000</v>
      </c>
      <c r="E59" s="77">
        <f t="shared" ca="1" si="5"/>
        <v>46696.503491703654</v>
      </c>
      <c r="F59" s="77">
        <f t="shared" ca="1" si="6"/>
        <v>0</v>
      </c>
    </row>
    <row r="60" spans="2:6">
      <c r="B60" s="70">
        <f t="shared" si="3"/>
        <v>54</v>
      </c>
      <c r="C60" s="77">
        <f ca="1">'Expense Projection'!AY60</f>
        <v>65005.624968095493</v>
      </c>
      <c r="D60" s="77">
        <f t="shared" ca="1" si="4"/>
        <v>120000</v>
      </c>
      <c r="E60" s="77">
        <f t="shared" ca="1" si="5"/>
        <v>54994.375031904507</v>
      </c>
      <c r="F60" s="77">
        <f t="shared" ca="1" si="6"/>
        <v>499.43750319045068</v>
      </c>
    </row>
    <row r="61" spans="2:6">
      <c r="B61" s="70">
        <f t="shared" si="3"/>
        <v>55</v>
      </c>
      <c r="C61" s="77">
        <f ca="1">'Expense Projection'!AY61</f>
        <v>64849.643495890472</v>
      </c>
      <c r="D61" s="77">
        <f t="shared" ca="1" si="4"/>
        <v>120000</v>
      </c>
      <c r="E61" s="77">
        <f t="shared" ca="1" si="5"/>
        <v>55150.356504109528</v>
      </c>
      <c r="F61" s="77">
        <f t="shared" ca="1" si="6"/>
        <v>515.03565041095283</v>
      </c>
    </row>
    <row r="62" spans="2:6">
      <c r="B62" s="70">
        <f t="shared" si="3"/>
        <v>56</v>
      </c>
      <c r="C62" s="77">
        <f ca="1">'Expense Projection'!AY62</f>
        <v>68304.997316413675</v>
      </c>
      <c r="D62" s="77">
        <f t="shared" ca="1" si="4"/>
        <v>120000</v>
      </c>
      <c r="E62" s="77">
        <f t="shared" ca="1" si="5"/>
        <v>51695.002683586325</v>
      </c>
      <c r="F62" s="77">
        <f t="shared" ca="1" si="6"/>
        <v>169.50026835863247</v>
      </c>
    </row>
    <row r="63" spans="2:6">
      <c r="B63" s="70">
        <f t="shared" si="3"/>
        <v>57</v>
      </c>
      <c r="C63" s="77">
        <f ca="1">'Expense Projection'!AY63</f>
        <v>91017.140538540407</v>
      </c>
      <c r="D63" s="77">
        <f t="shared" ca="1" si="4"/>
        <v>120000</v>
      </c>
      <c r="E63" s="77">
        <f t="shared" ca="1" si="5"/>
        <v>28982.859461459593</v>
      </c>
      <c r="F63" s="77">
        <f t="shared" ca="1" si="6"/>
        <v>0</v>
      </c>
    </row>
    <row r="64" spans="2:6">
      <c r="B64" s="70">
        <f t="shared" si="3"/>
        <v>58</v>
      </c>
      <c r="C64" s="77">
        <f ca="1">'Expense Projection'!AY64</f>
        <v>82703.518093468432</v>
      </c>
      <c r="D64" s="77">
        <f t="shared" ca="1" si="4"/>
        <v>120000</v>
      </c>
      <c r="E64" s="77">
        <f t="shared" ca="1" si="5"/>
        <v>37296.481906531568</v>
      </c>
      <c r="F64" s="77">
        <f t="shared" ca="1" si="6"/>
        <v>0</v>
      </c>
    </row>
    <row r="65" spans="2:6">
      <c r="B65" s="70">
        <f t="shared" si="3"/>
        <v>59</v>
      </c>
      <c r="C65" s="77">
        <f ca="1">'Expense Projection'!AY65</f>
        <v>73883.060374739798</v>
      </c>
      <c r="D65" s="77">
        <f t="shared" ca="1" si="4"/>
        <v>120000</v>
      </c>
      <c r="E65" s="77">
        <f t="shared" ca="1" si="5"/>
        <v>46116.939625260202</v>
      </c>
      <c r="F65" s="77">
        <f t="shared" ca="1" si="6"/>
        <v>0</v>
      </c>
    </row>
    <row r="66" spans="2:6">
      <c r="B66" s="70">
        <f t="shared" si="3"/>
        <v>60</v>
      </c>
      <c r="C66" s="77">
        <f ca="1">'Expense Projection'!AY66</f>
        <v>74764.560670656196</v>
      </c>
      <c r="D66" s="77">
        <f t="shared" ca="1" si="4"/>
        <v>120000</v>
      </c>
      <c r="E66" s="77">
        <f t="shared" ca="1" si="5"/>
        <v>45235.439329343804</v>
      </c>
      <c r="F66" s="77">
        <f t="shared" ca="1" si="6"/>
        <v>0</v>
      </c>
    </row>
    <row r="67" spans="2:6">
      <c r="B67" s="70">
        <f t="shared" si="3"/>
        <v>61</v>
      </c>
      <c r="C67" s="77">
        <f ca="1">'Expense Projection'!AY67</f>
        <v>73614.353611008861</v>
      </c>
      <c r="D67" s="77">
        <f t="shared" ca="1" si="4"/>
        <v>120000</v>
      </c>
      <c r="E67" s="77">
        <f t="shared" ca="1" si="5"/>
        <v>46385.646388991139</v>
      </c>
      <c r="F67" s="77">
        <f t="shared" ca="1" si="6"/>
        <v>0</v>
      </c>
    </row>
    <row r="68" spans="2:6">
      <c r="B68" s="70">
        <f t="shared" si="3"/>
        <v>62</v>
      </c>
      <c r="C68" s="77">
        <f ca="1">'Expense Projection'!AY68</f>
        <v>76898.773164966449</v>
      </c>
      <c r="D68" s="77">
        <f t="shared" ca="1" si="4"/>
        <v>120000</v>
      </c>
      <c r="E68" s="77">
        <f t="shared" ca="1" si="5"/>
        <v>43101.226835033551</v>
      </c>
      <c r="F68" s="77">
        <f t="shared" ca="1" si="6"/>
        <v>0</v>
      </c>
    </row>
    <row r="69" spans="2:6">
      <c r="B69" s="70">
        <f t="shared" si="3"/>
        <v>63</v>
      </c>
      <c r="C69" s="77">
        <f ca="1">'Expense Projection'!AY69</f>
        <v>70440.236601449884</v>
      </c>
      <c r="D69" s="77">
        <f t="shared" ca="1" si="4"/>
        <v>120000</v>
      </c>
      <c r="E69" s="77">
        <f t="shared" ca="1" si="5"/>
        <v>49559.763398550116</v>
      </c>
      <c r="F69" s="77">
        <f t="shared" ca="1" si="6"/>
        <v>0</v>
      </c>
    </row>
    <row r="70" spans="2:6">
      <c r="B70" s="70">
        <f t="shared" si="3"/>
        <v>64</v>
      </c>
      <c r="C70" s="77">
        <f ca="1">'Expense Projection'!AY70</f>
        <v>67940.792999442201</v>
      </c>
      <c r="D70" s="77">
        <f t="shared" ca="1" si="4"/>
        <v>120000</v>
      </c>
      <c r="E70" s="77">
        <f t="shared" ca="1" si="5"/>
        <v>52059.207000557799</v>
      </c>
      <c r="F70" s="77">
        <f t="shared" ca="1" si="6"/>
        <v>205.92070005577989</v>
      </c>
    </row>
    <row r="71" spans="2:6">
      <c r="B71" s="70">
        <f t="shared" si="3"/>
        <v>65</v>
      </c>
      <c r="C71" s="77">
        <f ca="1">'Expense Projection'!AY71</f>
        <v>80176.921397889208</v>
      </c>
      <c r="D71" s="77">
        <f t="shared" ref="D71:D106" ca="1" si="7">initial_no_products*subscription_price</f>
        <v>120000</v>
      </c>
      <c r="E71" s="77">
        <f t="shared" ref="E71:E102" ca="1" si="8">D71-C71</f>
        <v>39823.078602110792</v>
      </c>
      <c r="F71" s="77">
        <f t="shared" ref="F71:F102" ca="1" si="9">IF(E71&gt;minimum_profit,(E71-minimum_profit)*bonus_factor,0)</f>
        <v>0</v>
      </c>
    </row>
    <row r="72" spans="2:6">
      <c r="B72" s="70">
        <f t="shared" si="3"/>
        <v>66</v>
      </c>
      <c r="C72" s="77">
        <f ca="1">'Expense Projection'!AY72</f>
        <v>81433.478834607202</v>
      </c>
      <c r="D72" s="77">
        <f t="shared" ca="1" si="7"/>
        <v>120000</v>
      </c>
      <c r="E72" s="77">
        <f t="shared" ca="1" si="8"/>
        <v>38566.521165392798</v>
      </c>
      <c r="F72" s="77">
        <f t="shared" ca="1" si="9"/>
        <v>0</v>
      </c>
    </row>
    <row r="73" spans="2:6">
      <c r="B73" s="70">
        <f t="shared" ref="B73:B106" si="10">B72+1</f>
        <v>67</v>
      </c>
      <c r="C73" s="77">
        <f ca="1">'Expense Projection'!AY73</f>
        <v>72774.47112175572</v>
      </c>
      <c r="D73" s="77">
        <f t="shared" ca="1" si="7"/>
        <v>120000</v>
      </c>
      <c r="E73" s="77">
        <f t="shared" ca="1" si="8"/>
        <v>47225.52887824428</v>
      </c>
      <c r="F73" s="77">
        <f t="shared" ca="1" si="9"/>
        <v>0</v>
      </c>
    </row>
    <row r="74" spans="2:6">
      <c r="B74" s="70">
        <f t="shared" si="10"/>
        <v>68</v>
      </c>
      <c r="C74" s="77">
        <f ca="1">'Expense Projection'!AY74</f>
        <v>74503.326841073285</v>
      </c>
      <c r="D74" s="77">
        <f t="shared" ca="1" si="7"/>
        <v>120000</v>
      </c>
      <c r="E74" s="77">
        <f t="shared" ca="1" si="8"/>
        <v>45496.673158926715</v>
      </c>
      <c r="F74" s="77">
        <f t="shared" ca="1" si="9"/>
        <v>0</v>
      </c>
    </row>
    <row r="75" spans="2:6">
      <c r="B75" s="70">
        <f t="shared" si="10"/>
        <v>69</v>
      </c>
      <c r="C75" s="77">
        <f ca="1">'Expense Projection'!AY75</f>
        <v>66445.615862162958</v>
      </c>
      <c r="D75" s="77">
        <f t="shared" ca="1" si="7"/>
        <v>120000</v>
      </c>
      <c r="E75" s="77">
        <f t="shared" ca="1" si="8"/>
        <v>53554.384137837042</v>
      </c>
      <c r="F75" s="77">
        <f t="shared" ca="1" si="9"/>
        <v>355.43841378370416</v>
      </c>
    </row>
    <row r="76" spans="2:6">
      <c r="B76" s="70">
        <f t="shared" si="10"/>
        <v>70</v>
      </c>
      <c r="C76" s="77">
        <f ca="1">'Expense Projection'!AY76</f>
        <v>83409.272194002348</v>
      </c>
      <c r="D76" s="77">
        <f t="shared" ca="1" si="7"/>
        <v>120000</v>
      </c>
      <c r="E76" s="77">
        <f t="shared" ca="1" si="8"/>
        <v>36590.727805997652</v>
      </c>
      <c r="F76" s="77">
        <f t="shared" ca="1" si="9"/>
        <v>0</v>
      </c>
    </row>
    <row r="77" spans="2:6">
      <c r="B77" s="70">
        <f t="shared" si="10"/>
        <v>71</v>
      </c>
      <c r="C77" s="77">
        <f ca="1">'Expense Projection'!AY77</f>
        <v>72689.037339977804</v>
      </c>
      <c r="D77" s="77">
        <f t="shared" ca="1" si="7"/>
        <v>120000</v>
      </c>
      <c r="E77" s="77">
        <f t="shared" ca="1" si="8"/>
        <v>47310.962660022196</v>
      </c>
      <c r="F77" s="77">
        <f t="shared" ca="1" si="9"/>
        <v>0</v>
      </c>
    </row>
    <row r="78" spans="2:6">
      <c r="B78" s="70">
        <f t="shared" si="10"/>
        <v>72</v>
      </c>
      <c r="C78" s="77">
        <f ca="1">'Expense Projection'!AY78</f>
        <v>71317.918396554465</v>
      </c>
      <c r="D78" s="77">
        <f t="shared" ca="1" si="7"/>
        <v>120000</v>
      </c>
      <c r="E78" s="77">
        <f t="shared" ca="1" si="8"/>
        <v>48682.081603445535</v>
      </c>
      <c r="F78" s="77">
        <f t="shared" ca="1" si="9"/>
        <v>0</v>
      </c>
    </row>
    <row r="79" spans="2:6">
      <c r="B79" s="70">
        <f t="shared" si="10"/>
        <v>73</v>
      </c>
      <c r="C79" s="77">
        <f ca="1">'Expense Projection'!AY79</f>
        <v>75430.310149323195</v>
      </c>
      <c r="D79" s="77">
        <f t="shared" ca="1" si="7"/>
        <v>120000</v>
      </c>
      <c r="E79" s="77">
        <f t="shared" ca="1" si="8"/>
        <v>44569.689850676805</v>
      </c>
      <c r="F79" s="77">
        <f t="shared" ca="1" si="9"/>
        <v>0</v>
      </c>
    </row>
    <row r="80" spans="2:6">
      <c r="B80" s="70">
        <f t="shared" si="10"/>
        <v>74</v>
      </c>
      <c r="C80" s="77">
        <f ca="1">'Expense Projection'!AY80</f>
        <v>70671.788632170676</v>
      </c>
      <c r="D80" s="77">
        <f t="shared" ca="1" si="7"/>
        <v>120000</v>
      </c>
      <c r="E80" s="77">
        <f t="shared" ca="1" si="8"/>
        <v>49328.211367829324</v>
      </c>
      <c r="F80" s="77">
        <f t="shared" ca="1" si="9"/>
        <v>0</v>
      </c>
    </row>
    <row r="81" spans="2:6">
      <c r="B81" s="70">
        <f t="shared" si="10"/>
        <v>75</v>
      </c>
      <c r="C81" s="77">
        <f ca="1">'Expense Projection'!AY81</f>
        <v>71888.170680325478</v>
      </c>
      <c r="D81" s="77">
        <f t="shared" ca="1" si="7"/>
        <v>120000</v>
      </c>
      <c r="E81" s="77">
        <f t="shared" ca="1" si="8"/>
        <v>48111.829319674522</v>
      </c>
      <c r="F81" s="77">
        <f t="shared" ca="1" si="9"/>
        <v>0</v>
      </c>
    </row>
    <row r="82" spans="2:6">
      <c r="B82" s="70">
        <f t="shared" si="10"/>
        <v>76</v>
      </c>
      <c r="C82" s="77">
        <f ca="1">'Expense Projection'!AY82</f>
        <v>86568.272759428175</v>
      </c>
      <c r="D82" s="77">
        <f t="shared" ca="1" si="7"/>
        <v>120000</v>
      </c>
      <c r="E82" s="77">
        <f t="shared" ca="1" si="8"/>
        <v>33431.727240571825</v>
      </c>
      <c r="F82" s="77">
        <f t="shared" ca="1" si="9"/>
        <v>0</v>
      </c>
    </row>
    <row r="83" spans="2:6">
      <c r="B83" s="70">
        <f t="shared" si="10"/>
        <v>77</v>
      </c>
      <c r="C83" s="77">
        <f ca="1">'Expense Projection'!AY83</f>
        <v>71593.357359136906</v>
      </c>
      <c r="D83" s="77">
        <f t="shared" ca="1" si="7"/>
        <v>120000</v>
      </c>
      <c r="E83" s="77">
        <f t="shared" ca="1" si="8"/>
        <v>48406.642640863094</v>
      </c>
      <c r="F83" s="77">
        <f t="shared" ca="1" si="9"/>
        <v>0</v>
      </c>
    </row>
    <row r="84" spans="2:6">
      <c r="B84" s="70">
        <f t="shared" si="10"/>
        <v>78</v>
      </c>
      <c r="C84" s="77">
        <f ca="1">'Expense Projection'!AY84</f>
        <v>87102.079061730648</v>
      </c>
      <c r="D84" s="77">
        <f t="shared" ca="1" si="7"/>
        <v>120000</v>
      </c>
      <c r="E84" s="77">
        <f t="shared" ca="1" si="8"/>
        <v>32897.920938269352</v>
      </c>
      <c r="F84" s="77">
        <f t="shared" ca="1" si="9"/>
        <v>0</v>
      </c>
    </row>
    <row r="85" spans="2:6">
      <c r="B85" s="70">
        <f t="shared" si="10"/>
        <v>79</v>
      </c>
      <c r="C85" s="77">
        <f ca="1">'Expense Projection'!AY85</f>
        <v>73580.826394088406</v>
      </c>
      <c r="D85" s="77">
        <f t="shared" ca="1" si="7"/>
        <v>120000</v>
      </c>
      <c r="E85" s="77">
        <f t="shared" ca="1" si="8"/>
        <v>46419.173605911594</v>
      </c>
      <c r="F85" s="77">
        <f t="shared" ca="1" si="9"/>
        <v>0</v>
      </c>
    </row>
    <row r="86" spans="2:6">
      <c r="B86" s="70">
        <f t="shared" si="10"/>
        <v>80</v>
      </c>
      <c r="C86" s="77">
        <f ca="1">'Expense Projection'!AY86</f>
        <v>71926.594682416631</v>
      </c>
      <c r="D86" s="77">
        <f t="shared" ca="1" si="7"/>
        <v>120000</v>
      </c>
      <c r="E86" s="77">
        <f t="shared" ca="1" si="8"/>
        <v>48073.405317583369</v>
      </c>
      <c r="F86" s="77">
        <f t="shared" ca="1" si="9"/>
        <v>0</v>
      </c>
    </row>
    <row r="87" spans="2:6">
      <c r="B87" s="70">
        <f t="shared" si="10"/>
        <v>81</v>
      </c>
      <c r="C87" s="77">
        <f ca="1">'Expense Projection'!AY87</f>
        <v>85481.88995362437</v>
      </c>
      <c r="D87" s="77">
        <f t="shared" ca="1" si="7"/>
        <v>120000</v>
      </c>
      <c r="E87" s="77">
        <f t="shared" ca="1" si="8"/>
        <v>34518.11004637563</v>
      </c>
      <c r="F87" s="77">
        <f t="shared" ca="1" si="9"/>
        <v>0</v>
      </c>
    </row>
    <row r="88" spans="2:6">
      <c r="B88" s="70">
        <f t="shared" si="10"/>
        <v>82</v>
      </c>
      <c r="C88" s="77">
        <f ca="1">'Expense Projection'!AY88</f>
        <v>79220.82088809635</v>
      </c>
      <c r="D88" s="77">
        <f t="shared" ca="1" si="7"/>
        <v>120000</v>
      </c>
      <c r="E88" s="77">
        <f t="shared" ca="1" si="8"/>
        <v>40779.17911190365</v>
      </c>
      <c r="F88" s="77">
        <f t="shared" ca="1" si="9"/>
        <v>0</v>
      </c>
    </row>
    <row r="89" spans="2:6">
      <c r="B89" s="70">
        <f t="shared" si="10"/>
        <v>83</v>
      </c>
      <c r="C89" s="77">
        <f ca="1">'Expense Projection'!AY89</f>
        <v>76760.277484276434</v>
      </c>
      <c r="D89" s="77">
        <f t="shared" ca="1" si="7"/>
        <v>120000</v>
      </c>
      <c r="E89" s="77">
        <f t="shared" ca="1" si="8"/>
        <v>43239.722515723566</v>
      </c>
      <c r="F89" s="77">
        <f t="shared" ca="1" si="9"/>
        <v>0</v>
      </c>
    </row>
    <row r="90" spans="2:6">
      <c r="B90" s="70">
        <f t="shared" si="10"/>
        <v>84</v>
      </c>
      <c r="C90" s="77">
        <f ca="1">'Expense Projection'!AY90</f>
        <v>59150.813672746583</v>
      </c>
      <c r="D90" s="77">
        <f t="shared" ca="1" si="7"/>
        <v>120000</v>
      </c>
      <c r="E90" s="77">
        <f t="shared" ca="1" si="8"/>
        <v>60849.186327253417</v>
      </c>
      <c r="F90" s="77">
        <f t="shared" ca="1" si="9"/>
        <v>1084.9186327253417</v>
      </c>
    </row>
    <row r="91" spans="2:6">
      <c r="B91" s="70">
        <f t="shared" si="10"/>
        <v>85</v>
      </c>
      <c r="C91" s="77">
        <f ca="1">'Expense Projection'!AY91</f>
        <v>62488.256439546283</v>
      </c>
      <c r="D91" s="77">
        <f t="shared" ca="1" si="7"/>
        <v>120000</v>
      </c>
      <c r="E91" s="77">
        <f t="shared" ca="1" si="8"/>
        <v>57511.743560453717</v>
      </c>
      <c r="F91" s="77">
        <f t="shared" ca="1" si="9"/>
        <v>751.17435604537172</v>
      </c>
    </row>
    <row r="92" spans="2:6">
      <c r="B92" s="70">
        <f t="shared" si="10"/>
        <v>86</v>
      </c>
      <c r="C92" s="77">
        <f ca="1">'Expense Projection'!AY92</f>
        <v>85330.505233248376</v>
      </c>
      <c r="D92" s="77">
        <f t="shared" ca="1" si="7"/>
        <v>120000</v>
      </c>
      <c r="E92" s="77">
        <f t="shared" ca="1" si="8"/>
        <v>34669.494766751624</v>
      </c>
      <c r="F92" s="77">
        <f t="shared" ca="1" si="9"/>
        <v>0</v>
      </c>
    </row>
    <row r="93" spans="2:6">
      <c r="B93" s="70">
        <f t="shared" si="10"/>
        <v>87</v>
      </c>
      <c r="C93" s="77">
        <f ca="1">'Expense Projection'!AY93</f>
        <v>81180.209528177758</v>
      </c>
      <c r="D93" s="77">
        <f t="shared" ca="1" si="7"/>
        <v>120000</v>
      </c>
      <c r="E93" s="77">
        <f t="shared" ca="1" si="8"/>
        <v>38819.790471822242</v>
      </c>
      <c r="F93" s="77">
        <f t="shared" ca="1" si="9"/>
        <v>0</v>
      </c>
    </row>
    <row r="94" spans="2:6">
      <c r="B94" s="70">
        <f t="shared" si="10"/>
        <v>88</v>
      </c>
      <c r="C94" s="77">
        <f ca="1">'Expense Projection'!AY94</f>
        <v>65064.342612864559</v>
      </c>
      <c r="D94" s="77">
        <f t="shared" ca="1" si="7"/>
        <v>120000</v>
      </c>
      <c r="E94" s="77">
        <f t="shared" ca="1" si="8"/>
        <v>54935.657387135441</v>
      </c>
      <c r="F94" s="77">
        <f t="shared" ca="1" si="9"/>
        <v>493.56573871354414</v>
      </c>
    </row>
    <row r="95" spans="2:6">
      <c r="B95" s="70">
        <f t="shared" si="10"/>
        <v>89</v>
      </c>
      <c r="C95" s="77">
        <f ca="1">'Expense Projection'!AY95</f>
        <v>69549.701304863294</v>
      </c>
      <c r="D95" s="77">
        <f t="shared" ca="1" si="7"/>
        <v>120000</v>
      </c>
      <c r="E95" s="77">
        <f t="shared" ca="1" si="8"/>
        <v>50450.298695136706</v>
      </c>
      <c r="F95" s="77">
        <f t="shared" ca="1" si="9"/>
        <v>45.029869513670569</v>
      </c>
    </row>
    <row r="96" spans="2:6">
      <c r="B96" s="70">
        <f t="shared" si="10"/>
        <v>90</v>
      </c>
      <c r="C96" s="77">
        <f ca="1">'Expense Projection'!AY96</f>
        <v>80571.125085868509</v>
      </c>
      <c r="D96" s="77">
        <f t="shared" ca="1" si="7"/>
        <v>120000</v>
      </c>
      <c r="E96" s="77">
        <f t="shared" ca="1" si="8"/>
        <v>39428.874914131491</v>
      </c>
      <c r="F96" s="77">
        <f t="shared" ca="1" si="9"/>
        <v>0</v>
      </c>
    </row>
    <row r="97" spans="2:6">
      <c r="B97" s="70">
        <f t="shared" si="10"/>
        <v>91</v>
      </c>
      <c r="C97" s="77">
        <f ca="1">'Expense Projection'!AY97</f>
        <v>75388.450465352289</v>
      </c>
      <c r="D97" s="77">
        <f t="shared" ca="1" si="7"/>
        <v>120000</v>
      </c>
      <c r="E97" s="77">
        <f t="shared" ca="1" si="8"/>
        <v>44611.549534647711</v>
      </c>
      <c r="F97" s="77">
        <f t="shared" ca="1" si="9"/>
        <v>0</v>
      </c>
    </row>
    <row r="98" spans="2:6">
      <c r="B98" s="70">
        <f t="shared" si="10"/>
        <v>92</v>
      </c>
      <c r="C98" s="77">
        <f ca="1">'Expense Projection'!AY98</f>
        <v>82829.21107621929</v>
      </c>
      <c r="D98" s="77">
        <f t="shared" ca="1" si="7"/>
        <v>120000</v>
      </c>
      <c r="E98" s="77">
        <f t="shared" ca="1" si="8"/>
        <v>37170.78892378071</v>
      </c>
      <c r="F98" s="77">
        <f t="shared" ca="1" si="9"/>
        <v>0</v>
      </c>
    </row>
    <row r="99" spans="2:6">
      <c r="B99" s="70">
        <f t="shared" si="10"/>
        <v>93</v>
      </c>
      <c r="C99" s="77">
        <f ca="1">'Expense Projection'!AY99</f>
        <v>80504.373575695165</v>
      </c>
      <c r="D99" s="77">
        <f t="shared" ca="1" si="7"/>
        <v>120000</v>
      </c>
      <c r="E99" s="77">
        <f t="shared" ca="1" si="8"/>
        <v>39495.626424304835</v>
      </c>
      <c r="F99" s="77">
        <f t="shared" ca="1" si="9"/>
        <v>0</v>
      </c>
    </row>
    <row r="100" spans="2:6">
      <c r="B100" s="70">
        <f t="shared" si="10"/>
        <v>94</v>
      </c>
      <c r="C100" s="77">
        <f ca="1">'Expense Projection'!AY100</f>
        <v>66661.303042324129</v>
      </c>
      <c r="D100" s="77">
        <f t="shared" ca="1" si="7"/>
        <v>120000</v>
      </c>
      <c r="E100" s="77">
        <f t="shared" ca="1" si="8"/>
        <v>53338.696957675871</v>
      </c>
      <c r="F100" s="77">
        <f t="shared" ca="1" si="9"/>
        <v>333.86969576758713</v>
      </c>
    </row>
    <row r="101" spans="2:6">
      <c r="B101" s="70">
        <f t="shared" si="10"/>
        <v>95</v>
      </c>
      <c r="C101" s="77">
        <f ca="1">'Expense Projection'!AY101</f>
        <v>79747.605641255097</v>
      </c>
      <c r="D101" s="77">
        <f t="shared" ca="1" si="7"/>
        <v>120000</v>
      </c>
      <c r="E101" s="77">
        <f t="shared" ca="1" si="8"/>
        <v>40252.394358744903</v>
      </c>
      <c r="F101" s="77">
        <f t="shared" ca="1" si="9"/>
        <v>0</v>
      </c>
    </row>
    <row r="102" spans="2:6">
      <c r="B102" s="70">
        <f t="shared" si="10"/>
        <v>96</v>
      </c>
      <c r="C102" s="77">
        <f ca="1">'Expense Projection'!AY102</f>
        <v>74103.674184761388</v>
      </c>
      <c r="D102" s="77">
        <f t="shared" ca="1" si="7"/>
        <v>120000</v>
      </c>
      <c r="E102" s="77">
        <f t="shared" ca="1" si="8"/>
        <v>45896.325815238612</v>
      </c>
      <c r="F102" s="77">
        <f t="shared" ca="1" si="9"/>
        <v>0</v>
      </c>
    </row>
    <row r="103" spans="2:6">
      <c r="B103" s="70">
        <f t="shared" si="10"/>
        <v>97</v>
      </c>
      <c r="C103" s="77">
        <f ca="1">'Expense Projection'!AY103</f>
        <v>85886.994766219563</v>
      </c>
      <c r="D103" s="77">
        <f t="shared" ca="1" si="7"/>
        <v>120000</v>
      </c>
      <c r="E103" s="77">
        <f t="shared" ref="E103:E106" ca="1" si="11">D103-C103</f>
        <v>34113.005233780437</v>
      </c>
      <c r="F103" s="77">
        <f t="shared" ref="F103:F106" ca="1" si="12">IF(E103&gt;minimum_profit,(E103-minimum_profit)*bonus_factor,0)</f>
        <v>0</v>
      </c>
    </row>
    <row r="104" spans="2:6">
      <c r="B104" s="70">
        <f t="shared" si="10"/>
        <v>98</v>
      </c>
      <c r="C104" s="77">
        <f ca="1">'Expense Projection'!AY104</f>
        <v>63709.909254894053</v>
      </c>
      <c r="D104" s="77">
        <f t="shared" ca="1" si="7"/>
        <v>120000</v>
      </c>
      <c r="E104" s="77">
        <f t="shared" ca="1" si="11"/>
        <v>56290.090745105947</v>
      </c>
      <c r="F104" s="77">
        <f t="shared" ca="1" si="12"/>
        <v>629.0090745105947</v>
      </c>
    </row>
    <row r="105" spans="2:6">
      <c r="B105" s="70">
        <f t="shared" si="10"/>
        <v>99</v>
      </c>
      <c r="C105" s="77">
        <f ca="1">'Expense Projection'!AY105</f>
        <v>77055.184803366414</v>
      </c>
      <c r="D105" s="77">
        <f t="shared" ca="1" si="7"/>
        <v>120000</v>
      </c>
      <c r="E105" s="77">
        <f t="shared" ca="1" si="11"/>
        <v>42944.815196633586</v>
      </c>
      <c r="F105" s="77">
        <f t="shared" ca="1" si="12"/>
        <v>0</v>
      </c>
    </row>
    <row r="106" spans="2:6">
      <c r="B106" s="70">
        <f t="shared" si="10"/>
        <v>100</v>
      </c>
      <c r="C106" s="77">
        <f ca="1">'Expense Projection'!AY106</f>
        <v>64786.043440353096</v>
      </c>
      <c r="D106" s="77">
        <f t="shared" ca="1" si="7"/>
        <v>120000</v>
      </c>
      <c r="E106" s="77">
        <f t="shared" ca="1" si="11"/>
        <v>55213.956559646904</v>
      </c>
      <c r="F106" s="77">
        <f t="shared" ca="1" si="12"/>
        <v>521.39565596469038</v>
      </c>
    </row>
    <row r="107" spans="2:6">
      <c r="C107" s="58"/>
      <c r="D107" s="58"/>
      <c r="E107" s="58"/>
      <c r="F107" s="58"/>
    </row>
    <row r="109" spans="2:6">
      <c r="B109" s="61" t="s">
        <v>38</v>
      </c>
      <c r="C109" s="78">
        <f t="shared" ref="C109" ca="1" si="13">MIN(C7:C106)</f>
        <v>50977.970613813755</v>
      </c>
      <c r="D109" s="78">
        <f t="shared" ref="D109:E109" ca="1" si="14">MIN(D7:D106)</f>
        <v>120000</v>
      </c>
      <c r="E109" s="78">
        <f t="shared" ca="1" si="14"/>
        <v>23866.602221965368</v>
      </c>
      <c r="F109" s="78">
        <f t="shared" ref="F109" ca="1" si="15">MIN(F7:F106)</f>
        <v>0</v>
      </c>
    </row>
    <row r="110" spans="2:6">
      <c r="B110" s="61" t="s">
        <v>39</v>
      </c>
      <c r="C110" s="78">
        <f t="shared" ref="C110" ca="1" si="16">MAX(C7:C106)</f>
        <v>96133.397778034632</v>
      </c>
      <c r="D110" s="78">
        <f t="shared" ref="D110:E110" ca="1" si="17">MAX(D7:D106)</f>
        <v>120000</v>
      </c>
      <c r="E110" s="78">
        <f t="shared" ca="1" si="17"/>
        <v>69022.029386186245</v>
      </c>
      <c r="F110" s="78">
        <f t="shared" ref="F110" ca="1" si="18">MAX(F7:F106)</f>
        <v>1902.2029386186246</v>
      </c>
    </row>
    <row r="111" spans="2:6">
      <c r="B111" s="61" t="s">
        <v>40</v>
      </c>
      <c r="C111" s="75">
        <f t="shared" ref="C111" ca="1" si="19">COUNT(C7:C106)</f>
        <v>100</v>
      </c>
      <c r="D111" s="75">
        <f t="shared" ref="D111:E111" ca="1" si="20">COUNT(D7:D106)</f>
        <v>100</v>
      </c>
      <c r="E111" s="75">
        <f t="shared" ca="1" si="20"/>
        <v>100</v>
      </c>
      <c r="F111" s="75">
        <f t="shared" ref="F111" ca="1" si="21">COUNT(F7:F106)</f>
        <v>100</v>
      </c>
    </row>
    <row r="112" spans="2:6">
      <c r="B112" s="61" t="s">
        <v>27</v>
      </c>
      <c r="C112" s="78">
        <f t="shared" ref="C112" ca="1" si="22">AVERAGE(C7:C106)</f>
        <v>75340.645920719719</v>
      </c>
      <c r="D112" s="78">
        <f t="shared" ref="D112:E112" ca="1" si="23">AVERAGE(D7:D106)</f>
        <v>120000</v>
      </c>
      <c r="E112" s="78">
        <f t="shared" ca="1" si="23"/>
        <v>44659.354079280311</v>
      </c>
      <c r="F112" s="78">
        <f t="shared" ref="F112" ca="1" si="24">AVERAGE(F7:F106)</f>
        <v>133.44015021512772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8</vt:i4>
      </vt:variant>
      <vt:variant>
        <vt:lpstr>Charts</vt:lpstr>
      </vt:variant>
      <vt:variant>
        <vt:i4>2</vt:i4>
      </vt:variant>
      <vt:variant>
        <vt:lpstr>Named Ranges</vt:lpstr>
      </vt:variant>
      <vt:variant>
        <vt:i4>14</vt:i4>
      </vt:variant>
    </vt:vector>
  </HeadingPairs>
  <TitlesOfParts>
    <vt:vector size="24" baseType="lpstr">
      <vt:lpstr>Marking Schedule</vt:lpstr>
      <vt:lpstr>Audit trail</vt:lpstr>
      <vt:lpstr>Data</vt:lpstr>
      <vt:lpstr>Data Checks</vt:lpstr>
      <vt:lpstr>Parameters</vt:lpstr>
      <vt:lpstr>Active Subscription Projection</vt:lpstr>
      <vt:lpstr>Expense Projection</vt:lpstr>
      <vt:lpstr>Profit Distribution</vt:lpstr>
      <vt:lpstr>Active Subs Projection Chart</vt:lpstr>
      <vt:lpstr>Expense Projection Chart</vt:lpstr>
      <vt:lpstr>admin_cost</vt:lpstr>
      <vt:lpstr>'Marking Schedule'!Audit</vt:lpstr>
      <vt:lpstr>'Marking Schedule'!AuditApproach</vt:lpstr>
      <vt:lpstr>bonus_factor</vt:lpstr>
      <vt:lpstr>'Marking Schedule'!IndepWork</vt:lpstr>
      <vt:lpstr>initial_no_products</vt:lpstr>
      <vt:lpstr>minimum_profit</vt:lpstr>
      <vt:lpstr>'Audit trail'!Print_Area</vt:lpstr>
      <vt:lpstr>'Marking Schedule'!Print_Area</vt:lpstr>
      <vt:lpstr>production_cost</vt:lpstr>
      <vt:lpstr>subscription_length</vt:lpstr>
      <vt:lpstr>subscription_price</vt:lpstr>
      <vt:lpstr>'Marking Schedule'!SummaryDescrApproach</vt:lpstr>
      <vt:lpstr>'Marking Schedule'!SummaryDrafting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Richards</dc:creator>
  <cp:lastModifiedBy>Coralie2</cp:lastModifiedBy>
  <cp:lastPrinted>2015-09-08T07:37:44Z</cp:lastPrinted>
  <dcterms:created xsi:type="dcterms:W3CDTF">2015-06-26T07:42:01Z</dcterms:created>
  <dcterms:modified xsi:type="dcterms:W3CDTF">2015-09-27T14:50:32Z</dcterms:modified>
</cp:coreProperties>
</file>