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fc826b33eab7b2e/Desktop/Exam Writing/M5/2022/"/>
    </mc:Choice>
  </mc:AlternateContent>
  <xr:revisionPtr revIDLastSave="601" documentId="8_{D0DF6C7E-1492-46DA-B55B-79AA2B513D90}" xr6:coauthVersionLast="47" xr6:coauthVersionMax="47" xr10:uidLastSave="{B648CA21-9008-4942-8847-ADB360935395}"/>
  <bookViews>
    <workbookView xWindow="14925" yWindow="2670" windowWidth="21600" windowHeight="11385" firstSheet="7" activeTab="8" xr2:uid="{6E555286-DA6D-400F-A34B-DD1BA79D06A2}"/>
  </bookViews>
  <sheets>
    <sheet name="Data" sheetId="1" r:id="rId1"/>
    <sheet name="Data checks" sheetId="2" r:id="rId2"/>
    <sheet name="Parameters" sheetId="3" r:id="rId3"/>
    <sheet name="Life tables" sheetId="4" r:id="rId4"/>
    <sheet name="qx chart" sheetId="5" r:id="rId5"/>
    <sheet name="Calculator" sheetId="7" r:id="rId6"/>
    <sheet name="Demographic mix chart" sheetId="6" r:id="rId7"/>
    <sheet name="Expectation of life" sheetId="8" r:id="rId8"/>
    <sheet name="Adjusted life tables" sheetId="10" r:id="rId9"/>
  </sheets>
  <definedNames>
    <definedName name="calc_age">Parameters!$D$16</definedName>
    <definedName name="calc_m">Parameters!$D$18</definedName>
    <definedName name="calc_n">Parameters!$D$17</definedName>
    <definedName name="calc_sex">Parameters!$D$15</definedName>
    <definedName name="max_age">Parameters!$D$3</definedName>
    <definedName name="min_age">Parameters!$D$4</definedName>
    <definedName name="population">Parameters!$D$5</definedName>
    <definedName name="radix">Parameters!$D$10</definedName>
    <definedName name="rf_female">Parameters!$D$8</definedName>
    <definedName name="rf_male">Parameters!$D$7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9" i="8" l="1"/>
  <c r="D6" i="7"/>
  <c r="D5" i="7"/>
  <c r="D11" i="7" s="1"/>
  <c r="D4" i="7"/>
  <c r="F15" i="3"/>
  <c r="F16" i="3"/>
  <c r="U8" i="4"/>
  <c r="V8" i="4"/>
  <c r="U9" i="4"/>
  <c r="V9" i="4"/>
  <c r="U10" i="4"/>
  <c r="V10" i="4"/>
  <c r="U11" i="4"/>
  <c r="V11" i="4"/>
  <c r="U12" i="4"/>
  <c r="V12" i="4"/>
  <c r="U13" i="4"/>
  <c r="V13" i="4"/>
  <c r="U14" i="4"/>
  <c r="V14" i="4"/>
  <c r="U15" i="4"/>
  <c r="V15" i="4"/>
  <c r="U16" i="4"/>
  <c r="V16" i="4"/>
  <c r="U17" i="4"/>
  <c r="V17" i="4"/>
  <c r="U18" i="4"/>
  <c r="V18" i="4"/>
  <c r="U19" i="4"/>
  <c r="V19" i="4"/>
  <c r="U20" i="4"/>
  <c r="V20" i="4"/>
  <c r="U21" i="4"/>
  <c r="V21" i="4"/>
  <c r="U22" i="4"/>
  <c r="V22" i="4"/>
  <c r="U23" i="4"/>
  <c r="V23" i="4"/>
  <c r="U24" i="4"/>
  <c r="V24" i="4"/>
  <c r="U25" i="4"/>
  <c r="V25" i="4"/>
  <c r="U26" i="4"/>
  <c r="V26" i="4"/>
  <c r="U27" i="4"/>
  <c r="V27" i="4"/>
  <c r="U28" i="4"/>
  <c r="V28" i="4"/>
  <c r="U29" i="4"/>
  <c r="V29" i="4"/>
  <c r="U30" i="4"/>
  <c r="V30" i="4"/>
  <c r="U31" i="4"/>
  <c r="V31" i="4"/>
  <c r="U32" i="4"/>
  <c r="V32" i="4"/>
  <c r="V7" i="4"/>
  <c r="T7" i="4"/>
  <c r="U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7" i="4"/>
  <c r="Q32" i="4"/>
  <c r="Q31" i="4"/>
  <c r="Q30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L31" i="10"/>
  <c r="R31" i="10" s="1"/>
  <c r="F31" i="10"/>
  <c r="Q31" i="10" s="1"/>
  <c r="L30" i="10"/>
  <c r="R30" i="10" s="1"/>
  <c r="F30" i="10"/>
  <c r="Q30" i="10" s="1"/>
  <c r="L29" i="10"/>
  <c r="R29" i="10" s="1"/>
  <c r="F29" i="10"/>
  <c r="Q29" i="10" s="1"/>
  <c r="L28" i="10"/>
  <c r="R28" i="10" s="1"/>
  <c r="F28" i="10"/>
  <c r="G28" i="10" s="1"/>
  <c r="Q28" i="10"/>
  <c r="L27" i="10"/>
  <c r="R27" i="10" s="1"/>
  <c r="F27" i="10"/>
  <c r="Q27" i="10" s="1"/>
  <c r="L26" i="10"/>
  <c r="R26" i="10"/>
  <c r="F26" i="10"/>
  <c r="Q26" i="10" s="1"/>
  <c r="L25" i="10"/>
  <c r="R25" i="10" s="1"/>
  <c r="F25" i="10"/>
  <c r="Q25" i="10" s="1"/>
  <c r="L24" i="10"/>
  <c r="R24" i="10" s="1"/>
  <c r="F24" i="10"/>
  <c r="Q24" i="10" s="1"/>
  <c r="L23" i="10"/>
  <c r="R23" i="10" s="1"/>
  <c r="F23" i="10"/>
  <c r="Q23" i="10" s="1"/>
  <c r="L22" i="10"/>
  <c r="R22" i="10" s="1"/>
  <c r="F22" i="10"/>
  <c r="Q22" i="10"/>
  <c r="L21" i="10"/>
  <c r="R21" i="10" s="1"/>
  <c r="F21" i="10"/>
  <c r="Q21" i="10" s="1"/>
  <c r="L20" i="10"/>
  <c r="R20" i="10" s="1"/>
  <c r="F20" i="10"/>
  <c r="Q20" i="10" s="1"/>
  <c r="L19" i="10"/>
  <c r="R19" i="10" s="1"/>
  <c r="F19" i="10"/>
  <c r="Q19" i="10" s="1"/>
  <c r="L18" i="10"/>
  <c r="R18" i="10" s="1"/>
  <c r="F18" i="10"/>
  <c r="Q18" i="10" s="1"/>
  <c r="L17" i="10"/>
  <c r="M17" i="10" s="1"/>
  <c r="F17" i="10"/>
  <c r="Q17" i="10" s="1"/>
  <c r="L16" i="10"/>
  <c r="R16" i="10" s="1"/>
  <c r="F16" i="10"/>
  <c r="Q16" i="10" s="1"/>
  <c r="L15" i="10"/>
  <c r="R15" i="10" s="1"/>
  <c r="F15" i="10"/>
  <c r="Q15" i="10" s="1"/>
  <c r="L14" i="10"/>
  <c r="R14" i="10" s="1"/>
  <c r="F14" i="10"/>
  <c r="G14" i="10" s="1"/>
  <c r="L13" i="10"/>
  <c r="R13" i="10" s="1"/>
  <c r="F13" i="10"/>
  <c r="Q13" i="10" s="1"/>
  <c r="L12" i="10"/>
  <c r="R12" i="10"/>
  <c r="F12" i="10"/>
  <c r="Q12" i="10" s="1"/>
  <c r="L11" i="10"/>
  <c r="R11" i="10" s="1"/>
  <c r="F11" i="10"/>
  <c r="Q11" i="10" s="1"/>
  <c r="L10" i="10"/>
  <c r="R10" i="10" s="1"/>
  <c r="F10" i="10"/>
  <c r="G10" i="10" s="1"/>
  <c r="L9" i="10"/>
  <c r="R9" i="10" s="1"/>
  <c r="F9" i="10"/>
  <c r="Q9" i="10" s="1"/>
  <c r="L8" i="10"/>
  <c r="M8" i="10" s="1"/>
  <c r="R8" i="10"/>
  <c r="F8" i="10"/>
  <c r="Q8" i="10" s="1"/>
  <c r="L7" i="10"/>
  <c r="R7" i="10" s="1"/>
  <c r="F7" i="10"/>
  <c r="Q7" i="10" s="1"/>
  <c r="L34" i="10"/>
  <c r="F34" i="10"/>
  <c r="J7" i="10"/>
  <c r="D7" i="10"/>
  <c r="E7" i="10" s="1"/>
  <c r="D8" i="10" s="1"/>
  <c r="D99" i="8"/>
  <c r="D98" i="8"/>
  <c r="AE62" i="8"/>
  <c r="AE61" i="8"/>
  <c r="AE60" i="8"/>
  <c r="AE59" i="8"/>
  <c r="AE58" i="8"/>
  <c r="AE57" i="8"/>
  <c r="AE56" i="8"/>
  <c r="AE55" i="8"/>
  <c r="AE54" i="8"/>
  <c r="AE53" i="8"/>
  <c r="AE52" i="8"/>
  <c r="AE51" i="8"/>
  <c r="AE50" i="8"/>
  <c r="AE49" i="8"/>
  <c r="AE48" i="8"/>
  <c r="AE47" i="8"/>
  <c r="AE46" i="8"/>
  <c r="AE45" i="8"/>
  <c r="AE44" i="8"/>
  <c r="AE43" i="8"/>
  <c r="AE42" i="8"/>
  <c r="AE41" i="8"/>
  <c r="AE40" i="8"/>
  <c r="AE39" i="8"/>
  <c r="AE38" i="8"/>
  <c r="AE31" i="8"/>
  <c r="AE30" i="8"/>
  <c r="AE29" i="8"/>
  <c r="AE28" i="8"/>
  <c r="AE27" i="8"/>
  <c r="AE26" i="8"/>
  <c r="AE25" i="8"/>
  <c r="AE24" i="8"/>
  <c r="AE23" i="8"/>
  <c r="AE22" i="8"/>
  <c r="AE21" i="8"/>
  <c r="AE20" i="8"/>
  <c r="AE19" i="8"/>
  <c r="AE18" i="8"/>
  <c r="AE17" i="8"/>
  <c r="AE16" i="8"/>
  <c r="AE15" i="8"/>
  <c r="AE14" i="8"/>
  <c r="AE13" i="8"/>
  <c r="AE12" i="8"/>
  <c r="AE11" i="8"/>
  <c r="AE8" i="8"/>
  <c r="AE7" i="8"/>
  <c r="L14" i="6"/>
  <c r="L13" i="6"/>
  <c r="H32" i="5"/>
  <c r="G32" i="5"/>
  <c r="H31" i="5"/>
  <c r="G31" i="5"/>
  <c r="H30" i="5"/>
  <c r="G30" i="5"/>
  <c r="H29" i="5"/>
  <c r="G29" i="5"/>
  <c r="H28" i="5"/>
  <c r="G28" i="5"/>
  <c r="H27" i="5"/>
  <c r="G27" i="5"/>
  <c r="H26" i="5"/>
  <c r="G26" i="5"/>
  <c r="H25" i="5"/>
  <c r="G25" i="5"/>
  <c r="H24" i="5"/>
  <c r="G24" i="5"/>
  <c r="H23" i="5"/>
  <c r="G23" i="5"/>
  <c r="H22" i="5"/>
  <c r="G22" i="5"/>
  <c r="H21" i="5"/>
  <c r="G21" i="5"/>
  <c r="H20" i="5"/>
  <c r="G20" i="5"/>
  <c r="H19" i="5"/>
  <c r="G19" i="5"/>
  <c r="H18" i="5"/>
  <c r="G18" i="5"/>
  <c r="H17" i="5"/>
  <c r="G17" i="5"/>
  <c r="H16" i="5"/>
  <c r="G16" i="5"/>
  <c r="H15" i="5"/>
  <c r="G15" i="5"/>
  <c r="H14" i="5"/>
  <c r="G14" i="5"/>
  <c r="H13" i="5"/>
  <c r="G13" i="5"/>
  <c r="H12" i="5"/>
  <c r="G12" i="5"/>
  <c r="H11" i="5"/>
  <c r="G11" i="5"/>
  <c r="H10" i="5"/>
  <c r="G10" i="5"/>
  <c r="H9" i="5"/>
  <c r="G9" i="5"/>
  <c r="H8" i="5"/>
  <c r="G8" i="5"/>
  <c r="L34" i="4"/>
  <c r="F34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P8" i="4"/>
  <c r="J8" i="4"/>
  <c r="J9" i="4"/>
  <c r="K8" i="4"/>
  <c r="J7" i="4"/>
  <c r="K7" i="4"/>
  <c r="D32" i="4"/>
  <c r="D31" i="4"/>
  <c r="O32" i="4"/>
  <c r="D30" i="4"/>
  <c r="O31" i="4"/>
  <c r="D29" i="4"/>
  <c r="O30" i="4"/>
  <c r="D28" i="4"/>
  <c r="O29" i="4"/>
  <c r="D27" i="4"/>
  <c r="O28" i="4"/>
  <c r="D26" i="4"/>
  <c r="O27" i="4"/>
  <c r="D25" i="4"/>
  <c r="O26" i="4"/>
  <c r="D24" i="4"/>
  <c r="O25" i="4"/>
  <c r="D23" i="4"/>
  <c r="O24" i="4"/>
  <c r="D22" i="4"/>
  <c r="O23" i="4"/>
  <c r="D21" i="4"/>
  <c r="O22" i="4"/>
  <c r="D20" i="4"/>
  <c r="O21" i="4"/>
  <c r="D19" i="4"/>
  <c r="O20" i="4"/>
  <c r="D18" i="4"/>
  <c r="O19" i="4"/>
  <c r="D17" i="4"/>
  <c r="O18" i="4"/>
  <c r="D16" i="4"/>
  <c r="O17" i="4"/>
  <c r="D15" i="4"/>
  <c r="O16" i="4"/>
  <c r="D14" i="4"/>
  <c r="O15" i="4"/>
  <c r="D13" i="4"/>
  <c r="O14" i="4"/>
  <c r="D12" i="4"/>
  <c r="O13" i="4"/>
  <c r="D11" i="4"/>
  <c r="O12" i="4"/>
  <c r="D10" i="4"/>
  <c r="O11" i="4"/>
  <c r="D9" i="4"/>
  <c r="O10" i="4"/>
  <c r="D8" i="4"/>
  <c r="O9" i="4"/>
  <c r="D7" i="4"/>
  <c r="O8" i="4"/>
  <c r="M32" i="10"/>
  <c r="J31" i="4"/>
  <c r="J32" i="4"/>
  <c r="K31" i="4"/>
  <c r="L31" i="4"/>
  <c r="M31" i="10"/>
  <c r="J30" i="4"/>
  <c r="K30" i="4"/>
  <c r="L30" i="4"/>
  <c r="J29" i="4"/>
  <c r="K29" i="4"/>
  <c r="L29" i="4"/>
  <c r="J28" i="4"/>
  <c r="K28" i="4"/>
  <c r="L28" i="4"/>
  <c r="J27" i="4"/>
  <c r="K27" i="4"/>
  <c r="L27" i="4"/>
  <c r="M27" i="10"/>
  <c r="J26" i="4"/>
  <c r="K26" i="4"/>
  <c r="L26" i="4"/>
  <c r="M26" i="10"/>
  <c r="J25" i="4"/>
  <c r="K25" i="4"/>
  <c r="L25" i="4"/>
  <c r="M25" i="10"/>
  <c r="J24" i="4"/>
  <c r="K24" i="4"/>
  <c r="L24" i="4"/>
  <c r="M24" i="10"/>
  <c r="J23" i="4"/>
  <c r="K23" i="4"/>
  <c r="L23" i="4"/>
  <c r="M23" i="10"/>
  <c r="J22" i="4"/>
  <c r="K22" i="4"/>
  <c r="L22" i="4"/>
  <c r="J21" i="4"/>
  <c r="K21" i="4"/>
  <c r="L21" i="4"/>
  <c r="J20" i="4"/>
  <c r="K20" i="4"/>
  <c r="L20" i="4"/>
  <c r="J19" i="4"/>
  <c r="K19" i="4"/>
  <c r="L19" i="4"/>
  <c r="J18" i="4"/>
  <c r="K18" i="4"/>
  <c r="L18" i="4"/>
  <c r="J17" i="4"/>
  <c r="K17" i="4"/>
  <c r="L17" i="4"/>
  <c r="J16" i="4"/>
  <c r="K16" i="4"/>
  <c r="L16" i="4"/>
  <c r="J15" i="4"/>
  <c r="K15" i="4"/>
  <c r="L15" i="4"/>
  <c r="M15" i="10"/>
  <c r="J14" i="4"/>
  <c r="K14" i="4"/>
  <c r="L14" i="4"/>
  <c r="J13" i="4"/>
  <c r="K13" i="4"/>
  <c r="L13" i="4"/>
  <c r="J12" i="4"/>
  <c r="K12" i="4"/>
  <c r="L12" i="4"/>
  <c r="M12" i="10"/>
  <c r="J11" i="4"/>
  <c r="K11" i="4"/>
  <c r="L11" i="4"/>
  <c r="J10" i="4"/>
  <c r="K10" i="4"/>
  <c r="L10" i="4"/>
  <c r="K9" i="4"/>
  <c r="L9" i="4"/>
  <c r="L8" i="4"/>
  <c r="L7" i="4"/>
  <c r="G32" i="10"/>
  <c r="E31" i="4"/>
  <c r="F31" i="4"/>
  <c r="G31" i="10"/>
  <c r="E30" i="4"/>
  <c r="F30" i="4"/>
  <c r="E29" i="4"/>
  <c r="F29" i="4"/>
  <c r="G29" i="10"/>
  <c r="E28" i="4"/>
  <c r="F28" i="4"/>
  <c r="E27" i="4"/>
  <c r="F27" i="4"/>
  <c r="G27" i="10"/>
  <c r="E26" i="4"/>
  <c r="F26" i="4"/>
  <c r="E25" i="4"/>
  <c r="F25" i="4"/>
  <c r="G25" i="10"/>
  <c r="E24" i="4"/>
  <c r="F24" i="4"/>
  <c r="G24" i="10"/>
  <c r="E23" i="4"/>
  <c r="F23" i="4"/>
  <c r="G23" i="10"/>
  <c r="E22" i="4"/>
  <c r="F22" i="4"/>
  <c r="G22" i="10"/>
  <c r="E21" i="4"/>
  <c r="F21" i="4"/>
  <c r="G21" i="10"/>
  <c r="E20" i="4"/>
  <c r="F20" i="4"/>
  <c r="G20" i="10"/>
  <c r="E19" i="4"/>
  <c r="F19" i="4"/>
  <c r="G19" i="10"/>
  <c r="E18" i="4"/>
  <c r="F18" i="4"/>
  <c r="E17" i="4"/>
  <c r="F17" i="4"/>
  <c r="G17" i="10"/>
  <c r="E16" i="4"/>
  <c r="F16" i="4"/>
  <c r="G16" i="10"/>
  <c r="E15" i="4"/>
  <c r="F15" i="4"/>
  <c r="G15" i="10"/>
  <c r="E14" i="4"/>
  <c r="F14" i="4"/>
  <c r="E13" i="4"/>
  <c r="F13" i="4"/>
  <c r="G13" i="10"/>
  <c r="E12" i="4"/>
  <c r="F12" i="4"/>
  <c r="E11" i="4"/>
  <c r="F11" i="4"/>
  <c r="G11" i="10"/>
  <c r="E10" i="4"/>
  <c r="F10" i="4"/>
  <c r="E9" i="4"/>
  <c r="F9" i="4"/>
  <c r="E8" i="4"/>
  <c r="F8" i="4"/>
  <c r="E7" i="4"/>
  <c r="F7" i="4"/>
  <c r="G7" i="10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10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E96" i="8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C54" i="8"/>
  <c r="D54" i="8"/>
  <c r="E54" i="8"/>
  <c r="F54" i="8"/>
  <c r="G54" i="8"/>
  <c r="H54" i="8"/>
  <c r="I54" i="8"/>
  <c r="J54" i="8"/>
  <c r="K54" i="8"/>
  <c r="L54" i="8"/>
  <c r="M54" i="8"/>
  <c r="N54" i="8"/>
  <c r="O54" i="8"/>
  <c r="P54" i="8"/>
  <c r="Q54" i="8"/>
  <c r="R54" i="8"/>
  <c r="S54" i="8"/>
  <c r="T54" i="8"/>
  <c r="U54" i="8"/>
  <c r="V54" i="8"/>
  <c r="W54" i="8"/>
  <c r="X54" i="8"/>
  <c r="Y54" i="8"/>
  <c r="Z54" i="8"/>
  <c r="AA54" i="8"/>
  <c r="AB54" i="8"/>
  <c r="AC54" i="8"/>
  <c r="E95" i="8"/>
  <c r="C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E10" i="8" s="1"/>
  <c r="C56" i="8"/>
  <c r="D56" i="8"/>
  <c r="E56" i="8"/>
  <c r="F56" i="8"/>
  <c r="G56" i="8"/>
  <c r="H56" i="8"/>
  <c r="I56" i="8"/>
  <c r="J56" i="8"/>
  <c r="K56" i="8"/>
  <c r="L56" i="8"/>
  <c r="M56" i="8"/>
  <c r="N56" i="8"/>
  <c r="O56" i="8"/>
  <c r="P56" i="8"/>
  <c r="Q56" i="8"/>
  <c r="R56" i="8"/>
  <c r="S56" i="8"/>
  <c r="T56" i="8"/>
  <c r="U56" i="8"/>
  <c r="V56" i="8"/>
  <c r="W56" i="8"/>
  <c r="X56" i="8"/>
  <c r="Y56" i="8"/>
  <c r="Z56" i="8"/>
  <c r="AA56" i="8"/>
  <c r="AB56" i="8"/>
  <c r="AC56" i="8"/>
  <c r="E93" i="8"/>
  <c r="C49" i="8"/>
  <c r="D49" i="8"/>
  <c r="E49" i="8"/>
  <c r="F49" i="8"/>
  <c r="G49" i="8"/>
  <c r="H49" i="8"/>
  <c r="I49" i="8"/>
  <c r="J49" i="8"/>
  <c r="K49" i="8"/>
  <c r="L49" i="8"/>
  <c r="M49" i="8"/>
  <c r="N49" i="8"/>
  <c r="O49" i="8"/>
  <c r="P49" i="8"/>
  <c r="Q49" i="8"/>
  <c r="R49" i="8"/>
  <c r="S49" i="8"/>
  <c r="T49" i="8"/>
  <c r="U49" i="8"/>
  <c r="V49" i="8"/>
  <c r="W49" i="8"/>
  <c r="X49" i="8"/>
  <c r="Y49" i="8"/>
  <c r="Z49" i="8"/>
  <c r="AA49" i="8"/>
  <c r="AB49" i="8"/>
  <c r="AC49" i="8"/>
  <c r="E92" i="8"/>
  <c r="C44" i="8"/>
  <c r="D44" i="8"/>
  <c r="E44" i="8"/>
  <c r="F44" i="8"/>
  <c r="G44" i="8"/>
  <c r="H44" i="8"/>
  <c r="I44" i="8"/>
  <c r="J44" i="8"/>
  <c r="K44" i="8"/>
  <c r="L44" i="8"/>
  <c r="M44" i="8"/>
  <c r="N44" i="8"/>
  <c r="O44" i="8"/>
  <c r="P44" i="8"/>
  <c r="Q44" i="8"/>
  <c r="R44" i="8"/>
  <c r="S44" i="8"/>
  <c r="T44" i="8"/>
  <c r="U44" i="8"/>
  <c r="V44" i="8"/>
  <c r="W44" i="8"/>
  <c r="X44" i="8"/>
  <c r="Y44" i="8"/>
  <c r="Z44" i="8"/>
  <c r="AA44" i="8"/>
  <c r="AB44" i="8"/>
  <c r="AC44" i="8"/>
  <c r="E91" i="8"/>
  <c r="C42" i="8"/>
  <c r="D42" i="8"/>
  <c r="E42" i="8"/>
  <c r="F42" i="8"/>
  <c r="G42" i="8"/>
  <c r="H42" i="8"/>
  <c r="I42" i="8"/>
  <c r="J42" i="8"/>
  <c r="K42" i="8"/>
  <c r="L42" i="8"/>
  <c r="M42" i="8"/>
  <c r="N42" i="8"/>
  <c r="O42" i="8"/>
  <c r="P42" i="8"/>
  <c r="Q42" i="8"/>
  <c r="R42" i="8"/>
  <c r="S42" i="8"/>
  <c r="T42" i="8"/>
  <c r="U42" i="8"/>
  <c r="V42" i="8"/>
  <c r="W42" i="8"/>
  <c r="X42" i="8"/>
  <c r="Y42" i="8"/>
  <c r="Z42" i="8"/>
  <c r="AA42" i="8"/>
  <c r="AB42" i="8"/>
  <c r="AC42" i="8"/>
  <c r="E90" i="8"/>
  <c r="C48" i="8"/>
  <c r="D48" i="8"/>
  <c r="E48" i="8"/>
  <c r="F48" i="8"/>
  <c r="G48" i="8"/>
  <c r="H48" i="8"/>
  <c r="I48" i="8"/>
  <c r="J48" i="8"/>
  <c r="K48" i="8"/>
  <c r="L48" i="8"/>
  <c r="M48" i="8"/>
  <c r="N48" i="8"/>
  <c r="O48" i="8"/>
  <c r="P48" i="8"/>
  <c r="Q48" i="8"/>
  <c r="R48" i="8"/>
  <c r="S48" i="8"/>
  <c r="T48" i="8"/>
  <c r="U48" i="8"/>
  <c r="V48" i="8"/>
  <c r="W48" i="8"/>
  <c r="X48" i="8"/>
  <c r="Y48" i="8"/>
  <c r="Z48" i="8"/>
  <c r="AA48" i="8"/>
  <c r="AB48" i="8"/>
  <c r="AC48" i="8"/>
  <c r="E89" i="8"/>
  <c r="C8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E88" i="8"/>
  <c r="C15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E87" i="8"/>
  <c r="C13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E86" i="8"/>
  <c r="C58" i="8"/>
  <c r="D58" i="8"/>
  <c r="E58" i="8"/>
  <c r="F58" i="8"/>
  <c r="G58" i="8"/>
  <c r="H58" i="8"/>
  <c r="I58" i="8"/>
  <c r="J58" i="8"/>
  <c r="K58" i="8"/>
  <c r="L58" i="8"/>
  <c r="M58" i="8"/>
  <c r="N58" i="8"/>
  <c r="O58" i="8"/>
  <c r="P58" i="8"/>
  <c r="Q58" i="8"/>
  <c r="R58" i="8"/>
  <c r="S58" i="8"/>
  <c r="T58" i="8"/>
  <c r="U58" i="8"/>
  <c r="V58" i="8"/>
  <c r="W58" i="8"/>
  <c r="X58" i="8"/>
  <c r="Y58" i="8"/>
  <c r="Z58" i="8"/>
  <c r="AA58" i="8"/>
  <c r="AB58" i="8"/>
  <c r="AC58" i="8"/>
  <c r="E85" i="8"/>
  <c r="E84" i="8"/>
  <c r="C55" i="8"/>
  <c r="D55" i="8"/>
  <c r="E55" i="8"/>
  <c r="F55" i="8"/>
  <c r="G55" i="8"/>
  <c r="H55" i="8"/>
  <c r="I55" i="8"/>
  <c r="J55" i="8"/>
  <c r="K55" i="8"/>
  <c r="L55" i="8"/>
  <c r="M55" i="8"/>
  <c r="N55" i="8"/>
  <c r="O55" i="8"/>
  <c r="P55" i="8"/>
  <c r="Q55" i="8"/>
  <c r="R55" i="8"/>
  <c r="S55" i="8"/>
  <c r="T55" i="8"/>
  <c r="U55" i="8"/>
  <c r="V55" i="8"/>
  <c r="W55" i="8"/>
  <c r="X55" i="8"/>
  <c r="Y55" i="8"/>
  <c r="Z55" i="8"/>
  <c r="AA55" i="8"/>
  <c r="AB55" i="8"/>
  <c r="AC55" i="8"/>
  <c r="E83" i="8"/>
  <c r="C7" i="8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E82" i="8"/>
  <c r="C59" i="8"/>
  <c r="D59" i="8"/>
  <c r="E59" i="8"/>
  <c r="F59" i="8"/>
  <c r="G59" i="8"/>
  <c r="H59" i="8"/>
  <c r="I59" i="8"/>
  <c r="J59" i="8"/>
  <c r="K59" i="8"/>
  <c r="L59" i="8"/>
  <c r="M59" i="8"/>
  <c r="N59" i="8"/>
  <c r="O59" i="8"/>
  <c r="P59" i="8"/>
  <c r="Q59" i="8"/>
  <c r="R59" i="8"/>
  <c r="S59" i="8"/>
  <c r="T59" i="8"/>
  <c r="U59" i="8"/>
  <c r="V59" i="8"/>
  <c r="W59" i="8"/>
  <c r="X59" i="8"/>
  <c r="Y59" i="8"/>
  <c r="Z59" i="8"/>
  <c r="AA59" i="8"/>
  <c r="AB59" i="8"/>
  <c r="AC59" i="8"/>
  <c r="E80" i="8"/>
  <c r="C46" i="8"/>
  <c r="D46" i="8"/>
  <c r="E46" i="8"/>
  <c r="F46" i="8"/>
  <c r="G46" i="8"/>
  <c r="H46" i="8"/>
  <c r="I46" i="8"/>
  <c r="J46" i="8"/>
  <c r="K46" i="8"/>
  <c r="L46" i="8"/>
  <c r="M46" i="8"/>
  <c r="N46" i="8"/>
  <c r="O46" i="8"/>
  <c r="P46" i="8"/>
  <c r="Q46" i="8"/>
  <c r="R46" i="8"/>
  <c r="S46" i="8"/>
  <c r="T46" i="8"/>
  <c r="U46" i="8"/>
  <c r="V46" i="8"/>
  <c r="W46" i="8"/>
  <c r="X46" i="8"/>
  <c r="Y46" i="8"/>
  <c r="Z46" i="8"/>
  <c r="AA46" i="8"/>
  <c r="AB46" i="8"/>
  <c r="AC46" i="8"/>
  <c r="E79" i="8"/>
  <c r="C12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E78" i="8"/>
  <c r="E77" i="8"/>
  <c r="C11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E76" i="8"/>
  <c r="C51" i="8"/>
  <c r="D51" i="8"/>
  <c r="E51" i="8"/>
  <c r="F51" i="8"/>
  <c r="G51" i="8"/>
  <c r="H51" i="8"/>
  <c r="I51" i="8"/>
  <c r="J51" i="8"/>
  <c r="K51" i="8"/>
  <c r="L51" i="8"/>
  <c r="M51" i="8"/>
  <c r="N51" i="8"/>
  <c r="O51" i="8"/>
  <c r="P51" i="8"/>
  <c r="Q51" i="8"/>
  <c r="R51" i="8"/>
  <c r="S51" i="8"/>
  <c r="T51" i="8"/>
  <c r="U51" i="8"/>
  <c r="V51" i="8"/>
  <c r="W51" i="8"/>
  <c r="X51" i="8"/>
  <c r="Y51" i="8"/>
  <c r="Z51" i="8"/>
  <c r="AA51" i="8"/>
  <c r="AB51" i="8"/>
  <c r="AC51" i="8"/>
  <c r="E74" i="8"/>
  <c r="C43" i="8"/>
  <c r="D43" i="8"/>
  <c r="E43" i="8"/>
  <c r="F43" i="8"/>
  <c r="G43" i="8"/>
  <c r="H43" i="8"/>
  <c r="I43" i="8"/>
  <c r="J43" i="8"/>
  <c r="K43" i="8"/>
  <c r="L43" i="8"/>
  <c r="M43" i="8"/>
  <c r="N43" i="8"/>
  <c r="O43" i="8"/>
  <c r="P43" i="8"/>
  <c r="Q43" i="8"/>
  <c r="R43" i="8"/>
  <c r="S43" i="8"/>
  <c r="T43" i="8"/>
  <c r="U43" i="8"/>
  <c r="V43" i="8"/>
  <c r="W43" i="8"/>
  <c r="X43" i="8"/>
  <c r="Y43" i="8"/>
  <c r="Z43" i="8"/>
  <c r="AA43" i="8"/>
  <c r="AB43" i="8"/>
  <c r="AC43" i="8"/>
  <c r="E73" i="8"/>
  <c r="E72" i="8"/>
  <c r="C22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E71" i="8"/>
  <c r="C30" i="8"/>
  <c r="D30" i="8"/>
  <c r="E30" i="8"/>
  <c r="F30" i="8"/>
  <c r="G30" i="8"/>
  <c r="H30" i="8"/>
  <c r="I30" i="8"/>
  <c r="J30" i="8"/>
  <c r="K30" i="8"/>
  <c r="L30" i="8"/>
  <c r="M30" i="8"/>
  <c r="N30" i="8"/>
  <c r="O30" i="8"/>
  <c r="P30" i="8"/>
  <c r="Q30" i="8"/>
  <c r="R30" i="8"/>
  <c r="S30" i="8"/>
  <c r="T30" i="8"/>
  <c r="U30" i="8"/>
  <c r="V30" i="8"/>
  <c r="W30" i="8"/>
  <c r="X30" i="8"/>
  <c r="Y30" i="8"/>
  <c r="Z30" i="8"/>
  <c r="AA30" i="8"/>
  <c r="AB30" i="8"/>
  <c r="AC30" i="8"/>
  <c r="E70" i="8"/>
  <c r="E69" i="8"/>
  <c r="C40" i="8"/>
  <c r="D40" i="8"/>
  <c r="E40" i="8"/>
  <c r="F40" i="8"/>
  <c r="G40" i="8"/>
  <c r="H40" i="8"/>
  <c r="I40" i="8"/>
  <c r="J40" i="8"/>
  <c r="K40" i="8"/>
  <c r="L40" i="8"/>
  <c r="M40" i="8"/>
  <c r="N40" i="8"/>
  <c r="O40" i="8"/>
  <c r="P40" i="8"/>
  <c r="Q40" i="8"/>
  <c r="R40" i="8"/>
  <c r="S40" i="8"/>
  <c r="T40" i="8"/>
  <c r="U40" i="8"/>
  <c r="V40" i="8"/>
  <c r="W40" i="8"/>
  <c r="X40" i="8"/>
  <c r="Y40" i="8"/>
  <c r="Z40" i="8"/>
  <c r="AA40" i="8"/>
  <c r="AB40" i="8"/>
  <c r="AC40" i="8"/>
  <c r="E68" i="8"/>
  <c r="E67" i="8"/>
  <c r="D96" i="8"/>
  <c r="C96" i="8"/>
  <c r="B96" i="8"/>
  <c r="D95" i="8"/>
  <c r="C95" i="8"/>
  <c r="B95" i="8"/>
  <c r="D94" i="8"/>
  <c r="C94" i="8"/>
  <c r="B94" i="8"/>
  <c r="D93" i="8"/>
  <c r="C93" i="8"/>
  <c r="B93" i="8"/>
  <c r="D92" i="8"/>
  <c r="C92" i="8"/>
  <c r="B92" i="8"/>
  <c r="D91" i="8"/>
  <c r="C91" i="8"/>
  <c r="B91" i="8"/>
  <c r="D90" i="8"/>
  <c r="C90" i="8"/>
  <c r="B90" i="8"/>
  <c r="D89" i="8"/>
  <c r="C89" i="8"/>
  <c r="B89" i="8"/>
  <c r="D88" i="8"/>
  <c r="C88" i="8"/>
  <c r="B88" i="8"/>
  <c r="D87" i="8"/>
  <c r="C87" i="8"/>
  <c r="B87" i="8"/>
  <c r="D86" i="8"/>
  <c r="C86" i="8"/>
  <c r="B86" i="8"/>
  <c r="D85" i="8"/>
  <c r="C85" i="8"/>
  <c r="B85" i="8"/>
  <c r="D84" i="8"/>
  <c r="C84" i="8"/>
  <c r="B84" i="8"/>
  <c r="D83" i="8"/>
  <c r="C83" i="8"/>
  <c r="B83" i="8"/>
  <c r="D82" i="8"/>
  <c r="C82" i="8"/>
  <c r="B82" i="8"/>
  <c r="D81" i="8"/>
  <c r="C81" i="8"/>
  <c r="B81" i="8"/>
  <c r="D80" i="8"/>
  <c r="C80" i="8"/>
  <c r="B80" i="8"/>
  <c r="D79" i="8"/>
  <c r="C79" i="8"/>
  <c r="B79" i="8"/>
  <c r="D78" i="8"/>
  <c r="C78" i="8"/>
  <c r="B78" i="8"/>
  <c r="D77" i="8"/>
  <c r="C77" i="8"/>
  <c r="B77" i="8"/>
  <c r="D76" i="8"/>
  <c r="C76" i="8"/>
  <c r="B76" i="8"/>
  <c r="D75" i="8"/>
  <c r="C75" i="8"/>
  <c r="B75" i="8"/>
  <c r="D74" i="8"/>
  <c r="C74" i="8"/>
  <c r="B74" i="8"/>
  <c r="D73" i="8"/>
  <c r="C73" i="8"/>
  <c r="B73" i="8"/>
  <c r="D72" i="8"/>
  <c r="C72" i="8"/>
  <c r="B72" i="8"/>
  <c r="D71" i="8"/>
  <c r="C71" i="8"/>
  <c r="B71" i="8"/>
  <c r="D70" i="8"/>
  <c r="C70" i="8"/>
  <c r="B70" i="8"/>
  <c r="D69" i="8"/>
  <c r="C69" i="8"/>
  <c r="B69" i="8"/>
  <c r="D68" i="8"/>
  <c r="C68" i="8"/>
  <c r="B68" i="8"/>
  <c r="D67" i="8"/>
  <c r="C67" i="8"/>
  <c r="B67" i="8"/>
  <c r="C62" i="8"/>
  <c r="D62" i="8"/>
  <c r="E62" i="8"/>
  <c r="F62" i="8"/>
  <c r="G62" i="8"/>
  <c r="H62" i="8"/>
  <c r="I62" i="8"/>
  <c r="J62" i="8"/>
  <c r="K62" i="8"/>
  <c r="L62" i="8"/>
  <c r="M62" i="8"/>
  <c r="N62" i="8"/>
  <c r="O62" i="8"/>
  <c r="P62" i="8"/>
  <c r="Q62" i="8"/>
  <c r="R62" i="8"/>
  <c r="S62" i="8"/>
  <c r="T62" i="8"/>
  <c r="U62" i="8"/>
  <c r="V62" i="8"/>
  <c r="W62" i="8"/>
  <c r="X62" i="8"/>
  <c r="Y62" i="8"/>
  <c r="Z62" i="8"/>
  <c r="AA62" i="8"/>
  <c r="AB62" i="8"/>
  <c r="AC62" i="8"/>
  <c r="C61" i="8"/>
  <c r="D61" i="8"/>
  <c r="E61" i="8"/>
  <c r="F61" i="8"/>
  <c r="G61" i="8"/>
  <c r="H61" i="8"/>
  <c r="I61" i="8"/>
  <c r="J61" i="8"/>
  <c r="K61" i="8"/>
  <c r="L61" i="8"/>
  <c r="M61" i="8"/>
  <c r="N61" i="8"/>
  <c r="O61" i="8"/>
  <c r="P61" i="8"/>
  <c r="Q61" i="8"/>
  <c r="R61" i="8"/>
  <c r="S61" i="8"/>
  <c r="T61" i="8"/>
  <c r="U61" i="8"/>
  <c r="V61" i="8"/>
  <c r="W61" i="8"/>
  <c r="X61" i="8"/>
  <c r="Y61" i="8"/>
  <c r="Z61" i="8"/>
  <c r="AA61" i="8"/>
  <c r="AB61" i="8"/>
  <c r="AC61" i="8"/>
  <c r="C60" i="8"/>
  <c r="D60" i="8"/>
  <c r="E60" i="8"/>
  <c r="F60" i="8"/>
  <c r="G60" i="8"/>
  <c r="H60" i="8"/>
  <c r="I60" i="8"/>
  <c r="J60" i="8"/>
  <c r="K60" i="8"/>
  <c r="L60" i="8"/>
  <c r="M60" i="8"/>
  <c r="N60" i="8"/>
  <c r="O60" i="8"/>
  <c r="P60" i="8"/>
  <c r="Q60" i="8"/>
  <c r="R60" i="8"/>
  <c r="S60" i="8"/>
  <c r="T60" i="8"/>
  <c r="U60" i="8"/>
  <c r="V60" i="8"/>
  <c r="W60" i="8"/>
  <c r="X60" i="8"/>
  <c r="Y60" i="8"/>
  <c r="Z60" i="8"/>
  <c r="AA60" i="8"/>
  <c r="AB60" i="8"/>
  <c r="AC60" i="8"/>
  <c r="C57" i="8"/>
  <c r="D57" i="8"/>
  <c r="E57" i="8"/>
  <c r="F57" i="8"/>
  <c r="G57" i="8"/>
  <c r="H57" i="8"/>
  <c r="I57" i="8"/>
  <c r="J57" i="8"/>
  <c r="K57" i="8"/>
  <c r="L57" i="8"/>
  <c r="M57" i="8"/>
  <c r="N57" i="8"/>
  <c r="O57" i="8"/>
  <c r="P57" i="8"/>
  <c r="Q57" i="8"/>
  <c r="R57" i="8"/>
  <c r="S57" i="8"/>
  <c r="T57" i="8"/>
  <c r="U57" i="8"/>
  <c r="V57" i="8"/>
  <c r="W57" i="8"/>
  <c r="X57" i="8"/>
  <c r="Y57" i="8"/>
  <c r="Z57" i="8"/>
  <c r="AA57" i="8"/>
  <c r="AB57" i="8"/>
  <c r="AC57" i="8"/>
  <c r="C53" i="8"/>
  <c r="D53" i="8"/>
  <c r="E53" i="8"/>
  <c r="F53" i="8"/>
  <c r="G53" i="8"/>
  <c r="H53" i="8"/>
  <c r="I53" i="8"/>
  <c r="J53" i="8"/>
  <c r="K53" i="8"/>
  <c r="L53" i="8"/>
  <c r="M53" i="8"/>
  <c r="N53" i="8"/>
  <c r="O53" i="8"/>
  <c r="P53" i="8"/>
  <c r="Q53" i="8"/>
  <c r="R53" i="8"/>
  <c r="S53" i="8"/>
  <c r="T53" i="8"/>
  <c r="U53" i="8"/>
  <c r="V53" i="8"/>
  <c r="W53" i="8"/>
  <c r="X53" i="8"/>
  <c r="Y53" i="8"/>
  <c r="Z53" i="8"/>
  <c r="AA53" i="8"/>
  <c r="AB53" i="8"/>
  <c r="AC53" i="8"/>
  <c r="C52" i="8"/>
  <c r="D52" i="8"/>
  <c r="E52" i="8"/>
  <c r="F52" i="8"/>
  <c r="G52" i="8"/>
  <c r="H52" i="8"/>
  <c r="I52" i="8"/>
  <c r="J52" i="8"/>
  <c r="K52" i="8"/>
  <c r="L52" i="8"/>
  <c r="M52" i="8"/>
  <c r="N52" i="8"/>
  <c r="O52" i="8"/>
  <c r="P52" i="8"/>
  <c r="Q52" i="8"/>
  <c r="R52" i="8"/>
  <c r="S52" i="8"/>
  <c r="T52" i="8"/>
  <c r="U52" i="8"/>
  <c r="V52" i="8"/>
  <c r="W52" i="8"/>
  <c r="X52" i="8"/>
  <c r="Y52" i="8"/>
  <c r="Z52" i="8"/>
  <c r="AA52" i="8"/>
  <c r="AB52" i="8"/>
  <c r="AC52" i="8"/>
  <c r="C50" i="8"/>
  <c r="D50" i="8"/>
  <c r="E50" i="8"/>
  <c r="F50" i="8"/>
  <c r="G50" i="8"/>
  <c r="H50" i="8"/>
  <c r="I50" i="8"/>
  <c r="J50" i="8"/>
  <c r="K50" i="8"/>
  <c r="L50" i="8"/>
  <c r="M50" i="8"/>
  <c r="N50" i="8"/>
  <c r="O50" i="8"/>
  <c r="P50" i="8"/>
  <c r="Q50" i="8"/>
  <c r="R50" i="8"/>
  <c r="S50" i="8"/>
  <c r="T50" i="8"/>
  <c r="U50" i="8"/>
  <c r="V50" i="8"/>
  <c r="W50" i="8"/>
  <c r="X50" i="8"/>
  <c r="Y50" i="8"/>
  <c r="Z50" i="8"/>
  <c r="AA50" i="8"/>
  <c r="AB50" i="8"/>
  <c r="AC50" i="8"/>
  <c r="C47" i="8"/>
  <c r="D47" i="8"/>
  <c r="E47" i="8"/>
  <c r="F47" i="8"/>
  <c r="G47" i="8"/>
  <c r="H47" i="8"/>
  <c r="I47" i="8"/>
  <c r="J47" i="8"/>
  <c r="K47" i="8"/>
  <c r="L47" i="8"/>
  <c r="M47" i="8"/>
  <c r="N47" i="8"/>
  <c r="O47" i="8"/>
  <c r="P47" i="8"/>
  <c r="Q47" i="8"/>
  <c r="R47" i="8"/>
  <c r="S47" i="8"/>
  <c r="T47" i="8"/>
  <c r="U47" i="8"/>
  <c r="V47" i="8"/>
  <c r="W47" i="8"/>
  <c r="X47" i="8"/>
  <c r="Y47" i="8"/>
  <c r="Z47" i="8"/>
  <c r="AA47" i="8"/>
  <c r="AB47" i="8"/>
  <c r="AC47" i="8"/>
  <c r="C45" i="8"/>
  <c r="D45" i="8"/>
  <c r="E45" i="8"/>
  <c r="F45" i="8"/>
  <c r="G45" i="8"/>
  <c r="H45" i="8"/>
  <c r="I45" i="8"/>
  <c r="J45" i="8"/>
  <c r="K45" i="8"/>
  <c r="L45" i="8"/>
  <c r="M45" i="8"/>
  <c r="N45" i="8"/>
  <c r="O45" i="8"/>
  <c r="P45" i="8"/>
  <c r="Q45" i="8"/>
  <c r="R45" i="8"/>
  <c r="S45" i="8"/>
  <c r="T45" i="8"/>
  <c r="U45" i="8"/>
  <c r="V45" i="8"/>
  <c r="W45" i="8"/>
  <c r="X45" i="8"/>
  <c r="Y45" i="8"/>
  <c r="Z45" i="8"/>
  <c r="AA45" i="8"/>
  <c r="AB45" i="8"/>
  <c r="AC45" i="8"/>
  <c r="C41" i="8"/>
  <c r="D41" i="8"/>
  <c r="E41" i="8"/>
  <c r="F41" i="8"/>
  <c r="G41" i="8"/>
  <c r="H41" i="8"/>
  <c r="I41" i="8"/>
  <c r="J41" i="8"/>
  <c r="K41" i="8"/>
  <c r="L41" i="8"/>
  <c r="M41" i="8"/>
  <c r="N41" i="8"/>
  <c r="O41" i="8"/>
  <c r="P41" i="8"/>
  <c r="Q41" i="8"/>
  <c r="R41" i="8"/>
  <c r="S41" i="8"/>
  <c r="T41" i="8"/>
  <c r="U41" i="8"/>
  <c r="V41" i="8"/>
  <c r="W41" i="8"/>
  <c r="X41" i="8"/>
  <c r="Y41" i="8"/>
  <c r="Z41" i="8"/>
  <c r="AA41" i="8"/>
  <c r="AB41" i="8"/>
  <c r="AC41" i="8"/>
  <c r="C39" i="8"/>
  <c r="D39" i="8"/>
  <c r="E39" i="8"/>
  <c r="F39" i="8"/>
  <c r="G39" i="8"/>
  <c r="H39" i="8"/>
  <c r="I39" i="8"/>
  <c r="J39" i="8"/>
  <c r="K39" i="8"/>
  <c r="L39" i="8"/>
  <c r="M39" i="8"/>
  <c r="N39" i="8"/>
  <c r="O39" i="8"/>
  <c r="P39" i="8"/>
  <c r="Q39" i="8"/>
  <c r="R39" i="8"/>
  <c r="S39" i="8"/>
  <c r="T39" i="8"/>
  <c r="U39" i="8"/>
  <c r="V39" i="8"/>
  <c r="W39" i="8"/>
  <c r="X39" i="8"/>
  <c r="Y39" i="8"/>
  <c r="Z39" i="8"/>
  <c r="AA39" i="8"/>
  <c r="AB39" i="8"/>
  <c r="AC39" i="8"/>
  <c r="C38" i="8"/>
  <c r="D38" i="8"/>
  <c r="E38" i="8"/>
  <c r="F38" i="8"/>
  <c r="G38" i="8"/>
  <c r="H38" i="8"/>
  <c r="I38" i="8"/>
  <c r="J38" i="8"/>
  <c r="K38" i="8"/>
  <c r="L38" i="8"/>
  <c r="M38" i="8"/>
  <c r="N38" i="8"/>
  <c r="O38" i="8"/>
  <c r="P38" i="8"/>
  <c r="Q38" i="8"/>
  <c r="R38" i="8"/>
  <c r="S38" i="8"/>
  <c r="T38" i="8"/>
  <c r="U38" i="8"/>
  <c r="V38" i="8"/>
  <c r="W38" i="8"/>
  <c r="X38" i="8"/>
  <c r="Y38" i="8"/>
  <c r="Z38" i="8"/>
  <c r="AA38" i="8"/>
  <c r="AB38" i="8"/>
  <c r="AC38" i="8"/>
  <c r="C37" i="8"/>
  <c r="D37" i="8"/>
  <c r="E37" i="8"/>
  <c r="F37" i="8"/>
  <c r="G37" i="8"/>
  <c r="H37" i="8"/>
  <c r="I37" i="8"/>
  <c r="J37" i="8"/>
  <c r="K37" i="8"/>
  <c r="L37" i="8"/>
  <c r="M37" i="8"/>
  <c r="N37" i="8"/>
  <c r="O37" i="8"/>
  <c r="P37" i="8"/>
  <c r="Q37" i="8"/>
  <c r="R37" i="8"/>
  <c r="S37" i="8"/>
  <c r="T37" i="8"/>
  <c r="U37" i="8"/>
  <c r="V37" i="8"/>
  <c r="W37" i="8"/>
  <c r="X37" i="8"/>
  <c r="Y37" i="8"/>
  <c r="Z37" i="8"/>
  <c r="AA37" i="8"/>
  <c r="AB37" i="8"/>
  <c r="AC37" i="8"/>
  <c r="C14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C16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C17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C18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C19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C20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C21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C23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C24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C25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C26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C27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C28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C29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C31" i="8"/>
  <c r="D31" i="8"/>
  <c r="E31" i="8"/>
  <c r="F31" i="8"/>
  <c r="G31" i="8"/>
  <c r="H31" i="8"/>
  <c r="I31" i="8"/>
  <c r="J31" i="8"/>
  <c r="K31" i="8"/>
  <c r="L31" i="8"/>
  <c r="M31" i="8"/>
  <c r="N31" i="8"/>
  <c r="O31" i="8"/>
  <c r="P31" i="8"/>
  <c r="Q31" i="8"/>
  <c r="R31" i="8"/>
  <c r="S31" i="8"/>
  <c r="T31" i="8"/>
  <c r="U31" i="8"/>
  <c r="V31" i="8"/>
  <c r="W31" i="8"/>
  <c r="X31" i="8"/>
  <c r="Y31" i="8"/>
  <c r="Z31" i="8"/>
  <c r="AA31" i="8"/>
  <c r="AB31" i="8"/>
  <c r="AC31" i="8"/>
  <c r="C6" i="8"/>
  <c r="D6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L11" i="6"/>
  <c r="L12" i="6"/>
  <c r="L10" i="6"/>
  <c r="L9" i="6"/>
  <c r="L8" i="6"/>
  <c r="L7" i="6"/>
  <c r="L6" i="6"/>
  <c r="K12" i="6"/>
  <c r="J12" i="6"/>
  <c r="K10" i="6"/>
  <c r="J10" i="6"/>
  <c r="K9" i="6"/>
  <c r="J9" i="6"/>
  <c r="K8" i="6"/>
  <c r="J8" i="6"/>
  <c r="K7" i="6"/>
  <c r="J7" i="6"/>
  <c r="K6" i="6"/>
  <c r="J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6" i="6"/>
  <c r="E35" i="6"/>
  <c r="D35" i="6"/>
  <c r="C35" i="6"/>
  <c r="E34" i="6"/>
  <c r="D34" i="6"/>
  <c r="C34" i="6"/>
  <c r="E33" i="6"/>
  <c r="D33" i="6"/>
  <c r="C33" i="6"/>
  <c r="E32" i="6"/>
  <c r="D32" i="6"/>
  <c r="C32" i="6"/>
  <c r="E31" i="6"/>
  <c r="D31" i="6"/>
  <c r="C31" i="6"/>
  <c r="E30" i="6"/>
  <c r="D30" i="6"/>
  <c r="C30" i="6"/>
  <c r="E29" i="6"/>
  <c r="D29" i="6"/>
  <c r="C29" i="6"/>
  <c r="E28" i="6"/>
  <c r="D28" i="6"/>
  <c r="C28" i="6"/>
  <c r="E27" i="6"/>
  <c r="D27" i="6"/>
  <c r="C27" i="6"/>
  <c r="E26" i="6"/>
  <c r="D26" i="6"/>
  <c r="C26" i="6"/>
  <c r="E25" i="6"/>
  <c r="D25" i="6"/>
  <c r="C25" i="6"/>
  <c r="E24" i="6"/>
  <c r="D24" i="6"/>
  <c r="C24" i="6"/>
  <c r="E23" i="6"/>
  <c r="D23" i="6"/>
  <c r="C23" i="6"/>
  <c r="E22" i="6"/>
  <c r="D22" i="6"/>
  <c r="C22" i="6"/>
  <c r="E21" i="6"/>
  <c r="D21" i="6"/>
  <c r="C21" i="6"/>
  <c r="E20" i="6"/>
  <c r="D20" i="6"/>
  <c r="C20" i="6"/>
  <c r="E19" i="6"/>
  <c r="D19" i="6"/>
  <c r="C19" i="6"/>
  <c r="E18" i="6"/>
  <c r="D18" i="6"/>
  <c r="C18" i="6"/>
  <c r="E17" i="6"/>
  <c r="D17" i="6"/>
  <c r="C17" i="6"/>
  <c r="E16" i="6"/>
  <c r="D16" i="6"/>
  <c r="C16" i="6"/>
  <c r="E15" i="6"/>
  <c r="D15" i="6"/>
  <c r="C15" i="6"/>
  <c r="E14" i="6"/>
  <c r="D14" i="6"/>
  <c r="C14" i="6"/>
  <c r="E13" i="6"/>
  <c r="D13" i="6"/>
  <c r="C13" i="6"/>
  <c r="E12" i="6"/>
  <c r="D12" i="6"/>
  <c r="C12" i="6"/>
  <c r="E11" i="6"/>
  <c r="D11" i="6"/>
  <c r="C11" i="6"/>
  <c r="E10" i="6"/>
  <c r="D10" i="6"/>
  <c r="C10" i="6"/>
  <c r="E9" i="6"/>
  <c r="D9" i="6"/>
  <c r="C9" i="6"/>
  <c r="E8" i="6"/>
  <c r="D8" i="6"/>
  <c r="C8" i="6"/>
  <c r="E7" i="6"/>
  <c r="D7" i="6"/>
  <c r="C7" i="6"/>
  <c r="E6" i="6"/>
  <c r="D6" i="6"/>
  <c r="C6" i="6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K32" i="4"/>
  <c r="L32" i="4"/>
  <c r="E32" i="5"/>
  <c r="E7" i="5"/>
  <c r="E32" i="4"/>
  <c r="F32" i="4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7" i="4"/>
  <c r="L39" i="2"/>
  <c r="K39" i="2"/>
  <c r="J39" i="2"/>
  <c r="L38" i="2"/>
  <c r="K38" i="2"/>
  <c r="J38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B36" i="2"/>
  <c r="C36" i="2"/>
  <c r="B35" i="2"/>
  <c r="C35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H32" i="2"/>
  <c r="G32" i="2"/>
  <c r="H31" i="2"/>
  <c r="G31" i="2"/>
  <c r="H30" i="2"/>
  <c r="G30" i="2"/>
  <c r="H29" i="2"/>
  <c r="G29" i="2"/>
  <c r="H28" i="2"/>
  <c r="G28" i="2"/>
  <c r="H27" i="2"/>
  <c r="G27" i="2"/>
  <c r="H26" i="2"/>
  <c r="G26" i="2"/>
  <c r="H25" i="2"/>
  <c r="G25" i="2"/>
  <c r="H24" i="2"/>
  <c r="G24" i="2"/>
  <c r="H23" i="2"/>
  <c r="G23" i="2"/>
  <c r="H22" i="2"/>
  <c r="G22" i="2"/>
  <c r="H21" i="2"/>
  <c r="G21" i="2"/>
  <c r="H20" i="2"/>
  <c r="G20" i="2"/>
  <c r="H19" i="2"/>
  <c r="G19" i="2"/>
  <c r="H18" i="2"/>
  <c r="G18" i="2"/>
  <c r="H17" i="2"/>
  <c r="G17" i="2"/>
  <c r="H16" i="2"/>
  <c r="G16" i="2"/>
  <c r="H15" i="2"/>
  <c r="G15" i="2"/>
  <c r="H14" i="2"/>
  <c r="G14" i="2"/>
  <c r="H13" i="2"/>
  <c r="G13" i="2"/>
  <c r="H12" i="2"/>
  <c r="G12" i="2"/>
  <c r="H11" i="2"/>
  <c r="G11" i="2"/>
  <c r="H10" i="2"/>
  <c r="G10" i="2"/>
  <c r="H9" i="2"/>
  <c r="G9" i="2"/>
  <c r="H8" i="2"/>
  <c r="G8" i="2"/>
  <c r="AE9" i="8" l="1"/>
  <c r="E75" i="8"/>
  <c r="E99" i="8" s="1"/>
  <c r="G99" i="8" s="1"/>
  <c r="E81" i="8"/>
  <c r="E98" i="8" s="1"/>
  <c r="G98" i="8" s="1"/>
  <c r="E94" i="8"/>
  <c r="Q10" i="10"/>
  <c r="Q14" i="10"/>
  <c r="G9" i="10"/>
  <c r="G18" i="10"/>
  <c r="M9" i="10"/>
  <c r="M16" i="10"/>
  <c r="M21" i="10"/>
  <c r="R17" i="10"/>
  <c r="M18" i="10"/>
  <c r="M30" i="10"/>
  <c r="M14" i="10"/>
  <c r="M11" i="10"/>
  <c r="M20" i="10"/>
  <c r="M29" i="10"/>
  <c r="G8" i="10"/>
  <c r="M10" i="10"/>
  <c r="M13" i="10"/>
  <c r="M19" i="10"/>
  <c r="M22" i="10"/>
  <c r="M28" i="10"/>
  <c r="G12" i="10"/>
  <c r="G26" i="10"/>
  <c r="G30" i="10"/>
  <c r="K7" i="10"/>
  <c r="J8" i="10" s="1"/>
  <c r="E8" i="10"/>
  <c r="D9" i="10" s="1"/>
  <c r="O8" i="10"/>
  <c r="M7" i="10"/>
  <c r="P8" i="10" l="1"/>
  <c r="K8" i="10"/>
  <c r="J9" i="10" s="1"/>
  <c r="E9" i="10"/>
  <c r="D10" i="10"/>
  <c r="O9" i="10"/>
  <c r="P9" i="10" l="1"/>
  <c r="K9" i="10"/>
  <c r="J10" i="10" s="1"/>
  <c r="E10" i="10"/>
  <c r="D11" i="10" s="1"/>
  <c r="O10" i="10"/>
  <c r="K10" i="10" l="1"/>
  <c r="J11" i="10" s="1"/>
  <c r="P10" i="10"/>
  <c r="E11" i="10"/>
  <c r="D12" i="10" s="1"/>
  <c r="O11" i="10"/>
  <c r="P11" i="10" l="1"/>
  <c r="K11" i="10"/>
  <c r="J12" i="10" s="1"/>
  <c r="E12" i="10"/>
  <c r="D13" i="10"/>
  <c r="O12" i="10"/>
  <c r="O13" i="10" l="1"/>
  <c r="E13" i="10"/>
  <c r="D14" i="10" s="1"/>
  <c r="K12" i="10"/>
  <c r="J13" i="10" s="1"/>
  <c r="P12" i="10"/>
  <c r="E14" i="10" l="1"/>
  <c r="D15" i="10" s="1"/>
  <c r="O14" i="10"/>
  <c r="K13" i="10"/>
  <c r="J14" i="10" s="1"/>
  <c r="P13" i="10"/>
  <c r="P14" i="10" l="1"/>
  <c r="K14" i="10"/>
  <c r="J15" i="10" s="1"/>
  <c r="E15" i="10"/>
  <c r="D16" i="10" s="1"/>
  <c r="O15" i="10"/>
  <c r="P15" i="10" l="1"/>
  <c r="K15" i="10"/>
  <c r="J16" i="10" s="1"/>
  <c r="O16" i="10"/>
  <c r="E16" i="10"/>
  <c r="D17" i="10" s="1"/>
  <c r="E17" i="10" l="1"/>
  <c r="O17" i="10"/>
  <c r="D18" i="10"/>
  <c r="K16" i="10"/>
  <c r="J17" i="10" s="1"/>
  <c r="P16" i="10"/>
  <c r="P17" i="10" l="1"/>
  <c r="K17" i="10"/>
  <c r="J18" i="10" s="1"/>
  <c r="E18" i="10"/>
  <c r="D19" i="10" s="1"/>
  <c r="O18" i="10"/>
  <c r="O19" i="10" l="1"/>
  <c r="E19" i="10"/>
  <c r="D20" i="10" s="1"/>
  <c r="P18" i="10"/>
  <c r="K18" i="10"/>
  <c r="J19" i="10" s="1"/>
  <c r="K19" i="10" l="1"/>
  <c r="J20" i="10" s="1"/>
  <c r="P19" i="10"/>
  <c r="E20" i="10"/>
  <c r="D21" i="10" s="1"/>
  <c r="O20" i="10"/>
  <c r="P20" i="10" l="1"/>
  <c r="K20" i="10"/>
  <c r="J21" i="10" s="1"/>
  <c r="E21" i="10"/>
  <c r="D22" i="10"/>
  <c r="O21" i="10"/>
  <c r="P21" i="10" l="1"/>
  <c r="K21" i="10"/>
  <c r="J22" i="10" s="1"/>
  <c r="O22" i="10"/>
  <c r="E22" i="10"/>
  <c r="D23" i="10" s="1"/>
  <c r="E23" i="10" l="1"/>
  <c r="D24" i="10" s="1"/>
  <c r="O23" i="10"/>
  <c r="K22" i="10"/>
  <c r="J23" i="10"/>
  <c r="P22" i="10"/>
  <c r="P23" i="10" l="1"/>
  <c r="K23" i="10"/>
  <c r="J24" i="10" s="1"/>
  <c r="E24" i="10"/>
  <c r="D25" i="10"/>
  <c r="O24" i="10"/>
  <c r="P24" i="10" l="1"/>
  <c r="K24" i="10"/>
  <c r="J25" i="10" s="1"/>
  <c r="O25" i="10"/>
  <c r="E25" i="10"/>
  <c r="D26" i="10" s="1"/>
  <c r="E26" i="10" l="1"/>
  <c r="O26" i="10"/>
  <c r="D27" i="10"/>
  <c r="K25" i="10"/>
  <c r="J26" i="10" s="1"/>
  <c r="P25" i="10"/>
  <c r="P26" i="10" l="1"/>
  <c r="K26" i="10"/>
  <c r="J27" i="10"/>
  <c r="E27" i="10"/>
  <c r="D28" i="10" s="1"/>
  <c r="O27" i="10"/>
  <c r="P27" i="10" l="1"/>
  <c r="K27" i="10"/>
  <c r="J28" i="10" s="1"/>
  <c r="O28" i="10"/>
  <c r="E28" i="10"/>
  <c r="D29" i="10" s="1"/>
  <c r="E29" i="10" l="1"/>
  <c r="O29" i="10"/>
  <c r="D30" i="10"/>
  <c r="K28" i="10"/>
  <c r="J29" i="10" s="1"/>
  <c r="P28" i="10"/>
  <c r="P29" i="10" l="1"/>
  <c r="K29" i="10"/>
  <c r="J30" i="10" s="1"/>
  <c r="E30" i="10"/>
  <c r="D31" i="10" s="1"/>
  <c r="O30" i="10"/>
  <c r="P30" i="10" l="1"/>
  <c r="K30" i="10"/>
  <c r="J31" i="10" s="1"/>
  <c r="E31" i="10"/>
  <c r="D32" i="10" s="1"/>
  <c r="O31" i="10"/>
  <c r="K31" i="10" l="1"/>
  <c r="J32" i="10" s="1"/>
  <c r="P31" i="10"/>
  <c r="O32" i="10"/>
  <c r="E32" i="10"/>
  <c r="K32" i="10" l="1"/>
  <c r="P32" i="10"/>
</calcChain>
</file>

<file path=xl/sharedStrings.xml><?xml version="1.0" encoding="utf-8"?>
<sst xmlns="http://schemas.openxmlformats.org/spreadsheetml/2006/main" count="217" uniqueCount="83">
  <si>
    <t>Male</t>
  </si>
  <si>
    <t>lx</t>
  </si>
  <si>
    <t>x</t>
  </si>
  <si>
    <t>Female</t>
  </si>
  <si>
    <t>Population data</t>
  </si>
  <si>
    <t>ID</t>
  </si>
  <si>
    <t>Sex</t>
  </si>
  <si>
    <t>Age (days)</t>
  </si>
  <si>
    <t>M</t>
  </si>
  <si>
    <t>F</t>
  </si>
  <si>
    <t>Check</t>
  </si>
  <si>
    <t>Max</t>
  </si>
  <si>
    <t>Min</t>
  </si>
  <si>
    <t>Colour coding key</t>
  </si>
  <si>
    <t>Calculations</t>
  </si>
  <si>
    <t>Calculations (different from adjacent cells)</t>
  </si>
  <si>
    <t>Checks</t>
  </si>
  <si>
    <t>User inputs</t>
  </si>
  <si>
    <t>Headings</t>
  </si>
  <si>
    <t>Max age</t>
  </si>
  <si>
    <t>Min age</t>
  </si>
  <si>
    <t>max_age</t>
  </si>
  <si>
    <t>min_age</t>
  </si>
  <si>
    <t>Age Check</t>
  </si>
  <si>
    <t>Male lx Check</t>
  </si>
  <si>
    <t>Female lx Check</t>
  </si>
  <si>
    <t>ID Check</t>
  </si>
  <si>
    <t>Sex Check</t>
  </si>
  <si>
    <t>Count</t>
  </si>
  <si>
    <t>Population number</t>
  </si>
  <si>
    <t>population</t>
  </si>
  <si>
    <t>Male life table</t>
  </si>
  <si>
    <t>dx</t>
  </si>
  <si>
    <t>qx</t>
  </si>
  <si>
    <t>px</t>
  </si>
  <si>
    <t>Female life table</t>
  </si>
  <si>
    <t>Male qx</t>
  </si>
  <si>
    <t>Female qx</t>
  </si>
  <si>
    <t>Age bucket</t>
  </si>
  <si>
    <t>Age 0-5</t>
  </si>
  <si>
    <t>Age 6-10</t>
  </si>
  <si>
    <t>Age 11-15</t>
  </si>
  <si>
    <t>Age 16-20</t>
  </si>
  <si>
    <t>Age 21-25</t>
  </si>
  <si>
    <t>Survival period, n</t>
  </si>
  <si>
    <t>Age, x</t>
  </si>
  <si>
    <t>Death period, m</t>
  </si>
  <si>
    <t>Ouput</t>
  </si>
  <si>
    <t>n|mqx</t>
  </si>
  <si>
    <t>Lookups</t>
  </si>
  <si>
    <t>lx+n</t>
  </si>
  <si>
    <t>lx+n+m</t>
  </si>
  <si>
    <t>Key results</t>
  </si>
  <si>
    <t>k</t>
  </si>
  <si>
    <t>Male kpx</t>
  </si>
  <si>
    <t>Curtate EoL</t>
  </si>
  <si>
    <t>EoL</t>
  </si>
  <si>
    <t>Female kpx</t>
  </si>
  <si>
    <t>Population</t>
  </si>
  <si>
    <t>EoL (days)</t>
  </si>
  <si>
    <t>Male reduction factor</t>
  </si>
  <si>
    <t>Female reduction factor</t>
  </si>
  <si>
    <t>rf_male</t>
  </si>
  <si>
    <t>rf_female</t>
  </si>
  <si>
    <t>Radix l_0</t>
  </si>
  <si>
    <t>radix</t>
  </si>
  <si>
    <t>lx decreasing</t>
  </si>
  <si>
    <t>male</t>
  </si>
  <si>
    <t>female</t>
  </si>
  <si>
    <t>Check q25=1</t>
  </si>
  <si>
    <t>Change in qx</t>
  </si>
  <si>
    <t>qx generally increases with age, as expected</t>
  </si>
  <si>
    <t>At low ages qx initially falls. This is reasonable and is observed in human populations</t>
  </si>
  <si>
    <t>Reduced qx&lt;original qx</t>
  </si>
  <si>
    <t>Note that age, x, must be &gt;=0 and &lt;=25</t>
  </si>
  <si>
    <t>dx&lt;=lx</t>
  </si>
  <si>
    <t>0&lt;=qx&lt;=1</t>
  </si>
  <si>
    <t>0&lt;=px&lt;=1</t>
  </si>
  <si>
    <t>Calculator Inputs</t>
  </si>
  <si>
    <t>calc_sex</t>
  </si>
  <si>
    <t>calc_age</t>
  </si>
  <si>
    <t>calc_n</t>
  </si>
  <si>
    <t>calc_m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</si>
</sst>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0"/>
    <numFmt numFmtId="165" formatCode="0.000000"/>
    <numFmt numFmtId="166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164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1" fillId="0" borderId="0" xfId="0" applyFont="1"/>
    <xf numFmtId="0" fontId="0" fillId="5" borderId="0" xfId="0" applyFill="1"/>
    <xf numFmtId="0" fontId="0" fillId="6" borderId="0" xfId="0" applyFill="1"/>
    <xf numFmtId="0" fontId="2" fillId="0" borderId="0" xfId="0" applyFont="1"/>
    <xf numFmtId="0" fontId="0" fillId="6" borderId="0" xfId="0" applyFill="1" applyAlignment="1">
      <alignment horizontal="center"/>
    </xf>
    <xf numFmtId="4" fontId="0" fillId="4" borderId="0" xfId="0" applyNumberFormat="1" applyFill="1"/>
    <xf numFmtId="0" fontId="0" fillId="7" borderId="0" xfId="0" applyFill="1"/>
    <xf numFmtId="9" fontId="0" fillId="6" borderId="0" xfId="0" applyNumberFormat="1" applyFill="1"/>
    <xf numFmtId="3" fontId="0" fillId="6" borderId="0" xfId="0" applyNumberFormat="1" applyFill="1"/>
    <xf numFmtId="164" fontId="0" fillId="4" borderId="0" xfId="0" applyNumberFormat="1" applyFill="1"/>
    <xf numFmtId="165" fontId="0" fillId="4" borderId="0" xfId="0" applyNumberFormat="1" applyFill="1"/>
    <xf numFmtId="164" fontId="0" fillId="8" borderId="0" xfId="0" applyNumberFormat="1" applyFill="1"/>
    <xf numFmtId="165" fontId="0" fillId="8" borderId="0" xfId="0" applyNumberFormat="1" applyFill="1"/>
    <xf numFmtId="2" fontId="0" fillId="4" borderId="0" xfId="0" applyNumberFormat="1" applyFill="1"/>
    <xf numFmtId="165" fontId="0" fillId="3" borderId="0" xfId="0" applyNumberFormat="1" applyFill="1"/>
    <xf numFmtId="166" fontId="0" fillId="3" borderId="0" xfId="0" applyNumberFormat="1" applyFill="1"/>
    <xf numFmtId="0" fontId="3" fillId="0" borderId="0" xfId="0" applyFont="1"/>
    <xf numFmtId="0" fontId="0" fillId="0" borderId="0" xfId="0" applyFill="1"/>
    <xf numFmtId="0" fontId="0" fillId="0" borderId="0" xfId="0" quotePrefix="1"/>
    <xf numFmtId="0" fontId="0" fillId="9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Chart of qx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'qx chart'!$D$6</c:f>
              <c:strCache>
                <c:ptCount val="1"/>
                <c:pt idx="0">
                  <c:v>Male qx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'qx chart'!$C$7:$C$32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xVal>
          <c:yVal>
            <c:numRef>
              <c:f>'qx chart'!$D$7:$D$32</c:f>
              <c:numCache>
                <c:formatCode>0.000000</c:formatCode>
                <c:ptCount val="26"/>
                <c:pt idx="0">
                  <c:v>5.9999999999999995E-4</c:v>
                </c:pt>
                <c:pt idx="1">
                  <c:v>4.000000000000603E-4</c:v>
                </c:pt>
                <c:pt idx="2">
                  <c:v>2.4999993993990341E-4</c:v>
                </c:pt>
                <c:pt idx="3">
                  <c:v>2.9999985281610681E-4</c:v>
                </c:pt>
                <c:pt idx="4">
                  <c:v>4.0000065501470016E-4</c:v>
                </c:pt>
                <c:pt idx="5">
                  <c:v>4.9999925655127057E-4</c:v>
                </c:pt>
                <c:pt idx="6">
                  <c:v>5.5000014791219067E-4</c:v>
                </c:pt>
                <c:pt idx="7">
                  <c:v>5.9999971614947505E-4</c:v>
                </c:pt>
                <c:pt idx="8">
                  <c:v>7.0000007818090814E-4</c:v>
                </c:pt>
                <c:pt idx="9">
                  <c:v>9.9999988048707789E-4</c:v>
                </c:pt>
                <c:pt idx="10">
                  <c:v>1.5000003855386531E-3</c:v>
                </c:pt>
                <c:pt idx="11">
                  <c:v>2.5000001459897381E-3</c:v>
                </c:pt>
                <c:pt idx="12">
                  <c:v>3.9999998344666474E-3</c:v>
                </c:pt>
                <c:pt idx="13">
                  <c:v>8.0000002675384065E-3</c:v>
                </c:pt>
                <c:pt idx="14">
                  <c:v>1.3999999940748575E-2</c:v>
                </c:pt>
                <c:pt idx="15">
                  <c:v>2.5000000388530334E-2</c:v>
                </c:pt>
                <c:pt idx="16">
                  <c:v>4.1999999980872324E-2</c:v>
                </c:pt>
                <c:pt idx="17">
                  <c:v>6.8999999943429133E-2</c:v>
                </c:pt>
                <c:pt idx="18">
                  <c:v>0.11099999939474621</c:v>
                </c:pt>
                <c:pt idx="19">
                  <c:v>0.17000000002680415</c:v>
                </c:pt>
                <c:pt idx="20">
                  <c:v>0.25199999991603522</c:v>
                </c:pt>
                <c:pt idx="21">
                  <c:v>0.35600000076849719</c:v>
                </c:pt>
                <c:pt idx="22">
                  <c:v>0.47800000030838569</c:v>
                </c:pt>
                <c:pt idx="23">
                  <c:v>0.60800000246585295</c:v>
                </c:pt>
                <c:pt idx="24">
                  <c:v>0.73200000117945774</c:v>
                </c:pt>
                <c:pt idx="25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1E6-4CA8-80D5-6EADEA3E0386}"/>
            </c:ext>
          </c:extLst>
        </c:ser>
        <c:ser>
          <c:idx val="1"/>
          <c:order val="1"/>
          <c:tx>
            <c:strRef>
              <c:f>'qx chart'!$E$6</c:f>
              <c:strCache>
                <c:ptCount val="1"/>
                <c:pt idx="0">
                  <c:v>Female qx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'qx chart'!$C$7:$C$32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xVal>
          <c:yVal>
            <c:numRef>
              <c:f>'qx chart'!$E$7:$E$32</c:f>
              <c:numCache>
                <c:formatCode>0.000000</c:formatCode>
                <c:ptCount val="26"/>
                <c:pt idx="0">
                  <c:v>5.3999999999996358E-4</c:v>
                </c:pt>
                <c:pt idx="1">
                  <c:v>3.6000040021614264E-4</c:v>
                </c:pt>
                <c:pt idx="2">
                  <c:v>2.2499945586041499E-4</c:v>
                </c:pt>
                <c:pt idx="3">
                  <c:v>2.7000064353362537E-4</c:v>
                </c:pt>
                <c:pt idx="4">
                  <c:v>3.5999994792738015E-4</c:v>
                </c:pt>
                <c:pt idx="5">
                  <c:v>4.4999920771061452E-4</c:v>
                </c:pt>
                <c:pt idx="6">
                  <c:v>4.9500049003952089E-4</c:v>
                </c:pt>
                <c:pt idx="7">
                  <c:v>5.4000033662785938E-4</c:v>
                </c:pt>
                <c:pt idx="8">
                  <c:v>6.2999933892106353E-4</c:v>
                </c:pt>
                <c:pt idx="9">
                  <c:v>9.000000810129666E-4</c:v>
                </c:pt>
                <c:pt idx="10">
                  <c:v>1.3499999267514212E-3</c:v>
                </c:pt>
                <c:pt idx="11">
                  <c:v>2.2499999195087638E-3</c:v>
                </c:pt>
                <c:pt idx="12">
                  <c:v>3.6000002351611201E-3</c:v>
                </c:pt>
                <c:pt idx="13">
                  <c:v>7.2000003044256303E-3</c:v>
                </c:pt>
                <c:pt idx="14">
                  <c:v>1.2599999568185138E-2</c:v>
                </c:pt>
                <c:pt idx="15">
                  <c:v>2.2499999997418939E-2</c:v>
                </c:pt>
                <c:pt idx="16">
                  <c:v>3.7800000632854089E-2</c:v>
                </c:pt>
                <c:pt idx="17">
                  <c:v>6.2099999630089858E-2</c:v>
                </c:pt>
                <c:pt idx="18">
                  <c:v>9.9900000220607965E-2</c:v>
                </c:pt>
                <c:pt idx="19">
                  <c:v>0.15299999970614875</c:v>
                </c:pt>
                <c:pt idx="20">
                  <c:v>0.22679999947683907</c:v>
                </c:pt>
                <c:pt idx="21">
                  <c:v>0.32040000127143792</c:v>
                </c:pt>
                <c:pt idx="22">
                  <c:v>0.43019999802396769</c:v>
                </c:pt>
                <c:pt idx="23">
                  <c:v>0.54720000300240357</c:v>
                </c:pt>
                <c:pt idx="24">
                  <c:v>0.65879999568367142</c:v>
                </c:pt>
                <c:pt idx="25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1E6-4CA8-80D5-6EADEA3E0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8203583"/>
        <c:axId val="1618209407"/>
      </c:scatterChart>
      <c:valAx>
        <c:axId val="1618203583"/>
        <c:scaling>
          <c:orientation val="minMax"/>
          <c:max val="2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Age</a:t>
                </a:r>
                <a:r>
                  <a:rPr lang="en-GB" baseline="0"/>
                  <a:t> x (days)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8209407"/>
        <c:crosses val="autoZero"/>
        <c:crossBetween val="midCat"/>
      </c:valAx>
      <c:valAx>
        <c:axId val="1618209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qx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820358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Demographic mix chart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'Demographic mix chart'!$J$5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'Demographic mix chart'!$I$6:$I$10</c:f>
              <c:strCache>
                <c:ptCount val="5"/>
                <c:pt idx="0">
                  <c:v>Age 0-5</c:v>
                </c:pt>
                <c:pt idx="1">
                  <c:v>Age 6-10</c:v>
                </c:pt>
                <c:pt idx="2">
                  <c:v>Age 11-15</c:v>
                </c:pt>
                <c:pt idx="3">
                  <c:v>Age 16-20</c:v>
                </c:pt>
                <c:pt idx="4">
                  <c:v>Age 21-25</c:v>
                </c:pt>
              </c:strCache>
            </c:strRef>
          </c:cat>
          <c:val>
            <c:numRef>
              <c:f>'Demographic mix chart'!$J$6:$J$10</c:f>
              <c:numCache>
                <c:formatCode>General</c:formatCode>
                <c:ptCount val="5"/>
                <c:pt idx="0">
                  <c:v>8</c:v>
                </c:pt>
                <c:pt idx="1">
                  <c:v>5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BE-4236-9782-6117510A745F}"/>
            </c:ext>
          </c:extLst>
        </c:ser>
        <c:ser>
          <c:idx val="1"/>
          <c:order val="1"/>
          <c:tx>
            <c:strRef>
              <c:f>'Demographic mix chart'!$K$5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'Demographic mix chart'!$I$6:$I$10</c:f>
              <c:strCache>
                <c:ptCount val="5"/>
                <c:pt idx="0">
                  <c:v>Age 0-5</c:v>
                </c:pt>
                <c:pt idx="1">
                  <c:v>Age 6-10</c:v>
                </c:pt>
                <c:pt idx="2">
                  <c:v>Age 11-15</c:v>
                </c:pt>
                <c:pt idx="3">
                  <c:v>Age 16-20</c:v>
                </c:pt>
                <c:pt idx="4">
                  <c:v>Age 21-25</c:v>
                </c:pt>
              </c:strCache>
            </c:strRef>
          </c:cat>
          <c:val>
            <c:numRef>
              <c:f>'Demographic mix chart'!$K$6:$K$10</c:f>
              <c:numCache>
                <c:formatCode>General</c:formatCode>
                <c:ptCount val="5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BE-4236-9782-6117510A7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71081999"/>
        <c:axId val="1271080751"/>
      </c:barChart>
      <c:catAx>
        <c:axId val="127108199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Age bucket (days)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1080751"/>
        <c:crosses val="autoZero"/>
        <c:auto val="1"/>
        <c:lblAlgn val="ctr"/>
        <c:lblOffset val="100"/>
        <c:noMultiLvlLbl val="0"/>
      </c:catAx>
      <c:valAx>
        <c:axId val="1271080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Count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10819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17</xdr:col>
      <xdr:colOff>285751</xdr:colOff>
      <xdr:row>20</xdr:row>
      <xdr:rowOff>89647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4F71F1B-41F7-4BBC-DF6E-E69873510F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9</xdr:row>
      <xdr:rowOff>0</xdr:rowOff>
    </xdr:from>
    <xdr:to>
      <xdr:col>8</xdr:col>
      <xdr:colOff>190499</xdr:colOff>
      <xdr:row>13</xdr:row>
      <xdr:rowOff>125437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346D91B-E969-4F22-9B4B-CE387CA62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63471" y="3619500"/>
          <a:ext cx="2005852" cy="887437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15</xdr:row>
      <xdr:rowOff>0</xdr:rowOff>
    </xdr:from>
    <xdr:to>
      <xdr:col>16</xdr:col>
      <xdr:colOff>56029</xdr:colOff>
      <xdr:row>31</xdr:row>
      <xdr:rowOff>22412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45516AD-3159-EE7A-9A7C-187033A1C2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1246B-6EA6-429C-9C2A-8AB92FCE107D}">
  <dimension ref="B4:I35"/>
  <sheetViews>
    <sheetView zoomScale="85" zoomScaleNormal="85" workbookViewId="0">
      <selection activeCell="C31" sqref="C31"/>
    </sheetView>
  </sheetViews>
  <sheetFormatPr defaultRowHeight="15" x14ac:dyDescent="0.25"/>
  <cols>
    <col min="3" max="3" width="14.140625" customWidth="1"/>
    <col min="4" max="4" width="12.28515625" bestFit="1" customWidth="1"/>
    <col min="9" max="9" width="10.5703125" bestFit="1" customWidth="1"/>
  </cols>
  <sheetData>
    <row r="4" spans="2:9" x14ac:dyDescent="0.25">
      <c r="C4" t="s">
        <v>0</v>
      </c>
      <c r="D4" t="s">
        <v>3</v>
      </c>
      <c r="G4" t="s">
        <v>4</v>
      </c>
    </row>
    <row r="5" spans="2:9" x14ac:dyDescent="0.25">
      <c r="B5" t="s">
        <v>2</v>
      </c>
      <c r="C5" t="s">
        <v>1</v>
      </c>
      <c r="D5" t="s">
        <v>1</v>
      </c>
      <c r="G5" t="s">
        <v>5</v>
      </c>
      <c r="H5" t="s">
        <v>6</v>
      </c>
      <c r="I5" t="s">
        <v>7</v>
      </c>
    </row>
    <row r="6" spans="2:9" x14ac:dyDescent="0.25">
      <c r="B6">
        <v>0</v>
      </c>
      <c r="C6" s="1">
        <v>10000</v>
      </c>
      <c r="D6" s="1">
        <v>10000</v>
      </c>
      <c r="G6">
        <v>1</v>
      </c>
      <c r="H6" t="s">
        <v>8</v>
      </c>
      <c r="I6">
        <v>1</v>
      </c>
    </row>
    <row r="7" spans="2:9" x14ac:dyDescent="0.25">
      <c r="B7">
        <v>1</v>
      </c>
      <c r="C7" s="1">
        <v>9994</v>
      </c>
      <c r="D7" s="1">
        <v>9994.6</v>
      </c>
      <c r="G7">
        <v>2</v>
      </c>
      <c r="H7" t="s">
        <v>9</v>
      </c>
      <c r="I7">
        <v>3</v>
      </c>
    </row>
    <row r="8" spans="2:9" x14ac:dyDescent="0.25">
      <c r="B8">
        <v>2</v>
      </c>
      <c r="C8" s="1">
        <v>9990.0023999999994</v>
      </c>
      <c r="D8" s="1">
        <v>9991.0019400000001</v>
      </c>
      <c r="G8">
        <v>3</v>
      </c>
      <c r="H8" t="s">
        <v>9</v>
      </c>
      <c r="I8">
        <v>17</v>
      </c>
    </row>
    <row r="9" spans="2:9" x14ac:dyDescent="0.25">
      <c r="B9">
        <v>3</v>
      </c>
      <c r="C9" s="1">
        <v>9987.5048999999999</v>
      </c>
      <c r="D9" s="1">
        <v>9988.7539699999998</v>
      </c>
      <c r="G9">
        <v>4</v>
      </c>
      <c r="H9" t="s">
        <v>8</v>
      </c>
      <c r="I9">
        <v>24</v>
      </c>
    </row>
    <row r="10" spans="2:9" x14ac:dyDescent="0.25">
      <c r="B10">
        <v>4</v>
      </c>
      <c r="C10" s="1">
        <v>9984.5086499999998</v>
      </c>
      <c r="D10" s="1">
        <v>9986.0570000000007</v>
      </c>
      <c r="G10">
        <v>5</v>
      </c>
      <c r="H10" t="s">
        <v>8</v>
      </c>
      <c r="I10">
        <v>16</v>
      </c>
    </row>
    <row r="11" spans="2:9" x14ac:dyDescent="0.25">
      <c r="B11">
        <v>5</v>
      </c>
      <c r="C11" s="1">
        <v>9980.5148399999998</v>
      </c>
      <c r="D11" s="1">
        <v>9982.4620200000008</v>
      </c>
      <c r="G11">
        <v>6</v>
      </c>
      <c r="H11" t="s">
        <v>8</v>
      </c>
      <c r="I11">
        <v>6</v>
      </c>
    </row>
    <row r="12" spans="2:9" x14ac:dyDescent="0.25">
      <c r="B12">
        <v>6</v>
      </c>
      <c r="C12" s="1">
        <v>9975.5245900000009</v>
      </c>
      <c r="D12" s="1">
        <v>9977.9699199999995</v>
      </c>
      <c r="G12">
        <v>7</v>
      </c>
      <c r="H12" t="s">
        <v>9</v>
      </c>
      <c r="I12">
        <v>6</v>
      </c>
    </row>
    <row r="13" spans="2:9" x14ac:dyDescent="0.25">
      <c r="B13">
        <v>7</v>
      </c>
      <c r="C13" s="1">
        <v>9970.0380499999992</v>
      </c>
      <c r="D13" s="1">
        <v>9973.0308199999999</v>
      </c>
      <c r="G13">
        <v>8</v>
      </c>
      <c r="H13" t="s">
        <v>9</v>
      </c>
      <c r="I13">
        <v>14</v>
      </c>
    </row>
    <row r="14" spans="2:9" x14ac:dyDescent="0.25">
      <c r="B14">
        <v>8</v>
      </c>
      <c r="C14" s="1">
        <v>9964.0560299999997</v>
      </c>
      <c r="D14" s="1">
        <v>9967.6453799999999</v>
      </c>
      <c r="G14">
        <v>9</v>
      </c>
      <c r="H14" t="s">
        <v>8</v>
      </c>
      <c r="I14">
        <v>3</v>
      </c>
    </row>
    <row r="15" spans="2:9" x14ac:dyDescent="0.25">
      <c r="B15">
        <v>9</v>
      </c>
      <c r="C15" s="1">
        <v>9957.0811900000008</v>
      </c>
      <c r="D15" s="1">
        <v>9961.3657700000003</v>
      </c>
      <c r="G15">
        <v>10</v>
      </c>
      <c r="H15" t="s">
        <v>8</v>
      </c>
      <c r="I15">
        <v>5</v>
      </c>
    </row>
    <row r="16" spans="2:9" x14ac:dyDescent="0.25">
      <c r="B16">
        <v>10</v>
      </c>
      <c r="C16" s="1">
        <v>9947.1241100000007</v>
      </c>
      <c r="D16" s="1">
        <v>9952.4005400000005</v>
      </c>
      <c r="G16">
        <v>11</v>
      </c>
      <c r="H16" t="s">
        <v>8</v>
      </c>
      <c r="I16">
        <v>9</v>
      </c>
    </row>
    <row r="17" spans="2:9" x14ac:dyDescent="0.25">
      <c r="B17">
        <v>11</v>
      </c>
      <c r="C17" s="1">
        <v>9932.2034199999998</v>
      </c>
      <c r="D17" s="1">
        <v>9938.9647999999997</v>
      </c>
      <c r="G17">
        <v>12</v>
      </c>
      <c r="H17" t="s">
        <v>8</v>
      </c>
      <c r="I17">
        <v>6</v>
      </c>
    </row>
    <row r="18" spans="2:9" x14ac:dyDescent="0.25">
      <c r="B18">
        <v>12</v>
      </c>
      <c r="C18" s="1">
        <v>9907.37291</v>
      </c>
      <c r="D18" s="1">
        <v>9916.6021299999993</v>
      </c>
      <c r="G18">
        <v>13</v>
      </c>
      <c r="H18" t="s">
        <v>9</v>
      </c>
      <c r="I18">
        <v>9</v>
      </c>
    </row>
    <row r="19" spans="2:9" x14ac:dyDescent="0.25">
      <c r="B19">
        <v>13</v>
      </c>
      <c r="C19" s="1">
        <v>9867.7434200000007</v>
      </c>
      <c r="D19" s="1">
        <v>9880.90236</v>
      </c>
      <c r="G19">
        <v>14</v>
      </c>
      <c r="H19" t="s">
        <v>9</v>
      </c>
      <c r="I19">
        <v>22</v>
      </c>
    </row>
    <row r="20" spans="2:9" x14ac:dyDescent="0.25">
      <c r="B20">
        <v>14</v>
      </c>
      <c r="C20" s="1">
        <v>9788.8014700000003</v>
      </c>
      <c r="D20" s="1">
        <v>9809.7598600000001</v>
      </c>
      <c r="G20">
        <v>15</v>
      </c>
      <c r="H20" t="s">
        <v>8</v>
      </c>
      <c r="I20">
        <v>3</v>
      </c>
    </row>
    <row r="21" spans="2:9" x14ac:dyDescent="0.25">
      <c r="B21">
        <v>15</v>
      </c>
      <c r="C21" s="1">
        <v>9651.7582500000008</v>
      </c>
      <c r="D21" s="1">
        <v>9686.1568900000002</v>
      </c>
      <c r="G21">
        <v>16</v>
      </c>
      <c r="H21" t="s">
        <v>8</v>
      </c>
      <c r="I21">
        <v>1</v>
      </c>
    </row>
    <row r="22" spans="2:9" x14ac:dyDescent="0.25">
      <c r="B22">
        <v>16</v>
      </c>
      <c r="C22" s="1">
        <v>9410.4642899999999</v>
      </c>
      <c r="D22" s="1">
        <v>9468.2183600000008</v>
      </c>
      <c r="G22">
        <v>17</v>
      </c>
      <c r="H22" t="s">
        <v>9</v>
      </c>
      <c r="I22">
        <v>18</v>
      </c>
    </row>
    <row r="23" spans="2:9" x14ac:dyDescent="0.25">
      <c r="B23">
        <v>17</v>
      </c>
      <c r="C23" s="1">
        <v>9015.2247900000002</v>
      </c>
      <c r="D23" s="1">
        <v>9110.3197</v>
      </c>
      <c r="G23">
        <v>18</v>
      </c>
      <c r="H23" t="s">
        <v>9</v>
      </c>
      <c r="I23">
        <v>12</v>
      </c>
    </row>
    <row r="24" spans="2:9" x14ac:dyDescent="0.25">
      <c r="B24">
        <v>18</v>
      </c>
      <c r="C24" s="1">
        <v>8393.1742799999993</v>
      </c>
      <c r="D24" s="1">
        <v>8544.5688499999997</v>
      </c>
      <c r="G24">
        <v>19</v>
      </c>
      <c r="H24" t="s">
        <v>9</v>
      </c>
      <c r="I24">
        <v>21</v>
      </c>
    </row>
    <row r="25" spans="2:9" x14ac:dyDescent="0.25">
      <c r="B25">
        <v>19</v>
      </c>
      <c r="C25" s="1">
        <v>7461.5319399999998</v>
      </c>
      <c r="D25" s="1">
        <v>7690.9664199999997</v>
      </c>
      <c r="G25">
        <v>20</v>
      </c>
      <c r="H25" t="s">
        <v>8</v>
      </c>
      <c r="I25">
        <v>7</v>
      </c>
    </row>
    <row r="26" spans="2:9" x14ac:dyDescent="0.25">
      <c r="B26">
        <v>20</v>
      </c>
      <c r="C26" s="1">
        <v>6193.0715099999998</v>
      </c>
      <c r="D26" s="1">
        <v>6514.24856</v>
      </c>
      <c r="G26">
        <v>21</v>
      </c>
      <c r="H26" t="s">
        <v>8</v>
      </c>
      <c r="I26">
        <v>9</v>
      </c>
    </row>
    <row r="27" spans="2:9" x14ac:dyDescent="0.25">
      <c r="B27">
        <v>21</v>
      </c>
      <c r="C27" s="1">
        <v>4632.4174899999998</v>
      </c>
      <c r="D27" s="1">
        <v>5036.8169900000003</v>
      </c>
      <c r="G27">
        <v>22</v>
      </c>
      <c r="H27" t="s">
        <v>8</v>
      </c>
      <c r="I27">
        <v>2</v>
      </c>
    </row>
    <row r="28" spans="2:9" x14ac:dyDescent="0.25">
      <c r="B28">
        <v>22</v>
      </c>
      <c r="C28" s="1">
        <v>2983.2768599999999</v>
      </c>
      <c r="D28" s="1">
        <v>3423.0208200000002</v>
      </c>
      <c r="G28">
        <v>23</v>
      </c>
      <c r="H28" t="s">
        <v>9</v>
      </c>
      <c r="I28">
        <v>11</v>
      </c>
    </row>
    <row r="29" spans="2:9" x14ac:dyDescent="0.25">
      <c r="B29">
        <v>23</v>
      </c>
      <c r="C29" s="1">
        <v>1557.27052</v>
      </c>
      <c r="D29" s="1">
        <v>1950.4372699999999</v>
      </c>
      <c r="G29">
        <v>24</v>
      </c>
      <c r="H29" t="s">
        <v>9</v>
      </c>
      <c r="I29">
        <v>5</v>
      </c>
    </row>
    <row r="30" spans="2:9" x14ac:dyDescent="0.25">
      <c r="B30">
        <v>24</v>
      </c>
      <c r="C30" s="1">
        <v>610.45003999999994</v>
      </c>
      <c r="D30" s="1">
        <v>883.15799000000004</v>
      </c>
      <c r="G30">
        <v>25</v>
      </c>
      <c r="H30" t="s">
        <v>9</v>
      </c>
      <c r="I30">
        <v>7</v>
      </c>
    </row>
    <row r="31" spans="2:9" x14ac:dyDescent="0.25">
      <c r="B31">
        <v>25</v>
      </c>
      <c r="C31" s="1">
        <v>163.60060999999999</v>
      </c>
      <c r="D31" s="1">
        <v>301.33350999999999</v>
      </c>
      <c r="G31">
        <v>26</v>
      </c>
      <c r="H31" t="s">
        <v>9</v>
      </c>
      <c r="I31">
        <v>12</v>
      </c>
    </row>
    <row r="32" spans="2:9" x14ac:dyDescent="0.25">
      <c r="G32">
        <v>27</v>
      </c>
      <c r="H32" t="s">
        <v>9</v>
      </c>
      <c r="I32">
        <v>19</v>
      </c>
    </row>
    <row r="33" spans="7:9" x14ac:dyDescent="0.25">
      <c r="G33">
        <v>28</v>
      </c>
      <c r="H33" t="s">
        <v>8</v>
      </c>
      <c r="I33">
        <v>3</v>
      </c>
    </row>
    <row r="34" spans="7:9" x14ac:dyDescent="0.25">
      <c r="G34">
        <v>29</v>
      </c>
      <c r="H34" t="s">
        <v>9</v>
      </c>
      <c r="I34">
        <v>17</v>
      </c>
    </row>
    <row r="35" spans="7:9" x14ac:dyDescent="0.25">
      <c r="G35">
        <v>30</v>
      </c>
      <c r="H35" t="s">
        <v>8</v>
      </c>
      <c r="I35">
        <v>4</v>
      </c>
    </row>
  </sheetData>
  <sortState xmlns:xlrd2="http://schemas.microsoft.com/office/spreadsheetml/2017/richdata2" ref="K6:K35">
    <sortCondition ref="K6:K3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7851E-BAED-4B4B-A69B-2F986FE1EB22}">
  <dimension ref="A5:P39"/>
  <sheetViews>
    <sheetView zoomScale="85" zoomScaleNormal="85" workbookViewId="0">
      <selection activeCell="P7" sqref="P7"/>
    </sheetView>
  </sheetViews>
  <sheetFormatPr defaultRowHeight="15" x14ac:dyDescent="0.25"/>
  <cols>
    <col min="3" max="3" width="12.85546875" customWidth="1"/>
    <col min="4" max="4" width="13.7109375" customWidth="1"/>
    <col min="6" max="6" width="10.28515625" bestFit="1" customWidth="1"/>
    <col min="7" max="7" width="13.7109375" bestFit="1" customWidth="1"/>
    <col min="8" max="8" width="16" bestFit="1" customWidth="1"/>
    <col min="12" max="12" width="10.5703125" bestFit="1" customWidth="1"/>
    <col min="15" max="15" width="9.85546875" bestFit="1" customWidth="1"/>
    <col min="16" max="16" width="10.28515625" bestFit="1" customWidth="1"/>
  </cols>
  <sheetData>
    <row r="5" spans="2:16" x14ac:dyDescent="0.25">
      <c r="C5" t="s">
        <v>0</v>
      </c>
      <c r="D5" t="s">
        <v>3</v>
      </c>
      <c r="J5" t="s">
        <v>4</v>
      </c>
    </row>
    <row r="6" spans="2:16" x14ac:dyDescent="0.25">
      <c r="B6" t="s">
        <v>2</v>
      </c>
      <c r="C6" t="s">
        <v>1</v>
      </c>
      <c r="D6" t="s">
        <v>1</v>
      </c>
      <c r="F6" s="2" t="s">
        <v>23</v>
      </c>
      <c r="G6" s="2" t="s">
        <v>24</v>
      </c>
      <c r="H6" s="2" t="s">
        <v>25</v>
      </c>
      <c r="J6" t="s">
        <v>5</v>
      </c>
      <c r="K6" t="s">
        <v>6</v>
      </c>
      <c r="L6" t="s">
        <v>7</v>
      </c>
      <c r="N6" s="2" t="s">
        <v>26</v>
      </c>
      <c r="O6" s="2" t="s">
        <v>27</v>
      </c>
      <c r="P6" s="2" t="s">
        <v>23</v>
      </c>
    </row>
    <row r="7" spans="2:16" x14ac:dyDescent="0.25">
      <c r="B7">
        <v>0</v>
      </c>
      <c r="C7" s="1">
        <v>10000</v>
      </c>
      <c r="D7" s="1">
        <v>10000</v>
      </c>
      <c r="J7">
        <v>1</v>
      </c>
      <c r="K7" t="s">
        <v>8</v>
      </c>
      <c r="L7">
        <v>1</v>
      </c>
      <c r="O7" s="3" t="str">
        <f>IF(OR(K7="M",K7="F"),"OK","CHECK")</f>
        <v>OK</v>
      </c>
      <c r="P7" s="3" t="str">
        <f>IF(AND(L7&gt;=0,L7&lt;=25),"OK","CHECK")</f>
        <v>OK</v>
      </c>
    </row>
    <row r="8" spans="2:16" x14ac:dyDescent="0.25">
      <c r="B8">
        <v>1</v>
      </c>
      <c r="C8" s="1">
        <v>6200</v>
      </c>
      <c r="D8" s="1">
        <v>6580</v>
      </c>
      <c r="F8" s="3" t="str">
        <f>IF(B8=B7+1,"OK","CHECK")</f>
        <v>OK</v>
      </c>
      <c r="G8" s="3" t="str">
        <f>IF(C8&lt;C7,"OK","CHECK")</f>
        <v>OK</v>
      </c>
      <c r="H8" s="3" t="str">
        <f t="shared" ref="H8:H32" si="0">IF(D8&lt;D7,"OK","CHECK")</f>
        <v>OK</v>
      </c>
      <c r="J8">
        <v>2</v>
      </c>
      <c r="K8" t="s">
        <v>9</v>
      </c>
      <c r="L8">
        <v>3</v>
      </c>
      <c r="N8" s="3" t="str">
        <f>IF(J8=J7+1,"OK","CHECK")</f>
        <v>OK</v>
      </c>
      <c r="O8" s="3" t="str">
        <f t="shared" ref="O8:O36" si="1">IF(OR(K8="M",K8="F"),"OK","CHECK")</f>
        <v>OK</v>
      </c>
      <c r="P8" s="3" t="str">
        <f t="shared" ref="P8:P36" si="2">IF(AND(L8&gt;=0,L8&lt;=25),"OK","CHECK")</f>
        <v>OK</v>
      </c>
    </row>
    <row r="9" spans="2:16" x14ac:dyDescent="0.25">
      <c r="B9">
        <v>2</v>
      </c>
      <c r="C9" s="1">
        <v>4154</v>
      </c>
      <c r="D9" s="1">
        <v>4625.74</v>
      </c>
      <c r="F9" s="3" t="str">
        <f t="shared" ref="F9:F32" si="3">IF(B9=B8+1,"OK","CHECK")</f>
        <v>OK</v>
      </c>
      <c r="G9" s="3" t="str">
        <f t="shared" ref="G9:G32" si="4">IF(C9&lt;C8,"OK","CHECK")</f>
        <v>OK</v>
      </c>
      <c r="H9" s="3" t="str">
        <f t="shared" si="0"/>
        <v>OK</v>
      </c>
      <c r="J9">
        <v>3</v>
      </c>
      <c r="K9" t="s">
        <v>9</v>
      </c>
      <c r="L9">
        <v>17</v>
      </c>
      <c r="N9" s="3" t="str">
        <f t="shared" ref="N9:N36" si="5">IF(J9=J8+1,"OK","CHECK")</f>
        <v>OK</v>
      </c>
      <c r="O9" s="3" t="str">
        <f t="shared" si="1"/>
        <v>OK</v>
      </c>
      <c r="P9" s="3" t="str">
        <f t="shared" si="2"/>
        <v>OK</v>
      </c>
    </row>
    <row r="10" spans="2:16" x14ac:dyDescent="0.25">
      <c r="B10">
        <v>3</v>
      </c>
      <c r="C10" s="1">
        <v>3032.42</v>
      </c>
      <c r="D10" s="1">
        <v>3501.6851799999999</v>
      </c>
      <c r="F10" s="3" t="str">
        <f t="shared" si="3"/>
        <v>OK</v>
      </c>
      <c r="G10" s="3" t="str">
        <f t="shared" si="4"/>
        <v>OK</v>
      </c>
      <c r="H10" s="3" t="str">
        <f t="shared" si="0"/>
        <v>OK</v>
      </c>
      <c r="J10">
        <v>4</v>
      </c>
      <c r="K10" t="s">
        <v>8</v>
      </c>
      <c r="L10">
        <v>24</v>
      </c>
      <c r="N10" s="3" t="str">
        <f t="shared" si="5"/>
        <v>OK</v>
      </c>
      <c r="O10" s="3" t="str">
        <f t="shared" si="1"/>
        <v>OK</v>
      </c>
      <c r="P10" s="3" t="str">
        <f t="shared" si="2"/>
        <v>OK</v>
      </c>
    </row>
    <row r="11" spans="2:16" x14ac:dyDescent="0.25">
      <c r="B11">
        <v>4</v>
      </c>
      <c r="C11" s="1">
        <v>2153.0182</v>
      </c>
      <c r="D11" s="1">
        <v>2587.7453500000001</v>
      </c>
      <c r="F11" s="3" t="str">
        <f t="shared" si="3"/>
        <v>OK</v>
      </c>
      <c r="G11" s="3" t="str">
        <f t="shared" si="4"/>
        <v>OK</v>
      </c>
      <c r="H11" s="3" t="str">
        <f t="shared" si="0"/>
        <v>OK</v>
      </c>
      <c r="J11">
        <v>5</v>
      </c>
      <c r="K11" t="s">
        <v>8</v>
      </c>
      <c r="L11">
        <v>16</v>
      </c>
      <c r="N11" s="3" t="str">
        <f t="shared" si="5"/>
        <v>OK</v>
      </c>
      <c r="O11" s="3" t="str">
        <f t="shared" si="1"/>
        <v>OK</v>
      </c>
      <c r="P11" s="3" t="str">
        <f t="shared" si="2"/>
        <v>OK</v>
      </c>
    </row>
    <row r="12" spans="2:16" x14ac:dyDescent="0.25">
      <c r="B12">
        <v>5</v>
      </c>
      <c r="C12" s="1">
        <v>1485.5825600000001</v>
      </c>
      <c r="D12" s="1">
        <v>1865.7644</v>
      </c>
      <c r="F12" s="3" t="str">
        <f t="shared" si="3"/>
        <v>OK</v>
      </c>
      <c r="G12" s="3" t="str">
        <f t="shared" si="4"/>
        <v>OK</v>
      </c>
      <c r="H12" s="3" t="str">
        <f t="shared" si="0"/>
        <v>OK</v>
      </c>
      <c r="J12">
        <v>6</v>
      </c>
      <c r="K12" t="s">
        <v>8</v>
      </c>
      <c r="L12">
        <v>6</v>
      </c>
      <c r="N12" s="3" t="str">
        <f t="shared" si="5"/>
        <v>OK</v>
      </c>
      <c r="O12" s="3" t="str">
        <f t="shared" si="1"/>
        <v>OK</v>
      </c>
      <c r="P12" s="3" t="str">
        <f t="shared" si="2"/>
        <v>OK</v>
      </c>
    </row>
    <row r="13" spans="2:16" x14ac:dyDescent="0.25">
      <c r="B13">
        <v>6</v>
      </c>
      <c r="C13" s="1">
        <v>995.34031000000004</v>
      </c>
      <c r="D13" s="1">
        <v>1311.63237</v>
      </c>
      <c r="F13" s="3" t="str">
        <f t="shared" si="3"/>
        <v>OK</v>
      </c>
      <c r="G13" s="3" t="str">
        <f t="shared" si="4"/>
        <v>OK</v>
      </c>
      <c r="H13" s="3" t="str">
        <f t="shared" si="0"/>
        <v>OK</v>
      </c>
      <c r="J13">
        <v>7</v>
      </c>
      <c r="K13" t="s">
        <v>9</v>
      </c>
      <c r="L13">
        <v>6</v>
      </c>
      <c r="N13" s="3" t="str">
        <f t="shared" si="5"/>
        <v>OK</v>
      </c>
      <c r="O13" s="3" t="str">
        <f t="shared" si="1"/>
        <v>OK</v>
      </c>
      <c r="P13" s="3" t="str">
        <f t="shared" si="2"/>
        <v>OK</v>
      </c>
    </row>
    <row r="14" spans="2:16" x14ac:dyDescent="0.25">
      <c r="B14">
        <v>7</v>
      </c>
      <c r="C14" s="1">
        <v>637.01779999999997</v>
      </c>
      <c r="D14" s="1">
        <v>886.66348000000005</v>
      </c>
      <c r="F14" s="3" t="str">
        <f t="shared" si="3"/>
        <v>OK</v>
      </c>
      <c r="G14" s="3" t="str">
        <f t="shared" si="4"/>
        <v>OK</v>
      </c>
      <c r="H14" s="3" t="str">
        <f t="shared" si="0"/>
        <v>OK</v>
      </c>
      <c r="J14">
        <v>8</v>
      </c>
      <c r="K14" t="s">
        <v>9</v>
      </c>
      <c r="L14">
        <v>14</v>
      </c>
      <c r="N14" s="3" t="str">
        <f t="shared" si="5"/>
        <v>OK</v>
      </c>
      <c r="O14" s="3" t="str">
        <f t="shared" si="1"/>
        <v>OK</v>
      </c>
      <c r="P14" s="3" t="str">
        <f t="shared" si="2"/>
        <v>OK</v>
      </c>
    </row>
    <row r="15" spans="2:16" x14ac:dyDescent="0.25">
      <c r="B15">
        <v>8</v>
      </c>
      <c r="C15" s="1">
        <v>394.95103999999998</v>
      </c>
      <c r="D15" s="1">
        <v>583.42457000000002</v>
      </c>
      <c r="F15" s="3" t="str">
        <f t="shared" si="3"/>
        <v>OK</v>
      </c>
      <c r="G15" s="3" t="str">
        <f t="shared" si="4"/>
        <v>OK</v>
      </c>
      <c r="H15" s="3" t="str">
        <f t="shared" si="0"/>
        <v>OK</v>
      </c>
      <c r="J15">
        <v>9</v>
      </c>
      <c r="K15" t="s">
        <v>8</v>
      </c>
      <c r="L15">
        <v>3</v>
      </c>
      <c r="N15" s="3" t="str">
        <f t="shared" si="5"/>
        <v>OK</v>
      </c>
      <c r="O15" s="3" t="str">
        <f t="shared" si="1"/>
        <v>OK</v>
      </c>
      <c r="P15" s="3" t="str">
        <f t="shared" si="2"/>
        <v>OK</v>
      </c>
    </row>
    <row r="16" spans="2:16" x14ac:dyDescent="0.25">
      <c r="B16">
        <v>9</v>
      </c>
      <c r="C16" s="1">
        <v>236.97062</v>
      </c>
      <c r="D16" s="1">
        <v>373.39173</v>
      </c>
      <c r="F16" s="3" t="str">
        <f t="shared" si="3"/>
        <v>OK</v>
      </c>
      <c r="G16" s="3" t="str">
        <f t="shared" si="4"/>
        <v>OK</v>
      </c>
      <c r="H16" s="3" t="str">
        <f t="shared" si="0"/>
        <v>OK</v>
      </c>
      <c r="J16">
        <v>10</v>
      </c>
      <c r="K16" t="s">
        <v>8</v>
      </c>
      <c r="L16">
        <v>5</v>
      </c>
      <c r="N16" s="3" t="str">
        <f t="shared" si="5"/>
        <v>OK</v>
      </c>
      <c r="O16" s="3" t="str">
        <f t="shared" si="1"/>
        <v>OK</v>
      </c>
      <c r="P16" s="3" t="str">
        <f t="shared" si="2"/>
        <v>OK</v>
      </c>
    </row>
    <row r="17" spans="2:16" x14ac:dyDescent="0.25">
      <c r="B17">
        <v>10</v>
      </c>
      <c r="C17" s="1">
        <v>135.07325</v>
      </c>
      <c r="D17" s="1">
        <v>228.88912999999999</v>
      </c>
      <c r="F17" s="3" t="str">
        <f t="shared" si="3"/>
        <v>OK</v>
      </c>
      <c r="G17" s="3" t="str">
        <f t="shared" si="4"/>
        <v>OK</v>
      </c>
      <c r="H17" s="3" t="str">
        <f t="shared" si="0"/>
        <v>OK</v>
      </c>
      <c r="J17">
        <v>11</v>
      </c>
      <c r="K17" t="s">
        <v>8</v>
      </c>
      <c r="L17">
        <v>9</v>
      </c>
      <c r="N17" s="3" t="str">
        <f t="shared" si="5"/>
        <v>OK</v>
      </c>
      <c r="O17" s="3" t="str">
        <f t="shared" si="1"/>
        <v>OK</v>
      </c>
      <c r="P17" s="3" t="str">
        <f t="shared" si="2"/>
        <v>OK</v>
      </c>
    </row>
    <row r="18" spans="2:16" x14ac:dyDescent="0.25">
      <c r="B18">
        <v>11</v>
      </c>
      <c r="C18" s="1">
        <v>74.290289999999999</v>
      </c>
      <c r="D18" s="1">
        <v>136.18903</v>
      </c>
      <c r="F18" s="3" t="str">
        <f t="shared" si="3"/>
        <v>OK</v>
      </c>
      <c r="G18" s="3" t="str">
        <f t="shared" si="4"/>
        <v>OK</v>
      </c>
      <c r="H18" s="3" t="str">
        <f t="shared" si="0"/>
        <v>OK</v>
      </c>
      <c r="J18">
        <v>12</v>
      </c>
      <c r="K18" t="s">
        <v>8</v>
      </c>
      <c r="L18">
        <v>6</v>
      </c>
      <c r="N18" s="3" t="str">
        <f t="shared" si="5"/>
        <v>OK</v>
      </c>
      <c r="O18" s="3" t="str">
        <f t="shared" si="1"/>
        <v>OK</v>
      </c>
      <c r="P18" s="3" t="str">
        <f t="shared" si="2"/>
        <v>OK</v>
      </c>
    </row>
    <row r="19" spans="2:16" x14ac:dyDescent="0.25">
      <c r="B19">
        <v>12</v>
      </c>
      <c r="C19" s="1">
        <v>38.630949999999999</v>
      </c>
      <c r="D19" s="1">
        <v>77.355369999999994</v>
      </c>
      <c r="F19" s="3" t="str">
        <f t="shared" si="3"/>
        <v>OK</v>
      </c>
      <c r="G19" s="3" t="str">
        <f t="shared" si="4"/>
        <v>OK</v>
      </c>
      <c r="H19" s="3" t="str">
        <f t="shared" si="0"/>
        <v>OK</v>
      </c>
      <c r="J19">
        <v>13</v>
      </c>
      <c r="K19" t="s">
        <v>9</v>
      </c>
      <c r="L19">
        <v>9</v>
      </c>
      <c r="N19" s="3" t="str">
        <f t="shared" si="5"/>
        <v>OK</v>
      </c>
      <c r="O19" s="3" t="str">
        <f t="shared" si="1"/>
        <v>OK</v>
      </c>
      <c r="P19" s="3" t="str">
        <f t="shared" si="2"/>
        <v>OK</v>
      </c>
    </row>
    <row r="20" spans="2:16" x14ac:dyDescent="0.25">
      <c r="B20">
        <v>13</v>
      </c>
      <c r="C20" s="1">
        <v>19.315480000000001</v>
      </c>
      <c r="D20" s="1">
        <v>42.545450000000002</v>
      </c>
      <c r="F20" s="3" t="str">
        <f t="shared" si="3"/>
        <v>OK</v>
      </c>
      <c r="G20" s="3" t="str">
        <f t="shared" si="4"/>
        <v>OK</v>
      </c>
      <c r="H20" s="3" t="str">
        <f t="shared" si="0"/>
        <v>OK</v>
      </c>
      <c r="J20">
        <v>14</v>
      </c>
      <c r="K20" t="s">
        <v>9</v>
      </c>
      <c r="L20">
        <v>22</v>
      </c>
      <c r="N20" s="3" t="str">
        <f t="shared" si="5"/>
        <v>OK</v>
      </c>
      <c r="O20" s="3" t="str">
        <f t="shared" si="1"/>
        <v>OK</v>
      </c>
      <c r="P20" s="3" t="str">
        <f t="shared" si="2"/>
        <v>OK</v>
      </c>
    </row>
    <row r="21" spans="2:16" x14ac:dyDescent="0.25">
      <c r="B21">
        <v>14</v>
      </c>
      <c r="C21" s="1">
        <v>9.0782699999999998</v>
      </c>
      <c r="D21" s="1">
        <v>22.251270000000002</v>
      </c>
      <c r="F21" s="3" t="str">
        <f t="shared" si="3"/>
        <v>OK</v>
      </c>
      <c r="G21" s="3" t="str">
        <f t="shared" si="4"/>
        <v>OK</v>
      </c>
      <c r="H21" s="3" t="str">
        <f t="shared" si="0"/>
        <v>OK</v>
      </c>
      <c r="J21">
        <v>15</v>
      </c>
      <c r="K21" t="s">
        <v>8</v>
      </c>
      <c r="L21">
        <v>3</v>
      </c>
      <c r="N21" s="3" t="str">
        <f t="shared" si="5"/>
        <v>OK</v>
      </c>
      <c r="O21" s="3" t="str">
        <f t="shared" si="1"/>
        <v>OK</v>
      </c>
      <c r="P21" s="3" t="str">
        <f t="shared" si="2"/>
        <v>OK</v>
      </c>
    </row>
    <row r="22" spans="2:16" x14ac:dyDescent="0.25">
      <c r="B22">
        <v>15</v>
      </c>
      <c r="C22" s="1">
        <v>3.99444</v>
      </c>
      <c r="D22" s="1">
        <v>11.036630000000001</v>
      </c>
      <c r="F22" s="3" t="str">
        <f t="shared" si="3"/>
        <v>OK</v>
      </c>
      <c r="G22" s="3" t="str">
        <f t="shared" si="4"/>
        <v>OK</v>
      </c>
      <c r="H22" s="3" t="str">
        <f t="shared" si="0"/>
        <v>OK</v>
      </c>
      <c r="J22">
        <v>16</v>
      </c>
      <c r="K22" t="s">
        <v>8</v>
      </c>
      <c r="L22">
        <v>1</v>
      </c>
      <c r="N22" s="3" t="str">
        <f t="shared" si="5"/>
        <v>OK</v>
      </c>
      <c r="O22" s="3" t="str">
        <f t="shared" si="1"/>
        <v>OK</v>
      </c>
      <c r="P22" s="3" t="str">
        <f t="shared" si="2"/>
        <v>OK</v>
      </c>
    </row>
    <row r="23" spans="2:16" x14ac:dyDescent="0.25">
      <c r="B23">
        <v>16</v>
      </c>
      <c r="C23" s="1">
        <v>1.6776599999999999</v>
      </c>
      <c r="D23" s="1">
        <v>5.2755099999999997</v>
      </c>
      <c r="F23" s="3" t="str">
        <f t="shared" si="3"/>
        <v>OK</v>
      </c>
      <c r="G23" s="3" t="str">
        <f t="shared" si="4"/>
        <v>OK</v>
      </c>
      <c r="H23" s="3" t="str">
        <f t="shared" si="0"/>
        <v>OK</v>
      </c>
      <c r="J23">
        <v>17</v>
      </c>
      <c r="K23" t="s">
        <v>9</v>
      </c>
      <c r="L23">
        <v>18</v>
      </c>
      <c r="N23" s="3" t="str">
        <f t="shared" si="5"/>
        <v>OK</v>
      </c>
      <c r="O23" s="3" t="str">
        <f t="shared" si="1"/>
        <v>OK</v>
      </c>
      <c r="P23" s="3" t="str">
        <f t="shared" si="2"/>
        <v>OK</v>
      </c>
    </row>
    <row r="24" spans="2:16" x14ac:dyDescent="0.25">
      <c r="B24">
        <v>17</v>
      </c>
      <c r="C24" s="1">
        <v>0.65429000000000004</v>
      </c>
      <c r="D24" s="1">
        <v>2.3792499999999999</v>
      </c>
      <c r="F24" s="3" t="str">
        <f t="shared" si="3"/>
        <v>OK</v>
      </c>
      <c r="G24" s="3" t="str">
        <f t="shared" si="4"/>
        <v>OK</v>
      </c>
      <c r="H24" s="3" t="str">
        <f t="shared" si="0"/>
        <v>OK</v>
      </c>
      <c r="J24">
        <v>18</v>
      </c>
      <c r="K24" t="s">
        <v>9</v>
      </c>
      <c r="L24">
        <v>12</v>
      </c>
      <c r="N24" s="3" t="str">
        <f t="shared" si="5"/>
        <v>OK</v>
      </c>
      <c r="O24" s="3" t="str">
        <f t="shared" si="1"/>
        <v>OK</v>
      </c>
      <c r="P24" s="3" t="str">
        <f t="shared" si="2"/>
        <v>OK</v>
      </c>
    </row>
    <row r="25" spans="2:16" x14ac:dyDescent="0.25">
      <c r="B25">
        <v>18</v>
      </c>
      <c r="C25" s="1">
        <v>0.24209</v>
      </c>
      <c r="D25" s="1">
        <v>1.0302199999999999</v>
      </c>
      <c r="F25" s="3" t="str">
        <f t="shared" si="3"/>
        <v>OK</v>
      </c>
      <c r="G25" s="3" t="str">
        <f t="shared" si="4"/>
        <v>OK</v>
      </c>
      <c r="H25" s="3" t="str">
        <f t="shared" si="0"/>
        <v>OK</v>
      </c>
      <c r="J25">
        <v>19</v>
      </c>
      <c r="K25" t="s">
        <v>9</v>
      </c>
      <c r="L25">
        <v>21</v>
      </c>
      <c r="N25" s="3" t="str">
        <f t="shared" si="5"/>
        <v>OK</v>
      </c>
      <c r="O25" s="3" t="str">
        <f t="shared" si="1"/>
        <v>OK</v>
      </c>
      <c r="P25" s="3" t="str">
        <f t="shared" si="2"/>
        <v>OK</v>
      </c>
    </row>
    <row r="26" spans="2:16" x14ac:dyDescent="0.25">
      <c r="B26">
        <v>19</v>
      </c>
      <c r="C26" s="1">
        <v>8.2309999999999994E-2</v>
      </c>
      <c r="D26" s="1">
        <v>0.41826999999999998</v>
      </c>
      <c r="F26" s="3" t="str">
        <f t="shared" si="3"/>
        <v>OK</v>
      </c>
      <c r="G26" s="3" t="str">
        <f t="shared" si="4"/>
        <v>OK</v>
      </c>
      <c r="H26" s="3" t="str">
        <f t="shared" si="0"/>
        <v>OK</v>
      </c>
      <c r="J26">
        <v>20</v>
      </c>
      <c r="K26" t="s">
        <v>8</v>
      </c>
      <c r="L26">
        <v>7</v>
      </c>
      <c r="N26" s="3" t="str">
        <f t="shared" si="5"/>
        <v>OK</v>
      </c>
      <c r="O26" s="3" t="str">
        <f t="shared" si="1"/>
        <v>OK</v>
      </c>
      <c r="P26" s="3" t="str">
        <f t="shared" si="2"/>
        <v>OK</v>
      </c>
    </row>
    <row r="27" spans="2:16" x14ac:dyDescent="0.25">
      <c r="B27">
        <v>20</v>
      </c>
      <c r="C27" s="1">
        <v>2.6339999999999999E-2</v>
      </c>
      <c r="D27" s="1">
        <v>0.16228999999999999</v>
      </c>
      <c r="F27" s="3" t="str">
        <f t="shared" si="3"/>
        <v>OK</v>
      </c>
      <c r="G27" s="3" t="str">
        <f t="shared" si="4"/>
        <v>OK</v>
      </c>
      <c r="H27" s="3" t="str">
        <f t="shared" si="0"/>
        <v>OK</v>
      </c>
      <c r="J27">
        <v>21</v>
      </c>
      <c r="K27" t="s">
        <v>8</v>
      </c>
      <c r="L27">
        <v>9</v>
      </c>
      <c r="N27" s="3" t="str">
        <f t="shared" si="5"/>
        <v>OK</v>
      </c>
      <c r="O27" s="3" t="str">
        <f t="shared" si="1"/>
        <v>OK</v>
      </c>
      <c r="P27" s="3" t="str">
        <f t="shared" si="2"/>
        <v>OK</v>
      </c>
    </row>
    <row r="28" spans="2:16" x14ac:dyDescent="0.25">
      <c r="B28">
        <v>21</v>
      </c>
      <c r="C28" s="1">
        <v>7.6400000000000001E-3</v>
      </c>
      <c r="D28" s="1">
        <v>5.8590000000000003E-2</v>
      </c>
      <c r="F28" s="3" t="str">
        <f t="shared" si="3"/>
        <v>OK</v>
      </c>
      <c r="G28" s="3" t="str">
        <f t="shared" si="4"/>
        <v>OK</v>
      </c>
      <c r="H28" s="3" t="str">
        <f t="shared" si="0"/>
        <v>OK</v>
      </c>
      <c r="J28">
        <v>22</v>
      </c>
      <c r="K28" t="s">
        <v>8</v>
      </c>
      <c r="L28">
        <v>2</v>
      </c>
      <c r="N28" s="3" t="str">
        <f t="shared" si="5"/>
        <v>OK</v>
      </c>
      <c r="O28" s="3" t="str">
        <f t="shared" si="1"/>
        <v>OK</v>
      </c>
      <c r="P28" s="3" t="str">
        <f t="shared" si="2"/>
        <v>OK</v>
      </c>
    </row>
    <row r="29" spans="2:16" x14ac:dyDescent="0.25">
      <c r="B29">
        <v>22</v>
      </c>
      <c r="C29" s="1">
        <v>2.0600000000000002E-3</v>
      </c>
      <c r="D29" s="1">
        <v>2.009E-2</v>
      </c>
      <c r="F29" s="3" t="str">
        <f t="shared" si="3"/>
        <v>OK</v>
      </c>
      <c r="G29" s="3" t="str">
        <f t="shared" si="4"/>
        <v>OK</v>
      </c>
      <c r="H29" s="3" t="str">
        <f t="shared" si="0"/>
        <v>OK</v>
      </c>
      <c r="J29">
        <v>23</v>
      </c>
      <c r="K29" t="s">
        <v>9</v>
      </c>
      <c r="L29">
        <v>11</v>
      </c>
      <c r="N29" s="3" t="str">
        <f t="shared" si="5"/>
        <v>OK</v>
      </c>
      <c r="O29" s="3" t="str">
        <f t="shared" si="1"/>
        <v>OK</v>
      </c>
      <c r="P29" s="3" t="str">
        <f t="shared" si="2"/>
        <v>OK</v>
      </c>
    </row>
    <row r="30" spans="2:16" x14ac:dyDescent="0.25">
      <c r="B30">
        <v>23</v>
      </c>
      <c r="C30" s="1">
        <v>5.1000000000000004E-4</v>
      </c>
      <c r="D30" s="1">
        <v>6.4400000000000004E-3</v>
      </c>
      <c r="F30" s="3" t="str">
        <f t="shared" si="3"/>
        <v>OK</v>
      </c>
      <c r="G30" s="3" t="str">
        <f t="shared" si="4"/>
        <v>OK</v>
      </c>
      <c r="H30" s="3" t="str">
        <f t="shared" si="0"/>
        <v>OK</v>
      </c>
      <c r="J30">
        <v>24</v>
      </c>
      <c r="K30" t="s">
        <v>9</v>
      </c>
      <c r="L30">
        <v>5</v>
      </c>
      <c r="N30" s="3" t="str">
        <f t="shared" si="5"/>
        <v>OK</v>
      </c>
      <c r="O30" s="3" t="str">
        <f t="shared" si="1"/>
        <v>OK</v>
      </c>
      <c r="P30" s="3" t="str">
        <f t="shared" si="2"/>
        <v>OK</v>
      </c>
    </row>
    <row r="31" spans="2:16" x14ac:dyDescent="0.25">
      <c r="B31">
        <v>24</v>
      </c>
      <c r="C31" s="1">
        <v>1.2E-4</v>
      </c>
      <c r="D31" s="1">
        <v>2.0400000000000001E-3</v>
      </c>
      <c r="F31" s="3" t="str">
        <f t="shared" si="3"/>
        <v>OK</v>
      </c>
      <c r="G31" s="3" t="str">
        <f t="shared" si="4"/>
        <v>OK</v>
      </c>
      <c r="H31" s="3" t="str">
        <f t="shared" si="0"/>
        <v>OK</v>
      </c>
      <c r="J31">
        <v>25</v>
      </c>
      <c r="K31" t="s">
        <v>9</v>
      </c>
      <c r="L31">
        <v>7</v>
      </c>
      <c r="N31" s="3" t="str">
        <f t="shared" si="5"/>
        <v>OK</v>
      </c>
      <c r="O31" s="3" t="str">
        <f t="shared" si="1"/>
        <v>OK</v>
      </c>
      <c r="P31" s="3" t="str">
        <f t="shared" si="2"/>
        <v>OK</v>
      </c>
    </row>
    <row r="32" spans="2:16" x14ac:dyDescent="0.25">
      <c r="B32">
        <v>25</v>
      </c>
      <c r="C32" s="1">
        <v>2.0000000000000002E-5</v>
      </c>
      <c r="D32" s="1">
        <v>5.6999999999999998E-4</v>
      </c>
      <c r="F32" s="3" t="str">
        <f t="shared" si="3"/>
        <v>OK</v>
      </c>
      <c r="G32" s="3" t="str">
        <f t="shared" si="4"/>
        <v>OK</v>
      </c>
      <c r="H32" s="3" t="str">
        <f t="shared" si="0"/>
        <v>OK</v>
      </c>
      <c r="J32">
        <v>26</v>
      </c>
      <c r="K32" t="s">
        <v>9</v>
      </c>
      <c r="L32">
        <v>12</v>
      </c>
      <c r="N32" s="3" t="str">
        <f t="shared" si="5"/>
        <v>OK</v>
      </c>
      <c r="O32" s="3" t="str">
        <f t="shared" si="1"/>
        <v>OK</v>
      </c>
      <c r="P32" s="3" t="str">
        <f t="shared" si="2"/>
        <v>OK</v>
      </c>
    </row>
    <row r="33" spans="1:16" x14ac:dyDescent="0.25">
      <c r="J33">
        <v>27</v>
      </c>
      <c r="K33" t="s">
        <v>9</v>
      </c>
      <c r="L33">
        <v>19</v>
      </c>
      <c r="N33" s="3" t="str">
        <f t="shared" si="5"/>
        <v>OK</v>
      </c>
      <c r="O33" s="3" t="str">
        <f t="shared" si="1"/>
        <v>OK</v>
      </c>
      <c r="P33" s="3" t="str">
        <f t="shared" si="2"/>
        <v>OK</v>
      </c>
    </row>
    <row r="34" spans="1:16" x14ac:dyDescent="0.25">
      <c r="C34" s="2" t="s">
        <v>10</v>
      </c>
      <c r="J34">
        <v>28</v>
      </c>
      <c r="K34" t="s">
        <v>8</v>
      </c>
      <c r="L34">
        <v>3</v>
      </c>
      <c r="N34" s="3" t="str">
        <f t="shared" si="5"/>
        <v>OK</v>
      </c>
      <c r="O34" s="3" t="str">
        <f t="shared" si="1"/>
        <v>OK</v>
      </c>
      <c r="P34" s="3" t="str">
        <f t="shared" si="2"/>
        <v>OK</v>
      </c>
    </row>
    <row r="35" spans="1:16" x14ac:dyDescent="0.25">
      <c r="A35" s="2" t="s">
        <v>11</v>
      </c>
      <c r="B35" s="4">
        <f>MAX(B7:B32)</f>
        <v>25</v>
      </c>
      <c r="C35" s="3" t="str">
        <f>IF(B35=max_age,"OK","CHECK")</f>
        <v>OK</v>
      </c>
      <c r="J35">
        <v>29</v>
      </c>
      <c r="K35" t="s">
        <v>9</v>
      </c>
      <c r="L35">
        <v>17</v>
      </c>
      <c r="N35" s="3" t="str">
        <f t="shared" si="5"/>
        <v>OK</v>
      </c>
      <c r="O35" s="3" t="str">
        <f t="shared" si="1"/>
        <v>OK</v>
      </c>
      <c r="P35" s="3" t="str">
        <f t="shared" si="2"/>
        <v>OK</v>
      </c>
    </row>
    <row r="36" spans="1:16" x14ac:dyDescent="0.25">
      <c r="A36" s="2" t="s">
        <v>12</v>
      </c>
      <c r="B36" s="4">
        <f>MIN(B7:B32)</f>
        <v>0</v>
      </c>
      <c r="C36" s="3" t="str">
        <f>IF(B36=min_age,"OK","CHECK")</f>
        <v>OK</v>
      </c>
      <c r="J36">
        <v>30</v>
      </c>
      <c r="K36" t="s">
        <v>8</v>
      </c>
      <c r="L36">
        <v>4</v>
      </c>
      <c r="N36" s="3" t="str">
        <f t="shared" si="5"/>
        <v>OK</v>
      </c>
      <c r="O36" s="3" t="str">
        <f t="shared" si="1"/>
        <v>OK</v>
      </c>
      <c r="P36" s="3" t="str">
        <f t="shared" si="2"/>
        <v>OK</v>
      </c>
    </row>
    <row r="38" spans="1:16" x14ac:dyDescent="0.25">
      <c r="I38" s="2" t="s">
        <v>28</v>
      </c>
      <c r="J38" s="4">
        <f>COUNTA(J7:J36)</f>
        <v>30</v>
      </c>
      <c r="K38" s="4">
        <f>COUNTA(K7:K36)</f>
        <v>30</v>
      </c>
      <c r="L38" s="4">
        <f>COUNTA(L7:L36)</f>
        <v>30</v>
      </c>
    </row>
    <row r="39" spans="1:16" x14ac:dyDescent="0.25">
      <c r="I39" s="2" t="s">
        <v>10</v>
      </c>
      <c r="J39" s="3" t="str">
        <f>IF(J38=population,"OK","CHECK")</f>
        <v>OK</v>
      </c>
      <c r="K39" s="3" t="str">
        <f>IF(K38=population,"OK","CHECK")</f>
        <v>OK</v>
      </c>
      <c r="L39" s="3" t="str">
        <f>IF(L38=population,"OK","CHECK")</f>
        <v>OK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E129B-DC80-46C7-A8D4-77A91BD22B0F}">
  <dimension ref="C3:G28"/>
  <sheetViews>
    <sheetView zoomScale="85" zoomScaleNormal="85" workbookViewId="0">
      <selection activeCell="F16" sqref="F16"/>
    </sheetView>
  </sheetViews>
  <sheetFormatPr defaultRowHeight="15" x14ac:dyDescent="0.25"/>
  <cols>
    <col min="3" max="3" width="23.7109375" customWidth="1"/>
  </cols>
  <sheetData>
    <row r="3" spans="3:7" x14ac:dyDescent="0.25">
      <c r="C3" s="24" t="s">
        <v>19</v>
      </c>
      <c r="D3" s="7">
        <v>25</v>
      </c>
      <c r="E3" s="8" t="s">
        <v>21</v>
      </c>
    </row>
    <row r="4" spans="3:7" x14ac:dyDescent="0.25">
      <c r="C4" s="24" t="s">
        <v>20</v>
      </c>
      <c r="D4" s="7">
        <v>0</v>
      </c>
      <c r="E4" s="8" t="s">
        <v>22</v>
      </c>
    </row>
    <row r="5" spans="3:7" x14ac:dyDescent="0.25">
      <c r="C5" s="24" t="s">
        <v>29</v>
      </c>
      <c r="D5" s="7">
        <v>30</v>
      </c>
      <c r="E5" s="8" t="s">
        <v>30</v>
      </c>
    </row>
    <row r="7" spans="3:7" x14ac:dyDescent="0.25">
      <c r="C7" s="24" t="s">
        <v>60</v>
      </c>
      <c r="D7" s="12">
        <v>0.2</v>
      </c>
      <c r="E7" s="8" t="s">
        <v>62</v>
      </c>
    </row>
    <row r="8" spans="3:7" x14ac:dyDescent="0.25">
      <c r="C8" s="24" t="s">
        <v>61</v>
      </c>
      <c r="D8" s="12">
        <v>0.15</v>
      </c>
      <c r="E8" s="8" t="s">
        <v>63</v>
      </c>
    </row>
    <row r="10" spans="3:7" x14ac:dyDescent="0.25">
      <c r="C10" s="24" t="s">
        <v>64</v>
      </c>
      <c r="D10" s="13">
        <v>10000</v>
      </c>
      <c r="E10" s="8" t="s">
        <v>65</v>
      </c>
    </row>
    <row r="13" spans="3:7" x14ac:dyDescent="0.25">
      <c r="C13" s="5" t="s">
        <v>78</v>
      </c>
    </row>
    <row r="14" spans="3:7" x14ac:dyDescent="0.25">
      <c r="F14" s="2" t="s">
        <v>10</v>
      </c>
    </row>
    <row r="15" spans="3:7" x14ac:dyDescent="0.25">
      <c r="C15" s="2" t="s">
        <v>6</v>
      </c>
      <c r="D15" s="9" t="s">
        <v>8</v>
      </c>
      <c r="E15" s="8" t="s">
        <v>79</v>
      </c>
      <c r="F15" s="3" t="str">
        <f>IF(OR(D15="M",D15="F"),"OK","CHECK")</f>
        <v>OK</v>
      </c>
    </row>
    <row r="16" spans="3:7" x14ac:dyDescent="0.25">
      <c r="C16" s="2" t="s">
        <v>45</v>
      </c>
      <c r="D16" s="9">
        <v>10</v>
      </c>
      <c r="E16" s="8" t="s">
        <v>80</v>
      </c>
      <c r="F16" s="3" t="str">
        <f>IF(AND(D16&gt;=0,D16&lt;=25),"OK","CHECK")</f>
        <v>OK</v>
      </c>
      <c r="G16" s="21" t="s">
        <v>74</v>
      </c>
    </row>
    <row r="17" spans="3:7" x14ac:dyDescent="0.25">
      <c r="C17" s="2" t="s">
        <v>44</v>
      </c>
      <c r="D17" s="9">
        <v>3</v>
      </c>
      <c r="E17" s="8" t="s">
        <v>81</v>
      </c>
    </row>
    <row r="18" spans="3:7" x14ac:dyDescent="0.25">
      <c r="C18" s="2" t="s">
        <v>46</v>
      </c>
      <c r="D18" s="9">
        <v>1</v>
      </c>
      <c r="E18" s="8" t="s">
        <v>82</v>
      </c>
      <c r="G18" s="22"/>
    </row>
    <row r="21" spans="3:7" x14ac:dyDescent="0.25">
      <c r="C21" s="5" t="s">
        <v>13</v>
      </c>
    </row>
    <row r="23" spans="3:7" x14ac:dyDescent="0.25">
      <c r="C23" s="4"/>
      <c r="D23" t="s">
        <v>14</v>
      </c>
    </row>
    <row r="24" spans="3:7" x14ac:dyDescent="0.25">
      <c r="C24" s="6"/>
      <c r="D24" t="s">
        <v>15</v>
      </c>
    </row>
    <row r="25" spans="3:7" x14ac:dyDescent="0.25">
      <c r="C25" s="3"/>
      <c r="D25" t="s">
        <v>16</v>
      </c>
    </row>
    <row r="26" spans="3:7" x14ac:dyDescent="0.25">
      <c r="C26" s="7"/>
      <c r="D26" t="s">
        <v>17</v>
      </c>
    </row>
    <row r="27" spans="3:7" x14ac:dyDescent="0.25">
      <c r="C27" s="2"/>
      <c r="D27" t="s">
        <v>18</v>
      </c>
    </row>
    <row r="28" spans="3:7" x14ac:dyDescent="0.25">
      <c r="C28" s="11"/>
      <c r="D28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76D84-A2AD-4C79-ABB5-37494D29E00A}">
  <dimension ref="C4:V34"/>
  <sheetViews>
    <sheetView topLeftCell="F1" zoomScale="85" zoomScaleNormal="85" workbookViewId="0">
      <selection activeCell="F34" sqref="F34"/>
    </sheetView>
  </sheetViews>
  <sheetFormatPr defaultRowHeight="15" x14ac:dyDescent="0.25"/>
  <cols>
    <col min="4" max="4" width="12.28515625" bestFit="1" customWidth="1"/>
    <col min="5" max="5" width="11.28515625" bestFit="1" customWidth="1"/>
    <col min="10" max="10" width="12.28515625" bestFit="1" customWidth="1"/>
    <col min="11" max="11" width="11.28515625" bestFit="1" customWidth="1"/>
  </cols>
  <sheetData>
    <row r="4" spans="3:22" x14ac:dyDescent="0.25">
      <c r="C4" s="5" t="s">
        <v>31</v>
      </c>
      <c r="I4" s="5" t="s">
        <v>35</v>
      </c>
      <c r="O4" s="5" t="s">
        <v>16</v>
      </c>
    </row>
    <row r="5" spans="3:22" x14ac:dyDescent="0.25">
      <c r="O5" s="2" t="s">
        <v>66</v>
      </c>
      <c r="P5" s="2"/>
      <c r="Q5" s="2" t="s">
        <v>75</v>
      </c>
      <c r="R5" s="2"/>
      <c r="S5" s="2" t="s">
        <v>76</v>
      </c>
      <c r="T5" s="2"/>
      <c r="U5" s="2" t="s">
        <v>77</v>
      </c>
      <c r="V5" s="2"/>
    </row>
    <row r="6" spans="3:22" x14ac:dyDescent="0.25">
      <c r="C6" s="2" t="s">
        <v>2</v>
      </c>
      <c r="D6" s="2" t="s">
        <v>1</v>
      </c>
      <c r="E6" s="2" t="s">
        <v>32</v>
      </c>
      <c r="F6" s="2" t="s">
        <v>33</v>
      </c>
      <c r="G6" s="2" t="s">
        <v>34</v>
      </c>
      <c r="I6" s="2" t="s">
        <v>2</v>
      </c>
      <c r="J6" s="2" t="s">
        <v>1</v>
      </c>
      <c r="K6" s="2" t="s">
        <v>32</v>
      </c>
      <c r="L6" s="2" t="s">
        <v>33</v>
      </c>
      <c r="M6" s="2" t="s">
        <v>34</v>
      </c>
      <c r="O6" s="2" t="s">
        <v>67</v>
      </c>
      <c r="P6" s="2" t="s">
        <v>68</v>
      </c>
      <c r="Q6" s="2" t="s">
        <v>67</v>
      </c>
      <c r="R6" s="2" t="s">
        <v>68</v>
      </c>
      <c r="S6" s="2" t="s">
        <v>67</v>
      </c>
      <c r="T6" s="2" t="s">
        <v>68</v>
      </c>
      <c r="U6" s="2" t="s">
        <v>67</v>
      </c>
      <c r="V6" s="2" t="s">
        <v>68</v>
      </c>
    </row>
    <row r="7" spans="3:22" x14ac:dyDescent="0.25">
      <c r="C7" s="2">
        <f>Data!B6</f>
        <v>0</v>
      </c>
      <c r="D7" s="14">
        <f>Data!C6</f>
        <v>10000</v>
      </c>
      <c r="E7" s="14">
        <f>D7-D8</f>
        <v>6</v>
      </c>
      <c r="F7" s="15">
        <f>E7/D7</f>
        <v>5.9999999999999995E-4</v>
      </c>
      <c r="G7" s="15">
        <f>1-F7</f>
        <v>0.99939999999999996</v>
      </c>
      <c r="I7" s="2">
        <f>Data!B6</f>
        <v>0</v>
      </c>
      <c r="J7" s="14">
        <f>Data!D6</f>
        <v>10000</v>
      </c>
      <c r="K7" s="14">
        <f>J7-J8</f>
        <v>5.3999999999996362</v>
      </c>
      <c r="L7" s="15">
        <f>K7/J7</f>
        <v>5.3999999999996358E-4</v>
      </c>
      <c r="M7" s="15">
        <f>1-L7</f>
        <v>0.99946000000000002</v>
      </c>
      <c r="Q7" s="3" t="str">
        <f>IF(E7&lt;=D7,"OK","CHECK")</f>
        <v>OK</v>
      </c>
      <c r="R7" s="3" t="str">
        <f>IF(K7&lt;=J7,"OK","CHECK")</f>
        <v>OK</v>
      </c>
      <c r="S7" s="3" t="str">
        <f>IF(AND(F7&gt;=0,F7&lt;=1),"OK","CHECK")</f>
        <v>OK</v>
      </c>
      <c r="T7" s="3" t="str">
        <f>IF(AND(L7&gt;=0,L7&lt;=1),"OK","CHECK")</f>
        <v>OK</v>
      </c>
      <c r="U7" s="3" t="str">
        <f>IF(AND(G7&gt;=0,G7&lt;=1),"OK","CHECK")</f>
        <v>OK</v>
      </c>
      <c r="V7" s="3" t="str">
        <f>IF(AND(M7&gt;=0,M7&lt;=1),"OK","CHECK")</f>
        <v>OK</v>
      </c>
    </row>
    <row r="8" spans="3:22" x14ac:dyDescent="0.25">
      <c r="C8" s="2">
        <f>Data!B7</f>
        <v>1</v>
      </c>
      <c r="D8" s="14">
        <f>Data!C7</f>
        <v>9994</v>
      </c>
      <c r="E8" s="14">
        <f t="shared" ref="E8:E32" si="0">D8-D9</f>
        <v>3.9976000000006024</v>
      </c>
      <c r="F8" s="15">
        <f t="shared" ref="F8:F32" si="1">E8/D8</f>
        <v>4.000000000000603E-4</v>
      </c>
      <c r="G8" s="15">
        <f t="shared" ref="G8:G32" si="2">1-F8</f>
        <v>0.99959999999999993</v>
      </c>
      <c r="I8" s="2">
        <f>Data!B7</f>
        <v>1</v>
      </c>
      <c r="J8" s="14">
        <f>Data!D7</f>
        <v>9994.6</v>
      </c>
      <c r="K8" s="14">
        <f t="shared" ref="K8:K32" si="3">J8-J9</f>
        <v>3.5980600000002596</v>
      </c>
      <c r="L8" s="15">
        <f t="shared" ref="L8:L32" si="4">K8/J8</f>
        <v>3.6000040021614264E-4</v>
      </c>
      <c r="M8" s="15">
        <f t="shared" ref="M8:M32" si="5">1-L8</f>
        <v>0.99963999959978389</v>
      </c>
      <c r="O8" s="3" t="str">
        <f>IF(D8&lt;D7,"OK","CHECK")</f>
        <v>OK</v>
      </c>
      <c r="P8" s="3" t="str">
        <f>IF(J8&lt;J7,"OK","CHECK")</f>
        <v>OK</v>
      </c>
      <c r="Q8" s="3" t="str">
        <f t="shared" ref="Q8:Q32" si="6">IF(E8&lt;=D8,"OK","CHECK")</f>
        <v>OK</v>
      </c>
      <c r="R8" s="3" t="str">
        <f t="shared" ref="R8:R32" si="7">IF(K8&lt;=J8,"OK","CHECK")</f>
        <v>OK</v>
      </c>
      <c r="S8" s="3" t="str">
        <f t="shared" ref="S8:S32" si="8">IF(AND(F8&gt;=0,F8&lt;=1),"OK","CHECK")</f>
        <v>OK</v>
      </c>
      <c r="T8" s="3" t="str">
        <f t="shared" ref="T8:T32" si="9">IF(AND(L8&gt;=0,G8&lt;=1),"OK","CHECK")</f>
        <v>OK</v>
      </c>
      <c r="U8" s="3" t="str">
        <f t="shared" ref="U8:U32" si="10">IF(AND(G8&gt;=0,G8&lt;=1),"OK","CHECK")</f>
        <v>OK</v>
      </c>
      <c r="V8" s="3" t="str">
        <f t="shared" ref="V8:V32" si="11">IF(AND(M8&gt;=0,M8&lt;=1),"OK","CHECK")</f>
        <v>OK</v>
      </c>
    </row>
    <row r="9" spans="3:22" x14ac:dyDescent="0.25">
      <c r="C9" s="2">
        <f>Data!B8</f>
        <v>2</v>
      </c>
      <c r="D9" s="14">
        <f>Data!C8</f>
        <v>9990.0023999999994</v>
      </c>
      <c r="E9" s="14">
        <f t="shared" si="0"/>
        <v>2.4974999999994907</v>
      </c>
      <c r="F9" s="15">
        <f t="shared" si="1"/>
        <v>2.4999993993990341E-4</v>
      </c>
      <c r="G9" s="15">
        <f t="shared" si="2"/>
        <v>0.9997500000600601</v>
      </c>
      <c r="I9" s="2">
        <f>Data!B8</f>
        <v>2</v>
      </c>
      <c r="J9" s="14">
        <f>Data!D8</f>
        <v>9991.0019400000001</v>
      </c>
      <c r="K9" s="14">
        <f t="shared" si="3"/>
        <v>2.2479700000003504</v>
      </c>
      <c r="L9" s="15">
        <f t="shared" si="4"/>
        <v>2.2499945586041499E-4</v>
      </c>
      <c r="M9" s="15">
        <f t="shared" si="5"/>
        <v>0.99977500054413959</v>
      </c>
      <c r="O9" s="3" t="str">
        <f t="shared" ref="O9:O32" si="12">IF(D9&lt;D8,"OK","CHECK")</f>
        <v>OK</v>
      </c>
      <c r="P9" s="3" t="str">
        <f t="shared" ref="P9:P32" si="13">IF(J9&lt;J8,"OK","CHECK")</f>
        <v>OK</v>
      </c>
      <c r="Q9" s="3" t="str">
        <f t="shared" si="6"/>
        <v>OK</v>
      </c>
      <c r="R9" s="3" t="str">
        <f t="shared" si="7"/>
        <v>OK</v>
      </c>
      <c r="S9" s="3" t="str">
        <f t="shared" si="8"/>
        <v>OK</v>
      </c>
      <c r="T9" s="3" t="str">
        <f t="shared" si="9"/>
        <v>OK</v>
      </c>
      <c r="U9" s="3" t="str">
        <f t="shared" si="10"/>
        <v>OK</v>
      </c>
      <c r="V9" s="3" t="str">
        <f t="shared" si="11"/>
        <v>OK</v>
      </c>
    </row>
    <row r="10" spans="3:22" x14ac:dyDescent="0.25">
      <c r="C10" s="2">
        <f>Data!B9</f>
        <v>3</v>
      </c>
      <c r="D10" s="14">
        <f>Data!C9</f>
        <v>9987.5048999999999</v>
      </c>
      <c r="E10" s="14">
        <f t="shared" si="0"/>
        <v>2.9962500000001455</v>
      </c>
      <c r="F10" s="15">
        <f t="shared" si="1"/>
        <v>2.9999985281610681E-4</v>
      </c>
      <c r="G10" s="15">
        <f t="shared" si="2"/>
        <v>0.99970000014718385</v>
      </c>
      <c r="I10" s="2">
        <f>Data!B9</f>
        <v>3</v>
      </c>
      <c r="J10" s="14">
        <f>Data!D9</f>
        <v>9988.7539699999998</v>
      </c>
      <c r="K10" s="14">
        <f t="shared" si="3"/>
        <v>2.6969699999990553</v>
      </c>
      <c r="L10" s="15">
        <f t="shared" si="4"/>
        <v>2.7000064353362537E-4</v>
      </c>
      <c r="M10" s="15">
        <f t="shared" si="5"/>
        <v>0.99972999935646634</v>
      </c>
      <c r="O10" s="3" t="str">
        <f t="shared" si="12"/>
        <v>OK</v>
      </c>
      <c r="P10" s="3" t="str">
        <f t="shared" si="13"/>
        <v>OK</v>
      </c>
      <c r="Q10" s="3" t="str">
        <f t="shared" si="6"/>
        <v>OK</v>
      </c>
      <c r="R10" s="3" t="str">
        <f t="shared" si="7"/>
        <v>OK</v>
      </c>
      <c r="S10" s="3" t="str">
        <f t="shared" si="8"/>
        <v>OK</v>
      </c>
      <c r="T10" s="3" t="str">
        <f t="shared" si="9"/>
        <v>OK</v>
      </c>
      <c r="U10" s="3" t="str">
        <f t="shared" si="10"/>
        <v>OK</v>
      </c>
      <c r="V10" s="3" t="str">
        <f t="shared" si="11"/>
        <v>OK</v>
      </c>
    </row>
    <row r="11" spans="3:22" x14ac:dyDescent="0.25">
      <c r="C11" s="2">
        <f>Data!B10</f>
        <v>4</v>
      </c>
      <c r="D11" s="14">
        <f>Data!C10</f>
        <v>9984.5086499999998</v>
      </c>
      <c r="E11" s="14">
        <f t="shared" si="0"/>
        <v>3.9938099999999395</v>
      </c>
      <c r="F11" s="15">
        <f t="shared" si="1"/>
        <v>4.0000065501470016E-4</v>
      </c>
      <c r="G11" s="15">
        <f t="shared" si="2"/>
        <v>0.99959999934498533</v>
      </c>
      <c r="I11" s="2">
        <f>Data!B10</f>
        <v>4</v>
      </c>
      <c r="J11" s="14">
        <f>Data!D10</f>
        <v>9986.0570000000007</v>
      </c>
      <c r="K11" s="14">
        <f t="shared" si="3"/>
        <v>3.5949799999998504</v>
      </c>
      <c r="L11" s="15">
        <f t="shared" si="4"/>
        <v>3.5999994792738015E-4</v>
      </c>
      <c r="M11" s="15">
        <f t="shared" si="5"/>
        <v>0.99964000005207265</v>
      </c>
      <c r="O11" s="3" t="str">
        <f t="shared" si="12"/>
        <v>OK</v>
      </c>
      <c r="P11" s="3" t="str">
        <f t="shared" si="13"/>
        <v>OK</v>
      </c>
      <c r="Q11" s="3" t="str">
        <f t="shared" si="6"/>
        <v>OK</v>
      </c>
      <c r="R11" s="3" t="str">
        <f t="shared" si="7"/>
        <v>OK</v>
      </c>
      <c r="S11" s="3" t="str">
        <f t="shared" si="8"/>
        <v>OK</v>
      </c>
      <c r="T11" s="3" t="str">
        <f t="shared" si="9"/>
        <v>OK</v>
      </c>
      <c r="U11" s="3" t="str">
        <f t="shared" si="10"/>
        <v>OK</v>
      </c>
      <c r="V11" s="3" t="str">
        <f t="shared" si="11"/>
        <v>OK</v>
      </c>
    </row>
    <row r="12" spans="3:22" x14ac:dyDescent="0.25">
      <c r="C12" s="2">
        <f>Data!B11</f>
        <v>5</v>
      </c>
      <c r="D12" s="14">
        <f>Data!C11</f>
        <v>9980.5148399999998</v>
      </c>
      <c r="E12" s="14">
        <f t="shared" si="0"/>
        <v>4.9902499999989232</v>
      </c>
      <c r="F12" s="15">
        <f t="shared" si="1"/>
        <v>4.9999925655127057E-4</v>
      </c>
      <c r="G12" s="15">
        <f t="shared" si="2"/>
        <v>0.99950000074344869</v>
      </c>
      <c r="I12" s="2">
        <f>Data!B11</f>
        <v>5</v>
      </c>
      <c r="J12" s="14">
        <f>Data!D11</f>
        <v>9982.4620200000008</v>
      </c>
      <c r="K12" s="14">
        <f t="shared" si="3"/>
        <v>4.4921000000013009</v>
      </c>
      <c r="L12" s="15">
        <f t="shared" si="4"/>
        <v>4.4999920771061452E-4</v>
      </c>
      <c r="M12" s="15">
        <f t="shared" si="5"/>
        <v>0.99955000079228939</v>
      </c>
      <c r="O12" s="3" t="str">
        <f t="shared" si="12"/>
        <v>OK</v>
      </c>
      <c r="P12" s="3" t="str">
        <f t="shared" si="13"/>
        <v>OK</v>
      </c>
      <c r="Q12" s="3" t="str">
        <f t="shared" si="6"/>
        <v>OK</v>
      </c>
      <c r="R12" s="3" t="str">
        <f t="shared" si="7"/>
        <v>OK</v>
      </c>
      <c r="S12" s="3" t="str">
        <f t="shared" si="8"/>
        <v>OK</v>
      </c>
      <c r="T12" s="3" t="str">
        <f t="shared" si="9"/>
        <v>OK</v>
      </c>
      <c r="U12" s="3" t="str">
        <f t="shared" si="10"/>
        <v>OK</v>
      </c>
      <c r="V12" s="3" t="str">
        <f t="shared" si="11"/>
        <v>OK</v>
      </c>
    </row>
    <row r="13" spans="3:22" x14ac:dyDescent="0.25">
      <c r="C13" s="2">
        <f>Data!B12</f>
        <v>6</v>
      </c>
      <c r="D13" s="14">
        <f>Data!C12</f>
        <v>9975.5245900000009</v>
      </c>
      <c r="E13" s="14">
        <f t="shared" si="0"/>
        <v>5.4865400000016962</v>
      </c>
      <c r="F13" s="15">
        <f t="shared" si="1"/>
        <v>5.5000014791219067E-4</v>
      </c>
      <c r="G13" s="15">
        <f t="shared" si="2"/>
        <v>0.99944999985208782</v>
      </c>
      <c r="I13" s="2">
        <f>Data!B12</f>
        <v>6</v>
      </c>
      <c r="J13" s="14">
        <f>Data!D12</f>
        <v>9977.9699199999995</v>
      </c>
      <c r="K13" s="14">
        <f t="shared" si="3"/>
        <v>4.9390999999995984</v>
      </c>
      <c r="L13" s="15">
        <f t="shared" si="4"/>
        <v>4.9500049003952089E-4</v>
      </c>
      <c r="M13" s="15">
        <f t="shared" si="5"/>
        <v>0.99950499950996052</v>
      </c>
      <c r="O13" s="3" t="str">
        <f t="shared" si="12"/>
        <v>OK</v>
      </c>
      <c r="P13" s="3" t="str">
        <f t="shared" si="13"/>
        <v>OK</v>
      </c>
      <c r="Q13" s="3" t="str">
        <f t="shared" si="6"/>
        <v>OK</v>
      </c>
      <c r="R13" s="3" t="str">
        <f t="shared" si="7"/>
        <v>OK</v>
      </c>
      <c r="S13" s="3" t="str">
        <f t="shared" si="8"/>
        <v>OK</v>
      </c>
      <c r="T13" s="3" t="str">
        <f t="shared" si="9"/>
        <v>OK</v>
      </c>
      <c r="U13" s="3" t="str">
        <f t="shared" si="10"/>
        <v>OK</v>
      </c>
      <c r="V13" s="3" t="str">
        <f t="shared" si="11"/>
        <v>OK</v>
      </c>
    </row>
    <row r="14" spans="3:22" x14ac:dyDescent="0.25">
      <c r="C14" s="2">
        <f>Data!B13</f>
        <v>7</v>
      </c>
      <c r="D14" s="14">
        <f>Data!C13</f>
        <v>9970.0380499999992</v>
      </c>
      <c r="E14" s="14">
        <f t="shared" si="0"/>
        <v>5.9820199999994657</v>
      </c>
      <c r="F14" s="15">
        <f t="shared" si="1"/>
        <v>5.9999971614947505E-4</v>
      </c>
      <c r="G14" s="15">
        <f t="shared" si="2"/>
        <v>0.99940000028385056</v>
      </c>
      <c r="I14" s="2">
        <f>Data!B13</f>
        <v>7</v>
      </c>
      <c r="J14" s="14">
        <f>Data!D13</f>
        <v>9973.0308199999999</v>
      </c>
      <c r="K14" s="14">
        <f t="shared" si="3"/>
        <v>5.3854400000000169</v>
      </c>
      <c r="L14" s="15">
        <f t="shared" si="4"/>
        <v>5.4000033662785938E-4</v>
      </c>
      <c r="M14" s="15">
        <f t="shared" si="5"/>
        <v>0.99945999966337218</v>
      </c>
      <c r="O14" s="3" t="str">
        <f t="shared" si="12"/>
        <v>OK</v>
      </c>
      <c r="P14" s="3" t="str">
        <f t="shared" si="13"/>
        <v>OK</v>
      </c>
      <c r="Q14" s="3" t="str">
        <f t="shared" si="6"/>
        <v>OK</v>
      </c>
      <c r="R14" s="3" t="str">
        <f t="shared" si="7"/>
        <v>OK</v>
      </c>
      <c r="S14" s="3" t="str">
        <f t="shared" si="8"/>
        <v>OK</v>
      </c>
      <c r="T14" s="3" t="str">
        <f t="shared" si="9"/>
        <v>OK</v>
      </c>
      <c r="U14" s="3" t="str">
        <f t="shared" si="10"/>
        <v>OK</v>
      </c>
      <c r="V14" s="3" t="str">
        <f t="shared" si="11"/>
        <v>OK</v>
      </c>
    </row>
    <row r="15" spans="3:22" x14ac:dyDescent="0.25">
      <c r="C15" s="2">
        <f>Data!B14</f>
        <v>8</v>
      </c>
      <c r="D15" s="14">
        <f>Data!C14</f>
        <v>9964.0560299999997</v>
      </c>
      <c r="E15" s="14">
        <f t="shared" si="0"/>
        <v>6.9748399999989488</v>
      </c>
      <c r="F15" s="15">
        <f t="shared" si="1"/>
        <v>7.0000007818090814E-4</v>
      </c>
      <c r="G15" s="15">
        <f t="shared" si="2"/>
        <v>0.99929999992181906</v>
      </c>
      <c r="I15" s="2">
        <f>Data!B14</f>
        <v>8</v>
      </c>
      <c r="J15" s="14">
        <f>Data!D14</f>
        <v>9967.6453799999999</v>
      </c>
      <c r="K15" s="14">
        <f t="shared" si="3"/>
        <v>6.2796099999995931</v>
      </c>
      <c r="L15" s="15">
        <f t="shared" si="4"/>
        <v>6.2999933892106353E-4</v>
      </c>
      <c r="M15" s="15">
        <f t="shared" si="5"/>
        <v>0.99937000066107895</v>
      </c>
      <c r="O15" s="3" t="str">
        <f t="shared" si="12"/>
        <v>OK</v>
      </c>
      <c r="P15" s="3" t="str">
        <f t="shared" si="13"/>
        <v>OK</v>
      </c>
      <c r="Q15" s="3" t="str">
        <f t="shared" si="6"/>
        <v>OK</v>
      </c>
      <c r="R15" s="3" t="str">
        <f t="shared" si="7"/>
        <v>OK</v>
      </c>
      <c r="S15" s="3" t="str">
        <f t="shared" si="8"/>
        <v>OK</v>
      </c>
      <c r="T15" s="3" t="str">
        <f t="shared" si="9"/>
        <v>OK</v>
      </c>
      <c r="U15" s="3" t="str">
        <f t="shared" si="10"/>
        <v>OK</v>
      </c>
      <c r="V15" s="3" t="str">
        <f t="shared" si="11"/>
        <v>OK</v>
      </c>
    </row>
    <row r="16" spans="3:22" x14ac:dyDescent="0.25">
      <c r="C16" s="2">
        <f>Data!B15</f>
        <v>9</v>
      </c>
      <c r="D16" s="14">
        <f>Data!C15</f>
        <v>9957.0811900000008</v>
      </c>
      <c r="E16" s="14">
        <f t="shared" si="0"/>
        <v>9.9570800000001327</v>
      </c>
      <c r="F16" s="15">
        <f t="shared" si="1"/>
        <v>9.9999988048707789E-4</v>
      </c>
      <c r="G16" s="15">
        <f t="shared" si="2"/>
        <v>0.99900000011951295</v>
      </c>
      <c r="I16" s="2">
        <f>Data!B15</f>
        <v>9</v>
      </c>
      <c r="J16" s="14">
        <f>Data!D15</f>
        <v>9961.3657700000003</v>
      </c>
      <c r="K16" s="14">
        <f t="shared" si="3"/>
        <v>8.9652299999997922</v>
      </c>
      <c r="L16" s="15">
        <f t="shared" si="4"/>
        <v>9.000000810129666E-4</v>
      </c>
      <c r="M16" s="15">
        <f t="shared" si="5"/>
        <v>0.99909999991898701</v>
      </c>
      <c r="O16" s="3" t="str">
        <f t="shared" si="12"/>
        <v>OK</v>
      </c>
      <c r="P16" s="3" t="str">
        <f t="shared" si="13"/>
        <v>OK</v>
      </c>
      <c r="Q16" s="3" t="str">
        <f t="shared" si="6"/>
        <v>OK</v>
      </c>
      <c r="R16" s="3" t="str">
        <f t="shared" si="7"/>
        <v>OK</v>
      </c>
      <c r="S16" s="3" t="str">
        <f t="shared" si="8"/>
        <v>OK</v>
      </c>
      <c r="T16" s="3" t="str">
        <f t="shared" si="9"/>
        <v>OK</v>
      </c>
      <c r="U16" s="3" t="str">
        <f t="shared" si="10"/>
        <v>OK</v>
      </c>
      <c r="V16" s="3" t="str">
        <f t="shared" si="11"/>
        <v>OK</v>
      </c>
    </row>
    <row r="17" spans="3:22" x14ac:dyDescent="0.25">
      <c r="C17" s="2">
        <f>Data!B16</f>
        <v>10</v>
      </c>
      <c r="D17" s="14">
        <f>Data!C16</f>
        <v>9947.1241100000007</v>
      </c>
      <c r="E17" s="14">
        <f t="shared" si="0"/>
        <v>14.920690000000832</v>
      </c>
      <c r="F17" s="15">
        <f t="shared" si="1"/>
        <v>1.5000003855386531E-3</v>
      </c>
      <c r="G17" s="15">
        <f t="shared" si="2"/>
        <v>0.99849999961446134</v>
      </c>
      <c r="I17" s="2">
        <f>Data!B16</f>
        <v>10</v>
      </c>
      <c r="J17" s="14">
        <f>Data!D16</f>
        <v>9952.4005400000005</v>
      </c>
      <c r="K17" s="14">
        <f t="shared" si="3"/>
        <v>13.435740000000806</v>
      </c>
      <c r="L17" s="15">
        <f t="shared" si="4"/>
        <v>1.3499999267514212E-3</v>
      </c>
      <c r="M17" s="15">
        <f t="shared" si="5"/>
        <v>0.99865000007324856</v>
      </c>
      <c r="O17" s="3" t="str">
        <f t="shared" si="12"/>
        <v>OK</v>
      </c>
      <c r="P17" s="3" t="str">
        <f t="shared" si="13"/>
        <v>OK</v>
      </c>
      <c r="Q17" s="3" t="str">
        <f t="shared" si="6"/>
        <v>OK</v>
      </c>
      <c r="R17" s="3" t="str">
        <f t="shared" si="7"/>
        <v>OK</v>
      </c>
      <c r="S17" s="3" t="str">
        <f t="shared" si="8"/>
        <v>OK</v>
      </c>
      <c r="T17" s="3" t="str">
        <f t="shared" si="9"/>
        <v>OK</v>
      </c>
      <c r="U17" s="3" t="str">
        <f t="shared" si="10"/>
        <v>OK</v>
      </c>
      <c r="V17" s="3" t="str">
        <f t="shared" si="11"/>
        <v>OK</v>
      </c>
    </row>
    <row r="18" spans="3:22" x14ac:dyDescent="0.25">
      <c r="C18" s="2">
        <f>Data!B17</f>
        <v>11</v>
      </c>
      <c r="D18" s="14">
        <f>Data!C17</f>
        <v>9932.2034199999998</v>
      </c>
      <c r="E18" s="14">
        <f t="shared" si="0"/>
        <v>24.830509999999776</v>
      </c>
      <c r="F18" s="15">
        <f t="shared" si="1"/>
        <v>2.5000001459897381E-3</v>
      </c>
      <c r="G18" s="15">
        <f t="shared" si="2"/>
        <v>0.99749999985401028</v>
      </c>
      <c r="I18" s="2">
        <f>Data!B17</f>
        <v>11</v>
      </c>
      <c r="J18" s="14">
        <f>Data!D17</f>
        <v>9938.9647999999997</v>
      </c>
      <c r="K18" s="14">
        <f t="shared" si="3"/>
        <v>22.362670000000435</v>
      </c>
      <c r="L18" s="15">
        <f t="shared" si="4"/>
        <v>2.2499999195087638E-3</v>
      </c>
      <c r="M18" s="15">
        <f t="shared" si="5"/>
        <v>0.9977500000804912</v>
      </c>
      <c r="O18" s="3" t="str">
        <f t="shared" si="12"/>
        <v>OK</v>
      </c>
      <c r="P18" s="3" t="str">
        <f t="shared" si="13"/>
        <v>OK</v>
      </c>
      <c r="Q18" s="3" t="str">
        <f t="shared" si="6"/>
        <v>OK</v>
      </c>
      <c r="R18" s="3" t="str">
        <f t="shared" si="7"/>
        <v>OK</v>
      </c>
      <c r="S18" s="3" t="str">
        <f t="shared" si="8"/>
        <v>OK</v>
      </c>
      <c r="T18" s="3" t="str">
        <f t="shared" si="9"/>
        <v>OK</v>
      </c>
      <c r="U18" s="3" t="str">
        <f t="shared" si="10"/>
        <v>OK</v>
      </c>
      <c r="V18" s="3" t="str">
        <f t="shared" si="11"/>
        <v>OK</v>
      </c>
    </row>
    <row r="19" spans="3:22" x14ac:dyDescent="0.25">
      <c r="C19" s="2">
        <f>Data!B18</f>
        <v>12</v>
      </c>
      <c r="D19" s="14">
        <f>Data!C18</f>
        <v>9907.37291</v>
      </c>
      <c r="E19" s="14">
        <f t="shared" si="0"/>
        <v>39.62948999999935</v>
      </c>
      <c r="F19" s="15">
        <f t="shared" si="1"/>
        <v>3.9999998344666474E-3</v>
      </c>
      <c r="G19" s="15">
        <f t="shared" si="2"/>
        <v>0.99600000016553336</v>
      </c>
      <c r="I19" s="2">
        <f>Data!B18</f>
        <v>12</v>
      </c>
      <c r="J19" s="14">
        <f>Data!D18</f>
        <v>9916.6021299999993</v>
      </c>
      <c r="K19" s="14">
        <f t="shared" si="3"/>
        <v>35.699769999999262</v>
      </c>
      <c r="L19" s="15">
        <f t="shared" si="4"/>
        <v>3.6000002351611201E-3</v>
      </c>
      <c r="M19" s="15">
        <f t="shared" si="5"/>
        <v>0.99639999976483884</v>
      </c>
      <c r="O19" s="3" t="str">
        <f t="shared" si="12"/>
        <v>OK</v>
      </c>
      <c r="P19" s="3" t="str">
        <f t="shared" si="13"/>
        <v>OK</v>
      </c>
      <c r="Q19" s="3" t="str">
        <f t="shared" si="6"/>
        <v>OK</v>
      </c>
      <c r="R19" s="3" t="str">
        <f t="shared" si="7"/>
        <v>OK</v>
      </c>
      <c r="S19" s="3" t="str">
        <f t="shared" si="8"/>
        <v>OK</v>
      </c>
      <c r="T19" s="3" t="str">
        <f t="shared" si="9"/>
        <v>OK</v>
      </c>
      <c r="U19" s="3" t="str">
        <f t="shared" si="10"/>
        <v>OK</v>
      </c>
      <c r="V19" s="3" t="str">
        <f t="shared" si="11"/>
        <v>OK</v>
      </c>
    </row>
    <row r="20" spans="3:22" x14ac:dyDescent="0.25">
      <c r="C20" s="2">
        <f>Data!B19</f>
        <v>13</v>
      </c>
      <c r="D20" s="14">
        <f>Data!C19</f>
        <v>9867.7434200000007</v>
      </c>
      <c r="E20" s="14">
        <f t="shared" si="0"/>
        <v>78.941950000000361</v>
      </c>
      <c r="F20" s="15">
        <f t="shared" si="1"/>
        <v>8.0000002675384065E-3</v>
      </c>
      <c r="G20" s="15">
        <f t="shared" si="2"/>
        <v>0.99199999973246156</v>
      </c>
      <c r="I20" s="2">
        <f>Data!B19</f>
        <v>13</v>
      </c>
      <c r="J20" s="14">
        <f>Data!D19</f>
        <v>9880.90236</v>
      </c>
      <c r="K20" s="14">
        <f t="shared" si="3"/>
        <v>71.142499999999927</v>
      </c>
      <c r="L20" s="15">
        <f t="shared" si="4"/>
        <v>7.2000003044256303E-3</v>
      </c>
      <c r="M20" s="15">
        <f t="shared" si="5"/>
        <v>0.99279999969557442</v>
      </c>
      <c r="O20" s="3" t="str">
        <f t="shared" si="12"/>
        <v>OK</v>
      </c>
      <c r="P20" s="3" t="str">
        <f t="shared" si="13"/>
        <v>OK</v>
      </c>
      <c r="Q20" s="3" t="str">
        <f t="shared" si="6"/>
        <v>OK</v>
      </c>
      <c r="R20" s="3" t="str">
        <f t="shared" si="7"/>
        <v>OK</v>
      </c>
      <c r="S20" s="3" t="str">
        <f t="shared" si="8"/>
        <v>OK</v>
      </c>
      <c r="T20" s="3" t="str">
        <f t="shared" si="9"/>
        <v>OK</v>
      </c>
      <c r="U20" s="3" t="str">
        <f t="shared" si="10"/>
        <v>OK</v>
      </c>
      <c r="V20" s="3" t="str">
        <f t="shared" si="11"/>
        <v>OK</v>
      </c>
    </row>
    <row r="21" spans="3:22" x14ac:dyDescent="0.25">
      <c r="C21" s="2">
        <f>Data!B20</f>
        <v>14</v>
      </c>
      <c r="D21" s="14">
        <f>Data!C20</f>
        <v>9788.8014700000003</v>
      </c>
      <c r="E21" s="14">
        <f t="shared" si="0"/>
        <v>137.04321999999956</v>
      </c>
      <c r="F21" s="15">
        <f t="shared" si="1"/>
        <v>1.3999999940748575E-2</v>
      </c>
      <c r="G21" s="15">
        <f t="shared" si="2"/>
        <v>0.98600000005925148</v>
      </c>
      <c r="I21" s="2">
        <f>Data!B20</f>
        <v>14</v>
      </c>
      <c r="J21" s="14">
        <f>Data!D20</f>
        <v>9809.7598600000001</v>
      </c>
      <c r="K21" s="14">
        <f t="shared" si="3"/>
        <v>123.60296999999991</v>
      </c>
      <c r="L21" s="15">
        <f t="shared" si="4"/>
        <v>1.2599999568185138E-2</v>
      </c>
      <c r="M21" s="15">
        <f t="shared" si="5"/>
        <v>0.98740000043181486</v>
      </c>
      <c r="O21" s="3" t="str">
        <f t="shared" si="12"/>
        <v>OK</v>
      </c>
      <c r="P21" s="3" t="str">
        <f t="shared" si="13"/>
        <v>OK</v>
      </c>
      <c r="Q21" s="3" t="str">
        <f t="shared" si="6"/>
        <v>OK</v>
      </c>
      <c r="R21" s="3" t="str">
        <f t="shared" si="7"/>
        <v>OK</v>
      </c>
      <c r="S21" s="3" t="str">
        <f t="shared" si="8"/>
        <v>OK</v>
      </c>
      <c r="T21" s="3" t="str">
        <f t="shared" si="9"/>
        <v>OK</v>
      </c>
      <c r="U21" s="3" t="str">
        <f t="shared" si="10"/>
        <v>OK</v>
      </c>
      <c r="V21" s="3" t="str">
        <f t="shared" si="11"/>
        <v>OK</v>
      </c>
    </row>
    <row r="22" spans="3:22" x14ac:dyDescent="0.25">
      <c r="C22" s="2">
        <f>Data!B21</f>
        <v>15</v>
      </c>
      <c r="D22" s="14">
        <f>Data!C21</f>
        <v>9651.7582500000008</v>
      </c>
      <c r="E22" s="14">
        <f t="shared" si="0"/>
        <v>241.29396000000088</v>
      </c>
      <c r="F22" s="15">
        <f t="shared" si="1"/>
        <v>2.5000000388530334E-2</v>
      </c>
      <c r="G22" s="15">
        <f t="shared" si="2"/>
        <v>0.97499999961146966</v>
      </c>
      <c r="I22" s="2">
        <f>Data!B21</f>
        <v>15</v>
      </c>
      <c r="J22" s="14">
        <f>Data!D21</f>
        <v>9686.1568900000002</v>
      </c>
      <c r="K22" s="14">
        <f t="shared" si="3"/>
        <v>217.93852999999945</v>
      </c>
      <c r="L22" s="15">
        <f t="shared" si="4"/>
        <v>2.2499999997418939E-2</v>
      </c>
      <c r="M22" s="15">
        <f t="shared" si="5"/>
        <v>0.97750000000258108</v>
      </c>
      <c r="O22" s="3" t="str">
        <f t="shared" si="12"/>
        <v>OK</v>
      </c>
      <c r="P22" s="3" t="str">
        <f t="shared" si="13"/>
        <v>OK</v>
      </c>
      <c r="Q22" s="3" t="str">
        <f t="shared" si="6"/>
        <v>OK</v>
      </c>
      <c r="R22" s="3" t="str">
        <f t="shared" si="7"/>
        <v>OK</v>
      </c>
      <c r="S22" s="3" t="str">
        <f t="shared" si="8"/>
        <v>OK</v>
      </c>
      <c r="T22" s="3" t="str">
        <f t="shared" si="9"/>
        <v>OK</v>
      </c>
      <c r="U22" s="3" t="str">
        <f t="shared" si="10"/>
        <v>OK</v>
      </c>
      <c r="V22" s="3" t="str">
        <f t="shared" si="11"/>
        <v>OK</v>
      </c>
    </row>
    <row r="23" spans="3:22" x14ac:dyDescent="0.25">
      <c r="C23" s="2">
        <f>Data!B22</f>
        <v>16</v>
      </c>
      <c r="D23" s="14">
        <f>Data!C22</f>
        <v>9410.4642899999999</v>
      </c>
      <c r="E23" s="14">
        <f t="shared" si="0"/>
        <v>395.23949999999968</v>
      </c>
      <c r="F23" s="15">
        <f t="shared" si="1"/>
        <v>4.1999999980872324E-2</v>
      </c>
      <c r="G23" s="15">
        <f t="shared" si="2"/>
        <v>0.95800000001912766</v>
      </c>
      <c r="I23" s="2">
        <f>Data!B22</f>
        <v>16</v>
      </c>
      <c r="J23" s="14">
        <f>Data!D22</f>
        <v>9468.2183600000008</v>
      </c>
      <c r="K23" s="14">
        <f t="shared" si="3"/>
        <v>357.89866000000075</v>
      </c>
      <c r="L23" s="15">
        <f t="shared" si="4"/>
        <v>3.7800000632854089E-2</v>
      </c>
      <c r="M23" s="15">
        <f t="shared" si="5"/>
        <v>0.96219999936714595</v>
      </c>
      <c r="O23" s="3" t="str">
        <f t="shared" si="12"/>
        <v>OK</v>
      </c>
      <c r="P23" s="3" t="str">
        <f t="shared" si="13"/>
        <v>OK</v>
      </c>
      <c r="Q23" s="3" t="str">
        <f t="shared" si="6"/>
        <v>OK</v>
      </c>
      <c r="R23" s="3" t="str">
        <f t="shared" si="7"/>
        <v>OK</v>
      </c>
      <c r="S23" s="3" t="str">
        <f t="shared" si="8"/>
        <v>OK</v>
      </c>
      <c r="T23" s="3" t="str">
        <f t="shared" si="9"/>
        <v>OK</v>
      </c>
      <c r="U23" s="3" t="str">
        <f t="shared" si="10"/>
        <v>OK</v>
      </c>
      <c r="V23" s="3" t="str">
        <f t="shared" si="11"/>
        <v>OK</v>
      </c>
    </row>
    <row r="24" spans="3:22" x14ac:dyDescent="0.25">
      <c r="C24" s="2">
        <f>Data!B23</f>
        <v>17</v>
      </c>
      <c r="D24" s="14">
        <f>Data!C23</f>
        <v>9015.2247900000002</v>
      </c>
      <c r="E24" s="14">
        <f t="shared" si="0"/>
        <v>622.05051000000094</v>
      </c>
      <c r="F24" s="15">
        <f t="shared" si="1"/>
        <v>6.8999999943429133E-2</v>
      </c>
      <c r="G24" s="15">
        <f t="shared" si="2"/>
        <v>0.93100000005657091</v>
      </c>
      <c r="I24" s="2">
        <f>Data!B23</f>
        <v>17</v>
      </c>
      <c r="J24" s="14">
        <f>Data!D23</f>
        <v>9110.3197</v>
      </c>
      <c r="K24" s="14">
        <f t="shared" si="3"/>
        <v>565.75085000000036</v>
      </c>
      <c r="L24" s="15">
        <f t="shared" si="4"/>
        <v>6.2099999630089858E-2</v>
      </c>
      <c r="M24" s="15">
        <f t="shared" si="5"/>
        <v>0.93790000036991017</v>
      </c>
      <c r="O24" s="3" t="str">
        <f t="shared" si="12"/>
        <v>OK</v>
      </c>
      <c r="P24" s="3" t="str">
        <f t="shared" si="13"/>
        <v>OK</v>
      </c>
      <c r="Q24" s="3" t="str">
        <f t="shared" si="6"/>
        <v>OK</v>
      </c>
      <c r="R24" s="3" t="str">
        <f t="shared" si="7"/>
        <v>OK</v>
      </c>
      <c r="S24" s="3" t="str">
        <f t="shared" si="8"/>
        <v>OK</v>
      </c>
      <c r="T24" s="3" t="str">
        <f t="shared" si="9"/>
        <v>OK</v>
      </c>
      <c r="U24" s="3" t="str">
        <f t="shared" si="10"/>
        <v>OK</v>
      </c>
      <c r="V24" s="3" t="str">
        <f t="shared" si="11"/>
        <v>OK</v>
      </c>
    </row>
    <row r="25" spans="3:22" x14ac:dyDescent="0.25">
      <c r="C25" s="2">
        <f>Data!B24</f>
        <v>18</v>
      </c>
      <c r="D25" s="14">
        <f>Data!C24</f>
        <v>8393.1742799999993</v>
      </c>
      <c r="E25" s="14">
        <f t="shared" si="0"/>
        <v>931.64233999999942</v>
      </c>
      <c r="F25" s="15">
        <f t="shared" si="1"/>
        <v>0.11099999939474621</v>
      </c>
      <c r="G25" s="15">
        <f t="shared" si="2"/>
        <v>0.88900000060525375</v>
      </c>
      <c r="I25" s="2">
        <f>Data!B24</f>
        <v>18</v>
      </c>
      <c r="J25" s="14">
        <f>Data!D24</f>
        <v>8544.5688499999997</v>
      </c>
      <c r="K25" s="14">
        <f t="shared" si="3"/>
        <v>853.60242999999991</v>
      </c>
      <c r="L25" s="15">
        <f t="shared" si="4"/>
        <v>9.9900000220607965E-2</v>
      </c>
      <c r="M25" s="15">
        <f t="shared" si="5"/>
        <v>0.90009999977939203</v>
      </c>
      <c r="O25" s="3" t="str">
        <f t="shared" si="12"/>
        <v>OK</v>
      </c>
      <c r="P25" s="3" t="str">
        <f t="shared" si="13"/>
        <v>OK</v>
      </c>
      <c r="Q25" s="3" t="str">
        <f t="shared" si="6"/>
        <v>OK</v>
      </c>
      <c r="R25" s="3" t="str">
        <f t="shared" si="7"/>
        <v>OK</v>
      </c>
      <c r="S25" s="3" t="str">
        <f t="shared" si="8"/>
        <v>OK</v>
      </c>
      <c r="T25" s="3" t="str">
        <f t="shared" si="9"/>
        <v>OK</v>
      </c>
      <c r="U25" s="3" t="str">
        <f t="shared" si="10"/>
        <v>OK</v>
      </c>
      <c r="V25" s="3" t="str">
        <f t="shared" si="11"/>
        <v>OK</v>
      </c>
    </row>
    <row r="26" spans="3:22" x14ac:dyDescent="0.25">
      <c r="C26" s="2">
        <f>Data!B25</f>
        <v>19</v>
      </c>
      <c r="D26" s="14">
        <f>Data!C25</f>
        <v>7461.5319399999998</v>
      </c>
      <c r="E26" s="14">
        <f t="shared" si="0"/>
        <v>1268.4604300000001</v>
      </c>
      <c r="F26" s="15">
        <f t="shared" si="1"/>
        <v>0.17000000002680415</v>
      </c>
      <c r="G26" s="15">
        <f t="shared" si="2"/>
        <v>0.82999999997319585</v>
      </c>
      <c r="I26" s="2">
        <f>Data!B25</f>
        <v>19</v>
      </c>
      <c r="J26" s="14">
        <f>Data!D25</f>
        <v>7690.9664199999997</v>
      </c>
      <c r="K26" s="14">
        <f t="shared" si="3"/>
        <v>1176.7178599999997</v>
      </c>
      <c r="L26" s="15">
        <f t="shared" si="4"/>
        <v>0.15299999970614875</v>
      </c>
      <c r="M26" s="15">
        <f t="shared" si="5"/>
        <v>0.84700000029385125</v>
      </c>
      <c r="O26" s="3" t="str">
        <f t="shared" si="12"/>
        <v>OK</v>
      </c>
      <c r="P26" s="3" t="str">
        <f t="shared" si="13"/>
        <v>OK</v>
      </c>
      <c r="Q26" s="3" t="str">
        <f t="shared" si="6"/>
        <v>OK</v>
      </c>
      <c r="R26" s="3" t="str">
        <f t="shared" si="7"/>
        <v>OK</v>
      </c>
      <c r="S26" s="3" t="str">
        <f t="shared" si="8"/>
        <v>OK</v>
      </c>
      <c r="T26" s="3" t="str">
        <f t="shared" si="9"/>
        <v>OK</v>
      </c>
      <c r="U26" s="3" t="str">
        <f t="shared" si="10"/>
        <v>OK</v>
      </c>
      <c r="V26" s="3" t="str">
        <f t="shared" si="11"/>
        <v>OK</v>
      </c>
    </row>
    <row r="27" spans="3:22" x14ac:dyDescent="0.25">
      <c r="C27" s="2">
        <f>Data!B26</f>
        <v>20</v>
      </c>
      <c r="D27" s="14">
        <f>Data!C26</f>
        <v>6193.0715099999998</v>
      </c>
      <c r="E27" s="14">
        <f t="shared" si="0"/>
        <v>1560.6540199999999</v>
      </c>
      <c r="F27" s="15">
        <f t="shared" si="1"/>
        <v>0.25199999991603522</v>
      </c>
      <c r="G27" s="15">
        <f t="shared" si="2"/>
        <v>0.74800000008396483</v>
      </c>
      <c r="I27" s="2">
        <f>Data!B26</f>
        <v>20</v>
      </c>
      <c r="J27" s="14">
        <f>Data!D26</f>
        <v>6514.24856</v>
      </c>
      <c r="K27" s="14">
        <f t="shared" si="3"/>
        <v>1477.4315699999997</v>
      </c>
      <c r="L27" s="15">
        <f t="shared" si="4"/>
        <v>0.22679999947683907</v>
      </c>
      <c r="M27" s="15">
        <f t="shared" si="5"/>
        <v>0.77320000052316096</v>
      </c>
      <c r="O27" s="3" t="str">
        <f t="shared" si="12"/>
        <v>OK</v>
      </c>
      <c r="P27" s="3" t="str">
        <f t="shared" si="13"/>
        <v>OK</v>
      </c>
      <c r="Q27" s="3" t="str">
        <f t="shared" si="6"/>
        <v>OK</v>
      </c>
      <c r="R27" s="3" t="str">
        <f t="shared" si="7"/>
        <v>OK</v>
      </c>
      <c r="S27" s="3" t="str">
        <f t="shared" si="8"/>
        <v>OK</v>
      </c>
      <c r="T27" s="3" t="str">
        <f t="shared" si="9"/>
        <v>OK</v>
      </c>
      <c r="U27" s="3" t="str">
        <f t="shared" si="10"/>
        <v>OK</v>
      </c>
      <c r="V27" s="3" t="str">
        <f t="shared" si="11"/>
        <v>OK</v>
      </c>
    </row>
    <row r="28" spans="3:22" x14ac:dyDescent="0.25">
      <c r="C28" s="2">
        <f>Data!B27</f>
        <v>21</v>
      </c>
      <c r="D28" s="14">
        <f>Data!C27</f>
        <v>4632.4174899999998</v>
      </c>
      <c r="E28" s="14">
        <f t="shared" si="0"/>
        <v>1649.1406299999999</v>
      </c>
      <c r="F28" s="15">
        <f t="shared" si="1"/>
        <v>0.35600000076849719</v>
      </c>
      <c r="G28" s="15">
        <f t="shared" si="2"/>
        <v>0.64399999923150286</v>
      </c>
      <c r="I28" s="2">
        <f>Data!B27</f>
        <v>21</v>
      </c>
      <c r="J28" s="14">
        <f>Data!D27</f>
        <v>5036.8169900000003</v>
      </c>
      <c r="K28" s="14">
        <f t="shared" si="3"/>
        <v>1613.7961700000001</v>
      </c>
      <c r="L28" s="15">
        <f t="shared" si="4"/>
        <v>0.32040000127143792</v>
      </c>
      <c r="M28" s="15">
        <f t="shared" si="5"/>
        <v>0.67959999872856214</v>
      </c>
      <c r="O28" s="3" t="str">
        <f t="shared" si="12"/>
        <v>OK</v>
      </c>
      <c r="P28" s="3" t="str">
        <f t="shared" si="13"/>
        <v>OK</v>
      </c>
      <c r="Q28" s="3" t="str">
        <f t="shared" si="6"/>
        <v>OK</v>
      </c>
      <c r="R28" s="3" t="str">
        <f t="shared" si="7"/>
        <v>OK</v>
      </c>
      <c r="S28" s="3" t="str">
        <f t="shared" si="8"/>
        <v>OK</v>
      </c>
      <c r="T28" s="3" t="str">
        <f t="shared" si="9"/>
        <v>OK</v>
      </c>
      <c r="U28" s="3" t="str">
        <f t="shared" si="10"/>
        <v>OK</v>
      </c>
      <c r="V28" s="3" t="str">
        <f t="shared" si="11"/>
        <v>OK</v>
      </c>
    </row>
    <row r="29" spans="3:22" x14ac:dyDescent="0.25">
      <c r="C29" s="2">
        <f>Data!B28</f>
        <v>22</v>
      </c>
      <c r="D29" s="14">
        <f>Data!C28</f>
        <v>2983.2768599999999</v>
      </c>
      <c r="E29" s="14">
        <f t="shared" si="0"/>
        <v>1426.0063399999999</v>
      </c>
      <c r="F29" s="15">
        <f t="shared" si="1"/>
        <v>0.47800000030838569</v>
      </c>
      <c r="G29" s="15">
        <f t="shared" si="2"/>
        <v>0.52199999969161426</v>
      </c>
      <c r="I29" s="2">
        <f>Data!B28</f>
        <v>22</v>
      </c>
      <c r="J29" s="14">
        <f>Data!D28</f>
        <v>3423.0208200000002</v>
      </c>
      <c r="K29" s="14">
        <f t="shared" si="3"/>
        <v>1472.5835500000003</v>
      </c>
      <c r="L29" s="15">
        <f t="shared" si="4"/>
        <v>0.43019999802396769</v>
      </c>
      <c r="M29" s="15">
        <f t="shared" si="5"/>
        <v>0.56980000197603231</v>
      </c>
      <c r="O29" s="3" t="str">
        <f t="shared" si="12"/>
        <v>OK</v>
      </c>
      <c r="P29" s="3" t="str">
        <f t="shared" si="13"/>
        <v>OK</v>
      </c>
      <c r="Q29" s="3" t="str">
        <f t="shared" si="6"/>
        <v>OK</v>
      </c>
      <c r="R29" s="3" t="str">
        <f t="shared" si="7"/>
        <v>OK</v>
      </c>
      <c r="S29" s="3" t="str">
        <f t="shared" si="8"/>
        <v>OK</v>
      </c>
      <c r="T29" s="3" t="str">
        <f t="shared" si="9"/>
        <v>OK</v>
      </c>
      <c r="U29" s="3" t="str">
        <f t="shared" si="10"/>
        <v>OK</v>
      </c>
      <c r="V29" s="3" t="str">
        <f t="shared" si="11"/>
        <v>OK</v>
      </c>
    </row>
    <row r="30" spans="3:22" x14ac:dyDescent="0.25">
      <c r="C30" s="2">
        <f>Data!B29</f>
        <v>23</v>
      </c>
      <c r="D30" s="14">
        <f>Data!C29</f>
        <v>1557.27052</v>
      </c>
      <c r="E30" s="14">
        <f t="shared" si="0"/>
        <v>946.82048000000009</v>
      </c>
      <c r="F30" s="15">
        <f t="shared" si="1"/>
        <v>0.60800000246585295</v>
      </c>
      <c r="G30" s="15">
        <f t="shared" si="2"/>
        <v>0.39199999753414705</v>
      </c>
      <c r="I30" s="2">
        <f>Data!B29</f>
        <v>23</v>
      </c>
      <c r="J30" s="14">
        <f>Data!D29</f>
        <v>1950.4372699999999</v>
      </c>
      <c r="K30" s="14">
        <f t="shared" si="3"/>
        <v>1067.2792799999997</v>
      </c>
      <c r="L30" s="15">
        <f t="shared" si="4"/>
        <v>0.54720000300240357</v>
      </c>
      <c r="M30" s="15">
        <f t="shared" si="5"/>
        <v>0.45279999699759643</v>
      </c>
      <c r="O30" s="3" t="str">
        <f t="shared" si="12"/>
        <v>OK</v>
      </c>
      <c r="P30" s="3" t="str">
        <f t="shared" si="13"/>
        <v>OK</v>
      </c>
      <c r="Q30" s="3" t="str">
        <f t="shared" si="6"/>
        <v>OK</v>
      </c>
      <c r="R30" s="3" t="str">
        <f t="shared" si="7"/>
        <v>OK</v>
      </c>
      <c r="S30" s="3" t="str">
        <f t="shared" si="8"/>
        <v>OK</v>
      </c>
      <c r="T30" s="3" t="str">
        <f t="shared" si="9"/>
        <v>OK</v>
      </c>
      <c r="U30" s="3" t="str">
        <f t="shared" si="10"/>
        <v>OK</v>
      </c>
      <c r="V30" s="3" t="str">
        <f t="shared" si="11"/>
        <v>OK</v>
      </c>
    </row>
    <row r="31" spans="3:22" x14ac:dyDescent="0.25">
      <c r="C31" s="2">
        <f>Data!B30</f>
        <v>24</v>
      </c>
      <c r="D31" s="14">
        <f>Data!C30</f>
        <v>610.45003999999994</v>
      </c>
      <c r="E31" s="14">
        <f t="shared" si="0"/>
        <v>446.84942999999998</v>
      </c>
      <c r="F31" s="15">
        <f t="shared" si="1"/>
        <v>0.73200000117945774</v>
      </c>
      <c r="G31" s="15">
        <f t="shared" si="2"/>
        <v>0.26799999882054226</v>
      </c>
      <c r="I31" s="2">
        <f>Data!B30</f>
        <v>24</v>
      </c>
      <c r="J31" s="14">
        <f>Data!D30</f>
        <v>883.15799000000004</v>
      </c>
      <c r="K31" s="14">
        <f t="shared" si="3"/>
        <v>581.82447999999999</v>
      </c>
      <c r="L31" s="15">
        <f t="shared" si="4"/>
        <v>0.65879999568367142</v>
      </c>
      <c r="M31" s="15">
        <f t="shared" si="5"/>
        <v>0.34120000431632858</v>
      </c>
      <c r="O31" s="3" t="str">
        <f t="shared" si="12"/>
        <v>OK</v>
      </c>
      <c r="P31" s="3" t="str">
        <f t="shared" si="13"/>
        <v>OK</v>
      </c>
      <c r="Q31" s="3" t="str">
        <f t="shared" si="6"/>
        <v>OK</v>
      </c>
      <c r="R31" s="3" t="str">
        <f t="shared" si="7"/>
        <v>OK</v>
      </c>
      <c r="S31" s="3" t="str">
        <f t="shared" si="8"/>
        <v>OK</v>
      </c>
      <c r="T31" s="3" t="str">
        <f t="shared" si="9"/>
        <v>OK</v>
      </c>
      <c r="U31" s="3" t="str">
        <f t="shared" si="10"/>
        <v>OK</v>
      </c>
      <c r="V31" s="3" t="str">
        <f t="shared" si="11"/>
        <v>OK</v>
      </c>
    </row>
    <row r="32" spans="3:22" x14ac:dyDescent="0.25">
      <c r="C32" s="2">
        <f>Data!B31</f>
        <v>25</v>
      </c>
      <c r="D32" s="14">
        <f>Data!C31</f>
        <v>163.60060999999999</v>
      </c>
      <c r="E32" s="14">
        <f t="shared" si="0"/>
        <v>163.60060999999999</v>
      </c>
      <c r="F32" s="15">
        <f t="shared" si="1"/>
        <v>1</v>
      </c>
      <c r="G32" s="15">
        <f t="shared" si="2"/>
        <v>0</v>
      </c>
      <c r="I32" s="2">
        <f>Data!B31</f>
        <v>25</v>
      </c>
      <c r="J32" s="14">
        <f>Data!D31</f>
        <v>301.33350999999999</v>
      </c>
      <c r="K32" s="14">
        <f t="shared" si="3"/>
        <v>301.33350999999999</v>
      </c>
      <c r="L32" s="15">
        <f t="shared" si="4"/>
        <v>1</v>
      </c>
      <c r="M32" s="15">
        <f t="shared" si="5"/>
        <v>0</v>
      </c>
      <c r="O32" s="3" t="str">
        <f t="shared" si="12"/>
        <v>OK</v>
      </c>
      <c r="P32" s="3" t="str">
        <f t="shared" si="13"/>
        <v>OK</v>
      </c>
      <c r="Q32" s="3" t="str">
        <f t="shared" si="6"/>
        <v>OK</v>
      </c>
      <c r="R32" s="3" t="str">
        <f t="shared" si="7"/>
        <v>OK</v>
      </c>
      <c r="S32" s="3" t="str">
        <f t="shared" si="8"/>
        <v>OK</v>
      </c>
      <c r="T32" s="3" t="str">
        <f t="shared" si="9"/>
        <v>OK</v>
      </c>
      <c r="U32" s="3" t="str">
        <f t="shared" si="10"/>
        <v>OK</v>
      </c>
      <c r="V32" s="3" t="str">
        <f t="shared" si="11"/>
        <v>OK</v>
      </c>
    </row>
    <row r="34" spans="4:12" x14ac:dyDescent="0.25">
      <c r="D34" s="2" t="s">
        <v>69</v>
      </c>
      <c r="F34" s="19" t="str">
        <f>IF(F32=1,"OK","CHECK")</f>
        <v>OK</v>
      </c>
      <c r="L34" s="19" t="str">
        <f>IF(L32=1,"OK","CHECK")</f>
        <v>OK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A0E44-A865-41DF-A3EC-472F8B4D32D3}">
  <dimension ref="C4:O35"/>
  <sheetViews>
    <sheetView zoomScale="85" zoomScaleNormal="85" workbookViewId="0">
      <selection activeCell="G35" sqref="G35"/>
    </sheetView>
  </sheetViews>
  <sheetFormatPr defaultRowHeight="15" x14ac:dyDescent="0.25"/>
  <cols>
    <col min="4" max="4" width="8.7109375" bestFit="1" customWidth="1"/>
    <col min="5" max="5" width="10.5703125" bestFit="1" customWidth="1"/>
  </cols>
  <sheetData>
    <row r="4" spans="3:8" x14ac:dyDescent="0.25">
      <c r="G4" s="2" t="s">
        <v>10</v>
      </c>
    </row>
    <row r="5" spans="3:8" x14ac:dyDescent="0.25">
      <c r="G5" s="2" t="s">
        <v>70</v>
      </c>
    </row>
    <row r="6" spans="3:8" x14ac:dyDescent="0.25">
      <c r="C6" s="2" t="s">
        <v>2</v>
      </c>
      <c r="D6" s="2" t="s">
        <v>36</v>
      </c>
      <c r="E6" s="2" t="s">
        <v>37</v>
      </c>
      <c r="G6" s="2" t="s">
        <v>0</v>
      </c>
      <c r="H6" s="2" t="s">
        <v>3</v>
      </c>
    </row>
    <row r="7" spans="3:8" x14ac:dyDescent="0.25">
      <c r="C7" s="2">
        <v>0</v>
      </c>
      <c r="D7" s="15">
        <f>'Life tables'!F7</f>
        <v>5.9999999999999995E-4</v>
      </c>
      <c r="E7" s="15">
        <f>'Life tables'!L7</f>
        <v>5.3999999999996358E-4</v>
      </c>
    </row>
    <row r="8" spans="3:8" x14ac:dyDescent="0.25">
      <c r="C8" s="2">
        <v>1</v>
      </c>
      <c r="D8" s="15">
        <f>'Life tables'!F8</f>
        <v>4.000000000000603E-4</v>
      </c>
      <c r="E8" s="15">
        <f>'Life tables'!L8</f>
        <v>3.6000040021614264E-4</v>
      </c>
      <c r="G8" s="19">
        <f>D8-D7</f>
        <v>-1.9999999999993965E-4</v>
      </c>
      <c r="H8" s="19">
        <f t="shared" ref="H8:H32" si="0">E8-E7</f>
        <v>-1.7999959978382094E-4</v>
      </c>
    </row>
    <row r="9" spans="3:8" x14ac:dyDescent="0.25">
      <c r="C9" s="2">
        <v>2</v>
      </c>
      <c r="D9" s="15">
        <f>'Life tables'!F9</f>
        <v>2.4999993993990341E-4</v>
      </c>
      <c r="E9" s="15">
        <f>'Life tables'!L9</f>
        <v>2.2499945586041499E-4</v>
      </c>
      <c r="G9" s="19">
        <f t="shared" ref="G9:G32" si="1">D9-D8</f>
        <v>-1.5000006006015689E-4</v>
      </c>
      <c r="H9" s="19">
        <f t="shared" si="0"/>
        <v>-1.3500094435572765E-4</v>
      </c>
    </row>
    <row r="10" spans="3:8" x14ac:dyDescent="0.25">
      <c r="C10" s="2">
        <v>3</v>
      </c>
      <c r="D10" s="15">
        <f>'Life tables'!F10</f>
        <v>2.9999985281610681E-4</v>
      </c>
      <c r="E10" s="15">
        <f>'Life tables'!L10</f>
        <v>2.7000064353362537E-4</v>
      </c>
      <c r="G10" s="19">
        <f t="shared" si="1"/>
        <v>4.9999912876203402E-5</v>
      </c>
      <c r="H10" s="19">
        <f t="shared" si="0"/>
        <v>4.5001187673210385E-5</v>
      </c>
    </row>
    <row r="11" spans="3:8" x14ac:dyDescent="0.25">
      <c r="C11" s="2">
        <v>4</v>
      </c>
      <c r="D11" s="15">
        <f>'Life tables'!F11</f>
        <v>4.0000065501470016E-4</v>
      </c>
      <c r="E11" s="15">
        <f>'Life tables'!L11</f>
        <v>3.5999994792738015E-4</v>
      </c>
      <c r="G11" s="19">
        <f t="shared" si="1"/>
        <v>1.0000080219859335E-4</v>
      </c>
      <c r="H11" s="19">
        <f t="shared" si="0"/>
        <v>8.999930439375478E-5</v>
      </c>
    </row>
    <row r="12" spans="3:8" x14ac:dyDescent="0.25">
      <c r="C12" s="2">
        <v>5</v>
      </c>
      <c r="D12" s="15">
        <f>'Life tables'!F12</f>
        <v>4.9999925655127057E-4</v>
      </c>
      <c r="E12" s="15">
        <f>'Life tables'!L12</f>
        <v>4.4999920771061452E-4</v>
      </c>
      <c r="G12" s="19">
        <f t="shared" si="1"/>
        <v>9.9998601536570406E-5</v>
      </c>
      <c r="H12" s="19">
        <f t="shared" si="0"/>
        <v>8.999925978323437E-5</v>
      </c>
    </row>
    <row r="13" spans="3:8" x14ac:dyDescent="0.25">
      <c r="C13" s="2">
        <v>6</v>
      </c>
      <c r="D13" s="15">
        <f>'Life tables'!F13</f>
        <v>5.5000014791219067E-4</v>
      </c>
      <c r="E13" s="15">
        <f>'Life tables'!L13</f>
        <v>4.9500049003952089E-4</v>
      </c>
      <c r="G13" s="19">
        <f t="shared" si="1"/>
        <v>5.0000891360920102E-5</v>
      </c>
      <c r="H13" s="19">
        <f t="shared" si="0"/>
        <v>4.5001282328906373E-5</v>
      </c>
    </row>
    <row r="14" spans="3:8" x14ac:dyDescent="0.25">
      <c r="C14" s="2">
        <v>7</v>
      </c>
      <c r="D14" s="15">
        <f>'Life tables'!F14</f>
        <v>5.9999971614947505E-4</v>
      </c>
      <c r="E14" s="15">
        <f>'Life tables'!L14</f>
        <v>5.4000033662785938E-4</v>
      </c>
      <c r="G14" s="19">
        <f t="shared" si="1"/>
        <v>4.9999568237284382E-5</v>
      </c>
      <c r="H14" s="19">
        <f t="shared" si="0"/>
        <v>4.4999846588338489E-5</v>
      </c>
    </row>
    <row r="15" spans="3:8" x14ac:dyDescent="0.25">
      <c r="C15" s="2">
        <v>8</v>
      </c>
      <c r="D15" s="15">
        <f>'Life tables'!F15</f>
        <v>7.0000007818090814E-4</v>
      </c>
      <c r="E15" s="15">
        <f>'Life tables'!L15</f>
        <v>6.2999933892106353E-4</v>
      </c>
      <c r="G15" s="19">
        <f t="shared" si="1"/>
        <v>1.0000036203143309E-4</v>
      </c>
      <c r="H15" s="19">
        <f t="shared" si="0"/>
        <v>8.999900229320415E-5</v>
      </c>
    </row>
    <row r="16" spans="3:8" x14ac:dyDescent="0.25">
      <c r="C16" s="2">
        <v>9</v>
      </c>
      <c r="D16" s="15">
        <f>'Life tables'!F16</f>
        <v>9.9999988048707789E-4</v>
      </c>
      <c r="E16" s="15">
        <f>'Life tables'!L16</f>
        <v>9.000000810129666E-4</v>
      </c>
      <c r="G16" s="19">
        <f t="shared" si="1"/>
        <v>2.9999980230616975E-4</v>
      </c>
      <c r="H16" s="19">
        <f t="shared" si="0"/>
        <v>2.7000074209190307E-4</v>
      </c>
    </row>
    <row r="17" spans="3:8" x14ac:dyDescent="0.25">
      <c r="C17" s="2">
        <v>10</v>
      </c>
      <c r="D17" s="15">
        <f>'Life tables'!F17</f>
        <v>1.5000003855386531E-3</v>
      </c>
      <c r="E17" s="15">
        <f>'Life tables'!L17</f>
        <v>1.3499999267514212E-3</v>
      </c>
      <c r="G17" s="19">
        <f t="shared" si="1"/>
        <v>5.0000050505157522E-4</v>
      </c>
      <c r="H17" s="19">
        <f t="shared" si="0"/>
        <v>4.4999984573845461E-4</v>
      </c>
    </row>
    <row r="18" spans="3:8" x14ac:dyDescent="0.25">
      <c r="C18" s="2">
        <v>11</v>
      </c>
      <c r="D18" s="15">
        <f>'Life tables'!F18</f>
        <v>2.5000001459897381E-3</v>
      </c>
      <c r="E18" s="15">
        <f>'Life tables'!L18</f>
        <v>2.2499999195087638E-3</v>
      </c>
      <c r="G18" s="19">
        <f t="shared" si="1"/>
        <v>9.9999976045108503E-4</v>
      </c>
      <c r="H18" s="19">
        <f t="shared" si="0"/>
        <v>8.9999999275734255E-4</v>
      </c>
    </row>
    <row r="19" spans="3:8" x14ac:dyDescent="0.25">
      <c r="C19" s="2">
        <v>12</v>
      </c>
      <c r="D19" s="15">
        <f>'Life tables'!F19</f>
        <v>3.9999998344666474E-3</v>
      </c>
      <c r="E19" s="15">
        <f>'Life tables'!L19</f>
        <v>3.6000002351611201E-3</v>
      </c>
      <c r="G19" s="19">
        <f t="shared" si="1"/>
        <v>1.4999996884769093E-3</v>
      </c>
      <c r="H19" s="19">
        <f t="shared" si="0"/>
        <v>1.3500003156523563E-3</v>
      </c>
    </row>
    <row r="20" spans="3:8" x14ac:dyDescent="0.25">
      <c r="C20" s="2">
        <v>13</v>
      </c>
      <c r="D20" s="15">
        <f>'Life tables'!F20</f>
        <v>8.0000002675384065E-3</v>
      </c>
      <c r="E20" s="15">
        <f>'Life tables'!L20</f>
        <v>7.2000003044256303E-3</v>
      </c>
      <c r="G20" s="19">
        <f t="shared" si="1"/>
        <v>4.0000004330717591E-3</v>
      </c>
      <c r="H20" s="19">
        <f t="shared" si="0"/>
        <v>3.6000000692645103E-3</v>
      </c>
    </row>
    <row r="21" spans="3:8" x14ac:dyDescent="0.25">
      <c r="C21" s="2">
        <v>14</v>
      </c>
      <c r="D21" s="15">
        <f>'Life tables'!F21</f>
        <v>1.3999999940748575E-2</v>
      </c>
      <c r="E21" s="15">
        <f>'Life tables'!L21</f>
        <v>1.2599999568185138E-2</v>
      </c>
      <c r="G21" s="19">
        <f t="shared" si="1"/>
        <v>5.9999996732101688E-3</v>
      </c>
      <c r="H21" s="19">
        <f t="shared" si="0"/>
        <v>5.3999992637595081E-3</v>
      </c>
    </row>
    <row r="22" spans="3:8" x14ac:dyDescent="0.25">
      <c r="C22" s="2">
        <v>15</v>
      </c>
      <c r="D22" s="15">
        <f>'Life tables'!F22</f>
        <v>2.5000000388530334E-2</v>
      </c>
      <c r="E22" s="15">
        <f>'Life tables'!L22</f>
        <v>2.2499999997418939E-2</v>
      </c>
      <c r="G22" s="19">
        <f t="shared" si="1"/>
        <v>1.1000000447781759E-2</v>
      </c>
      <c r="H22" s="19">
        <f t="shared" si="0"/>
        <v>9.9000004292338004E-3</v>
      </c>
    </row>
    <row r="23" spans="3:8" x14ac:dyDescent="0.25">
      <c r="C23" s="2">
        <v>16</v>
      </c>
      <c r="D23" s="15">
        <f>'Life tables'!F23</f>
        <v>4.1999999980872324E-2</v>
      </c>
      <c r="E23" s="15">
        <f>'Life tables'!L23</f>
        <v>3.7800000632854089E-2</v>
      </c>
      <c r="G23" s="19">
        <f t="shared" si="1"/>
        <v>1.699999959234199E-2</v>
      </c>
      <c r="H23" s="19">
        <f t="shared" si="0"/>
        <v>1.530000063543515E-2</v>
      </c>
    </row>
    <row r="24" spans="3:8" x14ac:dyDescent="0.25">
      <c r="C24" s="2">
        <v>17</v>
      </c>
      <c r="D24" s="15">
        <f>'Life tables'!F24</f>
        <v>6.8999999943429133E-2</v>
      </c>
      <c r="E24" s="15">
        <f>'Life tables'!L24</f>
        <v>6.2099999630089858E-2</v>
      </c>
      <c r="G24" s="19">
        <f t="shared" si="1"/>
        <v>2.6999999962556809E-2</v>
      </c>
      <c r="H24" s="19">
        <f t="shared" si="0"/>
        <v>2.4299998997235769E-2</v>
      </c>
    </row>
    <row r="25" spans="3:8" x14ac:dyDescent="0.25">
      <c r="C25" s="2">
        <v>18</v>
      </c>
      <c r="D25" s="15">
        <f>'Life tables'!F25</f>
        <v>0.11099999939474621</v>
      </c>
      <c r="E25" s="15">
        <f>'Life tables'!L25</f>
        <v>9.9900000220607965E-2</v>
      </c>
      <c r="G25" s="19">
        <f t="shared" si="1"/>
        <v>4.1999999451317077E-2</v>
      </c>
      <c r="H25" s="19">
        <f t="shared" si="0"/>
        <v>3.7800000590518107E-2</v>
      </c>
    </row>
    <row r="26" spans="3:8" x14ac:dyDescent="0.25">
      <c r="C26" s="2">
        <v>19</v>
      </c>
      <c r="D26" s="15">
        <f>'Life tables'!F26</f>
        <v>0.17000000002680415</v>
      </c>
      <c r="E26" s="15">
        <f>'Life tables'!L26</f>
        <v>0.15299999970614875</v>
      </c>
      <c r="G26" s="19">
        <f t="shared" si="1"/>
        <v>5.9000000632057945E-2</v>
      </c>
      <c r="H26" s="19">
        <f t="shared" si="0"/>
        <v>5.3099999485540783E-2</v>
      </c>
    </row>
    <row r="27" spans="3:8" x14ac:dyDescent="0.25">
      <c r="C27" s="2">
        <v>20</v>
      </c>
      <c r="D27" s="15">
        <f>'Life tables'!F27</f>
        <v>0.25199999991603522</v>
      </c>
      <c r="E27" s="15">
        <f>'Life tables'!L27</f>
        <v>0.22679999947683907</v>
      </c>
      <c r="G27" s="19">
        <f t="shared" si="1"/>
        <v>8.1999999889231068E-2</v>
      </c>
      <c r="H27" s="19">
        <f t="shared" si="0"/>
        <v>7.3799999770690322E-2</v>
      </c>
    </row>
    <row r="28" spans="3:8" x14ac:dyDescent="0.25">
      <c r="C28" s="2">
        <v>21</v>
      </c>
      <c r="D28" s="15">
        <f>'Life tables'!F28</f>
        <v>0.35600000076849719</v>
      </c>
      <c r="E28" s="15">
        <f>'Life tables'!L28</f>
        <v>0.32040000127143792</v>
      </c>
      <c r="G28" s="19">
        <f t="shared" si="1"/>
        <v>0.10400000085246197</v>
      </c>
      <c r="H28" s="19">
        <f t="shared" si="0"/>
        <v>9.3600001794598847E-2</v>
      </c>
    </row>
    <row r="29" spans="3:8" x14ac:dyDescent="0.25">
      <c r="C29" s="2">
        <v>22</v>
      </c>
      <c r="D29" s="15">
        <f>'Life tables'!F29</f>
        <v>0.47800000030838569</v>
      </c>
      <c r="E29" s="15">
        <f>'Life tables'!L29</f>
        <v>0.43019999802396769</v>
      </c>
      <c r="G29" s="19">
        <f t="shared" si="1"/>
        <v>0.12199999953988849</v>
      </c>
      <c r="H29" s="19">
        <f t="shared" si="0"/>
        <v>0.10979999675252977</v>
      </c>
    </row>
    <row r="30" spans="3:8" x14ac:dyDescent="0.25">
      <c r="C30" s="2">
        <v>23</v>
      </c>
      <c r="D30" s="15">
        <f>'Life tables'!F30</f>
        <v>0.60800000246585295</v>
      </c>
      <c r="E30" s="15">
        <f>'Life tables'!L30</f>
        <v>0.54720000300240357</v>
      </c>
      <c r="G30" s="19">
        <f t="shared" si="1"/>
        <v>0.13000000215746726</v>
      </c>
      <c r="H30" s="19">
        <f t="shared" si="0"/>
        <v>0.11700000497843588</v>
      </c>
    </row>
    <row r="31" spans="3:8" x14ac:dyDescent="0.25">
      <c r="C31" s="2">
        <v>24</v>
      </c>
      <c r="D31" s="15">
        <f>'Life tables'!F31</f>
        <v>0.73200000117945774</v>
      </c>
      <c r="E31" s="15">
        <f>'Life tables'!L31</f>
        <v>0.65879999568367142</v>
      </c>
      <c r="G31" s="19">
        <f t="shared" si="1"/>
        <v>0.12399999871360479</v>
      </c>
      <c r="H31" s="19">
        <f t="shared" si="0"/>
        <v>0.11159999268126786</v>
      </c>
    </row>
    <row r="32" spans="3:8" x14ac:dyDescent="0.25">
      <c r="C32" s="2">
        <v>25</v>
      </c>
      <c r="D32" s="15">
        <f>'Life tables'!F32</f>
        <v>1</v>
      </c>
      <c r="E32" s="15">
        <f>'Life tables'!L32</f>
        <v>1</v>
      </c>
      <c r="G32" s="19">
        <f t="shared" si="1"/>
        <v>0.26799999882054226</v>
      </c>
      <c r="H32" s="19">
        <f t="shared" si="0"/>
        <v>0.34120000431632858</v>
      </c>
    </row>
    <row r="34" spans="7:15" x14ac:dyDescent="0.25">
      <c r="G34" s="3" t="s">
        <v>71</v>
      </c>
      <c r="H34" s="3"/>
      <c r="I34" s="3"/>
      <c r="J34" s="3"/>
      <c r="K34" s="3"/>
      <c r="L34" s="3"/>
      <c r="M34" s="3"/>
      <c r="N34" s="3"/>
      <c r="O34" s="3"/>
    </row>
    <row r="35" spans="7:15" x14ac:dyDescent="0.25">
      <c r="G35" s="3" t="s">
        <v>72</v>
      </c>
      <c r="H35" s="3"/>
      <c r="I35" s="3"/>
      <c r="J35" s="3"/>
      <c r="K35" s="3"/>
      <c r="L35" s="3"/>
      <c r="M35" s="3"/>
      <c r="N35" s="3"/>
      <c r="O35" s="3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AD7A8-7402-4F51-A186-4824555F4B3D}">
  <dimension ref="C2:F11"/>
  <sheetViews>
    <sheetView zoomScale="85" zoomScaleNormal="85" workbookViewId="0">
      <selection activeCell="D11" sqref="D11"/>
    </sheetView>
  </sheetViews>
  <sheetFormatPr defaultRowHeight="15" x14ac:dyDescent="0.25"/>
  <cols>
    <col min="3" max="3" width="17.140625" bestFit="1" customWidth="1"/>
  </cols>
  <sheetData>
    <row r="2" spans="3:6" x14ac:dyDescent="0.25">
      <c r="C2" s="5" t="s">
        <v>49</v>
      </c>
    </row>
    <row r="4" spans="3:6" x14ac:dyDescent="0.25">
      <c r="C4" s="2" t="s">
        <v>50</v>
      </c>
      <c r="D4" s="10">
        <f>IF((calc_age+calc_n)&gt;25,0,IF(calc_sex="M",VLOOKUP(calc_age+calc_n,'Life tables'!$C$7:$D$32,2,FALSE),VLOOKUP(calc_age+calc_n,'Life tables'!$I$7:$J$32,2,FALSE)))</f>
        <v>9867.7434200000007</v>
      </c>
    </row>
    <row r="5" spans="3:6" x14ac:dyDescent="0.25">
      <c r="C5" s="2" t="s">
        <v>51</v>
      </c>
      <c r="D5" s="10">
        <f>IF((calc_age+calc_n+calc_m)&gt;25,0,IF(calc_sex="M",VLOOKUP(calc_age+calc_n+calc_m,'Life tables'!$C$7:$D$32,2,FALSE),VLOOKUP(calc_age+calc_n+calc_m,'Life tables'!$I$7:$J$32,2,FALSE)))</f>
        <v>9788.8014700000003</v>
      </c>
      <c r="F5" s="23"/>
    </row>
    <row r="6" spans="3:6" x14ac:dyDescent="0.25">
      <c r="C6" s="2" t="s">
        <v>1</v>
      </c>
      <c r="D6" s="10">
        <f>IF(calc_sex="M",VLOOKUP(calc_age,'Life tables'!$C$7:$D$32,2,FALSE),VLOOKUP(calc_age,'Life tables'!$I$7:$J$32,2,FALSE))</f>
        <v>9947.1241100000007</v>
      </c>
    </row>
    <row r="9" spans="3:6" x14ac:dyDescent="0.25">
      <c r="C9" s="5" t="s">
        <v>47</v>
      </c>
    </row>
    <row r="11" spans="3:6" x14ac:dyDescent="0.25">
      <c r="C11" s="2" t="s">
        <v>48</v>
      </c>
      <c r="D11" s="11">
        <f>(D4-D5)/D6</f>
        <v>7.9361581424965601E-3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98795-6FC5-4E98-9443-3E55FADDD102}">
  <dimension ref="C3:L35"/>
  <sheetViews>
    <sheetView zoomScale="85" zoomScaleNormal="85" workbookViewId="0">
      <selection activeCell="L14" sqref="L14"/>
    </sheetView>
  </sheetViews>
  <sheetFormatPr defaultRowHeight="15" x14ac:dyDescent="0.25"/>
  <cols>
    <col min="5" max="5" width="10.5703125" bestFit="1" customWidth="1"/>
    <col min="6" max="6" width="11" bestFit="1" customWidth="1"/>
    <col min="9" max="9" width="9.7109375" bestFit="1" customWidth="1"/>
  </cols>
  <sheetData>
    <row r="3" spans="3:12" x14ac:dyDescent="0.25">
      <c r="C3" s="5" t="s">
        <v>4</v>
      </c>
    </row>
    <row r="4" spans="3:12" x14ac:dyDescent="0.25">
      <c r="J4" t="s">
        <v>8</v>
      </c>
      <c r="K4" t="s">
        <v>9</v>
      </c>
    </row>
    <row r="5" spans="3:12" x14ac:dyDescent="0.25">
      <c r="C5" s="2" t="s">
        <v>5</v>
      </c>
      <c r="D5" s="2" t="s">
        <v>6</v>
      </c>
      <c r="E5" s="2" t="s">
        <v>7</v>
      </c>
      <c r="F5" s="2" t="s">
        <v>38</v>
      </c>
      <c r="J5" s="2" t="s">
        <v>0</v>
      </c>
      <c r="K5" s="2" t="s">
        <v>3</v>
      </c>
    </row>
    <row r="6" spans="3:12" x14ac:dyDescent="0.25">
      <c r="C6" s="2">
        <f>Data!G6</f>
        <v>1</v>
      </c>
      <c r="D6" s="4" t="str">
        <f>Data!H6</f>
        <v>M</v>
      </c>
      <c r="E6" s="4">
        <f>Data!I6</f>
        <v>1</v>
      </c>
      <c r="F6" s="4">
        <f>IF(E6&lt;=5,1,IF(E6&lt;=10,2,IF(E6&lt;=15,3,IF(E6&lt;=20,4,IF(E6&lt;=25,5,"CHECK")))))</f>
        <v>1</v>
      </c>
      <c r="H6">
        <v>1</v>
      </c>
      <c r="I6" s="2" t="s">
        <v>39</v>
      </c>
      <c r="J6" s="4">
        <f>COUNTIFS($D$6:$D$35,J$4,$F$6:$F$35,$H6)</f>
        <v>8</v>
      </c>
      <c r="K6" s="4">
        <f t="shared" ref="K6:K10" si="0">COUNTIFS($D$6:$D$35,K$4,$F$6:$F$35,$H6)</f>
        <v>2</v>
      </c>
      <c r="L6" s="3">
        <f>SUM(J6:K6)</f>
        <v>10</v>
      </c>
    </row>
    <row r="7" spans="3:12" x14ac:dyDescent="0.25">
      <c r="C7" s="2">
        <f>Data!G7</f>
        <v>2</v>
      </c>
      <c r="D7" s="4" t="str">
        <f>Data!H7</f>
        <v>F</v>
      </c>
      <c r="E7" s="4">
        <f>Data!I7</f>
        <v>3</v>
      </c>
      <c r="F7" s="4">
        <f t="shared" ref="F7:F35" si="1">IF(E7&lt;=5,1,IF(E7&lt;=10,2,IF(E7&lt;=15,3,IF(E7&lt;=20,4,IF(E7&lt;=25,5,"CHECK")))))</f>
        <v>1</v>
      </c>
      <c r="H7">
        <v>2</v>
      </c>
      <c r="I7" s="2" t="s">
        <v>40</v>
      </c>
      <c r="J7" s="4">
        <f t="shared" ref="J7:J10" si="2">COUNTIFS($D$6:$D$35,J$4,$F$6:$F$35,$H7)</f>
        <v>5</v>
      </c>
      <c r="K7" s="4">
        <f t="shared" si="0"/>
        <v>3</v>
      </c>
      <c r="L7" s="3">
        <f>SUM(J7:K7)</f>
        <v>8</v>
      </c>
    </row>
    <row r="8" spans="3:12" x14ac:dyDescent="0.25">
      <c r="C8" s="2">
        <f>Data!G8</f>
        <v>3</v>
      </c>
      <c r="D8" s="4" t="str">
        <f>Data!H8</f>
        <v>F</v>
      </c>
      <c r="E8" s="4">
        <f>Data!I8</f>
        <v>17</v>
      </c>
      <c r="F8" s="4">
        <f t="shared" si="1"/>
        <v>4</v>
      </c>
      <c r="H8">
        <v>3</v>
      </c>
      <c r="I8" s="2" t="s">
        <v>41</v>
      </c>
      <c r="J8" s="4">
        <f t="shared" si="2"/>
        <v>0</v>
      </c>
      <c r="K8" s="4">
        <f t="shared" si="0"/>
        <v>4</v>
      </c>
      <c r="L8" s="3">
        <f>SUM(J8:K8)</f>
        <v>4</v>
      </c>
    </row>
    <row r="9" spans="3:12" x14ac:dyDescent="0.25">
      <c r="C9" s="2">
        <f>Data!G9</f>
        <v>4</v>
      </c>
      <c r="D9" s="4" t="str">
        <f>Data!H9</f>
        <v>M</v>
      </c>
      <c r="E9" s="4">
        <f>Data!I9</f>
        <v>24</v>
      </c>
      <c r="F9" s="4">
        <f t="shared" si="1"/>
        <v>5</v>
      </c>
      <c r="H9">
        <v>4</v>
      </c>
      <c r="I9" s="2" t="s">
        <v>42</v>
      </c>
      <c r="J9" s="4">
        <f t="shared" si="2"/>
        <v>1</v>
      </c>
      <c r="K9" s="4">
        <f t="shared" si="0"/>
        <v>4</v>
      </c>
      <c r="L9" s="3">
        <f>SUM(J9:K9)</f>
        <v>5</v>
      </c>
    </row>
    <row r="10" spans="3:12" x14ac:dyDescent="0.25">
      <c r="C10" s="2">
        <f>Data!G10</f>
        <v>5</v>
      </c>
      <c r="D10" s="4" t="str">
        <f>Data!H10</f>
        <v>M</v>
      </c>
      <c r="E10" s="4">
        <f>Data!I10</f>
        <v>16</v>
      </c>
      <c r="F10" s="4">
        <f t="shared" si="1"/>
        <v>4</v>
      </c>
      <c r="H10">
        <v>5</v>
      </c>
      <c r="I10" s="2" t="s">
        <v>43</v>
      </c>
      <c r="J10" s="4">
        <f t="shared" si="2"/>
        <v>1</v>
      </c>
      <c r="K10" s="4">
        <f t="shared" si="0"/>
        <v>2</v>
      </c>
      <c r="L10" s="3">
        <f>SUM(J10:K10)</f>
        <v>3</v>
      </c>
    </row>
    <row r="11" spans="3:12" x14ac:dyDescent="0.25">
      <c r="C11" s="2">
        <f>Data!G11</f>
        <v>6</v>
      </c>
      <c r="D11" s="4" t="str">
        <f>Data!H11</f>
        <v>M</v>
      </c>
      <c r="E11" s="4">
        <f>Data!I11</f>
        <v>6</v>
      </c>
      <c r="F11" s="4">
        <f t="shared" si="1"/>
        <v>2</v>
      </c>
      <c r="L11" s="3">
        <f>SUM(L6:L10)</f>
        <v>30</v>
      </c>
    </row>
    <row r="12" spans="3:12" x14ac:dyDescent="0.25">
      <c r="C12" s="2">
        <f>Data!G12</f>
        <v>7</v>
      </c>
      <c r="D12" s="4" t="str">
        <f>Data!H12</f>
        <v>F</v>
      </c>
      <c r="E12" s="4">
        <f>Data!I12</f>
        <v>6</v>
      </c>
      <c r="F12" s="4">
        <f t="shared" si="1"/>
        <v>2</v>
      </c>
      <c r="J12" s="3">
        <f>SUM(J6:J10)</f>
        <v>15</v>
      </c>
      <c r="K12" s="3">
        <f>SUM(K6:K10)</f>
        <v>15</v>
      </c>
      <c r="L12" s="3">
        <f>SUM(J12:K12)</f>
        <v>30</v>
      </c>
    </row>
    <row r="13" spans="3:12" x14ac:dyDescent="0.25">
      <c r="C13" s="2">
        <f>Data!G13</f>
        <v>8</v>
      </c>
      <c r="D13" s="4" t="str">
        <f>Data!H13</f>
        <v>F</v>
      </c>
      <c r="E13" s="4">
        <f>Data!I13</f>
        <v>14</v>
      </c>
      <c r="F13" s="4">
        <f t="shared" si="1"/>
        <v>3</v>
      </c>
      <c r="K13" s="2" t="s">
        <v>10</v>
      </c>
      <c r="L13" s="3" t="str">
        <f>IF(L11=L12,"OK","CHECK")</f>
        <v>OK</v>
      </c>
    </row>
    <row r="14" spans="3:12" x14ac:dyDescent="0.25">
      <c r="C14" s="2">
        <f>Data!G14</f>
        <v>9</v>
      </c>
      <c r="D14" s="4" t="str">
        <f>Data!H14</f>
        <v>M</v>
      </c>
      <c r="E14" s="4">
        <f>Data!I14</f>
        <v>3</v>
      </c>
      <c r="F14" s="4">
        <f t="shared" si="1"/>
        <v>1</v>
      </c>
      <c r="K14" s="2" t="s">
        <v>10</v>
      </c>
      <c r="L14" s="3" t="str">
        <f>IF(L12=population,"OK","CHECK")</f>
        <v>OK</v>
      </c>
    </row>
    <row r="15" spans="3:12" x14ac:dyDescent="0.25">
      <c r="C15" s="2">
        <f>Data!G15</f>
        <v>10</v>
      </c>
      <c r="D15" s="4" t="str">
        <f>Data!H15</f>
        <v>M</v>
      </c>
      <c r="E15" s="4">
        <f>Data!I15</f>
        <v>5</v>
      </c>
      <c r="F15" s="4">
        <f t="shared" si="1"/>
        <v>1</v>
      </c>
    </row>
    <row r="16" spans="3:12" x14ac:dyDescent="0.25">
      <c r="C16" s="2">
        <f>Data!G16</f>
        <v>11</v>
      </c>
      <c r="D16" s="4" t="str">
        <f>Data!H16</f>
        <v>M</v>
      </c>
      <c r="E16" s="4">
        <f>Data!I16</f>
        <v>9</v>
      </c>
      <c r="F16" s="4">
        <f t="shared" si="1"/>
        <v>2</v>
      </c>
    </row>
    <row r="17" spans="3:6" x14ac:dyDescent="0.25">
      <c r="C17" s="2">
        <f>Data!G17</f>
        <v>12</v>
      </c>
      <c r="D17" s="4" t="str">
        <f>Data!H17</f>
        <v>M</v>
      </c>
      <c r="E17" s="4">
        <f>Data!I17</f>
        <v>6</v>
      </c>
      <c r="F17" s="4">
        <f t="shared" si="1"/>
        <v>2</v>
      </c>
    </row>
    <row r="18" spans="3:6" x14ac:dyDescent="0.25">
      <c r="C18" s="2">
        <f>Data!G18</f>
        <v>13</v>
      </c>
      <c r="D18" s="4" t="str">
        <f>Data!H18</f>
        <v>F</v>
      </c>
      <c r="E18" s="4">
        <f>Data!I18</f>
        <v>9</v>
      </c>
      <c r="F18" s="4">
        <f t="shared" si="1"/>
        <v>2</v>
      </c>
    </row>
    <row r="19" spans="3:6" x14ac:dyDescent="0.25">
      <c r="C19" s="2">
        <f>Data!G19</f>
        <v>14</v>
      </c>
      <c r="D19" s="4" t="str">
        <f>Data!H19</f>
        <v>F</v>
      </c>
      <c r="E19" s="4">
        <f>Data!I19</f>
        <v>22</v>
      </c>
      <c r="F19" s="4">
        <f t="shared" si="1"/>
        <v>5</v>
      </c>
    </row>
    <row r="20" spans="3:6" x14ac:dyDescent="0.25">
      <c r="C20" s="2">
        <f>Data!G20</f>
        <v>15</v>
      </c>
      <c r="D20" s="4" t="str">
        <f>Data!H20</f>
        <v>M</v>
      </c>
      <c r="E20" s="4">
        <f>Data!I20</f>
        <v>3</v>
      </c>
      <c r="F20" s="4">
        <f t="shared" si="1"/>
        <v>1</v>
      </c>
    </row>
    <row r="21" spans="3:6" x14ac:dyDescent="0.25">
      <c r="C21" s="2">
        <f>Data!G21</f>
        <v>16</v>
      </c>
      <c r="D21" s="4" t="str">
        <f>Data!H21</f>
        <v>M</v>
      </c>
      <c r="E21" s="4">
        <f>Data!I21</f>
        <v>1</v>
      </c>
      <c r="F21" s="4">
        <f t="shared" si="1"/>
        <v>1</v>
      </c>
    </row>
    <row r="22" spans="3:6" x14ac:dyDescent="0.25">
      <c r="C22" s="2">
        <f>Data!G22</f>
        <v>17</v>
      </c>
      <c r="D22" s="4" t="str">
        <f>Data!H22</f>
        <v>F</v>
      </c>
      <c r="E22" s="4">
        <f>Data!I22</f>
        <v>18</v>
      </c>
      <c r="F22" s="4">
        <f t="shared" si="1"/>
        <v>4</v>
      </c>
    </row>
    <row r="23" spans="3:6" x14ac:dyDescent="0.25">
      <c r="C23" s="2">
        <f>Data!G23</f>
        <v>18</v>
      </c>
      <c r="D23" s="4" t="str">
        <f>Data!H23</f>
        <v>F</v>
      </c>
      <c r="E23" s="4">
        <f>Data!I23</f>
        <v>12</v>
      </c>
      <c r="F23" s="4">
        <f t="shared" si="1"/>
        <v>3</v>
      </c>
    </row>
    <row r="24" spans="3:6" x14ac:dyDescent="0.25">
      <c r="C24" s="2">
        <f>Data!G24</f>
        <v>19</v>
      </c>
      <c r="D24" s="4" t="str">
        <f>Data!H24</f>
        <v>F</v>
      </c>
      <c r="E24" s="4">
        <f>Data!I24</f>
        <v>21</v>
      </c>
      <c r="F24" s="4">
        <f t="shared" si="1"/>
        <v>5</v>
      </c>
    </row>
    <row r="25" spans="3:6" x14ac:dyDescent="0.25">
      <c r="C25" s="2">
        <f>Data!G25</f>
        <v>20</v>
      </c>
      <c r="D25" s="4" t="str">
        <f>Data!H25</f>
        <v>M</v>
      </c>
      <c r="E25" s="4">
        <f>Data!I25</f>
        <v>7</v>
      </c>
      <c r="F25" s="4">
        <f t="shared" si="1"/>
        <v>2</v>
      </c>
    </row>
    <row r="26" spans="3:6" x14ac:dyDescent="0.25">
      <c r="C26" s="2">
        <f>Data!G26</f>
        <v>21</v>
      </c>
      <c r="D26" s="4" t="str">
        <f>Data!H26</f>
        <v>M</v>
      </c>
      <c r="E26" s="4">
        <f>Data!I26</f>
        <v>9</v>
      </c>
      <c r="F26" s="4">
        <f t="shared" si="1"/>
        <v>2</v>
      </c>
    </row>
    <row r="27" spans="3:6" x14ac:dyDescent="0.25">
      <c r="C27" s="2">
        <f>Data!G27</f>
        <v>22</v>
      </c>
      <c r="D27" s="4" t="str">
        <f>Data!H27</f>
        <v>M</v>
      </c>
      <c r="E27" s="4">
        <f>Data!I27</f>
        <v>2</v>
      </c>
      <c r="F27" s="4">
        <f t="shared" si="1"/>
        <v>1</v>
      </c>
    </row>
    <row r="28" spans="3:6" x14ac:dyDescent="0.25">
      <c r="C28" s="2">
        <f>Data!G28</f>
        <v>23</v>
      </c>
      <c r="D28" s="4" t="str">
        <f>Data!H28</f>
        <v>F</v>
      </c>
      <c r="E28" s="4">
        <f>Data!I28</f>
        <v>11</v>
      </c>
      <c r="F28" s="4">
        <f t="shared" si="1"/>
        <v>3</v>
      </c>
    </row>
    <row r="29" spans="3:6" x14ac:dyDescent="0.25">
      <c r="C29" s="2">
        <f>Data!G29</f>
        <v>24</v>
      </c>
      <c r="D29" s="4" t="str">
        <f>Data!H29</f>
        <v>F</v>
      </c>
      <c r="E29" s="4">
        <f>Data!I29</f>
        <v>5</v>
      </c>
      <c r="F29" s="4">
        <f t="shared" si="1"/>
        <v>1</v>
      </c>
    </row>
    <row r="30" spans="3:6" x14ac:dyDescent="0.25">
      <c r="C30" s="2">
        <f>Data!G30</f>
        <v>25</v>
      </c>
      <c r="D30" s="4" t="str">
        <f>Data!H30</f>
        <v>F</v>
      </c>
      <c r="E30" s="4">
        <f>Data!I30</f>
        <v>7</v>
      </c>
      <c r="F30" s="4">
        <f t="shared" si="1"/>
        <v>2</v>
      </c>
    </row>
    <row r="31" spans="3:6" x14ac:dyDescent="0.25">
      <c r="C31" s="2">
        <f>Data!G31</f>
        <v>26</v>
      </c>
      <c r="D31" s="4" t="str">
        <f>Data!H31</f>
        <v>F</v>
      </c>
      <c r="E31" s="4">
        <f>Data!I31</f>
        <v>12</v>
      </c>
      <c r="F31" s="4">
        <f t="shared" si="1"/>
        <v>3</v>
      </c>
    </row>
    <row r="32" spans="3:6" x14ac:dyDescent="0.25">
      <c r="C32" s="2">
        <f>Data!G32</f>
        <v>27</v>
      </c>
      <c r="D32" s="4" t="str">
        <f>Data!H32</f>
        <v>F</v>
      </c>
      <c r="E32" s="4">
        <f>Data!I32</f>
        <v>19</v>
      </c>
      <c r="F32" s="4">
        <f t="shared" si="1"/>
        <v>4</v>
      </c>
    </row>
    <row r="33" spans="3:6" x14ac:dyDescent="0.25">
      <c r="C33" s="2">
        <f>Data!G33</f>
        <v>28</v>
      </c>
      <c r="D33" s="4" t="str">
        <f>Data!H33</f>
        <v>M</v>
      </c>
      <c r="E33" s="4">
        <f>Data!I33</f>
        <v>3</v>
      </c>
      <c r="F33" s="4">
        <f t="shared" si="1"/>
        <v>1</v>
      </c>
    </row>
    <row r="34" spans="3:6" x14ac:dyDescent="0.25">
      <c r="C34" s="2">
        <f>Data!G34</f>
        <v>29</v>
      </c>
      <c r="D34" s="4" t="str">
        <f>Data!H34</f>
        <v>F</v>
      </c>
      <c r="E34" s="4">
        <f>Data!I34</f>
        <v>17</v>
      </c>
      <c r="F34" s="4">
        <f t="shared" si="1"/>
        <v>4</v>
      </c>
    </row>
    <row r="35" spans="3:6" x14ac:dyDescent="0.25">
      <c r="C35" s="2">
        <f>Data!G35</f>
        <v>30</v>
      </c>
      <c r="D35" s="4" t="str">
        <f>Data!H35</f>
        <v>M</v>
      </c>
      <c r="E35" s="4">
        <f>Data!I35</f>
        <v>4</v>
      </c>
      <c r="F35" s="4">
        <f t="shared" si="1"/>
        <v>1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78DBE-D9E4-4EC0-BF76-7F4A32FA47DD}">
  <dimension ref="B3:AE99"/>
  <sheetViews>
    <sheetView topLeftCell="A67" zoomScale="85" zoomScaleNormal="85" workbookViewId="0">
      <selection activeCell="G99" sqref="G99"/>
    </sheetView>
  </sheetViews>
  <sheetFormatPr defaultRowHeight="15" x14ac:dyDescent="0.25"/>
  <cols>
    <col min="4" max="4" width="11.7109375" customWidth="1"/>
    <col min="5" max="5" width="9.7109375" bestFit="1" customWidth="1"/>
    <col min="28" max="29" width="11.28515625" bestFit="1" customWidth="1"/>
  </cols>
  <sheetData>
    <row r="3" spans="2:31" x14ac:dyDescent="0.25">
      <c r="B3" s="5" t="s">
        <v>54</v>
      </c>
    </row>
    <row r="4" spans="2:31" x14ac:dyDescent="0.25">
      <c r="C4" s="2" t="s">
        <v>53</v>
      </c>
    </row>
    <row r="5" spans="2:31" x14ac:dyDescent="0.25">
      <c r="B5" s="2" t="s">
        <v>2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2">
        <v>14</v>
      </c>
      <c r="Q5" s="2">
        <v>15</v>
      </c>
      <c r="R5" s="2">
        <v>16</v>
      </c>
      <c r="S5" s="2">
        <v>17</v>
      </c>
      <c r="T5" s="2">
        <v>18</v>
      </c>
      <c r="U5" s="2">
        <v>19</v>
      </c>
      <c r="V5" s="2">
        <v>20</v>
      </c>
      <c r="W5" s="2">
        <v>21</v>
      </c>
      <c r="X5" s="2">
        <v>22</v>
      </c>
      <c r="Y5" s="2">
        <v>23</v>
      </c>
      <c r="Z5" s="2">
        <v>24</v>
      </c>
      <c r="AA5" s="2">
        <v>25</v>
      </c>
      <c r="AB5" s="2" t="s">
        <v>55</v>
      </c>
      <c r="AC5" s="2" t="s">
        <v>56</v>
      </c>
      <c r="AE5" s="2" t="s">
        <v>10</v>
      </c>
    </row>
    <row r="6" spans="2:31" x14ac:dyDescent="0.25">
      <c r="B6" s="2">
        <v>0</v>
      </c>
      <c r="C6" s="4">
        <f>IFERROR(VLOOKUP($B6+C$5,'Life tables'!$C$7:$D$32,2,FALSE)/VLOOKUP($B6,'Life tables'!$C$7:$D$32,2,FALSE),"")</f>
        <v>0.99939999999999996</v>
      </c>
      <c r="D6" s="4">
        <f>IFERROR(VLOOKUP($B6+D$5,'Life tables'!$C$7:$D$32,2,FALSE)/VLOOKUP($B6,'Life tables'!$C$7:$D$32,2,FALSE),"")</f>
        <v>0.99900023999999998</v>
      </c>
      <c r="E6" s="4">
        <f>IFERROR(VLOOKUP($B6+E$5,'Life tables'!$C$7:$D$32,2,FALSE)/VLOOKUP($B6,'Life tables'!$C$7:$D$32,2,FALSE),"")</f>
        <v>0.99875048999999994</v>
      </c>
      <c r="F6" s="4">
        <f>IFERROR(VLOOKUP($B6+F$5,'Life tables'!$C$7:$D$32,2,FALSE)/VLOOKUP($B6,'Life tables'!$C$7:$D$32,2,FALSE),"")</f>
        <v>0.99845086500000002</v>
      </c>
      <c r="G6" s="4">
        <f>IFERROR(VLOOKUP($B6+G$5,'Life tables'!$C$7:$D$32,2,FALSE)/VLOOKUP($B6,'Life tables'!$C$7:$D$32,2,FALSE),"")</f>
        <v>0.99805148399999999</v>
      </c>
      <c r="H6" s="4">
        <f>IFERROR(VLOOKUP($B6+H$5,'Life tables'!$C$7:$D$32,2,FALSE)/VLOOKUP($B6,'Life tables'!$C$7:$D$32,2,FALSE),"")</f>
        <v>0.99755245900000011</v>
      </c>
      <c r="I6" s="4">
        <f>IFERROR(VLOOKUP($B6+I$5,'Life tables'!$C$7:$D$32,2,FALSE)/VLOOKUP($B6,'Life tables'!$C$7:$D$32,2,FALSE),"")</f>
        <v>0.99700380499999997</v>
      </c>
      <c r="J6" s="4">
        <f>IFERROR(VLOOKUP($B6+J$5,'Life tables'!$C$7:$D$32,2,FALSE)/VLOOKUP($B6,'Life tables'!$C$7:$D$32,2,FALSE),"")</f>
        <v>0.99640560300000003</v>
      </c>
      <c r="K6" s="4">
        <f>IFERROR(VLOOKUP($B6+K$5,'Life tables'!$C$7:$D$32,2,FALSE)/VLOOKUP($B6,'Life tables'!$C$7:$D$32,2,FALSE),"")</f>
        <v>0.99570811900000011</v>
      </c>
      <c r="L6" s="4">
        <f>IFERROR(VLOOKUP($B6+L$5,'Life tables'!$C$7:$D$32,2,FALSE)/VLOOKUP($B6,'Life tables'!$C$7:$D$32,2,FALSE),"")</f>
        <v>0.99471241100000007</v>
      </c>
      <c r="M6" s="4">
        <f>IFERROR(VLOOKUP($B6+M$5,'Life tables'!$C$7:$D$32,2,FALSE)/VLOOKUP($B6,'Life tables'!$C$7:$D$32,2,FALSE),"")</f>
        <v>0.99322034199999998</v>
      </c>
      <c r="N6" s="4">
        <f>IFERROR(VLOOKUP($B6+N$5,'Life tables'!$C$7:$D$32,2,FALSE)/VLOOKUP($B6,'Life tables'!$C$7:$D$32,2,FALSE),"")</f>
        <v>0.99073729099999996</v>
      </c>
      <c r="O6" s="4">
        <f>IFERROR(VLOOKUP($B6+O$5,'Life tables'!$C$7:$D$32,2,FALSE)/VLOOKUP($B6,'Life tables'!$C$7:$D$32,2,FALSE),"")</f>
        <v>0.98677434200000003</v>
      </c>
      <c r="P6" s="4">
        <f>IFERROR(VLOOKUP($B6+P$5,'Life tables'!$C$7:$D$32,2,FALSE)/VLOOKUP($B6,'Life tables'!$C$7:$D$32,2,FALSE),"")</f>
        <v>0.97888014700000003</v>
      </c>
      <c r="Q6" s="4">
        <f>IFERROR(VLOOKUP($B6+Q$5,'Life tables'!$C$7:$D$32,2,FALSE)/VLOOKUP($B6,'Life tables'!$C$7:$D$32,2,FALSE),"")</f>
        <v>0.9651758250000001</v>
      </c>
      <c r="R6" s="4">
        <f>IFERROR(VLOOKUP($B6+R$5,'Life tables'!$C$7:$D$32,2,FALSE)/VLOOKUP($B6,'Life tables'!$C$7:$D$32,2,FALSE),"")</f>
        <v>0.94104642900000002</v>
      </c>
      <c r="S6" s="4">
        <f>IFERROR(VLOOKUP($B6+S$5,'Life tables'!$C$7:$D$32,2,FALSE)/VLOOKUP($B6,'Life tables'!$C$7:$D$32,2,FALSE),"")</f>
        <v>0.90152247900000004</v>
      </c>
      <c r="T6" s="4">
        <f>IFERROR(VLOOKUP($B6+T$5,'Life tables'!$C$7:$D$32,2,FALSE)/VLOOKUP($B6,'Life tables'!$C$7:$D$32,2,FALSE),"")</f>
        <v>0.83931742799999998</v>
      </c>
      <c r="U6" s="4">
        <f>IFERROR(VLOOKUP($B6+U$5,'Life tables'!$C$7:$D$32,2,FALSE)/VLOOKUP($B6,'Life tables'!$C$7:$D$32,2,FALSE),"")</f>
        <v>0.74615319400000002</v>
      </c>
      <c r="V6" s="4">
        <f>IFERROR(VLOOKUP($B6+V$5,'Life tables'!$C$7:$D$32,2,FALSE)/VLOOKUP($B6,'Life tables'!$C$7:$D$32,2,FALSE),"")</f>
        <v>0.619307151</v>
      </c>
      <c r="W6" s="4">
        <f>IFERROR(VLOOKUP($B6+W$5,'Life tables'!$C$7:$D$32,2,FALSE)/VLOOKUP($B6,'Life tables'!$C$7:$D$32,2,FALSE),"")</f>
        <v>0.46324174899999998</v>
      </c>
      <c r="X6" s="4">
        <f>IFERROR(VLOOKUP($B6+X$5,'Life tables'!$C$7:$D$32,2,FALSE)/VLOOKUP($B6,'Life tables'!$C$7:$D$32,2,FALSE),"")</f>
        <v>0.29832768599999998</v>
      </c>
      <c r="Y6" s="4">
        <f>IFERROR(VLOOKUP($B6+Y$5,'Life tables'!$C$7:$D$32,2,FALSE)/VLOOKUP($B6,'Life tables'!$C$7:$D$32,2,FALSE),"")</f>
        <v>0.155727052</v>
      </c>
      <c r="Z6" s="4">
        <f>IFERROR(VLOOKUP($B6+Z$5,'Life tables'!$C$7:$D$32,2,FALSE)/VLOOKUP($B6,'Life tables'!$C$7:$D$32,2,FALSE),"")</f>
        <v>6.1045003999999993E-2</v>
      </c>
      <c r="AA6" s="4">
        <f>IFERROR(VLOOKUP($B6+AA$5,'Life tables'!$C$7:$D$32,2,FALSE)/VLOOKUP($B6,'Life tables'!$C$7:$D$32,2,FALSE),"")</f>
        <v>1.6360060999999999E-2</v>
      </c>
      <c r="AB6" s="4">
        <f>SUM(C6:AA6)</f>
        <v>19.931871656000009</v>
      </c>
      <c r="AC6" s="4">
        <f>AB6+0.5</f>
        <v>20.431871656000009</v>
      </c>
    </row>
    <row r="7" spans="2:31" x14ac:dyDescent="0.25">
      <c r="B7" s="2">
        <v>1</v>
      </c>
      <c r="C7" s="4">
        <f>IFERROR(VLOOKUP($B7+C$5,'Life tables'!$C$7:$D$32,2,FALSE)/VLOOKUP($B7,'Life tables'!$C$7:$D$32,2,FALSE),"")</f>
        <v>0.99959999999999993</v>
      </c>
      <c r="D7" s="4">
        <f>IFERROR(VLOOKUP($B7+D$5,'Life tables'!$C$7:$D$32,2,FALSE)/VLOOKUP($B7,'Life tables'!$C$7:$D$32,2,FALSE),"")</f>
        <v>0.999350100060036</v>
      </c>
      <c r="E7" s="4">
        <f>IFERROR(VLOOKUP($B7+E$5,'Life tables'!$C$7:$D$32,2,FALSE)/VLOOKUP($B7,'Life tables'!$C$7:$D$32,2,FALSE),"")</f>
        <v>0.9990502951771062</v>
      </c>
      <c r="F7" s="4">
        <f>IFERROR(VLOOKUP($B7+F$5,'Life tables'!$C$7:$D$32,2,FALSE)/VLOOKUP($B7,'Life tables'!$C$7:$D$32,2,FALSE),"")</f>
        <v>0.99865067440464272</v>
      </c>
      <c r="G7" s="4">
        <f>IFERROR(VLOOKUP($B7+G$5,'Life tables'!$C$7:$D$32,2,FALSE)/VLOOKUP($B7,'Life tables'!$C$7:$D$32,2,FALSE),"")</f>
        <v>0.99815134980988607</v>
      </c>
      <c r="H7" s="4">
        <f>IFERROR(VLOOKUP($B7+H$5,'Life tables'!$C$7:$D$32,2,FALSE)/VLOOKUP($B7,'Life tables'!$C$7:$D$32,2,FALSE),"")</f>
        <v>0.99760236641985178</v>
      </c>
      <c r="I7" s="4">
        <f>IFERROR(VLOOKUP($B7+I$5,'Life tables'!$C$7:$D$32,2,FALSE)/VLOOKUP($B7,'Life tables'!$C$7:$D$32,2,FALSE),"")</f>
        <v>0.9970038052831699</v>
      </c>
      <c r="J7" s="4">
        <f>IFERROR(VLOOKUP($B7+J$5,'Life tables'!$C$7:$D$32,2,FALSE)/VLOOKUP($B7,'Life tables'!$C$7:$D$32,2,FALSE),"")</f>
        <v>0.99630590254152496</v>
      </c>
      <c r="K7" s="4">
        <f>IFERROR(VLOOKUP($B7+K$5,'Life tables'!$C$7:$D$32,2,FALSE)/VLOOKUP($B7,'Life tables'!$C$7:$D$32,2,FALSE),"")</f>
        <v>0.99530959675805486</v>
      </c>
      <c r="L7" s="4">
        <f>IFERROR(VLOOKUP($B7+L$5,'Life tables'!$C$7:$D$32,2,FALSE)/VLOOKUP($B7,'Life tables'!$C$7:$D$32,2,FALSE),"")</f>
        <v>0.99381663197918746</v>
      </c>
      <c r="M7" s="4">
        <f>IFERROR(VLOOKUP($B7+M$5,'Life tables'!$C$7:$D$32,2,FALSE)/VLOOKUP($B7,'Life tables'!$C$7:$D$32,2,FALSE),"")</f>
        <v>0.99133209025415248</v>
      </c>
      <c r="N7" s="4">
        <f>IFERROR(VLOOKUP($B7+N$5,'Life tables'!$C$7:$D$32,2,FALSE)/VLOOKUP($B7,'Life tables'!$C$7:$D$32,2,FALSE),"")</f>
        <v>0.98736676205723439</v>
      </c>
      <c r="O7" s="4">
        <f>IFERROR(VLOOKUP($B7+O$5,'Life tables'!$C$7:$D$32,2,FALSE)/VLOOKUP($B7,'Life tables'!$C$7:$D$32,2,FALSE),"")</f>
        <v>0.979467827696618</v>
      </c>
      <c r="P7" s="4">
        <f>IFERROR(VLOOKUP($B7+P$5,'Life tables'!$C$7:$D$32,2,FALSE)/VLOOKUP($B7,'Life tables'!$C$7:$D$32,2,FALSE),"")</f>
        <v>0.96575527816690021</v>
      </c>
      <c r="Q7" s="4">
        <f>IFERROR(VLOOKUP($B7+Q$5,'Life tables'!$C$7:$D$32,2,FALSE)/VLOOKUP($B7,'Life tables'!$C$7:$D$32,2,FALSE),"")</f>
        <v>0.94161139583750253</v>
      </c>
      <c r="R7" s="4">
        <f>IFERROR(VLOOKUP($B7+R$5,'Life tables'!$C$7:$D$32,2,FALSE)/VLOOKUP($B7,'Life tables'!$C$7:$D$32,2,FALSE),"")</f>
        <v>0.90206371723033818</v>
      </c>
      <c r="S7" s="4">
        <f>IFERROR(VLOOKUP($B7+S$5,'Life tables'!$C$7:$D$32,2,FALSE)/VLOOKUP($B7,'Life tables'!$C$7:$D$32,2,FALSE),"")</f>
        <v>0.8398213207924754</v>
      </c>
      <c r="T7" s="4">
        <f>IFERROR(VLOOKUP($B7+T$5,'Life tables'!$C$7:$D$32,2,FALSE)/VLOOKUP($B7,'Life tables'!$C$7:$D$32,2,FALSE),"")</f>
        <v>0.74660115469281563</v>
      </c>
      <c r="U7" s="4">
        <f>IFERROR(VLOOKUP($B7+U$5,'Life tables'!$C$7:$D$32,2,FALSE)/VLOOKUP($B7,'Life tables'!$C$7:$D$32,2,FALSE),"")</f>
        <v>0.61967895837502496</v>
      </c>
      <c r="V7" s="4">
        <f>IFERROR(VLOOKUP($B7+V$5,'Life tables'!$C$7:$D$32,2,FALSE)/VLOOKUP($B7,'Life tables'!$C$7:$D$32,2,FALSE),"")</f>
        <v>0.4635198609165499</v>
      </c>
      <c r="W7" s="4">
        <f>IFERROR(VLOOKUP($B7+W$5,'Life tables'!$C$7:$D$32,2,FALSE)/VLOOKUP($B7,'Life tables'!$C$7:$D$32,2,FALSE),"")</f>
        <v>0.2985067900740444</v>
      </c>
      <c r="X7" s="4">
        <f>IFERROR(VLOOKUP($B7+X$5,'Life tables'!$C$7:$D$32,2,FALSE)/VLOOKUP($B7,'Life tables'!$C$7:$D$32,2,FALSE),"")</f>
        <v>0.15582054432659595</v>
      </c>
      <c r="Y7" s="4">
        <f>IFERROR(VLOOKUP($B7+Y$5,'Life tables'!$C$7:$D$32,2,FALSE)/VLOOKUP($B7,'Life tables'!$C$7:$D$32,2,FALSE),"")</f>
        <v>6.108165299179507E-2</v>
      </c>
      <c r="Z7" s="4">
        <f>IFERROR(VLOOKUP($B7+Z$5,'Life tables'!$C$7:$D$32,2,FALSE)/VLOOKUP($B7,'Life tables'!$C$7:$D$32,2,FALSE),"")</f>
        <v>1.6369882929757853E-2</v>
      </c>
      <c r="AA7" s="4" t="str">
        <f>IFERROR(VLOOKUP($B7+AA$5,'Life tables'!$C$7:$D$32,2,FALSE)/VLOOKUP($B7,'Life tables'!$C$7:$D$32,2,FALSE),"")</f>
        <v/>
      </c>
      <c r="AB7" s="4">
        <f t="shared" ref="AB7:AB31" si="0">SUM(C7:AA7)</f>
        <v>18.943837958775266</v>
      </c>
      <c r="AC7" s="4">
        <f t="shared" ref="AC7:AC31" si="1">AB7+0.5</f>
        <v>19.443837958775266</v>
      </c>
      <c r="AE7" s="3" t="str">
        <f>IF(AC7&lt;AC6,"OK","CHECK")</f>
        <v>OK</v>
      </c>
    </row>
    <row r="8" spans="2:31" x14ac:dyDescent="0.25">
      <c r="B8" s="2">
        <v>2</v>
      </c>
      <c r="C8" s="4">
        <f>IFERROR(VLOOKUP($B8+C$5,'Life tables'!$C$7:$D$32,2,FALSE)/VLOOKUP($B8,'Life tables'!$C$7:$D$32,2,FALSE),"")</f>
        <v>0.9997500000600601</v>
      </c>
      <c r="D8" s="4">
        <f>IFERROR(VLOOKUP($B8+D$5,'Life tables'!$C$7:$D$32,2,FALSE)/VLOOKUP($B8,'Life tables'!$C$7:$D$32,2,FALSE),"")</f>
        <v>0.9994500752071892</v>
      </c>
      <c r="E8" s="4">
        <f>IFERROR(VLOOKUP($B8+E$5,'Life tables'!$C$7:$D$32,2,FALSE)/VLOOKUP($B8,'Life tables'!$C$7:$D$32,2,FALSE),"")</f>
        <v>0.99905029452245175</v>
      </c>
      <c r="F8" s="4">
        <f>IFERROR(VLOOKUP($B8+F$5,'Life tables'!$C$7:$D$32,2,FALSE)/VLOOKUP($B8,'Life tables'!$C$7:$D$32,2,FALSE),"")</f>
        <v>0.99855077011793325</v>
      </c>
      <c r="G8" s="4">
        <f>IFERROR(VLOOKUP($B8+G$5,'Life tables'!$C$7:$D$32,2,FALSE)/VLOOKUP($B8,'Life tables'!$C$7:$D$32,2,FALSE),"")</f>
        <v>0.99800156704667053</v>
      </c>
      <c r="H8" s="4">
        <f>IFERROR(VLOOKUP($B8+H$5,'Life tables'!$C$7:$D$32,2,FALSE)/VLOOKUP($B8,'Life tables'!$C$7:$D$32,2,FALSE),"")</f>
        <v>0.9974027663897258</v>
      </c>
      <c r="I8" s="4">
        <f>IFERROR(VLOOKUP($B8+I$5,'Life tables'!$C$7:$D$32,2,FALSE)/VLOOKUP($B8,'Life tables'!$C$7:$D$32,2,FALSE),"")</f>
        <v>0.9967045843752752</v>
      </c>
      <c r="J8" s="4">
        <f>IFERROR(VLOOKUP($B8+J$5,'Life tables'!$C$7:$D$32,2,FALSE)/VLOOKUP($B8,'Life tables'!$C$7:$D$32,2,FALSE),"")</f>
        <v>0.99570787991001897</v>
      </c>
      <c r="K8" s="4">
        <f>IFERROR(VLOOKUP($B8+K$5,'Life tables'!$C$7:$D$32,2,FALSE)/VLOOKUP($B8,'Life tables'!$C$7:$D$32,2,FALSE),"")</f>
        <v>0.99421431770627011</v>
      </c>
      <c r="L8" s="4">
        <f>IFERROR(VLOOKUP($B8+L$5,'Life tables'!$C$7:$D$32,2,FALSE)/VLOOKUP($B8,'Life tables'!$C$7:$D$32,2,FALSE),"")</f>
        <v>0.9917287817668593</v>
      </c>
      <c r="M8" s="4">
        <f>IFERROR(VLOOKUP($B8+M$5,'Life tables'!$C$7:$D$32,2,FALSE)/VLOOKUP($B8,'Life tables'!$C$7:$D$32,2,FALSE),"")</f>
        <v>0.98776186680395606</v>
      </c>
      <c r="N8" s="4">
        <f>IFERROR(VLOOKUP($B8+N$5,'Life tables'!$C$7:$D$32,2,FALSE)/VLOOKUP($B8,'Life tables'!$C$7:$D$32,2,FALSE),"")</f>
        <v>0.97985977160526017</v>
      </c>
      <c r="O8" s="4">
        <f>IFERROR(VLOOKUP($B8+O$5,'Life tables'!$C$7:$D$32,2,FALSE)/VLOOKUP($B8,'Life tables'!$C$7:$D$32,2,FALSE),"")</f>
        <v>0.96614173486084465</v>
      </c>
      <c r="P8" s="4">
        <f>IFERROR(VLOOKUP($B8+P$5,'Life tables'!$C$7:$D$32,2,FALSE)/VLOOKUP($B8,'Life tables'!$C$7:$D$32,2,FALSE),"")</f>
        <v>0.94198819111394816</v>
      </c>
      <c r="Q8" s="4">
        <f>IFERROR(VLOOKUP($B8+Q$5,'Life tables'!$C$7:$D$32,2,FALSE)/VLOOKUP($B8,'Life tables'!$C$7:$D$32,2,FALSE),"")</f>
        <v>0.90242468710518031</v>
      </c>
      <c r="R8" s="4">
        <f>IFERROR(VLOOKUP($B8+R$5,'Life tables'!$C$7:$D$32,2,FALSE)/VLOOKUP($B8,'Life tables'!$C$7:$D$32,2,FALSE),"")</f>
        <v>0.84015738374597382</v>
      </c>
      <c r="S8" s="4">
        <f>IFERROR(VLOOKUP($B8+S$5,'Life tables'!$C$7:$D$32,2,FALSE)/VLOOKUP($B8,'Life tables'!$C$7:$D$32,2,FALSE),"")</f>
        <v>0.74689991465867922</v>
      </c>
      <c r="T8" s="4">
        <f>IFERROR(VLOOKUP($B8+T$5,'Life tables'!$C$7:$D$32,2,FALSE)/VLOOKUP($B8,'Life tables'!$C$7:$D$32,2,FALSE),"")</f>
        <v>0.61992692914668368</v>
      </c>
      <c r="U8" s="4">
        <f>IFERROR(VLOOKUP($B8+U$5,'Life tables'!$C$7:$D$32,2,FALSE)/VLOOKUP($B8,'Life tables'!$C$7:$D$32,2,FALSE),"")</f>
        <v>0.46370534305377142</v>
      </c>
      <c r="V8" s="4">
        <f>IFERROR(VLOOKUP($B8+V$5,'Life tables'!$C$7:$D$32,2,FALSE)/VLOOKUP($B8,'Life tables'!$C$7:$D$32,2,FALSE),"")</f>
        <v>0.29862624057027254</v>
      </c>
      <c r="W8" s="4">
        <f>IFERROR(VLOOKUP($B8+W$5,'Life tables'!$C$7:$D$32,2,FALSE)/VLOOKUP($B8,'Life tables'!$C$7:$D$32,2,FALSE),"")</f>
        <v>0.1558828974855902</v>
      </c>
      <c r="X8" s="4">
        <f>IFERROR(VLOOKUP($B8+X$5,'Life tables'!$C$7:$D$32,2,FALSE)/VLOOKUP($B8,'Life tables'!$C$7:$D$32,2,FALSE),"")</f>
        <v>6.1106095429967061E-2</v>
      </c>
      <c r="Y8" s="4">
        <f>IFERROR(VLOOKUP($B8+Y$5,'Life tables'!$C$7:$D$32,2,FALSE)/VLOOKUP($B8,'Life tables'!$C$7:$D$32,2,FALSE),"")</f>
        <v>1.6376433503159118E-2</v>
      </c>
      <c r="Z8" s="4" t="str">
        <f>IFERROR(VLOOKUP($B8+Z$5,'Life tables'!$C$7:$D$32,2,FALSE)/VLOOKUP($B8,'Life tables'!$C$7:$D$32,2,FALSE),"")</f>
        <v/>
      </c>
      <c r="AA8" s="4" t="str">
        <f>IFERROR(VLOOKUP($B8+AA$5,'Life tables'!$C$7:$D$32,2,FALSE)/VLOOKUP($B8,'Life tables'!$C$7:$D$32,2,FALSE),"")</f>
        <v/>
      </c>
      <c r="AB8" s="4">
        <f t="shared" si="0"/>
        <v>17.951418526185737</v>
      </c>
      <c r="AC8" s="4">
        <f t="shared" si="1"/>
        <v>18.451418526185737</v>
      </c>
      <c r="AE8" s="3" t="str">
        <f t="shared" ref="AE8:AE31" si="2">IF(AC8&lt;AC7,"OK","CHECK")</f>
        <v>OK</v>
      </c>
    </row>
    <row r="9" spans="2:31" x14ac:dyDescent="0.25">
      <c r="B9" s="2">
        <v>3</v>
      </c>
      <c r="C9" s="4">
        <f>IFERROR(VLOOKUP($B9+C$5,'Life tables'!$C$7:$D$32,2,FALSE)/VLOOKUP($B9,'Life tables'!$C$7:$D$32,2,FALSE),"")</f>
        <v>0.99970000014718385</v>
      </c>
      <c r="D9" s="4">
        <f>IFERROR(VLOOKUP($B9+D$5,'Life tables'!$C$7:$D$32,2,FALSE)/VLOOKUP($B9,'Life tables'!$C$7:$D$32,2,FALSE),"")</f>
        <v>0.99930011949230679</v>
      </c>
      <c r="E9" s="4">
        <f>IFERROR(VLOOKUP($B9+E$5,'Life tables'!$C$7:$D$32,2,FALSE)/VLOOKUP($B9,'Life tables'!$C$7:$D$32,2,FALSE),"")</f>
        <v>0.99880047017548912</v>
      </c>
      <c r="F9" s="4">
        <f>IFERROR(VLOOKUP($B9+F$5,'Life tables'!$C$7:$D$32,2,FALSE)/VLOOKUP($B9,'Life tables'!$C$7:$D$32,2,FALSE),"")</f>
        <v>0.99825112976915775</v>
      </c>
      <c r="G9" s="4">
        <f>IFERROR(VLOOKUP($B9+G$5,'Life tables'!$C$7:$D$32,2,FALSE)/VLOOKUP($B9,'Life tables'!$C$7:$D$32,2,FALSE),"")</f>
        <v>0.99765217937465045</v>
      </c>
      <c r="H9" s="4">
        <f>IFERROR(VLOOKUP($B9+H$5,'Life tables'!$C$7:$D$32,2,FALSE)/VLOOKUP($B9,'Life tables'!$C$7:$D$32,2,FALSE),"")</f>
        <v>0.99695382277109079</v>
      </c>
      <c r="I9" s="4">
        <f>IFERROR(VLOOKUP($B9+I$5,'Life tables'!$C$7:$D$32,2,FALSE)/VLOOKUP($B9,'Life tables'!$C$7:$D$32,2,FALSE),"")</f>
        <v>0.99595686906746861</v>
      </c>
      <c r="J9" s="4">
        <f>IFERROR(VLOOKUP($B9+J$5,'Life tables'!$C$7:$D$32,2,FALSE)/VLOOKUP($B9,'Life tables'!$C$7:$D$32,2,FALSE),"")</f>
        <v>0.99446293337988745</v>
      </c>
      <c r="K9" s="4">
        <f>IFERROR(VLOOKUP($B9+K$5,'Life tables'!$C$7:$D$32,2,FALSE)/VLOOKUP($B9,'Life tables'!$C$7:$D$32,2,FALSE),"")</f>
        <v>0.99197677590125644</v>
      </c>
      <c r="L9" s="4">
        <f>IFERROR(VLOOKUP($B9+L$5,'Life tables'!$C$7:$D$32,2,FALSE)/VLOOKUP($B9,'Life tables'!$C$7:$D$32,2,FALSE),"")</f>
        <v>0.98800886896185658</v>
      </c>
      <c r="M9" s="4">
        <f>IFERROR(VLOOKUP($B9+M$5,'Life tables'!$C$7:$D$32,2,FALSE)/VLOOKUP($B9,'Life tables'!$C$7:$D$32,2,FALSE),"")</f>
        <v>0.98010479774583148</v>
      </c>
      <c r="N9" s="4">
        <f>IFERROR(VLOOKUP($B9+N$5,'Life tables'!$C$7:$D$32,2,FALSE)/VLOOKUP($B9,'Life tables'!$C$7:$D$32,2,FALSE),"")</f>
        <v>0.96638333063546245</v>
      </c>
      <c r="O9" s="4">
        <f>IFERROR(VLOOKUP($B9+O$5,'Life tables'!$C$7:$D$32,2,FALSE)/VLOOKUP($B9,'Life tables'!$C$7:$D$32,2,FALSE),"")</f>
        <v>0.9422237469941066</v>
      </c>
      <c r="P9" s="4">
        <f>IFERROR(VLOOKUP($B9+P$5,'Life tables'!$C$7:$D$32,2,FALSE)/VLOOKUP($B9,'Life tables'!$C$7:$D$32,2,FALSE),"")</f>
        <v>0.90265034963837665</v>
      </c>
      <c r="Q9" s="4">
        <f>IFERROR(VLOOKUP($B9+Q$5,'Life tables'!$C$7:$D$32,2,FALSE)/VLOOKUP($B9,'Life tables'!$C$7:$D$32,2,FALSE),"")</f>
        <v>0.8403674755643924</v>
      </c>
      <c r="R9" s="4">
        <f>IFERROR(VLOOKUP($B9+R$5,'Life tables'!$C$7:$D$32,2,FALSE)/VLOOKUP($B9,'Life tables'!$C$7:$D$32,2,FALSE),"")</f>
        <v>0.74708668628538044</v>
      </c>
      <c r="S9" s="4">
        <f>IFERROR(VLOOKUP($B9+S$5,'Life tables'!$C$7:$D$32,2,FALSE)/VLOOKUP($B9,'Life tables'!$C$7:$D$32,2,FALSE),"")</f>
        <v>0.62008194959684071</v>
      </c>
      <c r="T9" s="4">
        <f>IFERROR(VLOOKUP($B9+T$5,'Life tables'!$C$7:$D$32,2,FALSE)/VLOOKUP($B9,'Life tables'!$C$7:$D$32,2,FALSE),"")</f>
        <v>0.4638212983505019</v>
      </c>
      <c r="U9" s="4">
        <f>IFERROR(VLOOKUP($B9+U$5,'Life tables'!$C$7:$D$32,2,FALSE)/VLOOKUP($B9,'Life tables'!$C$7:$D$32,2,FALSE),"")</f>
        <v>0.29870091578127789</v>
      </c>
      <c r="V9" s="4">
        <f>IFERROR(VLOOKUP($B9+V$5,'Life tables'!$C$7:$D$32,2,FALSE)/VLOOKUP($B9,'Life tables'!$C$7:$D$32,2,FALSE),"")</f>
        <v>0.15592187794571194</v>
      </c>
      <c r="W9" s="4">
        <f>IFERROR(VLOOKUP($B9+W$5,'Life tables'!$C$7:$D$32,2,FALSE)/VLOOKUP($B9,'Life tables'!$C$7:$D$32,2,FALSE),"")</f>
        <v>6.1121375770238663E-2</v>
      </c>
      <c r="X9" s="4">
        <f>IFERROR(VLOOKUP($B9+X$5,'Life tables'!$C$7:$D$32,2,FALSE)/VLOOKUP($B9,'Life tables'!$C$7:$D$32,2,FALSE),"")</f>
        <v>1.6380528634333886E-2</v>
      </c>
      <c r="Y9" s="4" t="str">
        <f>IFERROR(VLOOKUP($B9+Y$5,'Life tables'!$C$7:$D$32,2,FALSE)/VLOOKUP($B9,'Life tables'!$C$7:$D$32,2,FALSE),"")</f>
        <v/>
      </c>
      <c r="Z9" s="4" t="str">
        <f>IFERROR(VLOOKUP($B9+Z$5,'Life tables'!$C$7:$D$32,2,FALSE)/VLOOKUP($B9,'Life tables'!$C$7:$D$32,2,FALSE),"")</f>
        <v/>
      </c>
      <c r="AA9" s="4" t="str">
        <f>IFERROR(VLOOKUP($B9+AA$5,'Life tables'!$C$7:$D$32,2,FALSE)/VLOOKUP($B9,'Life tables'!$C$7:$D$32,2,FALSE),"")</f>
        <v/>
      </c>
      <c r="AB9" s="4">
        <f t="shared" si="0"/>
        <v>16.9559075019828</v>
      </c>
      <c r="AC9" s="4">
        <f t="shared" si="1"/>
        <v>17.4559075019828</v>
      </c>
      <c r="AE9" s="3" t="str">
        <f t="shared" si="2"/>
        <v>OK</v>
      </c>
    </row>
    <row r="10" spans="2:31" x14ac:dyDescent="0.25">
      <c r="B10" s="2">
        <v>4</v>
      </c>
      <c r="C10" s="4">
        <f>IFERROR(VLOOKUP($B10+C$5,'Life tables'!$C$7:$D$32,2,FALSE)/VLOOKUP($B10,'Life tables'!$C$7:$D$32,2,FALSE),"")</f>
        <v>0.99959999934498533</v>
      </c>
      <c r="D10" s="4">
        <f>IFERROR(VLOOKUP($B10+D$5,'Life tables'!$C$7:$D$32,2,FALSE)/VLOOKUP($B10,'Life tables'!$C$7:$D$32,2,FALSE),"")</f>
        <v>0.99910020008846412</v>
      </c>
      <c r="E10" s="4">
        <f>IFERROR(VLOOKUP($B10+E$5,'Life tables'!$C$7:$D$32,2,FALSE)/VLOOKUP($B10,'Life tables'!$C$7:$D$32,2,FALSE),"")</f>
        <v>0.99855069483063641</v>
      </c>
      <c r="F10" s="4">
        <f>IFERROR(VLOOKUP($B10+F$5,'Life tables'!$C$7:$D$32,2,FALSE)/VLOOKUP($B10,'Life tables'!$C$7:$D$32,2,FALSE),"")</f>
        <v>0.99795156469717716</v>
      </c>
      <c r="G10" s="4">
        <f>IFERROR(VLOOKUP($B10+G$5,'Life tables'!$C$7:$D$32,2,FALSE)/VLOOKUP($B10,'Life tables'!$C$7:$D$32,2,FALSE),"")</f>
        <v>0.99725299852386839</v>
      </c>
      <c r="H10" s="4">
        <f>IFERROR(VLOOKUP($B10+H$5,'Life tables'!$C$7:$D$32,2,FALSE)/VLOOKUP($B10,'Life tables'!$C$7:$D$32,2,FALSE),"")</f>
        <v>0.99625574564452912</v>
      </c>
      <c r="I10" s="4">
        <f>IFERROR(VLOOKUP($B10+I$5,'Life tables'!$C$7:$D$32,2,FALSE)/VLOOKUP($B10,'Life tables'!$C$7:$D$32,2,FALSE),"")</f>
        <v>0.99476136164196727</v>
      </c>
      <c r="J10" s="4">
        <f>IFERROR(VLOOKUP($B10+J$5,'Life tables'!$C$7:$D$32,2,FALSE)/VLOOKUP($B10,'Life tables'!$C$7:$D$32,2,FALSE),"")</f>
        <v>0.99227445809263737</v>
      </c>
      <c r="K10" s="4">
        <f>IFERROR(VLOOKUP($B10+K$5,'Life tables'!$C$7:$D$32,2,FALSE)/VLOOKUP($B10,'Life tables'!$C$7:$D$32,2,FALSE),"")</f>
        <v>0.98830536042452133</v>
      </c>
      <c r="L10" s="4">
        <f>IFERROR(VLOOKUP($B10+L$5,'Life tables'!$C$7:$D$32,2,FALSE)/VLOOKUP($B10,'Life tables'!$C$7:$D$32,2,FALSE),"")</f>
        <v>0.98039891727671558</v>
      </c>
      <c r="M10" s="4">
        <f>IFERROR(VLOOKUP($B10+M$5,'Life tables'!$C$7:$D$32,2,FALSE)/VLOOKUP($B10,'Life tables'!$C$7:$D$32,2,FALSE),"")</f>
        <v>0.96667333249293153</v>
      </c>
      <c r="N10" s="4">
        <f>IFERROR(VLOOKUP($B10+N$5,'Life tables'!$C$7:$D$32,2,FALSE)/VLOOKUP($B10,'Life tables'!$C$7:$D$32,2,FALSE),"")</f>
        <v>0.94250649880502635</v>
      </c>
      <c r="O10" s="4">
        <f>IFERROR(VLOOKUP($B10+O$5,'Life tables'!$C$7:$D$32,2,FALSE)/VLOOKUP($B10,'Life tables'!$C$7:$D$32,2,FALSE),"")</f>
        <v>0.90292122587324319</v>
      </c>
      <c r="P10" s="4">
        <f>IFERROR(VLOOKUP($B10+P$5,'Life tables'!$C$7:$D$32,2,FALSE)/VLOOKUP($B10,'Life tables'!$C$7:$D$32,2,FALSE),"")</f>
        <v>0.8406196613390684</v>
      </c>
      <c r="Q10" s="4">
        <f>IFERROR(VLOOKUP($B10+Q$5,'Life tables'!$C$7:$D$32,2,FALSE)/VLOOKUP($B10,'Life tables'!$C$7:$D$32,2,FALSE),"")</f>
        <v>0.74731087943922003</v>
      </c>
      <c r="R10" s="4">
        <f>IFERROR(VLOOKUP($B10+R$5,'Life tables'!$C$7:$D$32,2,FALSE)/VLOOKUP($B10,'Life tables'!$C$7:$D$32,2,FALSE),"")</f>
        <v>0.62026802991452157</v>
      </c>
      <c r="S10" s="4">
        <f>IFERROR(VLOOKUP($B10+S$5,'Life tables'!$C$7:$D$32,2,FALSE)/VLOOKUP($B10,'Life tables'!$C$7:$D$32,2,FALSE),"")</f>
        <v>0.46396048642814286</v>
      </c>
      <c r="T10" s="4">
        <f>IFERROR(VLOOKUP($B10+T$5,'Life tables'!$C$7:$D$32,2,FALSE)/VLOOKUP($B10,'Life tables'!$C$7:$D$32,2,FALSE),"")</f>
        <v>0.29879055290317164</v>
      </c>
      <c r="U10" s="4">
        <f>IFERROR(VLOOKUP($B10+U$5,'Life tables'!$C$7:$D$32,2,FALSE)/VLOOKUP($B10,'Life tables'!$C$7:$D$32,2,FALSE),"")</f>
        <v>0.15596866852331287</v>
      </c>
      <c r="V10" s="4">
        <f>IFERROR(VLOOKUP($B10+V$5,'Life tables'!$C$7:$D$32,2,FALSE)/VLOOKUP($B10,'Life tables'!$C$7:$D$32,2,FALSE),"")</f>
        <v>6.1139717676542846E-2</v>
      </c>
      <c r="W10" s="4">
        <f>IFERROR(VLOOKUP($B10+W$5,'Life tables'!$C$7:$D$32,2,FALSE)/VLOOKUP($B10,'Life tables'!$C$7:$D$32,2,FALSE),"")</f>
        <v>1.6385444265201773E-2</v>
      </c>
      <c r="X10" s="4" t="str">
        <f>IFERROR(VLOOKUP($B10+X$5,'Life tables'!$C$7:$D$32,2,FALSE)/VLOOKUP($B10,'Life tables'!$C$7:$D$32,2,FALSE),"")</f>
        <v/>
      </c>
      <c r="Y10" s="4" t="str">
        <f>IFERROR(VLOOKUP($B10+Y$5,'Life tables'!$C$7:$D$32,2,FALSE)/VLOOKUP($B10,'Life tables'!$C$7:$D$32,2,FALSE),"")</f>
        <v/>
      </c>
      <c r="Z10" s="4" t="str">
        <f>IFERROR(VLOOKUP($B10+Z$5,'Life tables'!$C$7:$D$32,2,FALSE)/VLOOKUP($B10,'Life tables'!$C$7:$D$32,2,FALSE),"")</f>
        <v/>
      </c>
      <c r="AA10" s="4" t="str">
        <f>IFERROR(VLOOKUP($B10+AA$5,'Life tables'!$C$7:$D$32,2,FALSE)/VLOOKUP($B10,'Life tables'!$C$7:$D$32,2,FALSE),"")</f>
        <v/>
      </c>
      <c r="AB10" s="4">
        <f t="shared" si="0"/>
        <v>15.960995798225886</v>
      </c>
      <c r="AC10" s="4">
        <f t="shared" si="1"/>
        <v>16.460995798225888</v>
      </c>
      <c r="AE10" s="3" t="str">
        <f t="shared" si="2"/>
        <v>OK</v>
      </c>
    </row>
    <row r="11" spans="2:31" x14ac:dyDescent="0.25">
      <c r="B11" s="2">
        <v>5</v>
      </c>
      <c r="C11" s="4">
        <f>IFERROR(VLOOKUP($B11+C$5,'Life tables'!$C$7:$D$32,2,FALSE)/VLOOKUP($B11,'Life tables'!$C$7:$D$32,2,FALSE),"")</f>
        <v>0.99950000074344869</v>
      </c>
      <c r="D11" s="4">
        <f>IFERROR(VLOOKUP($B11+D$5,'Life tables'!$C$7:$D$32,2,FALSE)/VLOOKUP($B11,'Life tables'!$C$7:$D$32,2,FALSE),"")</f>
        <v>0.99895027559520155</v>
      </c>
      <c r="E11" s="4">
        <f>IFERROR(VLOOKUP($B11+E$5,'Life tables'!$C$7:$D$32,2,FALSE)/VLOOKUP($B11,'Life tables'!$C$7:$D$32,2,FALSE),"")</f>
        <v>0.99835090571339702</v>
      </c>
      <c r="F11" s="4">
        <f>IFERROR(VLOOKUP($B11+F$5,'Life tables'!$C$7:$D$32,2,FALSE)/VLOOKUP($B11,'Life tables'!$C$7:$D$32,2,FALSE),"")</f>
        <v>0.99765206000134565</v>
      </c>
      <c r="G11" s="4">
        <f>IFERROR(VLOOKUP($B11+G$5,'Life tables'!$C$7:$D$32,2,FALSE)/VLOOKUP($B11,'Life tables'!$C$7:$D$32,2,FALSE),"")</f>
        <v>0.99665440806057659</v>
      </c>
      <c r="H11" s="4">
        <f>IFERROR(VLOOKUP($B11+H$5,'Life tables'!$C$7:$D$32,2,FALSE)/VLOOKUP($B11,'Life tables'!$C$7:$D$32,2,FALSE),"")</f>
        <v>0.99515942606423702</v>
      </c>
      <c r="I11" s="4">
        <f>IFERROR(VLOOKUP($B11+I$5,'Life tables'!$C$7:$D$32,2,FALSE)/VLOOKUP($B11,'Life tables'!$C$7:$D$32,2,FALSE),"")</f>
        <v>0.99267152735379338</v>
      </c>
      <c r="J11" s="4">
        <f>IFERROR(VLOOKUP($B11+J$5,'Life tables'!$C$7:$D$32,2,FALSE)/VLOOKUP($B11,'Life tables'!$C$7:$D$32,2,FALSE),"")</f>
        <v>0.98870084140869841</v>
      </c>
      <c r="K11" s="4">
        <f>IFERROR(VLOOKUP($B11+K$5,'Life tables'!$C$7:$D$32,2,FALSE)/VLOOKUP($B11,'Life tables'!$C$7:$D$32,2,FALSE),"")</f>
        <v>0.98079123441291338</v>
      </c>
      <c r="L11" s="4">
        <f>IFERROR(VLOOKUP($B11+L$5,'Life tables'!$C$7:$D$32,2,FALSE)/VLOOKUP($B11,'Life tables'!$C$7:$D$32,2,FALSE),"")</f>
        <v>0.96706015718924587</v>
      </c>
      <c r="M11" s="4">
        <f>IFERROR(VLOOKUP($B11+M$5,'Life tables'!$C$7:$D$32,2,FALSE)/VLOOKUP($B11,'Life tables'!$C$7:$D$32,2,FALSE),"")</f>
        <v>0.94288365288378251</v>
      </c>
      <c r="N11" s="4">
        <f>IFERROR(VLOOKUP($B11+N$5,'Life tables'!$C$7:$D$32,2,FALSE)/VLOOKUP($B11,'Life tables'!$C$7:$D$32,2,FALSE),"")</f>
        <v>0.90328253948069881</v>
      </c>
      <c r="O11" s="4">
        <f>IFERROR(VLOOKUP($B11+O$5,'Life tables'!$C$7:$D$32,2,FALSE)/VLOOKUP($B11,'Life tables'!$C$7:$D$32,2,FALSE),"")</f>
        <v>0.84095604430763005</v>
      </c>
      <c r="P11" s="4">
        <f>IFERROR(VLOOKUP($B11+P$5,'Life tables'!$C$7:$D$32,2,FALSE)/VLOOKUP($B11,'Life tables'!$C$7:$D$32,2,FALSE),"")</f>
        <v>0.74760992389847492</v>
      </c>
      <c r="Q11" s="4">
        <f>IFERROR(VLOOKUP($B11+Q$5,'Life tables'!$C$7:$D$32,2,FALSE)/VLOOKUP($B11,'Life tables'!$C$7:$D$32,2,FALSE),"")</f>
        <v>0.62051623681569512</v>
      </c>
      <c r="R11" s="4">
        <f>IFERROR(VLOOKUP($B11+R$5,'Life tables'!$C$7:$D$32,2,FALSE)/VLOOKUP($B11,'Life tables'!$C$7:$D$32,2,FALSE),"")</f>
        <v>0.4641461451902415</v>
      </c>
      <c r="S11" s="4">
        <f>IFERROR(VLOOKUP($B11+S$5,'Life tables'!$C$7:$D$32,2,FALSE)/VLOOKUP($B11,'Life tables'!$C$7:$D$32,2,FALSE),"")</f>
        <v>0.2989101171458205</v>
      </c>
      <c r="T11" s="4">
        <f>IFERROR(VLOOKUP($B11+T$5,'Life tables'!$C$7:$D$32,2,FALSE)/VLOOKUP($B11,'Life tables'!$C$7:$D$32,2,FALSE),"")</f>
        <v>0.1560310810579387</v>
      </c>
      <c r="U11" s="4">
        <f>IFERROR(VLOOKUP($B11+U$5,'Life tables'!$C$7:$D$32,2,FALSE)/VLOOKUP($B11,'Life tables'!$C$7:$D$32,2,FALSE),"")</f>
        <v>6.1164183389962275E-2</v>
      </c>
      <c r="V11" s="4">
        <f>IFERROR(VLOOKUP($B11+V$5,'Life tables'!$C$7:$D$32,2,FALSE)/VLOOKUP($B11,'Life tables'!$C$7:$D$32,2,FALSE),"")</f>
        <v>1.639200107636932E-2</v>
      </c>
      <c r="W11" s="4" t="str">
        <f>IFERROR(VLOOKUP($B11+W$5,'Life tables'!$C$7:$D$32,2,FALSE)/VLOOKUP($B11,'Life tables'!$C$7:$D$32,2,FALSE),"")</f>
        <v/>
      </c>
      <c r="X11" s="4" t="str">
        <f>IFERROR(VLOOKUP($B11+X$5,'Life tables'!$C$7:$D$32,2,FALSE)/VLOOKUP($B11,'Life tables'!$C$7:$D$32,2,FALSE),"")</f>
        <v/>
      </c>
      <c r="Y11" s="4" t="str">
        <f>IFERROR(VLOOKUP($B11+Y$5,'Life tables'!$C$7:$D$32,2,FALSE)/VLOOKUP($B11,'Life tables'!$C$7:$D$32,2,FALSE),"")</f>
        <v/>
      </c>
      <c r="Z11" s="4" t="str">
        <f>IFERROR(VLOOKUP($B11+Z$5,'Life tables'!$C$7:$D$32,2,FALSE)/VLOOKUP($B11,'Life tables'!$C$7:$D$32,2,FALSE),"")</f>
        <v/>
      </c>
      <c r="AA11" s="4" t="str">
        <f>IFERROR(VLOOKUP($B11+AA$5,'Life tables'!$C$7:$D$32,2,FALSE)/VLOOKUP($B11,'Life tables'!$C$7:$D$32,2,FALSE),"")</f>
        <v/>
      </c>
      <c r="AB11" s="4">
        <f t="shared" si="0"/>
        <v>14.967382761789473</v>
      </c>
      <c r="AC11" s="4">
        <f t="shared" si="1"/>
        <v>15.467382761789473</v>
      </c>
      <c r="AE11" s="3" t="str">
        <f t="shared" si="2"/>
        <v>OK</v>
      </c>
    </row>
    <row r="12" spans="2:31" x14ac:dyDescent="0.25">
      <c r="B12" s="2">
        <v>6</v>
      </c>
      <c r="C12" s="4">
        <f>IFERROR(VLOOKUP($B12+C$5,'Life tables'!$C$7:$D$32,2,FALSE)/VLOOKUP($B12,'Life tables'!$C$7:$D$32,2,FALSE),"")</f>
        <v>0.99944999985208782</v>
      </c>
      <c r="D12" s="4">
        <f>IFERROR(VLOOKUP($B12+D$5,'Life tables'!$C$7:$D$32,2,FALSE)/VLOOKUP($B12,'Life tables'!$C$7:$D$32,2,FALSE),"")</f>
        <v>0.99885033013587099</v>
      </c>
      <c r="E12" s="4">
        <f>IFERROR(VLOOKUP($B12+E$5,'Life tables'!$C$7:$D$32,2,FALSE)/VLOOKUP($B12,'Life tables'!$C$7:$D$32,2,FALSE),"")</f>
        <v>0.99815113482668483</v>
      </c>
      <c r="F12" s="4">
        <f>IFERROR(VLOOKUP($B12+F$5,'Life tables'!$C$7:$D$32,2,FALSE)/VLOOKUP($B12,'Life tables'!$C$7:$D$32,2,FALSE),"")</f>
        <v>0.99715298381115014</v>
      </c>
      <c r="G12" s="4">
        <f>IFERROR(VLOOKUP($B12+G$5,'Life tables'!$C$7:$D$32,2,FALSE)/VLOOKUP($B12,'Life tables'!$C$7:$D$32,2,FALSE),"")</f>
        <v>0.99565725395099236</v>
      </c>
      <c r="H12" s="4">
        <f>IFERROR(VLOOKUP($B12+H$5,'Life tables'!$C$7:$D$32,2,FALSE)/VLOOKUP($B12,'Life tables'!$C$7:$D$32,2,FALSE),"")</f>
        <v>0.99316811067075916</v>
      </c>
      <c r="I12" s="4">
        <f>IFERROR(VLOOKUP($B12+I$5,'Life tables'!$C$7:$D$32,2,FALSE)/VLOOKUP($B12,'Life tables'!$C$7:$D$32,2,FALSE),"")</f>
        <v>0.98919543839247859</v>
      </c>
      <c r="J12" s="4">
        <f>IFERROR(VLOOKUP($B12+J$5,'Life tables'!$C$7:$D$32,2,FALSE)/VLOOKUP($B12,'Life tables'!$C$7:$D$32,2,FALSE),"")</f>
        <v>0.98128187462069094</v>
      </c>
      <c r="K12" s="4">
        <f>IFERROR(VLOOKUP($B12+K$5,'Life tables'!$C$7:$D$32,2,FALSE)/VLOOKUP($B12,'Life tables'!$C$7:$D$32,2,FALSE),"")</f>
        <v>0.96754392843414361</v>
      </c>
      <c r="L12" s="4">
        <f>IFERROR(VLOOKUP($B12+L$5,'Life tables'!$C$7:$D$32,2,FALSE)/VLOOKUP($B12,'Life tables'!$C$7:$D$32,2,FALSE),"")</f>
        <v>0.94335532984736992</v>
      </c>
      <c r="M12" s="4">
        <f>IFERROR(VLOOKUP($B12+M$5,'Life tables'!$C$7:$D$32,2,FALSE)/VLOOKUP($B12,'Life tables'!$C$7:$D$32,2,FALSE),"")</f>
        <v>0.90373440601182453</v>
      </c>
      <c r="N12" s="4">
        <f>IFERROR(VLOOKUP($B12+N$5,'Life tables'!$C$7:$D$32,2,FALSE)/VLOOKUP($B12,'Life tables'!$C$7:$D$32,2,FALSE),"")</f>
        <v>0.84137673204813368</v>
      </c>
      <c r="O12" s="4">
        <f>IFERROR(VLOOKUP($B12+O$5,'Life tables'!$C$7:$D$32,2,FALSE)/VLOOKUP($B12,'Life tables'!$C$7:$D$32,2,FALSE),"")</f>
        <v>0.74798391530003727</v>
      </c>
      <c r="P12" s="4">
        <f>IFERROR(VLOOKUP($B12+P$5,'Life tables'!$C$7:$D$32,2,FALSE)/VLOOKUP($B12,'Life tables'!$C$7:$D$32,2,FALSE),"")</f>
        <v>0.62082664967898182</v>
      </c>
      <c r="Q12" s="4">
        <f>IFERROR(VLOOKUP($B12+Q$5,'Life tables'!$C$7:$D$32,2,FALSE)/VLOOKUP($B12,'Life tables'!$C$7:$D$32,2,FALSE),"")</f>
        <v>0.46437833401200601</v>
      </c>
      <c r="R12" s="4">
        <f>IFERROR(VLOOKUP($B12+R$5,'Life tables'!$C$7:$D$32,2,FALSE)/VLOOKUP($B12,'Life tables'!$C$7:$D$32,2,FALSE),"")</f>
        <v>0.29905964674685842</v>
      </c>
      <c r="S12" s="4">
        <f>IFERROR(VLOOKUP($B12+S$5,'Life tables'!$C$7:$D$32,2,FALSE)/VLOOKUP($B12,'Life tables'!$C$7:$D$32,2,FALSE),"")</f>
        <v>0.15610913550963437</v>
      </c>
      <c r="T12" s="4">
        <f>IFERROR(VLOOKUP($B12+T$5,'Life tables'!$C$7:$D$32,2,FALSE)/VLOOKUP($B12,'Life tables'!$C$7:$D$32,2,FALSE),"")</f>
        <v>6.119478073483451E-2</v>
      </c>
      <c r="U12" s="4">
        <f>IFERROR(VLOOKUP($B12+U$5,'Life tables'!$C$7:$D$32,2,FALSE)/VLOOKUP($B12,'Life tables'!$C$7:$D$32,2,FALSE),"")</f>
        <v>1.6400201164758994E-2</v>
      </c>
      <c r="V12" s="4" t="str">
        <f>IFERROR(VLOOKUP($B12+V$5,'Life tables'!$C$7:$D$32,2,FALSE)/VLOOKUP($B12,'Life tables'!$C$7:$D$32,2,FALSE),"")</f>
        <v/>
      </c>
      <c r="W12" s="4" t="str">
        <f>IFERROR(VLOOKUP($B12+W$5,'Life tables'!$C$7:$D$32,2,FALSE)/VLOOKUP($B12,'Life tables'!$C$7:$D$32,2,FALSE),"")</f>
        <v/>
      </c>
      <c r="X12" s="4" t="str">
        <f>IFERROR(VLOOKUP($B12+X$5,'Life tables'!$C$7:$D$32,2,FALSE)/VLOOKUP($B12,'Life tables'!$C$7:$D$32,2,FALSE),"")</f>
        <v/>
      </c>
      <c r="Y12" s="4" t="str">
        <f>IFERROR(VLOOKUP($B12+Y$5,'Life tables'!$C$7:$D$32,2,FALSE)/VLOOKUP($B12,'Life tables'!$C$7:$D$32,2,FALSE),"")</f>
        <v/>
      </c>
      <c r="Z12" s="4" t="str">
        <f>IFERROR(VLOOKUP($B12+Z$5,'Life tables'!$C$7:$D$32,2,FALSE)/VLOOKUP($B12,'Life tables'!$C$7:$D$32,2,FALSE),"")</f>
        <v/>
      </c>
      <c r="AA12" s="4" t="str">
        <f>IFERROR(VLOOKUP($B12+AA$5,'Life tables'!$C$7:$D$32,2,FALSE)/VLOOKUP($B12,'Life tables'!$C$7:$D$32,2,FALSE),"")</f>
        <v/>
      </c>
      <c r="AB12" s="4">
        <f t="shared" si="0"/>
        <v>13.974870185749298</v>
      </c>
      <c r="AC12" s="4">
        <f t="shared" si="1"/>
        <v>14.474870185749298</v>
      </c>
      <c r="AE12" s="3" t="str">
        <f t="shared" si="2"/>
        <v>OK</v>
      </c>
    </row>
    <row r="13" spans="2:31" x14ac:dyDescent="0.25">
      <c r="B13" s="2">
        <v>7</v>
      </c>
      <c r="C13" s="4">
        <f>IFERROR(VLOOKUP($B13+C$5,'Life tables'!$C$7:$D$32,2,FALSE)/VLOOKUP($B13,'Life tables'!$C$7:$D$32,2,FALSE),"")</f>
        <v>0.99940000028385056</v>
      </c>
      <c r="D13" s="4">
        <f>IFERROR(VLOOKUP($B13+D$5,'Life tables'!$C$7:$D$32,2,FALSE)/VLOOKUP($B13,'Life tables'!$C$7:$D$32,2,FALSE),"")</f>
        <v>0.99870042020551786</v>
      </c>
      <c r="E13" s="4">
        <f>IFERROR(VLOOKUP($B13+E$5,'Life tables'!$C$7:$D$32,2,FALSE)/VLOOKUP($B13,'Life tables'!$C$7:$D$32,2,FALSE),"")</f>
        <v>0.99770171990466994</v>
      </c>
      <c r="F13" s="4">
        <f>IFERROR(VLOOKUP($B13+F$5,'Life tables'!$C$7:$D$32,2,FALSE)/VLOOKUP($B13,'Life tables'!$C$7:$D$32,2,FALSE),"")</f>
        <v>0.99620516694016037</v>
      </c>
      <c r="G13" s="4">
        <f>IFERROR(VLOOKUP($B13+G$5,'Life tables'!$C$7:$D$32,2,FALSE)/VLOOKUP($B13,'Life tables'!$C$7:$D$32,2,FALSE),"")</f>
        <v>0.99371465387737423</v>
      </c>
      <c r="H13" s="4">
        <f>IFERROR(VLOOKUP($B13+H$5,'Life tables'!$C$7:$D$32,2,FALSE)/VLOOKUP($B13,'Life tables'!$C$7:$D$32,2,FALSE),"")</f>
        <v>0.98973979542635759</v>
      </c>
      <c r="I13" s="4">
        <f>IFERROR(VLOOKUP($B13+I$5,'Life tables'!$C$7:$D$32,2,FALSE)/VLOOKUP($B13,'Life tables'!$C$7:$D$32,2,FALSE),"")</f>
        <v>0.98182187679815336</v>
      </c>
      <c r="J13" s="4">
        <f>IFERROR(VLOOKUP($B13+J$5,'Life tables'!$C$7:$D$32,2,FALSE)/VLOOKUP($B13,'Life tables'!$C$7:$D$32,2,FALSE),"")</f>
        <v>0.96807637058115359</v>
      </c>
      <c r="K13" s="4">
        <f>IFERROR(VLOOKUP($B13+K$5,'Life tables'!$C$7:$D$32,2,FALSE)/VLOOKUP($B13,'Life tables'!$C$7:$D$32,2,FALSE),"")</f>
        <v>0.94387446094049765</v>
      </c>
      <c r="L13" s="4">
        <f>IFERROR(VLOOKUP($B13+L$5,'Life tables'!$C$7:$D$32,2,FALSE)/VLOOKUP($B13,'Life tables'!$C$7:$D$32,2,FALSE),"")</f>
        <v>0.90423173359905085</v>
      </c>
      <c r="M13" s="4">
        <f>IFERROR(VLOOKUP($B13+M$5,'Life tables'!$C$7:$D$32,2,FALSE)/VLOOKUP($B13,'Life tables'!$C$7:$D$32,2,FALSE),"")</f>
        <v>0.84183974403186956</v>
      </c>
      <c r="N13" s="4">
        <f>IFERROR(VLOOKUP($B13+N$5,'Life tables'!$C$7:$D$32,2,FALSE)/VLOOKUP($B13,'Life tables'!$C$7:$D$32,2,FALSE),"")</f>
        <v>0.74839553295385874</v>
      </c>
      <c r="O13" s="4">
        <f>IFERROR(VLOOKUP($B13+O$5,'Life tables'!$C$7:$D$32,2,FALSE)/VLOOKUP($B13,'Life tables'!$C$7:$D$32,2,FALSE),"")</f>
        <v>0.62116829233164261</v>
      </c>
      <c r="P13" s="4">
        <f>IFERROR(VLOOKUP($B13+P$5,'Life tables'!$C$7:$D$32,2,FALSE)/VLOOKUP($B13,'Life tables'!$C$7:$D$32,2,FALSE),"")</f>
        <v>0.46463388271622497</v>
      </c>
      <c r="Q13" s="4">
        <f>IFERROR(VLOOKUP($B13+Q$5,'Life tables'!$C$7:$D$32,2,FALSE)/VLOOKUP($B13,'Life tables'!$C$7:$D$32,2,FALSE),"")</f>
        <v>0.29922422011217903</v>
      </c>
      <c r="R13" s="4">
        <f>IFERROR(VLOOKUP($B13+R$5,'Life tables'!$C$7:$D$32,2,FALSE)/VLOOKUP($B13,'Life tables'!$C$7:$D$32,2,FALSE),"")</f>
        <v>0.15619504280628099</v>
      </c>
      <c r="S13" s="4">
        <f>IFERROR(VLOOKUP($B13+S$5,'Life tables'!$C$7:$D$32,2,FALSE)/VLOOKUP($B13,'Life tables'!$C$7:$D$32,2,FALSE),"")</f>
        <v>6.1228456394908141E-2</v>
      </c>
      <c r="T13" s="4">
        <f>IFERROR(VLOOKUP($B13+T$5,'Life tables'!$C$7:$D$32,2,FALSE)/VLOOKUP($B13,'Life tables'!$C$7:$D$32,2,FALSE),"")</f>
        <v>1.6409226241619009E-2</v>
      </c>
      <c r="U13" s="4" t="str">
        <f>IFERROR(VLOOKUP($B13+U$5,'Life tables'!$C$7:$D$32,2,FALSE)/VLOOKUP($B13,'Life tables'!$C$7:$D$32,2,FALSE),"")</f>
        <v/>
      </c>
      <c r="V13" s="4" t="str">
        <f>IFERROR(VLOOKUP($B13+V$5,'Life tables'!$C$7:$D$32,2,FALSE)/VLOOKUP($B13,'Life tables'!$C$7:$D$32,2,FALSE),"")</f>
        <v/>
      </c>
      <c r="W13" s="4" t="str">
        <f>IFERROR(VLOOKUP($B13+W$5,'Life tables'!$C$7:$D$32,2,FALSE)/VLOOKUP($B13,'Life tables'!$C$7:$D$32,2,FALSE),"")</f>
        <v/>
      </c>
      <c r="X13" s="4" t="str">
        <f>IFERROR(VLOOKUP($B13+X$5,'Life tables'!$C$7:$D$32,2,FALSE)/VLOOKUP($B13,'Life tables'!$C$7:$D$32,2,FALSE),"")</f>
        <v/>
      </c>
      <c r="Y13" s="4" t="str">
        <f>IFERROR(VLOOKUP($B13+Y$5,'Life tables'!$C$7:$D$32,2,FALSE)/VLOOKUP($B13,'Life tables'!$C$7:$D$32,2,FALSE),"")</f>
        <v/>
      </c>
      <c r="Z13" s="4" t="str">
        <f>IFERROR(VLOOKUP($B13+Z$5,'Life tables'!$C$7:$D$32,2,FALSE)/VLOOKUP($B13,'Life tables'!$C$7:$D$32,2,FALSE),"")</f>
        <v/>
      </c>
      <c r="AA13" s="4" t="str">
        <f>IFERROR(VLOOKUP($B13+AA$5,'Life tables'!$C$7:$D$32,2,FALSE)/VLOOKUP($B13,'Life tables'!$C$7:$D$32,2,FALSE),"")</f>
        <v/>
      </c>
      <c r="AB13" s="4">
        <f t="shared" si="0"/>
        <v>12.982560596145369</v>
      </c>
      <c r="AC13" s="4">
        <f t="shared" si="1"/>
        <v>13.482560596145369</v>
      </c>
      <c r="AE13" s="3" t="str">
        <f t="shared" si="2"/>
        <v>OK</v>
      </c>
    </row>
    <row r="14" spans="2:31" x14ac:dyDescent="0.25">
      <c r="B14" s="2">
        <v>8</v>
      </c>
      <c r="C14" s="4">
        <f>IFERROR(VLOOKUP($B14+C$5,'Life tables'!$C$7:$D$32,2,FALSE)/VLOOKUP($B14,'Life tables'!$C$7:$D$32,2,FALSE),"")</f>
        <v>0.99929999992181906</v>
      </c>
      <c r="D14" s="4">
        <f>IFERROR(VLOOKUP($B14+D$5,'Life tables'!$C$7:$D$32,2,FALSE)/VLOOKUP($B14,'Life tables'!$C$7:$D$32,2,FALSE),"")</f>
        <v>0.99830070004132654</v>
      </c>
      <c r="E14" s="4">
        <f>IFERROR(VLOOKUP($B14+E$5,'Life tables'!$C$7:$D$32,2,FALSE)/VLOOKUP($B14,'Life tables'!$C$7:$D$32,2,FALSE),"")</f>
        <v>0.99680324860638103</v>
      </c>
      <c r="F14" s="4">
        <f>IFERROR(VLOOKUP($B14+F$5,'Life tables'!$C$7:$D$32,2,FALSE)/VLOOKUP($B14,'Life tables'!$C$7:$D$32,2,FALSE),"")</f>
        <v>0.99431124033934204</v>
      </c>
      <c r="G14" s="4">
        <f>IFERROR(VLOOKUP($B14+G$5,'Life tables'!$C$7:$D$32,2,FALSE)/VLOOKUP($B14,'Life tables'!$C$7:$D$32,2,FALSE),"")</f>
        <v>0.9903339955425764</v>
      </c>
      <c r="H14" s="4">
        <f>IFERROR(VLOOKUP($B14+H$5,'Life tables'!$C$7:$D$32,2,FALSE)/VLOOKUP($B14,'Life tables'!$C$7:$D$32,2,FALSE),"")</f>
        <v>0.9824113233132834</v>
      </c>
      <c r="I14" s="4">
        <f>IFERROR(VLOOKUP($B14+I$5,'Life tables'!$C$7:$D$32,2,FALSE)/VLOOKUP($B14,'Life tables'!$C$7:$D$32,2,FALSE),"")</f>
        <v>0.96865756484510668</v>
      </c>
      <c r="J14" s="4">
        <f>IFERROR(VLOOKUP($B14+J$5,'Life tables'!$C$7:$D$32,2,FALSE)/VLOOKUP($B14,'Life tables'!$C$7:$D$32,2,FALSE),"")</f>
        <v>0.94444112534762614</v>
      </c>
      <c r="K14" s="4">
        <f>IFERROR(VLOOKUP($B14+K$5,'Life tables'!$C$7:$D$32,2,FALSE)/VLOOKUP($B14,'Life tables'!$C$7:$D$32,2,FALSE),"")</f>
        <v>0.90477459810109084</v>
      </c>
      <c r="L14" s="4">
        <f>IFERROR(VLOOKUP($B14+L$5,'Life tables'!$C$7:$D$32,2,FALSE)/VLOOKUP($B14,'Life tables'!$C$7:$D$32,2,FALSE),"")</f>
        <v>0.84234515088329942</v>
      </c>
      <c r="M14" s="4">
        <f>IFERROR(VLOOKUP($B14+M$5,'Life tables'!$C$7:$D$32,2,FALSE)/VLOOKUP($B14,'Life tables'!$C$7:$D$32,2,FALSE),"")</f>
        <v>0.74884483964508575</v>
      </c>
      <c r="N14" s="4">
        <f>IFERROR(VLOOKUP($B14+N$5,'Life tables'!$C$7:$D$32,2,FALSE)/VLOOKUP($B14,'Life tables'!$C$7:$D$32,2,FALSE),"")</f>
        <v>0.62154121688534902</v>
      </c>
      <c r="O14" s="4">
        <f>IFERROR(VLOOKUP($B14+O$5,'Life tables'!$C$7:$D$32,2,FALSE)/VLOOKUP($B14,'Life tables'!$C$7:$D$32,2,FALSE),"")</f>
        <v>0.46491283028242869</v>
      </c>
      <c r="P14" s="4">
        <f>IFERROR(VLOOKUP($B14+P$5,'Life tables'!$C$7:$D$32,2,FALSE)/VLOOKUP($B14,'Life tables'!$C$7:$D$32,2,FALSE),"")</f>
        <v>0.29940386234459987</v>
      </c>
      <c r="Q14" s="4">
        <f>IFERROR(VLOOKUP($B14+Q$5,'Life tables'!$C$7:$D$32,2,FALSE)/VLOOKUP($B14,'Life tables'!$C$7:$D$32,2,FALSE),"")</f>
        <v>0.15628881605154923</v>
      </c>
      <c r="R14" s="4">
        <f>IFERROR(VLOOKUP($B14+R$5,'Life tables'!$C$7:$D$32,2,FALSE)/VLOOKUP($B14,'Life tables'!$C$7:$D$32,2,FALSE),"")</f>
        <v>6.1265215506822068E-2</v>
      </c>
      <c r="S14" s="4">
        <f>IFERROR(VLOOKUP($B14+S$5,'Life tables'!$C$7:$D$32,2,FALSE)/VLOOKUP($B14,'Life tables'!$C$7:$D$32,2,FALSE),"")</f>
        <v>1.6419077683568584E-2</v>
      </c>
      <c r="T14" s="4" t="str">
        <f>IFERROR(VLOOKUP($B14+T$5,'Life tables'!$C$7:$D$32,2,FALSE)/VLOOKUP($B14,'Life tables'!$C$7:$D$32,2,FALSE),"")</f>
        <v/>
      </c>
      <c r="U14" s="4" t="str">
        <f>IFERROR(VLOOKUP($B14+U$5,'Life tables'!$C$7:$D$32,2,FALSE)/VLOOKUP($B14,'Life tables'!$C$7:$D$32,2,FALSE),"")</f>
        <v/>
      </c>
      <c r="V14" s="4" t="str">
        <f>IFERROR(VLOOKUP($B14+V$5,'Life tables'!$C$7:$D$32,2,FALSE)/VLOOKUP($B14,'Life tables'!$C$7:$D$32,2,FALSE),"")</f>
        <v/>
      </c>
      <c r="W14" s="4" t="str">
        <f>IFERROR(VLOOKUP($B14+W$5,'Life tables'!$C$7:$D$32,2,FALSE)/VLOOKUP($B14,'Life tables'!$C$7:$D$32,2,FALSE),"")</f>
        <v/>
      </c>
      <c r="X14" s="4" t="str">
        <f>IFERROR(VLOOKUP($B14+X$5,'Life tables'!$C$7:$D$32,2,FALSE)/VLOOKUP($B14,'Life tables'!$C$7:$D$32,2,FALSE),"")</f>
        <v/>
      </c>
      <c r="Y14" s="4" t="str">
        <f>IFERROR(VLOOKUP($B14+Y$5,'Life tables'!$C$7:$D$32,2,FALSE)/VLOOKUP($B14,'Life tables'!$C$7:$D$32,2,FALSE),"")</f>
        <v/>
      </c>
      <c r="Z14" s="4" t="str">
        <f>IFERROR(VLOOKUP($B14+Z$5,'Life tables'!$C$7:$D$32,2,FALSE)/VLOOKUP($B14,'Life tables'!$C$7:$D$32,2,FALSE),"")</f>
        <v/>
      </c>
      <c r="AA14" s="4" t="str">
        <f>IFERROR(VLOOKUP($B14+AA$5,'Life tables'!$C$7:$D$32,2,FALSE)/VLOOKUP($B14,'Life tables'!$C$7:$D$32,2,FALSE),"")</f>
        <v/>
      </c>
      <c r="AB14" s="4">
        <f t="shared" si="0"/>
        <v>11.990354805341255</v>
      </c>
      <c r="AC14" s="4">
        <f t="shared" si="1"/>
        <v>12.490354805341255</v>
      </c>
      <c r="AE14" s="3" t="str">
        <f t="shared" si="2"/>
        <v>OK</v>
      </c>
    </row>
    <row r="15" spans="2:31" x14ac:dyDescent="0.25">
      <c r="B15" s="2">
        <v>9</v>
      </c>
      <c r="C15" s="4">
        <f>IFERROR(VLOOKUP($B15+C$5,'Life tables'!$C$7:$D$32,2,FALSE)/VLOOKUP($B15,'Life tables'!$C$7:$D$32,2,FALSE),"")</f>
        <v>0.99900000011951295</v>
      </c>
      <c r="D15" s="4">
        <f>IFERROR(VLOOKUP($B15+D$5,'Life tables'!$C$7:$D$32,2,FALSE)/VLOOKUP($B15,'Life tables'!$C$7:$D$32,2,FALSE),"")</f>
        <v>0.99750149973418056</v>
      </c>
      <c r="E15" s="4">
        <f>IFERROR(VLOOKUP($B15+E$5,'Life tables'!$C$7:$D$32,2,FALSE)/VLOOKUP($B15,'Life tables'!$C$7:$D$32,2,FALSE),"")</f>
        <v>0.99500774583922014</v>
      </c>
      <c r="F15" s="4">
        <f>IFERROR(VLOOKUP($B15+F$5,'Life tables'!$C$7:$D$32,2,FALSE)/VLOOKUP($B15,'Life tables'!$C$7:$D$32,2,FALSE),"")</f>
        <v>0.99102771502057019</v>
      </c>
      <c r="G15" s="4">
        <f>IFERROR(VLOOKUP($B15+G$5,'Life tables'!$C$7:$D$32,2,FALSE)/VLOOKUP($B15,'Life tables'!$C$7:$D$32,2,FALSE),"")</f>
        <v>0.98309949303526767</v>
      </c>
      <c r="H15" s="4">
        <f>IFERROR(VLOOKUP($B15+H$5,'Life tables'!$C$7:$D$32,2,FALSE)/VLOOKUP($B15,'Life tables'!$C$7:$D$32,2,FALSE),"")</f>
        <v>0.96933610019102401</v>
      </c>
      <c r="I15" s="4">
        <f>IFERROR(VLOOKUP($B15+I$5,'Life tables'!$C$7:$D$32,2,FALSE)/VLOOKUP($B15,'Life tables'!$C$7:$D$32,2,FALSE),"")</f>
        <v>0.94510269730963192</v>
      </c>
      <c r="J15" s="4">
        <f>IFERROR(VLOOKUP($B15+J$5,'Life tables'!$C$7:$D$32,2,FALSE)/VLOOKUP($B15,'Life tables'!$C$7:$D$32,2,FALSE),"")</f>
        <v>0.90540838404070501</v>
      </c>
      <c r="K15" s="4">
        <f>IFERROR(VLOOKUP($B15+K$5,'Life tables'!$C$7:$D$32,2,FALSE)/VLOOKUP($B15,'Life tables'!$C$7:$D$32,2,FALSE),"")</f>
        <v>0.84293520559311608</v>
      </c>
      <c r="L15" s="4">
        <f>IFERROR(VLOOKUP($B15+L$5,'Life tables'!$C$7:$D$32,2,FALSE)/VLOOKUP($B15,'Life tables'!$C$7:$D$32,2,FALSE),"")</f>
        <v>0.74936939828246985</v>
      </c>
      <c r="M15" s="4">
        <f>IFERROR(VLOOKUP($B15+M$5,'Life tables'!$C$7:$D$32,2,FALSE)/VLOOKUP($B15,'Life tables'!$C$7:$D$32,2,FALSE),"")</f>
        <v>0.62197660055436377</v>
      </c>
      <c r="N15" s="4">
        <f>IFERROR(VLOOKUP($B15+N$5,'Life tables'!$C$7:$D$32,2,FALSE)/VLOOKUP($B15,'Life tables'!$C$7:$D$32,2,FALSE),"")</f>
        <v>0.46523849726688826</v>
      </c>
      <c r="O15" s="4">
        <f>IFERROR(VLOOKUP($B15+O$5,'Life tables'!$C$7:$D$32,2,FALSE)/VLOOKUP($B15,'Life tables'!$C$7:$D$32,2,FALSE),"")</f>
        <v>0.29961359188234155</v>
      </c>
      <c r="P15" s="4">
        <f>IFERROR(VLOOKUP($B15+P$5,'Life tables'!$C$7:$D$32,2,FALSE)/VLOOKUP($B15,'Life tables'!$C$7:$D$32,2,FALSE),"")</f>
        <v>0.15639829487018575</v>
      </c>
      <c r="Q15" s="4">
        <f>IFERROR(VLOOKUP($B15+Q$5,'Life tables'!$C$7:$D$32,2,FALSE)/VLOOKUP($B15,'Life tables'!$C$7:$D$32,2,FALSE),"")</f>
        <v>6.1308131203457614E-2</v>
      </c>
      <c r="R15" s="4">
        <f>IFERROR(VLOOKUP($B15+R$5,'Life tables'!$C$7:$D$32,2,FALSE)/VLOOKUP($B15,'Life tables'!$C$7:$D$32,2,FALSE),"")</f>
        <v>1.6430579090216293E-2</v>
      </c>
      <c r="S15" s="4" t="str">
        <f>IFERROR(VLOOKUP($B15+S$5,'Life tables'!$C$7:$D$32,2,FALSE)/VLOOKUP($B15,'Life tables'!$C$7:$D$32,2,FALSE),"")</f>
        <v/>
      </c>
      <c r="T15" s="4" t="str">
        <f>IFERROR(VLOOKUP($B15+T$5,'Life tables'!$C$7:$D$32,2,FALSE)/VLOOKUP($B15,'Life tables'!$C$7:$D$32,2,FALSE),"")</f>
        <v/>
      </c>
      <c r="U15" s="4" t="str">
        <f>IFERROR(VLOOKUP($B15+U$5,'Life tables'!$C$7:$D$32,2,FALSE)/VLOOKUP($B15,'Life tables'!$C$7:$D$32,2,FALSE),"")</f>
        <v/>
      </c>
      <c r="V15" s="4" t="str">
        <f>IFERROR(VLOOKUP($B15+V$5,'Life tables'!$C$7:$D$32,2,FALSE)/VLOOKUP($B15,'Life tables'!$C$7:$D$32,2,FALSE),"")</f>
        <v/>
      </c>
      <c r="W15" s="4" t="str">
        <f>IFERROR(VLOOKUP($B15+W$5,'Life tables'!$C$7:$D$32,2,FALSE)/VLOOKUP($B15,'Life tables'!$C$7:$D$32,2,FALSE),"")</f>
        <v/>
      </c>
      <c r="X15" s="4" t="str">
        <f>IFERROR(VLOOKUP($B15+X$5,'Life tables'!$C$7:$D$32,2,FALSE)/VLOOKUP($B15,'Life tables'!$C$7:$D$32,2,FALSE),"")</f>
        <v/>
      </c>
      <c r="Y15" s="4" t="str">
        <f>IFERROR(VLOOKUP($B15+Y$5,'Life tables'!$C$7:$D$32,2,FALSE)/VLOOKUP($B15,'Life tables'!$C$7:$D$32,2,FALSE),"")</f>
        <v/>
      </c>
      <c r="Z15" s="4" t="str">
        <f>IFERROR(VLOOKUP($B15+Z$5,'Life tables'!$C$7:$D$32,2,FALSE)/VLOOKUP($B15,'Life tables'!$C$7:$D$32,2,FALSE),"")</f>
        <v/>
      </c>
      <c r="AA15" s="4" t="str">
        <f>IFERROR(VLOOKUP($B15+AA$5,'Life tables'!$C$7:$D$32,2,FALSE)/VLOOKUP($B15,'Life tables'!$C$7:$D$32,2,FALSE),"")</f>
        <v/>
      </c>
      <c r="AB15" s="4">
        <f t="shared" si="0"/>
        <v>10.99875393403315</v>
      </c>
      <c r="AC15" s="4">
        <f t="shared" si="1"/>
        <v>11.49875393403315</v>
      </c>
      <c r="AE15" s="3" t="str">
        <f t="shared" si="2"/>
        <v>OK</v>
      </c>
    </row>
    <row r="16" spans="2:31" x14ac:dyDescent="0.25">
      <c r="B16" s="2">
        <v>10</v>
      </c>
      <c r="C16" s="4">
        <f>IFERROR(VLOOKUP($B16+C$5,'Life tables'!$C$7:$D$32,2,FALSE)/VLOOKUP($B16,'Life tables'!$C$7:$D$32,2,FALSE),"")</f>
        <v>0.99849999961446134</v>
      </c>
      <c r="D16" s="4">
        <f>IFERROR(VLOOKUP($B16+D$5,'Life tables'!$C$7:$D$32,2,FALSE)/VLOOKUP($B16,'Life tables'!$C$7:$D$32,2,FALSE),"")</f>
        <v>0.99600374946965442</v>
      </c>
      <c r="E16" s="4">
        <f>IFERROR(VLOOKUP($B16+E$5,'Life tables'!$C$7:$D$32,2,FALSE)/VLOOKUP($B16,'Life tables'!$C$7:$D$32,2,FALSE),"")</f>
        <v>0.99201973463664761</v>
      </c>
      <c r="F16" s="4">
        <f>IFERROR(VLOOKUP($B16+F$5,'Life tables'!$C$7:$D$32,2,FALSE)/VLOOKUP($B16,'Life tables'!$C$7:$D$32,2,FALSE),"")</f>
        <v>0.98408357649415112</v>
      </c>
      <c r="G16" s="4">
        <f>IFERROR(VLOOKUP($B16+G$5,'Life tables'!$C$7:$D$32,2,FALSE)/VLOOKUP($B16,'Life tables'!$C$7:$D$32,2,FALSE),"")</f>
        <v>0.97030640648154132</v>
      </c>
      <c r="H16" s="4">
        <f>IFERROR(VLOOKUP($B16+H$5,'Life tables'!$C$7:$D$32,2,FALSE)/VLOOKUP($B16,'Life tables'!$C$7:$D$32,2,FALSE),"")</f>
        <v>0.94604874594250932</v>
      </c>
      <c r="I16" s="4">
        <f>IFERROR(VLOOKUP($B16+I$5,'Life tables'!$C$7:$D$32,2,FALSE)/VLOOKUP($B16,'Life tables'!$C$7:$D$32,2,FALSE),"")</f>
        <v>0.90631469863101966</v>
      </c>
      <c r="J16" s="4">
        <f>IFERROR(VLOOKUP($B16+J$5,'Life tables'!$C$7:$D$32,2,FALSE)/VLOOKUP($B16,'Life tables'!$C$7:$D$32,2,FALSE),"")</f>
        <v>0.84377898447675026</v>
      </c>
      <c r="K16" s="4">
        <f>IFERROR(VLOOKUP($B16+K$5,'Life tables'!$C$7:$D$32,2,FALSE)/VLOOKUP($B16,'Life tables'!$C$7:$D$32,2,FALSE),"")</f>
        <v>0.75011951771053142</v>
      </c>
      <c r="L16" s="4">
        <f>IFERROR(VLOOKUP($B16+L$5,'Life tables'!$C$7:$D$32,2,FALSE)/VLOOKUP($B16,'Life tables'!$C$7:$D$32,2,FALSE),"")</f>
        <v>0.62259919967963473</v>
      </c>
      <c r="M16" s="4">
        <f>IFERROR(VLOOKUP($B16+M$5,'Life tables'!$C$7:$D$32,2,FALSE)/VLOOKUP($B16,'Life tables'!$C$7:$D$32,2,FALSE),"")</f>
        <v>0.46570420141264324</v>
      </c>
      <c r="N16" s="4">
        <f>IFERROR(VLOOKUP($B16+N$5,'Life tables'!$C$7:$D$32,2,FALSE)/VLOOKUP($B16,'Life tables'!$C$7:$D$32,2,FALSE),"")</f>
        <v>0.29991350535184985</v>
      </c>
      <c r="O16" s="4">
        <f>IFERROR(VLOOKUP($B16+O$5,'Life tables'!$C$7:$D$32,2,FALSE)/VLOOKUP($B16,'Life tables'!$C$7:$D$32,2,FALSE),"")</f>
        <v>0.15655484970117658</v>
      </c>
      <c r="P16" s="4">
        <f>IFERROR(VLOOKUP($B16+P$5,'Life tables'!$C$7:$D$32,2,FALSE)/VLOOKUP($B16,'Life tables'!$C$7:$D$32,2,FALSE),"")</f>
        <v>6.1369500696819991E-2</v>
      </c>
      <c r="Q16" s="4">
        <f>IFERROR(VLOOKUP($B16+Q$5,'Life tables'!$C$7:$D$32,2,FALSE)/VLOOKUP($B16,'Life tables'!$C$7:$D$32,2,FALSE),"")</f>
        <v>1.6447026114365028E-2</v>
      </c>
      <c r="R16" s="4" t="str">
        <f>IFERROR(VLOOKUP($B16+R$5,'Life tables'!$C$7:$D$32,2,FALSE)/VLOOKUP($B16,'Life tables'!$C$7:$D$32,2,FALSE),"")</f>
        <v/>
      </c>
      <c r="S16" s="4" t="str">
        <f>IFERROR(VLOOKUP($B16+S$5,'Life tables'!$C$7:$D$32,2,FALSE)/VLOOKUP($B16,'Life tables'!$C$7:$D$32,2,FALSE),"")</f>
        <v/>
      </c>
      <c r="T16" s="4" t="str">
        <f>IFERROR(VLOOKUP($B16+T$5,'Life tables'!$C$7:$D$32,2,FALSE)/VLOOKUP($B16,'Life tables'!$C$7:$D$32,2,FALSE),"")</f>
        <v/>
      </c>
      <c r="U16" s="4" t="str">
        <f>IFERROR(VLOOKUP($B16+U$5,'Life tables'!$C$7:$D$32,2,FALSE)/VLOOKUP($B16,'Life tables'!$C$7:$D$32,2,FALSE),"")</f>
        <v/>
      </c>
      <c r="V16" s="4" t="str">
        <f>IFERROR(VLOOKUP($B16+V$5,'Life tables'!$C$7:$D$32,2,FALSE)/VLOOKUP($B16,'Life tables'!$C$7:$D$32,2,FALSE),"")</f>
        <v/>
      </c>
      <c r="W16" s="4" t="str">
        <f>IFERROR(VLOOKUP($B16+W$5,'Life tables'!$C$7:$D$32,2,FALSE)/VLOOKUP($B16,'Life tables'!$C$7:$D$32,2,FALSE),"")</f>
        <v/>
      </c>
      <c r="X16" s="4" t="str">
        <f>IFERROR(VLOOKUP($B16+X$5,'Life tables'!$C$7:$D$32,2,FALSE)/VLOOKUP($B16,'Life tables'!$C$7:$D$32,2,FALSE),"")</f>
        <v/>
      </c>
      <c r="Y16" s="4" t="str">
        <f>IFERROR(VLOOKUP($B16+Y$5,'Life tables'!$C$7:$D$32,2,FALSE)/VLOOKUP($B16,'Life tables'!$C$7:$D$32,2,FALSE),"")</f>
        <v/>
      </c>
      <c r="Z16" s="4" t="str">
        <f>IFERROR(VLOOKUP($B16+Z$5,'Life tables'!$C$7:$D$32,2,FALSE)/VLOOKUP($B16,'Life tables'!$C$7:$D$32,2,FALSE),"")</f>
        <v/>
      </c>
      <c r="AA16" s="4" t="str">
        <f>IFERROR(VLOOKUP($B16+AA$5,'Life tables'!$C$7:$D$32,2,FALSE)/VLOOKUP($B16,'Life tables'!$C$7:$D$32,2,FALSE),"")</f>
        <v/>
      </c>
      <c r="AB16" s="4">
        <f t="shared" si="0"/>
        <v>10.009763696413756</v>
      </c>
      <c r="AC16" s="4">
        <f t="shared" si="1"/>
        <v>10.509763696413756</v>
      </c>
      <c r="AE16" s="3" t="str">
        <f t="shared" si="2"/>
        <v>OK</v>
      </c>
    </row>
    <row r="17" spans="2:31" x14ac:dyDescent="0.25">
      <c r="B17" s="2">
        <v>11</v>
      </c>
      <c r="C17" s="4">
        <f>IFERROR(VLOOKUP($B17+C$5,'Life tables'!$C$7:$D$32,2,FALSE)/VLOOKUP($B17,'Life tables'!$C$7:$D$32,2,FALSE),"")</f>
        <v>0.99749999985401028</v>
      </c>
      <c r="D17" s="4">
        <f>IFERROR(VLOOKUP($B17+D$5,'Life tables'!$C$7:$D$32,2,FALSE)/VLOOKUP($B17,'Life tables'!$C$7:$D$32,2,FALSE),"")</f>
        <v>0.99351000001971379</v>
      </c>
      <c r="E17" s="4">
        <f>IFERROR(VLOOKUP($B17+E$5,'Life tables'!$C$7:$D$32,2,FALSE)/VLOOKUP($B17,'Life tables'!$C$7:$D$32,2,FALSE),"")</f>
        <v>0.98556191975375396</v>
      </c>
      <c r="F17" s="4">
        <f>IFERROR(VLOOKUP($B17+F$5,'Life tables'!$C$7:$D$32,2,FALSE)/VLOOKUP($B17,'Life tables'!$C$7:$D$32,2,FALSE),"")</f>
        <v>0.97176405293559731</v>
      </c>
      <c r="G17" s="4">
        <f>IFERROR(VLOOKUP($B17+G$5,'Life tables'!$C$7:$D$32,2,FALSE)/VLOOKUP($B17,'Life tables'!$C$7:$D$32,2,FALSE),"")</f>
        <v>0.94746995123464761</v>
      </c>
      <c r="H17" s="4">
        <f>IFERROR(VLOOKUP($B17+H$5,'Life tables'!$C$7:$D$32,2,FALSE)/VLOOKUP($B17,'Life tables'!$C$7:$D$32,2,FALSE),"")</f>
        <v>0.9076762133009153</v>
      </c>
      <c r="I17" s="4">
        <f>IFERROR(VLOOKUP($B17+I$5,'Life tables'!$C$7:$D$32,2,FALSE)/VLOOKUP($B17,'Life tables'!$C$7:$D$32,2,FALSE),"")</f>
        <v>0.84504655463450018</v>
      </c>
      <c r="J17" s="4">
        <f>IFERROR(VLOOKUP($B17+J$5,'Life tables'!$C$7:$D$32,2,FALSE)/VLOOKUP($B17,'Life tables'!$C$7:$D$32,2,FALSE),"")</f>
        <v>0.75124638758153828</v>
      </c>
      <c r="K17" s="4">
        <f>IFERROR(VLOOKUP($B17+K$5,'Life tables'!$C$7:$D$32,2,FALSE)/VLOOKUP($B17,'Life tables'!$C$7:$D$32,2,FALSE),"")</f>
        <v>0.62353450167254021</v>
      </c>
      <c r="L17" s="4">
        <f>IFERROR(VLOOKUP($B17+L$5,'Life tables'!$C$7:$D$32,2,FALSE)/VLOOKUP($B17,'Life tables'!$C$7:$D$32,2,FALSE),"")</f>
        <v>0.46640380730341502</v>
      </c>
      <c r="M17" s="4">
        <f>IFERROR(VLOOKUP($B17+M$5,'Life tables'!$C$7:$D$32,2,FALSE)/VLOOKUP($B17,'Life tables'!$C$7:$D$32,2,FALSE),"")</f>
        <v>0.30036405154496926</v>
      </c>
      <c r="N17" s="4">
        <f>IFERROR(VLOOKUP($B17+N$5,'Life tables'!$C$7:$D$32,2,FALSE)/VLOOKUP($B17,'Life tables'!$C$7:$D$32,2,FALSE),"")</f>
        <v>0.15679003481384599</v>
      </c>
      <c r="O17" s="4">
        <f>IFERROR(VLOOKUP($B17+O$5,'Life tables'!$C$7:$D$32,2,FALSE)/VLOOKUP($B17,'Life tables'!$C$7:$D$32,2,FALSE),"")</f>
        <v>6.1461693260406458E-2</v>
      </c>
      <c r="P17" s="4">
        <f>IFERROR(VLOOKUP($B17+P$5,'Life tables'!$C$7:$D$32,2,FALSE)/VLOOKUP($B17,'Life tables'!$C$7:$D$32,2,FALSE),"")</f>
        <v>1.6471733721297465E-2</v>
      </c>
      <c r="Q17" s="4" t="str">
        <f>IFERROR(VLOOKUP($B17+Q$5,'Life tables'!$C$7:$D$32,2,FALSE)/VLOOKUP($B17,'Life tables'!$C$7:$D$32,2,FALSE),"")</f>
        <v/>
      </c>
      <c r="R17" s="4" t="str">
        <f>IFERROR(VLOOKUP($B17+R$5,'Life tables'!$C$7:$D$32,2,FALSE)/VLOOKUP($B17,'Life tables'!$C$7:$D$32,2,FALSE),"")</f>
        <v/>
      </c>
      <c r="S17" s="4" t="str">
        <f>IFERROR(VLOOKUP($B17+S$5,'Life tables'!$C$7:$D$32,2,FALSE)/VLOOKUP($B17,'Life tables'!$C$7:$D$32,2,FALSE),"")</f>
        <v/>
      </c>
      <c r="T17" s="4" t="str">
        <f>IFERROR(VLOOKUP($B17+T$5,'Life tables'!$C$7:$D$32,2,FALSE)/VLOOKUP($B17,'Life tables'!$C$7:$D$32,2,FALSE),"")</f>
        <v/>
      </c>
      <c r="U17" s="4" t="str">
        <f>IFERROR(VLOOKUP($B17+U$5,'Life tables'!$C$7:$D$32,2,FALSE)/VLOOKUP($B17,'Life tables'!$C$7:$D$32,2,FALSE),"")</f>
        <v/>
      </c>
      <c r="V17" s="4" t="str">
        <f>IFERROR(VLOOKUP($B17+V$5,'Life tables'!$C$7:$D$32,2,FALSE)/VLOOKUP($B17,'Life tables'!$C$7:$D$32,2,FALSE),"")</f>
        <v/>
      </c>
      <c r="W17" s="4" t="str">
        <f>IFERROR(VLOOKUP($B17+W$5,'Life tables'!$C$7:$D$32,2,FALSE)/VLOOKUP($B17,'Life tables'!$C$7:$D$32,2,FALSE),"")</f>
        <v/>
      </c>
      <c r="X17" s="4" t="str">
        <f>IFERROR(VLOOKUP($B17+X$5,'Life tables'!$C$7:$D$32,2,FALSE)/VLOOKUP($B17,'Life tables'!$C$7:$D$32,2,FALSE),"")</f>
        <v/>
      </c>
      <c r="Y17" s="4" t="str">
        <f>IFERROR(VLOOKUP($B17+Y$5,'Life tables'!$C$7:$D$32,2,FALSE)/VLOOKUP($B17,'Life tables'!$C$7:$D$32,2,FALSE),"")</f>
        <v/>
      </c>
      <c r="Z17" s="4" t="str">
        <f>IFERROR(VLOOKUP($B17+Z$5,'Life tables'!$C$7:$D$32,2,FALSE)/VLOOKUP($B17,'Life tables'!$C$7:$D$32,2,FALSE),"")</f>
        <v/>
      </c>
      <c r="AA17" s="4" t="str">
        <f>IFERROR(VLOOKUP($B17+AA$5,'Life tables'!$C$7:$D$32,2,FALSE)/VLOOKUP($B17,'Life tables'!$C$7:$D$32,2,FALSE),"")</f>
        <v/>
      </c>
      <c r="AB17" s="4">
        <f t="shared" si="0"/>
        <v>9.024800901631151</v>
      </c>
      <c r="AC17" s="4">
        <f t="shared" si="1"/>
        <v>9.524800901631151</v>
      </c>
      <c r="AE17" s="3" t="str">
        <f t="shared" si="2"/>
        <v>OK</v>
      </c>
    </row>
    <row r="18" spans="2:31" x14ac:dyDescent="0.25">
      <c r="B18" s="2">
        <v>12</v>
      </c>
      <c r="C18" s="4">
        <f>IFERROR(VLOOKUP($B18+C$5,'Life tables'!$C$7:$D$32,2,FALSE)/VLOOKUP($B18,'Life tables'!$C$7:$D$32,2,FALSE),"")</f>
        <v>0.99600000016553336</v>
      </c>
      <c r="D18" s="4">
        <f>IFERROR(VLOOKUP($B18+D$5,'Life tables'!$C$7:$D$32,2,FALSE)/VLOOKUP($B18,'Life tables'!$C$7:$D$32,2,FALSE),"")</f>
        <v>0.98803199989774082</v>
      </c>
      <c r="E18" s="4">
        <f>IFERROR(VLOOKUP($B18+E$5,'Life tables'!$C$7:$D$32,2,FALSE)/VLOOKUP($B18,'Life tables'!$C$7:$D$32,2,FALSE),"")</f>
        <v>0.97419955195771479</v>
      </c>
      <c r="F18" s="4">
        <f>IFERROR(VLOOKUP($B18+F$5,'Life tables'!$C$7:$D$32,2,FALSE)/VLOOKUP($B18,'Life tables'!$C$7:$D$32,2,FALSE),"")</f>
        <v>0.94984456278026586</v>
      </c>
      <c r="G18" s="4">
        <f>IFERROR(VLOOKUP($B18+G$5,'Life tables'!$C$7:$D$32,2,FALSE)/VLOOKUP($B18,'Life tables'!$C$7:$D$32,2,FALSE),"")</f>
        <v>0.90995109116166295</v>
      </c>
      <c r="H18" s="4">
        <f>IFERROR(VLOOKUP($B18+H$5,'Life tables'!$C$7:$D$32,2,FALSE)/VLOOKUP($B18,'Life tables'!$C$7:$D$32,2,FALSE),"")</f>
        <v>0.847164465922985</v>
      </c>
      <c r="I18" s="4">
        <f>IFERROR(VLOOKUP($B18+I$5,'Life tables'!$C$7:$D$32,2,FALSE)/VLOOKUP($B18,'Life tables'!$C$7:$D$32,2,FALSE),"")</f>
        <v>0.75312921071828309</v>
      </c>
      <c r="J18" s="4">
        <f>IFERROR(VLOOKUP($B18+J$5,'Life tables'!$C$7:$D$32,2,FALSE)/VLOOKUP($B18,'Life tables'!$C$7:$D$32,2,FALSE),"")</f>
        <v>0.62509724487598795</v>
      </c>
      <c r="K18" s="4">
        <f>IFERROR(VLOOKUP($B18+K$5,'Life tables'!$C$7:$D$32,2,FALSE)/VLOOKUP($B18,'Life tables'!$C$7:$D$32,2,FALSE),"")</f>
        <v>0.4675727392197252</v>
      </c>
      <c r="L18" s="4">
        <f>IFERROR(VLOOKUP($B18+L$5,'Life tables'!$C$7:$D$32,2,FALSE)/VLOOKUP($B18,'Life tables'!$C$7:$D$32,2,FALSE),"")</f>
        <v>0.30111684369817465</v>
      </c>
      <c r="M18" s="4">
        <f>IFERROR(VLOOKUP($B18+M$5,'Life tables'!$C$7:$D$32,2,FALSE)/VLOOKUP($B18,'Life tables'!$C$7:$D$32,2,FALSE),"")</f>
        <v>0.15718299231758703</v>
      </c>
      <c r="N18" s="4">
        <f>IFERROR(VLOOKUP($B18+N$5,'Life tables'!$C$7:$D$32,2,FALSE)/VLOOKUP($B18,'Life tables'!$C$7:$D$32,2,FALSE),"")</f>
        <v>6.1615732600903979E-2</v>
      </c>
      <c r="O18" s="4">
        <f>IFERROR(VLOOKUP($B18+O$5,'Life tables'!$C$7:$D$32,2,FALSE)/VLOOKUP($B18,'Life tables'!$C$7:$D$32,2,FALSE),"")</f>
        <v>1.6513016264369115E-2</v>
      </c>
      <c r="P18" s="4" t="str">
        <f>IFERROR(VLOOKUP($B18+P$5,'Life tables'!$C$7:$D$32,2,FALSE)/VLOOKUP($B18,'Life tables'!$C$7:$D$32,2,FALSE),"")</f>
        <v/>
      </c>
      <c r="Q18" s="4" t="str">
        <f>IFERROR(VLOOKUP($B18+Q$5,'Life tables'!$C$7:$D$32,2,FALSE)/VLOOKUP($B18,'Life tables'!$C$7:$D$32,2,FALSE),"")</f>
        <v/>
      </c>
      <c r="R18" s="4" t="str">
        <f>IFERROR(VLOOKUP($B18+R$5,'Life tables'!$C$7:$D$32,2,FALSE)/VLOOKUP($B18,'Life tables'!$C$7:$D$32,2,FALSE),"")</f>
        <v/>
      </c>
      <c r="S18" s="4" t="str">
        <f>IFERROR(VLOOKUP($B18+S$5,'Life tables'!$C$7:$D$32,2,FALSE)/VLOOKUP($B18,'Life tables'!$C$7:$D$32,2,FALSE),"")</f>
        <v/>
      </c>
      <c r="T18" s="4" t="str">
        <f>IFERROR(VLOOKUP($B18+T$5,'Life tables'!$C$7:$D$32,2,FALSE)/VLOOKUP($B18,'Life tables'!$C$7:$D$32,2,FALSE),"")</f>
        <v/>
      </c>
      <c r="U18" s="4" t="str">
        <f>IFERROR(VLOOKUP($B18+U$5,'Life tables'!$C$7:$D$32,2,FALSE)/VLOOKUP($B18,'Life tables'!$C$7:$D$32,2,FALSE),"")</f>
        <v/>
      </c>
      <c r="V18" s="4" t="str">
        <f>IFERROR(VLOOKUP($B18+V$5,'Life tables'!$C$7:$D$32,2,FALSE)/VLOOKUP($B18,'Life tables'!$C$7:$D$32,2,FALSE),"")</f>
        <v/>
      </c>
      <c r="W18" s="4" t="str">
        <f>IFERROR(VLOOKUP($B18+W$5,'Life tables'!$C$7:$D$32,2,FALSE)/VLOOKUP($B18,'Life tables'!$C$7:$D$32,2,FALSE),"")</f>
        <v/>
      </c>
      <c r="X18" s="4" t="str">
        <f>IFERROR(VLOOKUP($B18+X$5,'Life tables'!$C$7:$D$32,2,FALSE)/VLOOKUP($B18,'Life tables'!$C$7:$D$32,2,FALSE),"")</f>
        <v/>
      </c>
      <c r="Y18" s="4" t="str">
        <f>IFERROR(VLOOKUP($B18+Y$5,'Life tables'!$C$7:$D$32,2,FALSE)/VLOOKUP($B18,'Life tables'!$C$7:$D$32,2,FALSE),"")</f>
        <v/>
      </c>
      <c r="Z18" s="4" t="str">
        <f>IFERROR(VLOOKUP($B18+Z$5,'Life tables'!$C$7:$D$32,2,FALSE)/VLOOKUP($B18,'Life tables'!$C$7:$D$32,2,FALSE),"")</f>
        <v/>
      </c>
      <c r="AA18" s="4" t="str">
        <f>IFERROR(VLOOKUP($B18+AA$5,'Life tables'!$C$7:$D$32,2,FALSE)/VLOOKUP($B18,'Life tables'!$C$7:$D$32,2,FALSE),"")</f>
        <v/>
      </c>
      <c r="AB18" s="4">
        <f t="shared" si="0"/>
        <v>8.0474194515809341</v>
      </c>
      <c r="AC18" s="4">
        <f t="shared" si="1"/>
        <v>8.5474194515809341</v>
      </c>
      <c r="AE18" s="3" t="str">
        <f t="shared" si="2"/>
        <v>OK</v>
      </c>
    </row>
    <row r="19" spans="2:31" x14ac:dyDescent="0.25">
      <c r="B19" s="2">
        <v>13</v>
      </c>
      <c r="C19" s="4">
        <f>IFERROR(VLOOKUP($B19+C$5,'Life tables'!$C$7:$D$32,2,FALSE)/VLOOKUP($B19,'Life tables'!$C$7:$D$32,2,FALSE),"")</f>
        <v>0.99199999973246156</v>
      </c>
      <c r="D19" s="4">
        <f>IFERROR(VLOOKUP($B19+D$5,'Life tables'!$C$7:$D$32,2,FALSE)/VLOOKUP($B19,'Life tables'!$C$7:$D$32,2,FALSE),"")</f>
        <v>0.97811199979498453</v>
      </c>
      <c r="E19" s="4">
        <f>IFERROR(VLOOKUP($B19+E$5,'Life tables'!$C$7:$D$32,2,FALSE)/VLOOKUP($B19,'Life tables'!$C$7:$D$32,2,FALSE),"")</f>
        <v>0.9536591994200837</v>
      </c>
      <c r="F19" s="4">
        <f>IFERROR(VLOOKUP($B19+F$5,'Life tables'!$C$7:$D$32,2,FALSE)/VLOOKUP($B19,'Life tables'!$C$7:$D$32,2,FALSE),"")</f>
        <v>0.91360551306268156</v>
      </c>
      <c r="G19" s="4">
        <f>IFERROR(VLOOKUP($B19+G$5,'Life tables'!$C$7:$D$32,2,FALSE)/VLOOKUP($B19,'Life tables'!$C$7:$D$32,2,FALSE),"")</f>
        <v>0.85056673271303995</v>
      </c>
      <c r="H19" s="4">
        <f>IFERROR(VLOOKUP($B19+H$5,'Life tables'!$C$7:$D$32,2,FALSE)/VLOOKUP($B19,'Life tables'!$C$7:$D$32,2,FALSE),"")</f>
        <v>0.75615382589670121</v>
      </c>
      <c r="I19" s="4">
        <f>IFERROR(VLOOKUP($B19+I$5,'Life tables'!$C$7:$D$32,2,FALSE)/VLOOKUP($B19,'Life tables'!$C$7:$D$32,2,FALSE),"")</f>
        <v>0.62760767547399399</v>
      </c>
      <c r="J19" s="4">
        <f>IFERROR(VLOOKUP($B19+J$5,'Life tables'!$C$7:$D$32,2,FALSE)/VLOOKUP($B19,'Life tables'!$C$7:$D$32,2,FALSE),"")</f>
        <v>0.46945054130724445</v>
      </c>
      <c r="K19" s="4">
        <f>IFERROR(VLOOKUP($B19+K$5,'Life tables'!$C$7:$D$32,2,FALSE)/VLOOKUP($B19,'Life tables'!$C$7:$D$32,2,FALSE),"")</f>
        <v>0.30232614824109399</v>
      </c>
      <c r="L19" s="4">
        <f>IFERROR(VLOOKUP($B19+L$5,'Life tables'!$C$7:$D$32,2,FALSE)/VLOOKUP($B19,'Life tables'!$C$7:$D$32,2,FALSE),"")</f>
        <v>0.15781424928861801</v>
      </c>
      <c r="M19" s="4">
        <f>IFERROR(VLOOKUP($B19+M$5,'Life tables'!$C$7:$D$32,2,FALSE)/VLOOKUP($B19,'Life tables'!$C$7:$D$32,2,FALSE),"")</f>
        <v>6.1863185331991526E-2</v>
      </c>
      <c r="N19" s="4">
        <f>IFERROR(VLOOKUP($B19+N$5,'Life tables'!$C$7:$D$32,2,FALSE)/VLOOKUP($B19,'Life tables'!$C$7:$D$32,2,FALSE),"")</f>
        <v>1.657933359600872E-2</v>
      </c>
      <c r="O19" s="4" t="str">
        <f>IFERROR(VLOOKUP($B19+O$5,'Life tables'!$C$7:$D$32,2,FALSE)/VLOOKUP($B19,'Life tables'!$C$7:$D$32,2,FALSE),"")</f>
        <v/>
      </c>
      <c r="P19" s="4" t="str">
        <f>IFERROR(VLOOKUP($B19+P$5,'Life tables'!$C$7:$D$32,2,FALSE)/VLOOKUP($B19,'Life tables'!$C$7:$D$32,2,FALSE),"")</f>
        <v/>
      </c>
      <c r="Q19" s="4" t="str">
        <f>IFERROR(VLOOKUP($B19+Q$5,'Life tables'!$C$7:$D$32,2,FALSE)/VLOOKUP($B19,'Life tables'!$C$7:$D$32,2,FALSE),"")</f>
        <v/>
      </c>
      <c r="R19" s="4" t="str">
        <f>IFERROR(VLOOKUP($B19+R$5,'Life tables'!$C$7:$D$32,2,FALSE)/VLOOKUP($B19,'Life tables'!$C$7:$D$32,2,FALSE),"")</f>
        <v/>
      </c>
      <c r="S19" s="4" t="str">
        <f>IFERROR(VLOOKUP($B19+S$5,'Life tables'!$C$7:$D$32,2,FALSE)/VLOOKUP($B19,'Life tables'!$C$7:$D$32,2,FALSE),"")</f>
        <v/>
      </c>
      <c r="T19" s="4" t="str">
        <f>IFERROR(VLOOKUP($B19+T$5,'Life tables'!$C$7:$D$32,2,FALSE)/VLOOKUP($B19,'Life tables'!$C$7:$D$32,2,FALSE),"")</f>
        <v/>
      </c>
      <c r="U19" s="4" t="str">
        <f>IFERROR(VLOOKUP($B19+U$5,'Life tables'!$C$7:$D$32,2,FALSE)/VLOOKUP($B19,'Life tables'!$C$7:$D$32,2,FALSE),"")</f>
        <v/>
      </c>
      <c r="V19" s="4" t="str">
        <f>IFERROR(VLOOKUP($B19+V$5,'Life tables'!$C$7:$D$32,2,FALSE)/VLOOKUP($B19,'Life tables'!$C$7:$D$32,2,FALSE),"")</f>
        <v/>
      </c>
      <c r="W19" s="4" t="str">
        <f>IFERROR(VLOOKUP($B19+W$5,'Life tables'!$C$7:$D$32,2,FALSE)/VLOOKUP($B19,'Life tables'!$C$7:$D$32,2,FALSE),"")</f>
        <v/>
      </c>
      <c r="X19" s="4" t="str">
        <f>IFERROR(VLOOKUP($B19+X$5,'Life tables'!$C$7:$D$32,2,FALSE)/VLOOKUP($B19,'Life tables'!$C$7:$D$32,2,FALSE),"")</f>
        <v/>
      </c>
      <c r="Y19" s="4" t="str">
        <f>IFERROR(VLOOKUP($B19+Y$5,'Life tables'!$C$7:$D$32,2,FALSE)/VLOOKUP($B19,'Life tables'!$C$7:$D$32,2,FALSE),"")</f>
        <v/>
      </c>
      <c r="Z19" s="4" t="str">
        <f>IFERROR(VLOOKUP($B19+Z$5,'Life tables'!$C$7:$D$32,2,FALSE)/VLOOKUP($B19,'Life tables'!$C$7:$D$32,2,FALSE),"")</f>
        <v/>
      </c>
      <c r="AA19" s="4" t="str">
        <f>IFERROR(VLOOKUP($B19+AA$5,'Life tables'!$C$7:$D$32,2,FALSE)/VLOOKUP($B19,'Life tables'!$C$7:$D$32,2,FALSE),"")</f>
        <v/>
      </c>
      <c r="AB19" s="4">
        <f t="shared" si="0"/>
        <v>7.0797384038589044</v>
      </c>
      <c r="AC19" s="4">
        <f t="shared" si="1"/>
        <v>7.5797384038589044</v>
      </c>
      <c r="AE19" s="3" t="str">
        <f t="shared" si="2"/>
        <v>OK</v>
      </c>
    </row>
    <row r="20" spans="2:31" x14ac:dyDescent="0.25">
      <c r="B20" s="2">
        <v>14</v>
      </c>
      <c r="C20" s="4">
        <f>IFERROR(VLOOKUP($B20+C$5,'Life tables'!$C$7:$D$32,2,FALSE)/VLOOKUP($B20,'Life tables'!$C$7:$D$32,2,FALSE),"")</f>
        <v>0.98600000005925148</v>
      </c>
      <c r="D20" s="4">
        <f>IFERROR(VLOOKUP($B20+D$5,'Life tables'!$C$7:$D$32,2,FALSE)/VLOOKUP($B20,'Life tables'!$C$7:$D$32,2,FALSE),"")</f>
        <v>0.96134999967467927</v>
      </c>
      <c r="E20" s="4">
        <f>IFERROR(VLOOKUP($B20+E$5,'Life tables'!$C$7:$D$32,2,FALSE)/VLOOKUP($B20,'Life tables'!$C$7:$D$32,2,FALSE),"")</f>
        <v>0.92097329970673114</v>
      </c>
      <c r="F20" s="4">
        <f>IFERROR(VLOOKUP($B20+F$5,'Life tables'!$C$7:$D$32,2,FALSE)/VLOOKUP($B20,'Life tables'!$C$7:$D$32,2,FALSE),"")</f>
        <v>0.85742614207906687</v>
      </c>
      <c r="G20" s="4">
        <f>IFERROR(VLOOKUP($B20+G$5,'Life tables'!$C$7:$D$32,2,FALSE)/VLOOKUP($B20,'Life tables'!$C$7:$D$32,2,FALSE),"")</f>
        <v>0.76225184082725095</v>
      </c>
      <c r="H20" s="4">
        <f>IFERROR(VLOOKUP($B20+H$5,'Life tables'!$C$7:$D$32,2,FALSE)/VLOOKUP($B20,'Life tables'!$C$7:$D$32,2,FALSE),"")</f>
        <v>0.63266902786618673</v>
      </c>
      <c r="I20" s="4">
        <f>IFERROR(VLOOKUP($B20+I$5,'Life tables'!$C$7:$D$32,2,FALSE)/VLOOKUP($B20,'Life tables'!$C$7:$D$32,2,FALSE),"")</f>
        <v>0.4732364328970296</v>
      </c>
      <c r="J20" s="4">
        <f>IFERROR(VLOOKUP($B20+J$5,'Life tables'!$C$7:$D$32,2,FALSE)/VLOOKUP($B20,'Life tables'!$C$7:$D$32,2,FALSE),"")</f>
        <v>0.30476426242200616</v>
      </c>
      <c r="K20" s="4">
        <f>IFERROR(VLOOKUP($B20+K$5,'Life tables'!$C$7:$D$32,2,FALSE)/VLOOKUP($B20,'Life tables'!$C$7:$D$32,2,FALSE),"")</f>
        <v>0.15908694489030228</v>
      </c>
      <c r="L20" s="4">
        <f>IFERROR(VLOOKUP($B20+L$5,'Life tables'!$C$7:$D$32,2,FALSE)/VLOOKUP($B20,'Life tables'!$C$7:$D$32,2,FALSE),"")</f>
        <v>6.2362082004713486E-2</v>
      </c>
      <c r="M20" s="4">
        <f>IFERROR(VLOOKUP($B20+M$5,'Life tables'!$C$7:$D$32,2,FALSE)/VLOOKUP($B20,'Life tables'!$C$7:$D$32,2,FALSE),"")</f>
        <v>1.6713037903709777E-2</v>
      </c>
      <c r="N20" s="4" t="str">
        <f>IFERROR(VLOOKUP($B20+N$5,'Life tables'!$C$7:$D$32,2,FALSE)/VLOOKUP($B20,'Life tables'!$C$7:$D$32,2,FALSE),"")</f>
        <v/>
      </c>
      <c r="O20" s="4" t="str">
        <f>IFERROR(VLOOKUP($B20+O$5,'Life tables'!$C$7:$D$32,2,FALSE)/VLOOKUP($B20,'Life tables'!$C$7:$D$32,2,FALSE),"")</f>
        <v/>
      </c>
      <c r="P20" s="4" t="str">
        <f>IFERROR(VLOOKUP($B20+P$5,'Life tables'!$C$7:$D$32,2,FALSE)/VLOOKUP($B20,'Life tables'!$C$7:$D$32,2,FALSE),"")</f>
        <v/>
      </c>
      <c r="Q20" s="4" t="str">
        <f>IFERROR(VLOOKUP($B20+Q$5,'Life tables'!$C$7:$D$32,2,FALSE)/VLOOKUP($B20,'Life tables'!$C$7:$D$32,2,FALSE),"")</f>
        <v/>
      </c>
      <c r="R20" s="4" t="str">
        <f>IFERROR(VLOOKUP($B20+R$5,'Life tables'!$C$7:$D$32,2,FALSE)/VLOOKUP($B20,'Life tables'!$C$7:$D$32,2,FALSE),"")</f>
        <v/>
      </c>
      <c r="S20" s="4" t="str">
        <f>IFERROR(VLOOKUP($B20+S$5,'Life tables'!$C$7:$D$32,2,FALSE)/VLOOKUP($B20,'Life tables'!$C$7:$D$32,2,FALSE),"")</f>
        <v/>
      </c>
      <c r="T20" s="4" t="str">
        <f>IFERROR(VLOOKUP($B20+T$5,'Life tables'!$C$7:$D$32,2,FALSE)/VLOOKUP($B20,'Life tables'!$C$7:$D$32,2,FALSE),"")</f>
        <v/>
      </c>
      <c r="U20" s="4" t="str">
        <f>IFERROR(VLOOKUP($B20+U$5,'Life tables'!$C$7:$D$32,2,FALSE)/VLOOKUP($B20,'Life tables'!$C$7:$D$32,2,FALSE),"")</f>
        <v/>
      </c>
      <c r="V20" s="4" t="str">
        <f>IFERROR(VLOOKUP($B20+V$5,'Life tables'!$C$7:$D$32,2,FALSE)/VLOOKUP($B20,'Life tables'!$C$7:$D$32,2,FALSE),"")</f>
        <v/>
      </c>
      <c r="W20" s="4" t="str">
        <f>IFERROR(VLOOKUP($B20+W$5,'Life tables'!$C$7:$D$32,2,FALSE)/VLOOKUP($B20,'Life tables'!$C$7:$D$32,2,FALSE),"")</f>
        <v/>
      </c>
      <c r="X20" s="4" t="str">
        <f>IFERROR(VLOOKUP($B20+X$5,'Life tables'!$C$7:$D$32,2,FALSE)/VLOOKUP($B20,'Life tables'!$C$7:$D$32,2,FALSE),"")</f>
        <v/>
      </c>
      <c r="Y20" s="4" t="str">
        <f>IFERROR(VLOOKUP($B20+Y$5,'Life tables'!$C$7:$D$32,2,FALSE)/VLOOKUP($B20,'Life tables'!$C$7:$D$32,2,FALSE),"")</f>
        <v/>
      </c>
      <c r="Z20" s="4" t="str">
        <f>IFERROR(VLOOKUP($B20+Z$5,'Life tables'!$C$7:$D$32,2,FALSE)/VLOOKUP($B20,'Life tables'!$C$7:$D$32,2,FALSE),"")</f>
        <v/>
      </c>
      <c r="AA20" s="4" t="str">
        <f>IFERROR(VLOOKUP($B20+AA$5,'Life tables'!$C$7:$D$32,2,FALSE)/VLOOKUP($B20,'Life tables'!$C$7:$D$32,2,FALSE),"")</f>
        <v/>
      </c>
      <c r="AB20" s="4">
        <f t="shared" si="0"/>
        <v>6.136833070330928</v>
      </c>
      <c r="AC20" s="4">
        <f t="shared" si="1"/>
        <v>6.636833070330928</v>
      </c>
      <c r="AE20" s="3" t="str">
        <f t="shared" si="2"/>
        <v>OK</v>
      </c>
    </row>
    <row r="21" spans="2:31" x14ac:dyDescent="0.25">
      <c r="B21" s="2">
        <v>15</v>
      </c>
      <c r="C21" s="4">
        <f>IFERROR(VLOOKUP($B21+C$5,'Life tables'!$C$7:$D$32,2,FALSE)/VLOOKUP($B21,'Life tables'!$C$7:$D$32,2,FALSE),"")</f>
        <v>0.97499999961146966</v>
      </c>
      <c r="D21" s="4">
        <f>IFERROR(VLOOKUP($B21+D$5,'Life tables'!$C$7:$D$32,2,FALSE)/VLOOKUP($B21,'Life tables'!$C$7:$D$32,2,FALSE),"")</f>
        <v>0.93404999964643742</v>
      </c>
      <c r="E21" s="4">
        <f>IFERROR(VLOOKUP($B21+E$5,'Life tables'!$C$7:$D$32,2,FALSE)/VLOOKUP($B21,'Life tables'!$C$7:$D$32,2,FALSE),"")</f>
        <v>0.86960054972367329</v>
      </c>
      <c r="F21" s="4">
        <f>IFERROR(VLOOKUP($B21+F$5,'Life tables'!$C$7:$D$32,2,FALSE)/VLOOKUP($B21,'Life tables'!$C$7:$D$32,2,FALSE),"")</f>
        <v>0.77307488923067458</v>
      </c>
      <c r="G21" s="4">
        <f>IFERROR(VLOOKUP($B21+G$5,'Life tables'!$C$7:$D$32,2,FALSE)/VLOOKUP($B21,'Life tables'!$C$7:$D$32,2,FALSE),"")</f>
        <v>0.64165215804073827</v>
      </c>
      <c r="H21" s="4">
        <f>IFERROR(VLOOKUP($B21+H$5,'Life tables'!$C$7:$D$32,2,FALSE)/VLOOKUP($B21,'Life tables'!$C$7:$D$32,2,FALSE),"")</f>
        <v>0.47995581426834838</v>
      </c>
      <c r="I21" s="4">
        <f>IFERROR(VLOOKUP($B21+I$5,'Life tables'!$C$7:$D$32,2,FALSE)/VLOOKUP($B21,'Life tables'!$C$7:$D$32,2,FALSE),"")</f>
        <v>0.30909154401997169</v>
      </c>
      <c r="J21" s="4">
        <f>IFERROR(VLOOKUP($B21+J$5,'Life tables'!$C$7:$D$32,2,FALSE)/VLOOKUP($B21,'Life tables'!$C$7:$D$32,2,FALSE),"")</f>
        <v>0.1613457858831058</v>
      </c>
      <c r="K21" s="4">
        <f>IFERROR(VLOOKUP($B21+K$5,'Life tables'!$C$7:$D$32,2,FALSE)/VLOOKUP($B21,'Life tables'!$C$7:$D$32,2,FALSE),"")</f>
        <v>6.3247547668322496E-2</v>
      </c>
      <c r="L21" s="4">
        <f>IFERROR(VLOOKUP($B21+L$5,'Life tables'!$C$7:$D$32,2,FALSE)/VLOOKUP($B21,'Life tables'!$C$7:$D$32,2,FALSE),"")</f>
        <v>1.695034270051262E-2</v>
      </c>
      <c r="M21" s="4" t="str">
        <f>IFERROR(VLOOKUP($B21+M$5,'Life tables'!$C$7:$D$32,2,FALSE)/VLOOKUP($B21,'Life tables'!$C$7:$D$32,2,FALSE),"")</f>
        <v/>
      </c>
      <c r="N21" s="4" t="str">
        <f>IFERROR(VLOOKUP($B21+N$5,'Life tables'!$C$7:$D$32,2,FALSE)/VLOOKUP($B21,'Life tables'!$C$7:$D$32,2,FALSE),"")</f>
        <v/>
      </c>
      <c r="O21" s="4" t="str">
        <f>IFERROR(VLOOKUP($B21+O$5,'Life tables'!$C$7:$D$32,2,FALSE)/VLOOKUP($B21,'Life tables'!$C$7:$D$32,2,FALSE),"")</f>
        <v/>
      </c>
      <c r="P21" s="4" t="str">
        <f>IFERROR(VLOOKUP($B21+P$5,'Life tables'!$C$7:$D$32,2,FALSE)/VLOOKUP($B21,'Life tables'!$C$7:$D$32,2,FALSE),"")</f>
        <v/>
      </c>
      <c r="Q21" s="4" t="str">
        <f>IFERROR(VLOOKUP($B21+Q$5,'Life tables'!$C$7:$D$32,2,FALSE)/VLOOKUP($B21,'Life tables'!$C$7:$D$32,2,FALSE),"")</f>
        <v/>
      </c>
      <c r="R21" s="4" t="str">
        <f>IFERROR(VLOOKUP($B21+R$5,'Life tables'!$C$7:$D$32,2,FALSE)/VLOOKUP($B21,'Life tables'!$C$7:$D$32,2,FALSE),"")</f>
        <v/>
      </c>
      <c r="S21" s="4" t="str">
        <f>IFERROR(VLOOKUP($B21+S$5,'Life tables'!$C$7:$D$32,2,FALSE)/VLOOKUP($B21,'Life tables'!$C$7:$D$32,2,FALSE),"")</f>
        <v/>
      </c>
      <c r="T21" s="4" t="str">
        <f>IFERROR(VLOOKUP($B21+T$5,'Life tables'!$C$7:$D$32,2,FALSE)/VLOOKUP($B21,'Life tables'!$C$7:$D$32,2,FALSE),"")</f>
        <v/>
      </c>
      <c r="U21" s="4" t="str">
        <f>IFERROR(VLOOKUP($B21+U$5,'Life tables'!$C$7:$D$32,2,FALSE)/VLOOKUP($B21,'Life tables'!$C$7:$D$32,2,FALSE),"")</f>
        <v/>
      </c>
      <c r="V21" s="4" t="str">
        <f>IFERROR(VLOOKUP($B21+V$5,'Life tables'!$C$7:$D$32,2,FALSE)/VLOOKUP($B21,'Life tables'!$C$7:$D$32,2,FALSE),"")</f>
        <v/>
      </c>
      <c r="W21" s="4" t="str">
        <f>IFERROR(VLOOKUP($B21+W$5,'Life tables'!$C$7:$D$32,2,FALSE)/VLOOKUP($B21,'Life tables'!$C$7:$D$32,2,FALSE),"")</f>
        <v/>
      </c>
      <c r="X21" s="4" t="str">
        <f>IFERROR(VLOOKUP($B21+X$5,'Life tables'!$C$7:$D$32,2,FALSE)/VLOOKUP($B21,'Life tables'!$C$7:$D$32,2,FALSE),"")</f>
        <v/>
      </c>
      <c r="Y21" s="4" t="str">
        <f>IFERROR(VLOOKUP($B21+Y$5,'Life tables'!$C$7:$D$32,2,FALSE)/VLOOKUP($B21,'Life tables'!$C$7:$D$32,2,FALSE),"")</f>
        <v/>
      </c>
      <c r="Z21" s="4" t="str">
        <f>IFERROR(VLOOKUP($B21+Z$5,'Life tables'!$C$7:$D$32,2,FALSE)/VLOOKUP($B21,'Life tables'!$C$7:$D$32,2,FALSE),"")</f>
        <v/>
      </c>
      <c r="AA21" s="4" t="str">
        <f>IFERROR(VLOOKUP($B21+AA$5,'Life tables'!$C$7:$D$32,2,FALSE)/VLOOKUP($B21,'Life tables'!$C$7:$D$32,2,FALSE),"")</f>
        <v/>
      </c>
      <c r="AB21" s="4">
        <f t="shared" si="0"/>
        <v>5.2239686307932551</v>
      </c>
      <c r="AC21" s="4">
        <f t="shared" si="1"/>
        <v>5.7239686307932551</v>
      </c>
      <c r="AE21" s="3" t="str">
        <f t="shared" si="2"/>
        <v>OK</v>
      </c>
    </row>
    <row r="22" spans="2:31" x14ac:dyDescent="0.25">
      <c r="B22" s="2">
        <v>16</v>
      </c>
      <c r="C22" s="4">
        <f>IFERROR(VLOOKUP($B22+C$5,'Life tables'!$C$7:$D$32,2,FALSE)/VLOOKUP($B22,'Life tables'!$C$7:$D$32,2,FALSE),"")</f>
        <v>0.95800000001912766</v>
      </c>
      <c r="D22" s="4">
        <f>IFERROR(VLOOKUP($B22+D$5,'Life tables'!$C$7:$D$32,2,FALSE)/VLOOKUP($B22,'Life tables'!$C$7:$D$32,2,FALSE),"")</f>
        <v>0.89189800007200271</v>
      </c>
      <c r="E22" s="4">
        <f>IFERROR(VLOOKUP($B22+E$5,'Life tables'!$C$7:$D$32,2,FALSE)/VLOOKUP($B22,'Life tables'!$C$7:$D$32,2,FALSE),"")</f>
        <v>0.79289732260383505</v>
      </c>
      <c r="F22" s="4">
        <f>IFERROR(VLOOKUP($B22+F$5,'Life tables'!$C$7:$D$32,2,FALSE)/VLOOKUP($B22,'Life tables'!$C$7:$D$32,2,FALSE),"")</f>
        <v>0.65810477773993015</v>
      </c>
      <c r="G22" s="4">
        <f>IFERROR(VLOOKUP($B22+G$5,'Life tables'!$C$7:$D$32,2,FALSE)/VLOOKUP($B22,'Life tables'!$C$7:$D$32,2,FALSE),"")</f>
        <v>0.49226237380472543</v>
      </c>
      <c r="H22" s="4">
        <f>IFERROR(VLOOKUP($B22+H$5,'Life tables'!$C$7:$D$32,2,FALSE)/VLOOKUP($B22,'Life tables'!$C$7:$D$32,2,FALSE),"")</f>
        <v>0.31701696835194088</v>
      </c>
      <c r="I22" s="4">
        <f>IFERROR(VLOOKUP($B22+I$5,'Life tables'!$C$7:$D$32,2,FALSE)/VLOOKUP($B22,'Life tables'!$C$7:$D$32,2,FALSE),"")</f>
        <v>0.16548285738194965</v>
      </c>
      <c r="J22" s="4">
        <f>IFERROR(VLOOKUP($B22+J$5,'Life tables'!$C$7:$D$32,2,FALSE)/VLOOKUP($B22,'Life tables'!$C$7:$D$32,2,FALSE),"")</f>
        <v>6.4869279685667872E-2</v>
      </c>
      <c r="K22" s="4">
        <f>IFERROR(VLOOKUP($B22+K$5,'Life tables'!$C$7:$D$32,2,FALSE)/VLOOKUP($B22,'Life tables'!$C$7:$D$32,2,FALSE),"")</f>
        <v>1.7384966879248419E-2</v>
      </c>
      <c r="L22" s="4" t="str">
        <f>IFERROR(VLOOKUP($B22+L$5,'Life tables'!$C$7:$D$32,2,FALSE)/VLOOKUP($B22,'Life tables'!$C$7:$D$32,2,FALSE),"")</f>
        <v/>
      </c>
      <c r="M22" s="4" t="str">
        <f>IFERROR(VLOOKUP($B22+M$5,'Life tables'!$C$7:$D$32,2,FALSE)/VLOOKUP($B22,'Life tables'!$C$7:$D$32,2,FALSE),"")</f>
        <v/>
      </c>
      <c r="N22" s="4" t="str">
        <f>IFERROR(VLOOKUP($B22+N$5,'Life tables'!$C$7:$D$32,2,FALSE)/VLOOKUP($B22,'Life tables'!$C$7:$D$32,2,FALSE),"")</f>
        <v/>
      </c>
      <c r="O22" s="4" t="str">
        <f>IFERROR(VLOOKUP($B22+O$5,'Life tables'!$C$7:$D$32,2,FALSE)/VLOOKUP($B22,'Life tables'!$C$7:$D$32,2,FALSE),"")</f>
        <v/>
      </c>
      <c r="P22" s="4" t="str">
        <f>IFERROR(VLOOKUP($B22+P$5,'Life tables'!$C$7:$D$32,2,FALSE)/VLOOKUP($B22,'Life tables'!$C$7:$D$32,2,FALSE),"")</f>
        <v/>
      </c>
      <c r="Q22" s="4" t="str">
        <f>IFERROR(VLOOKUP($B22+Q$5,'Life tables'!$C$7:$D$32,2,FALSE)/VLOOKUP($B22,'Life tables'!$C$7:$D$32,2,FALSE),"")</f>
        <v/>
      </c>
      <c r="R22" s="4" t="str">
        <f>IFERROR(VLOOKUP($B22+R$5,'Life tables'!$C$7:$D$32,2,FALSE)/VLOOKUP($B22,'Life tables'!$C$7:$D$32,2,FALSE),"")</f>
        <v/>
      </c>
      <c r="S22" s="4" t="str">
        <f>IFERROR(VLOOKUP($B22+S$5,'Life tables'!$C$7:$D$32,2,FALSE)/VLOOKUP($B22,'Life tables'!$C$7:$D$32,2,FALSE),"")</f>
        <v/>
      </c>
      <c r="T22" s="4" t="str">
        <f>IFERROR(VLOOKUP($B22+T$5,'Life tables'!$C$7:$D$32,2,FALSE)/VLOOKUP($B22,'Life tables'!$C$7:$D$32,2,FALSE),"")</f>
        <v/>
      </c>
      <c r="U22" s="4" t="str">
        <f>IFERROR(VLOOKUP($B22+U$5,'Life tables'!$C$7:$D$32,2,FALSE)/VLOOKUP($B22,'Life tables'!$C$7:$D$32,2,FALSE),"")</f>
        <v/>
      </c>
      <c r="V22" s="4" t="str">
        <f>IFERROR(VLOOKUP($B22+V$5,'Life tables'!$C$7:$D$32,2,FALSE)/VLOOKUP($B22,'Life tables'!$C$7:$D$32,2,FALSE),"")</f>
        <v/>
      </c>
      <c r="W22" s="4" t="str">
        <f>IFERROR(VLOOKUP($B22+W$5,'Life tables'!$C$7:$D$32,2,FALSE)/VLOOKUP($B22,'Life tables'!$C$7:$D$32,2,FALSE),"")</f>
        <v/>
      </c>
      <c r="X22" s="4" t="str">
        <f>IFERROR(VLOOKUP($B22+X$5,'Life tables'!$C$7:$D$32,2,FALSE)/VLOOKUP($B22,'Life tables'!$C$7:$D$32,2,FALSE),"")</f>
        <v/>
      </c>
      <c r="Y22" s="4" t="str">
        <f>IFERROR(VLOOKUP($B22+Y$5,'Life tables'!$C$7:$D$32,2,FALSE)/VLOOKUP($B22,'Life tables'!$C$7:$D$32,2,FALSE),"")</f>
        <v/>
      </c>
      <c r="Z22" s="4" t="str">
        <f>IFERROR(VLOOKUP($B22+Z$5,'Life tables'!$C$7:$D$32,2,FALSE)/VLOOKUP($B22,'Life tables'!$C$7:$D$32,2,FALSE),"")</f>
        <v/>
      </c>
      <c r="AA22" s="4" t="str">
        <f>IFERROR(VLOOKUP($B22+AA$5,'Life tables'!$C$7:$D$32,2,FALSE)/VLOOKUP($B22,'Life tables'!$C$7:$D$32,2,FALSE),"")</f>
        <v/>
      </c>
      <c r="AB22" s="4">
        <f t="shared" si="0"/>
        <v>4.3579165465384282</v>
      </c>
      <c r="AC22" s="4">
        <f t="shared" si="1"/>
        <v>4.8579165465384282</v>
      </c>
      <c r="AE22" s="3" t="str">
        <f t="shared" si="2"/>
        <v>OK</v>
      </c>
    </row>
    <row r="23" spans="2:31" x14ac:dyDescent="0.25">
      <c r="B23" s="2">
        <v>17</v>
      </c>
      <c r="C23" s="4">
        <f>IFERROR(VLOOKUP($B23+C$5,'Life tables'!$C$7:$D$32,2,FALSE)/VLOOKUP($B23,'Life tables'!$C$7:$D$32,2,FALSE),"")</f>
        <v>0.93100000005657091</v>
      </c>
      <c r="D23" s="4">
        <f>IFERROR(VLOOKUP($B23+D$5,'Life tables'!$C$7:$D$32,2,FALSE)/VLOOKUP($B23,'Life tables'!$C$7:$D$32,2,FALSE),"")</f>
        <v>0.82765900061378272</v>
      </c>
      <c r="E23" s="4">
        <f>IFERROR(VLOOKUP($B23+E$5,'Life tables'!$C$7:$D$32,2,FALSE)/VLOOKUP($B23,'Life tables'!$C$7:$D$32,2,FALSE),"")</f>
        <v>0.68695697048725501</v>
      </c>
      <c r="F23" s="4">
        <f>IFERROR(VLOOKUP($B23+F$5,'Life tables'!$C$7:$D$32,2,FALSE)/VLOOKUP($B23,'Life tables'!$C$7:$D$32,2,FALSE),"")</f>
        <v>0.51384381398214696</v>
      </c>
      <c r="G23" s="4">
        <f>IFERROR(VLOOKUP($B23+G$5,'Life tables'!$C$7:$D$32,2,FALSE)/VLOOKUP($B23,'Life tables'!$C$7:$D$32,2,FALSE),"")</f>
        <v>0.33091541580961509</v>
      </c>
      <c r="H23" s="4">
        <f>IFERROR(VLOOKUP($B23+H$5,'Life tables'!$C$7:$D$32,2,FALSE)/VLOOKUP($B23,'Life tables'!$C$7:$D$32,2,FALSE),"")</f>
        <v>0.17273784695056948</v>
      </c>
      <c r="I23" s="4">
        <f>IFERROR(VLOOKUP($B23+I$5,'Life tables'!$C$7:$D$32,2,FALSE)/VLOOKUP($B23,'Life tables'!$C$7:$D$32,2,FALSE),"")</f>
        <v>6.7713235578677117E-2</v>
      </c>
      <c r="J23" s="4">
        <f>IFERROR(VLOOKUP($B23+J$5,'Life tables'!$C$7:$D$32,2,FALSE)/VLOOKUP($B23,'Life tables'!$C$7:$D$32,2,FALSE),"")</f>
        <v>1.814714705522057E-2</v>
      </c>
      <c r="K23" s="4" t="str">
        <f>IFERROR(VLOOKUP($B23+K$5,'Life tables'!$C$7:$D$32,2,FALSE)/VLOOKUP($B23,'Life tables'!$C$7:$D$32,2,FALSE),"")</f>
        <v/>
      </c>
      <c r="L23" s="4" t="str">
        <f>IFERROR(VLOOKUP($B23+L$5,'Life tables'!$C$7:$D$32,2,FALSE)/VLOOKUP($B23,'Life tables'!$C$7:$D$32,2,FALSE),"")</f>
        <v/>
      </c>
      <c r="M23" s="4" t="str">
        <f>IFERROR(VLOOKUP($B23+M$5,'Life tables'!$C$7:$D$32,2,FALSE)/VLOOKUP($B23,'Life tables'!$C$7:$D$32,2,FALSE),"")</f>
        <v/>
      </c>
      <c r="N23" s="4" t="str">
        <f>IFERROR(VLOOKUP($B23+N$5,'Life tables'!$C$7:$D$32,2,FALSE)/VLOOKUP($B23,'Life tables'!$C$7:$D$32,2,FALSE),"")</f>
        <v/>
      </c>
      <c r="O23" s="4" t="str">
        <f>IFERROR(VLOOKUP($B23+O$5,'Life tables'!$C$7:$D$32,2,FALSE)/VLOOKUP($B23,'Life tables'!$C$7:$D$32,2,FALSE),"")</f>
        <v/>
      </c>
      <c r="P23" s="4" t="str">
        <f>IFERROR(VLOOKUP($B23+P$5,'Life tables'!$C$7:$D$32,2,FALSE)/VLOOKUP($B23,'Life tables'!$C$7:$D$32,2,FALSE),"")</f>
        <v/>
      </c>
      <c r="Q23" s="4" t="str">
        <f>IFERROR(VLOOKUP($B23+Q$5,'Life tables'!$C$7:$D$32,2,FALSE)/VLOOKUP($B23,'Life tables'!$C$7:$D$32,2,FALSE),"")</f>
        <v/>
      </c>
      <c r="R23" s="4" t="str">
        <f>IFERROR(VLOOKUP($B23+R$5,'Life tables'!$C$7:$D$32,2,FALSE)/VLOOKUP($B23,'Life tables'!$C$7:$D$32,2,FALSE),"")</f>
        <v/>
      </c>
      <c r="S23" s="4" t="str">
        <f>IFERROR(VLOOKUP($B23+S$5,'Life tables'!$C$7:$D$32,2,FALSE)/VLOOKUP($B23,'Life tables'!$C$7:$D$32,2,FALSE),"")</f>
        <v/>
      </c>
      <c r="T23" s="4" t="str">
        <f>IFERROR(VLOOKUP($B23+T$5,'Life tables'!$C$7:$D$32,2,FALSE)/VLOOKUP($B23,'Life tables'!$C$7:$D$32,2,FALSE),"")</f>
        <v/>
      </c>
      <c r="U23" s="4" t="str">
        <f>IFERROR(VLOOKUP($B23+U$5,'Life tables'!$C$7:$D$32,2,FALSE)/VLOOKUP($B23,'Life tables'!$C$7:$D$32,2,FALSE),"")</f>
        <v/>
      </c>
      <c r="V23" s="4" t="str">
        <f>IFERROR(VLOOKUP($B23+V$5,'Life tables'!$C$7:$D$32,2,FALSE)/VLOOKUP($B23,'Life tables'!$C$7:$D$32,2,FALSE),"")</f>
        <v/>
      </c>
      <c r="W23" s="4" t="str">
        <f>IFERROR(VLOOKUP($B23+W$5,'Life tables'!$C$7:$D$32,2,FALSE)/VLOOKUP($B23,'Life tables'!$C$7:$D$32,2,FALSE),"")</f>
        <v/>
      </c>
      <c r="X23" s="4" t="str">
        <f>IFERROR(VLOOKUP($B23+X$5,'Life tables'!$C$7:$D$32,2,FALSE)/VLOOKUP($B23,'Life tables'!$C$7:$D$32,2,FALSE),"")</f>
        <v/>
      </c>
      <c r="Y23" s="4" t="str">
        <f>IFERROR(VLOOKUP($B23+Y$5,'Life tables'!$C$7:$D$32,2,FALSE)/VLOOKUP($B23,'Life tables'!$C$7:$D$32,2,FALSE),"")</f>
        <v/>
      </c>
      <c r="Z23" s="4" t="str">
        <f>IFERROR(VLOOKUP($B23+Z$5,'Life tables'!$C$7:$D$32,2,FALSE)/VLOOKUP($B23,'Life tables'!$C$7:$D$32,2,FALSE),"")</f>
        <v/>
      </c>
      <c r="AA23" s="4" t="str">
        <f>IFERROR(VLOOKUP($B23+AA$5,'Life tables'!$C$7:$D$32,2,FALSE)/VLOOKUP($B23,'Life tables'!$C$7:$D$32,2,FALSE),"")</f>
        <v/>
      </c>
      <c r="AB23" s="4">
        <f t="shared" si="0"/>
        <v>3.5489734305338376</v>
      </c>
      <c r="AC23" s="4">
        <f t="shared" si="1"/>
        <v>4.0489734305338381</v>
      </c>
      <c r="AE23" s="3" t="str">
        <f t="shared" si="2"/>
        <v>OK</v>
      </c>
    </row>
    <row r="24" spans="2:31" x14ac:dyDescent="0.25">
      <c r="B24" s="2">
        <v>18</v>
      </c>
      <c r="C24" s="4">
        <f>IFERROR(VLOOKUP($B24+C$5,'Life tables'!$C$7:$D$32,2,FALSE)/VLOOKUP($B24,'Life tables'!$C$7:$D$32,2,FALSE),"")</f>
        <v>0.88900000060525375</v>
      </c>
      <c r="D24" s="4">
        <f>IFERROR(VLOOKUP($B24+D$5,'Life tables'!$C$7:$D$32,2,FALSE)/VLOOKUP($B24,'Life tables'!$C$7:$D$32,2,FALSE),"")</f>
        <v>0.7378700004785318</v>
      </c>
      <c r="E24" s="4">
        <f>IFERROR(VLOOKUP($B24+E$5,'Life tables'!$C$7:$D$32,2,FALSE)/VLOOKUP($B24,'Life tables'!$C$7:$D$32,2,FALSE),"")</f>
        <v>0.55192676041989686</v>
      </c>
      <c r="F24" s="4">
        <f>IFERROR(VLOOKUP($B24+F$5,'Life tables'!$C$7:$D$32,2,FALSE)/VLOOKUP($B24,'Life tables'!$C$7:$D$32,2,FALSE),"")</f>
        <v>0.35544083328625942</v>
      </c>
      <c r="G24" s="4">
        <f>IFERROR(VLOOKUP($B24+G$5,'Life tables'!$C$7:$D$32,2,FALSE)/VLOOKUP($B24,'Life tables'!$C$7:$D$32,2,FALSE),"")</f>
        <v>0.18554011486581454</v>
      </c>
      <c r="H24" s="4">
        <f>IFERROR(VLOOKUP($B24+H$5,'Life tables'!$C$7:$D$32,2,FALSE)/VLOOKUP($B24,'Life tables'!$C$7:$D$32,2,FALSE),"")</f>
        <v>7.2731724569884665E-2</v>
      </c>
      <c r="I24" s="4">
        <f>IFERROR(VLOOKUP($B24+I$5,'Life tables'!$C$7:$D$32,2,FALSE)/VLOOKUP($B24,'Life tables'!$C$7:$D$32,2,FALSE),"")</f>
        <v>1.9492102098945096E-2</v>
      </c>
      <c r="J24" s="4" t="str">
        <f>IFERROR(VLOOKUP($B24+J$5,'Life tables'!$C$7:$D$32,2,FALSE)/VLOOKUP($B24,'Life tables'!$C$7:$D$32,2,FALSE),"")</f>
        <v/>
      </c>
      <c r="K24" s="4" t="str">
        <f>IFERROR(VLOOKUP($B24+K$5,'Life tables'!$C$7:$D$32,2,FALSE)/VLOOKUP($B24,'Life tables'!$C$7:$D$32,2,FALSE),"")</f>
        <v/>
      </c>
      <c r="L24" s="4" t="str">
        <f>IFERROR(VLOOKUP($B24+L$5,'Life tables'!$C$7:$D$32,2,FALSE)/VLOOKUP($B24,'Life tables'!$C$7:$D$32,2,FALSE),"")</f>
        <v/>
      </c>
      <c r="M24" s="4" t="str">
        <f>IFERROR(VLOOKUP($B24+M$5,'Life tables'!$C$7:$D$32,2,FALSE)/VLOOKUP($B24,'Life tables'!$C$7:$D$32,2,FALSE),"")</f>
        <v/>
      </c>
      <c r="N24" s="4" t="str">
        <f>IFERROR(VLOOKUP($B24+N$5,'Life tables'!$C$7:$D$32,2,FALSE)/VLOOKUP($B24,'Life tables'!$C$7:$D$32,2,FALSE),"")</f>
        <v/>
      </c>
      <c r="O24" s="4" t="str">
        <f>IFERROR(VLOOKUP($B24+O$5,'Life tables'!$C$7:$D$32,2,FALSE)/VLOOKUP($B24,'Life tables'!$C$7:$D$32,2,FALSE),"")</f>
        <v/>
      </c>
      <c r="P24" s="4" t="str">
        <f>IFERROR(VLOOKUP($B24+P$5,'Life tables'!$C$7:$D$32,2,FALSE)/VLOOKUP($B24,'Life tables'!$C$7:$D$32,2,FALSE),"")</f>
        <v/>
      </c>
      <c r="Q24" s="4" t="str">
        <f>IFERROR(VLOOKUP($B24+Q$5,'Life tables'!$C$7:$D$32,2,FALSE)/VLOOKUP($B24,'Life tables'!$C$7:$D$32,2,FALSE),"")</f>
        <v/>
      </c>
      <c r="R24" s="4" t="str">
        <f>IFERROR(VLOOKUP($B24+R$5,'Life tables'!$C$7:$D$32,2,FALSE)/VLOOKUP($B24,'Life tables'!$C$7:$D$32,2,FALSE),"")</f>
        <v/>
      </c>
      <c r="S24" s="4" t="str">
        <f>IFERROR(VLOOKUP($B24+S$5,'Life tables'!$C$7:$D$32,2,FALSE)/VLOOKUP($B24,'Life tables'!$C$7:$D$32,2,FALSE),"")</f>
        <v/>
      </c>
      <c r="T24" s="4" t="str">
        <f>IFERROR(VLOOKUP($B24+T$5,'Life tables'!$C$7:$D$32,2,FALSE)/VLOOKUP($B24,'Life tables'!$C$7:$D$32,2,FALSE),"")</f>
        <v/>
      </c>
      <c r="U24" s="4" t="str">
        <f>IFERROR(VLOOKUP($B24+U$5,'Life tables'!$C$7:$D$32,2,FALSE)/VLOOKUP($B24,'Life tables'!$C$7:$D$32,2,FALSE),"")</f>
        <v/>
      </c>
      <c r="V24" s="4" t="str">
        <f>IFERROR(VLOOKUP($B24+V$5,'Life tables'!$C$7:$D$32,2,FALSE)/VLOOKUP($B24,'Life tables'!$C$7:$D$32,2,FALSE),"")</f>
        <v/>
      </c>
      <c r="W24" s="4" t="str">
        <f>IFERROR(VLOOKUP($B24+W$5,'Life tables'!$C$7:$D$32,2,FALSE)/VLOOKUP($B24,'Life tables'!$C$7:$D$32,2,FALSE),"")</f>
        <v/>
      </c>
      <c r="X24" s="4" t="str">
        <f>IFERROR(VLOOKUP($B24+X$5,'Life tables'!$C$7:$D$32,2,FALSE)/VLOOKUP($B24,'Life tables'!$C$7:$D$32,2,FALSE),"")</f>
        <v/>
      </c>
      <c r="Y24" s="4" t="str">
        <f>IFERROR(VLOOKUP($B24+Y$5,'Life tables'!$C$7:$D$32,2,FALSE)/VLOOKUP($B24,'Life tables'!$C$7:$D$32,2,FALSE),"")</f>
        <v/>
      </c>
      <c r="Z24" s="4" t="str">
        <f>IFERROR(VLOOKUP($B24+Z$5,'Life tables'!$C$7:$D$32,2,FALSE)/VLOOKUP($B24,'Life tables'!$C$7:$D$32,2,FALSE),"")</f>
        <v/>
      </c>
      <c r="AA24" s="4" t="str">
        <f>IFERROR(VLOOKUP($B24+AA$5,'Life tables'!$C$7:$D$32,2,FALSE)/VLOOKUP($B24,'Life tables'!$C$7:$D$32,2,FALSE),"")</f>
        <v/>
      </c>
      <c r="AB24" s="4">
        <f t="shared" si="0"/>
        <v>2.812001536324586</v>
      </c>
      <c r="AC24" s="4">
        <f t="shared" si="1"/>
        <v>3.312001536324586</v>
      </c>
      <c r="AE24" s="3" t="str">
        <f t="shared" si="2"/>
        <v>OK</v>
      </c>
    </row>
    <row r="25" spans="2:31" x14ac:dyDescent="0.25">
      <c r="B25" s="2">
        <v>19</v>
      </c>
      <c r="C25" s="4">
        <f>IFERROR(VLOOKUP($B25+C$5,'Life tables'!$C$7:$D$32,2,FALSE)/VLOOKUP($B25,'Life tables'!$C$7:$D$32,2,FALSE),"")</f>
        <v>0.82999999997319585</v>
      </c>
      <c r="D25" s="4">
        <f>IFERROR(VLOOKUP($B25+D$5,'Life tables'!$C$7:$D$32,2,FALSE)/VLOOKUP($B25,'Life tables'!$C$7:$D$32,2,FALSE),"")</f>
        <v>0.62084000004964124</v>
      </c>
      <c r="E25" s="4">
        <f>IFERROR(VLOOKUP($B25+E$5,'Life tables'!$C$7:$D$32,2,FALSE)/VLOOKUP($B25,'Life tables'!$C$7:$D$32,2,FALSE),"")</f>
        <v>0.39982095955485519</v>
      </c>
      <c r="F25" s="4">
        <f>IFERROR(VLOOKUP($B25+F$5,'Life tables'!$C$7:$D$32,2,FALSE)/VLOOKUP($B25,'Life tables'!$C$7:$D$32,2,FALSE),"")</f>
        <v>0.20870654076433534</v>
      </c>
      <c r="G25" s="4">
        <f>IFERROR(VLOOKUP($B25+G$5,'Life tables'!$C$7:$D$32,2,FALSE)/VLOOKUP($B25,'Life tables'!$C$7:$D$32,2,FALSE),"")</f>
        <v>8.1812963464979821E-2</v>
      </c>
      <c r="H25" s="4">
        <f>IFERROR(VLOOKUP($B25+H$5,'Life tables'!$C$7:$D$32,2,FALSE)/VLOOKUP($B25,'Life tables'!$C$7:$D$32,2,FALSE),"")</f>
        <v>2.1925874112119662E-2</v>
      </c>
      <c r="I25" s="4" t="str">
        <f>IFERROR(VLOOKUP($B25+I$5,'Life tables'!$C$7:$D$32,2,FALSE)/VLOOKUP($B25,'Life tables'!$C$7:$D$32,2,FALSE),"")</f>
        <v/>
      </c>
      <c r="J25" s="4" t="str">
        <f>IFERROR(VLOOKUP($B25+J$5,'Life tables'!$C$7:$D$32,2,FALSE)/VLOOKUP($B25,'Life tables'!$C$7:$D$32,2,FALSE),"")</f>
        <v/>
      </c>
      <c r="K25" s="4" t="str">
        <f>IFERROR(VLOOKUP($B25+K$5,'Life tables'!$C$7:$D$32,2,FALSE)/VLOOKUP($B25,'Life tables'!$C$7:$D$32,2,FALSE),"")</f>
        <v/>
      </c>
      <c r="L25" s="4" t="str">
        <f>IFERROR(VLOOKUP($B25+L$5,'Life tables'!$C$7:$D$32,2,FALSE)/VLOOKUP($B25,'Life tables'!$C$7:$D$32,2,FALSE),"")</f>
        <v/>
      </c>
      <c r="M25" s="4" t="str">
        <f>IFERROR(VLOOKUP($B25+M$5,'Life tables'!$C$7:$D$32,2,FALSE)/VLOOKUP($B25,'Life tables'!$C$7:$D$32,2,FALSE),"")</f>
        <v/>
      </c>
      <c r="N25" s="4" t="str">
        <f>IFERROR(VLOOKUP($B25+N$5,'Life tables'!$C$7:$D$32,2,FALSE)/VLOOKUP($B25,'Life tables'!$C$7:$D$32,2,FALSE),"")</f>
        <v/>
      </c>
      <c r="O25" s="4" t="str">
        <f>IFERROR(VLOOKUP($B25+O$5,'Life tables'!$C$7:$D$32,2,FALSE)/VLOOKUP($B25,'Life tables'!$C$7:$D$32,2,FALSE),"")</f>
        <v/>
      </c>
      <c r="P25" s="4" t="str">
        <f>IFERROR(VLOOKUP($B25+P$5,'Life tables'!$C$7:$D$32,2,FALSE)/VLOOKUP($B25,'Life tables'!$C$7:$D$32,2,FALSE),"")</f>
        <v/>
      </c>
      <c r="Q25" s="4" t="str">
        <f>IFERROR(VLOOKUP($B25+Q$5,'Life tables'!$C$7:$D$32,2,FALSE)/VLOOKUP($B25,'Life tables'!$C$7:$D$32,2,FALSE),"")</f>
        <v/>
      </c>
      <c r="R25" s="4" t="str">
        <f>IFERROR(VLOOKUP($B25+R$5,'Life tables'!$C$7:$D$32,2,FALSE)/VLOOKUP($B25,'Life tables'!$C$7:$D$32,2,FALSE),"")</f>
        <v/>
      </c>
      <c r="S25" s="4" t="str">
        <f>IFERROR(VLOOKUP($B25+S$5,'Life tables'!$C$7:$D$32,2,FALSE)/VLOOKUP($B25,'Life tables'!$C$7:$D$32,2,FALSE),"")</f>
        <v/>
      </c>
      <c r="T25" s="4" t="str">
        <f>IFERROR(VLOOKUP($B25+T$5,'Life tables'!$C$7:$D$32,2,FALSE)/VLOOKUP($B25,'Life tables'!$C$7:$D$32,2,FALSE),"")</f>
        <v/>
      </c>
      <c r="U25" s="4" t="str">
        <f>IFERROR(VLOOKUP($B25+U$5,'Life tables'!$C$7:$D$32,2,FALSE)/VLOOKUP($B25,'Life tables'!$C$7:$D$32,2,FALSE),"")</f>
        <v/>
      </c>
      <c r="V25" s="4" t="str">
        <f>IFERROR(VLOOKUP($B25+V$5,'Life tables'!$C$7:$D$32,2,FALSE)/VLOOKUP($B25,'Life tables'!$C$7:$D$32,2,FALSE),"")</f>
        <v/>
      </c>
      <c r="W25" s="4" t="str">
        <f>IFERROR(VLOOKUP($B25+W$5,'Life tables'!$C$7:$D$32,2,FALSE)/VLOOKUP($B25,'Life tables'!$C$7:$D$32,2,FALSE),"")</f>
        <v/>
      </c>
      <c r="X25" s="4" t="str">
        <f>IFERROR(VLOOKUP($B25+X$5,'Life tables'!$C$7:$D$32,2,FALSE)/VLOOKUP($B25,'Life tables'!$C$7:$D$32,2,FALSE),"")</f>
        <v/>
      </c>
      <c r="Y25" s="4" t="str">
        <f>IFERROR(VLOOKUP($B25+Y$5,'Life tables'!$C$7:$D$32,2,FALSE)/VLOOKUP($B25,'Life tables'!$C$7:$D$32,2,FALSE),"")</f>
        <v/>
      </c>
      <c r="Z25" s="4" t="str">
        <f>IFERROR(VLOOKUP($B25+Z$5,'Life tables'!$C$7:$D$32,2,FALSE)/VLOOKUP($B25,'Life tables'!$C$7:$D$32,2,FALSE),"")</f>
        <v/>
      </c>
      <c r="AA25" s="4" t="str">
        <f>IFERROR(VLOOKUP($B25+AA$5,'Life tables'!$C$7:$D$32,2,FALSE)/VLOOKUP($B25,'Life tables'!$C$7:$D$32,2,FALSE),"")</f>
        <v/>
      </c>
      <c r="AB25" s="4">
        <f t="shared" si="0"/>
        <v>2.1631063379191273</v>
      </c>
      <c r="AC25" s="4">
        <f t="shared" si="1"/>
        <v>2.6631063379191273</v>
      </c>
      <c r="AE25" s="3" t="str">
        <f t="shared" si="2"/>
        <v>OK</v>
      </c>
    </row>
    <row r="26" spans="2:31" x14ac:dyDescent="0.25">
      <c r="B26" s="2">
        <v>20</v>
      </c>
      <c r="C26" s="4">
        <f>IFERROR(VLOOKUP($B26+C$5,'Life tables'!$C$7:$D$32,2,FALSE)/VLOOKUP($B26,'Life tables'!$C$7:$D$32,2,FALSE),"")</f>
        <v>0.74800000008396483</v>
      </c>
      <c r="D26" s="4">
        <f>IFERROR(VLOOKUP($B26+D$5,'Life tables'!$C$7:$D$32,2,FALSE)/VLOOKUP($B26,'Life tables'!$C$7:$D$32,2,FALSE),"")</f>
        <v>0.48171199947923743</v>
      </c>
      <c r="E26" s="4">
        <f>IFERROR(VLOOKUP($B26+E$5,'Life tables'!$C$7:$D$32,2,FALSE)/VLOOKUP($B26,'Life tables'!$C$7:$D$32,2,FALSE),"")</f>
        <v>0.25145366357960885</v>
      </c>
      <c r="F26" s="4">
        <f>IFERROR(VLOOKUP($B26+F$5,'Life tables'!$C$7:$D$32,2,FALSE)/VLOOKUP($B26,'Life tables'!$C$7:$D$32,2,FALSE),"")</f>
        <v>9.8569835503158912E-2</v>
      </c>
      <c r="G26" s="4">
        <f>IFERROR(VLOOKUP($B26+G$5,'Life tables'!$C$7:$D$32,2,FALSE)/VLOOKUP($B26,'Life tables'!$C$7:$D$32,2,FALSE),"")</f>
        <v>2.6416715798587637E-2</v>
      </c>
      <c r="H26" s="4" t="str">
        <f>IFERROR(VLOOKUP($B26+H$5,'Life tables'!$C$7:$D$32,2,FALSE)/VLOOKUP($B26,'Life tables'!$C$7:$D$32,2,FALSE),"")</f>
        <v/>
      </c>
      <c r="I26" s="4" t="str">
        <f>IFERROR(VLOOKUP($B26+I$5,'Life tables'!$C$7:$D$32,2,FALSE)/VLOOKUP($B26,'Life tables'!$C$7:$D$32,2,FALSE),"")</f>
        <v/>
      </c>
      <c r="J26" s="4" t="str">
        <f>IFERROR(VLOOKUP($B26+J$5,'Life tables'!$C$7:$D$32,2,FALSE)/VLOOKUP($B26,'Life tables'!$C$7:$D$32,2,FALSE),"")</f>
        <v/>
      </c>
      <c r="K26" s="4" t="str">
        <f>IFERROR(VLOOKUP($B26+K$5,'Life tables'!$C$7:$D$32,2,FALSE)/VLOOKUP($B26,'Life tables'!$C$7:$D$32,2,FALSE),"")</f>
        <v/>
      </c>
      <c r="L26" s="4" t="str">
        <f>IFERROR(VLOOKUP($B26+L$5,'Life tables'!$C$7:$D$32,2,FALSE)/VLOOKUP($B26,'Life tables'!$C$7:$D$32,2,FALSE),"")</f>
        <v/>
      </c>
      <c r="M26" s="4" t="str">
        <f>IFERROR(VLOOKUP($B26+M$5,'Life tables'!$C$7:$D$32,2,FALSE)/VLOOKUP($B26,'Life tables'!$C$7:$D$32,2,FALSE),"")</f>
        <v/>
      </c>
      <c r="N26" s="4" t="str">
        <f>IFERROR(VLOOKUP($B26+N$5,'Life tables'!$C$7:$D$32,2,FALSE)/VLOOKUP($B26,'Life tables'!$C$7:$D$32,2,FALSE),"")</f>
        <v/>
      </c>
      <c r="O26" s="4" t="str">
        <f>IFERROR(VLOOKUP($B26+O$5,'Life tables'!$C$7:$D$32,2,FALSE)/VLOOKUP($B26,'Life tables'!$C$7:$D$32,2,FALSE),"")</f>
        <v/>
      </c>
      <c r="P26" s="4" t="str">
        <f>IFERROR(VLOOKUP($B26+P$5,'Life tables'!$C$7:$D$32,2,FALSE)/VLOOKUP($B26,'Life tables'!$C$7:$D$32,2,FALSE),"")</f>
        <v/>
      </c>
      <c r="Q26" s="4" t="str">
        <f>IFERROR(VLOOKUP($B26+Q$5,'Life tables'!$C$7:$D$32,2,FALSE)/VLOOKUP($B26,'Life tables'!$C$7:$D$32,2,FALSE),"")</f>
        <v/>
      </c>
      <c r="R26" s="4" t="str">
        <f>IFERROR(VLOOKUP($B26+R$5,'Life tables'!$C$7:$D$32,2,FALSE)/VLOOKUP($B26,'Life tables'!$C$7:$D$32,2,FALSE),"")</f>
        <v/>
      </c>
      <c r="S26" s="4" t="str">
        <f>IFERROR(VLOOKUP($B26+S$5,'Life tables'!$C$7:$D$32,2,FALSE)/VLOOKUP($B26,'Life tables'!$C$7:$D$32,2,FALSE),"")</f>
        <v/>
      </c>
      <c r="T26" s="4" t="str">
        <f>IFERROR(VLOOKUP($B26+T$5,'Life tables'!$C$7:$D$32,2,FALSE)/VLOOKUP($B26,'Life tables'!$C$7:$D$32,2,FALSE),"")</f>
        <v/>
      </c>
      <c r="U26" s="4" t="str">
        <f>IFERROR(VLOOKUP($B26+U$5,'Life tables'!$C$7:$D$32,2,FALSE)/VLOOKUP($B26,'Life tables'!$C$7:$D$32,2,FALSE),"")</f>
        <v/>
      </c>
      <c r="V26" s="4" t="str">
        <f>IFERROR(VLOOKUP($B26+V$5,'Life tables'!$C$7:$D$32,2,FALSE)/VLOOKUP($B26,'Life tables'!$C$7:$D$32,2,FALSE),"")</f>
        <v/>
      </c>
      <c r="W26" s="4" t="str">
        <f>IFERROR(VLOOKUP($B26+W$5,'Life tables'!$C$7:$D$32,2,FALSE)/VLOOKUP($B26,'Life tables'!$C$7:$D$32,2,FALSE),"")</f>
        <v/>
      </c>
      <c r="X26" s="4" t="str">
        <f>IFERROR(VLOOKUP($B26+X$5,'Life tables'!$C$7:$D$32,2,FALSE)/VLOOKUP($B26,'Life tables'!$C$7:$D$32,2,FALSE),"")</f>
        <v/>
      </c>
      <c r="Y26" s="4" t="str">
        <f>IFERROR(VLOOKUP($B26+Y$5,'Life tables'!$C$7:$D$32,2,FALSE)/VLOOKUP($B26,'Life tables'!$C$7:$D$32,2,FALSE),"")</f>
        <v/>
      </c>
      <c r="Z26" s="4" t="str">
        <f>IFERROR(VLOOKUP($B26+Z$5,'Life tables'!$C$7:$D$32,2,FALSE)/VLOOKUP($B26,'Life tables'!$C$7:$D$32,2,FALSE),"")</f>
        <v/>
      </c>
      <c r="AA26" s="4" t="str">
        <f>IFERROR(VLOOKUP($B26+AA$5,'Life tables'!$C$7:$D$32,2,FALSE)/VLOOKUP($B26,'Life tables'!$C$7:$D$32,2,FALSE),"")</f>
        <v/>
      </c>
      <c r="AB26" s="4">
        <f t="shared" si="0"/>
        <v>1.6061522144445579</v>
      </c>
      <c r="AC26" s="4">
        <f t="shared" si="1"/>
        <v>2.1061522144445579</v>
      </c>
      <c r="AE26" s="3" t="str">
        <f t="shared" si="2"/>
        <v>OK</v>
      </c>
    </row>
    <row r="27" spans="2:31" x14ac:dyDescent="0.25">
      <c r="B27" s="2">
        <v>21</v>
      </c>
      <c r="C27" s="4">
        <f>IFERROR(VLOOKUP($B27+C$5,'Life tables'!$C$7:$D$32,2,FALSE)/VLOOKUP($B27,'Life tables'!$C$7:$D$32,2,FALSE),"")</f>
        <v>0.64399999923150275</v>
      </c>
      <c r="D27" s="4">
        <f>IFERROR(VLOOKUP($B27+D$5,'Life tables'!$C$7:$D$32,2,FALSE)/VLOOKUP($B27,'Life tables'!$C$7:$D$32,2,FALSE),"")</f>
        <v>0.33616799940024406</v>
      </c>
      <c r="E27" s="4">
        <f>IFERROR(VLOOKUP($B27+E$5,'Life tables'!$C$7:$D$32,2,FALSE)/VLOOKUP($B27,'Life tables'!$C$7:$D$32,2,FALSE),"")</f>
        <v>0.13177785493595481</v>
      </c>
      <c r="F27" s="4">
        <f>IFERROR(VLOOKUP($B27+F$5,'Life tables'!$C$7:$D$32,2,FALSE)/VLOOKUP($B27,'Life tables'!$C$7:$D$32,2,FALSE),"")</f>
        <v>3.5316464967409492E-2</v>
      </c>
      <c r="G27" s="4" t="str">
        <f>IFERROR(VLOOKUP($B27+G$5,'Life tables'!$C$7:$D$32,2,FALSE)/VLOOKUP($B27,'Life tables'!$C$7:$D$32,2,FALSE),"")</f>
        <v/>
      </c>
      <c r="H27" s="4" t="str">
        <f>IFERROR(VLOOKUP($B27+H$5,'Life tables'!$C$7:$D$32,2,FALSE)/VLOOKUP($B27,'Life tables'!$C$7:$D$32,2,FALSE),"")</f>
        <v/>
      </c>
      <c r="I27" s="4" t="str">
        <f>IFERROR(VLOOKUP($B27+I$5,'Life tables'!$C$7:$D$32,2,FALSE)/VLOOKUP($B27,'Life tables'!$C$7:$D$32,2,FALSE),"")</f>
        <v/>
      </c>
      <c r="J27" s="4" t="str">
        <f>IFERROR(VLOOKUP($B27+J$5,'Life tables'!$C$7:$D$32,2,FALSE)/VLOOKUP($B27,'Life tables'!$C$7:$D$32,2,FALSE),"")</f>
        <v/>
      </c>
      <c r="K27" s="4" t="str">
        <f>IFERROR(VLOOKUP($B27+K$5,'Life tables'!$C$7:$D$32,2,FALSE)/VLOOKUP($B27,'Life tables'!$C$7:$D$32,2,FALSE),"")</f>
        <v/>
      </c>
      <c r="L27" s="4" t="str">
        <f>IFERROR(VLOOKUP($B27+L$5,'Life tables'!$C$7:$D$32,2,FALSE)/VLOOKUP($B27,'Life tables'!$C$7:$D$32,2,FALSE),"")</f>
        <v/>
      </c>
      <c r="M27" s="4" t="str">
        <f>IFERROR(VLOOKUP($B27+M$5,'Life tables'!$C$7:$D$32,2,FALSE)/VLOOKUP($B27,'Life tables'!$C$7:$D$32,2,FALSE),"")</f>
        <v/>
      </c>
      <c r="N27" s="4" t="str">
        <f>IFERROR(VLOOKUP($B27+N$5,'Life tables'!$C$7:$D$32,2,FALSE)/VLOOKUP($B27,'Life tables'!$C$7:$D$32,2,FALSE),"")</f>
        <v/>
      </c>
      <c r="O27" s="4" t="str">
        <f>IFERROR(VLOOKUP($B27+O$5,'Life tables'!$C$7:$D$32,2,FALSE)/VLOOKUP($B27,'Life tables'!$C$7:$D$32,2,FALSE),"")</f>
        <v/>
      </c>
      <c r="P27" s="4" t="str">
        <f>IFERROR(VLOOKUP($B27+P$5,'Life tables'!$C$7:$D$32,2,FALSE)/VLOOKUP($B27,'Life tables'!$C$7:$D$32,2,FALSE),"")</f>
        <v/>
      </c>
      <c r="Q27" s="4" t="str">
        <f>IFERROR(VLOOKUP($B27+Q$5,'Life tables'!$C$7:$D$32,2,FALSE)/VLOOKUP($B27,'Life tables'!$C$7:$D$32,2,FALSE),"")</f>
        <v/>
      </c>
      <c r="R27" s="4" t="str">
        <f>IFERROR(VLOOKUP($B27+R$5,'Life tables'!$C$7:$D$32,2,FALSE)/VLOOKUP($B27,'Life tables'!$C$7:$D$32,2,FALSE),"")</f>
        <v/>
      </c>
      <c r="S27" s="4" t="str">
        <f>IFERROR(VLOOKUP($B27+S$5,'Life tables'!$C$7:$D$32,2,FALSE)/VLOOKUP($B27,'Life tables'!$C$7:$D$32,2,FALSE),"")</f>
        <v/>
      </c>
      <c r="T27" s="4" t="str">
        <f>IFERROR(VLOOKUP($B27+T$5,'Life tables'!$C$7:$D$32,2,FALSE)/VLOOKUP($B27,'Life tables'!$C$7:$D$32,2,FALSE),"")</f>
        <v/>
      </c>
      <c r="U27" s="4" t="str">
        <f>IFERROR(VLOOKUP($B27+U$5,'Life tables'!$C$7:$D$32,2,FALSE)/VLOOKUP($B27,'Life tables'!$C$7:$D$32,2,FALSE),"")</f>
        <v/>
      </c>
      <c r="V27" s="4" t="str">
        <f>IFERROR(VLOOKUP($B27+V$5,'Life tables'!$C$7:$D$32,2,FALSE)/VLOOKUP($B27,'Life tables'!$C$7:$D$32,2,FALSE),"")</f>
        <v/>
      </c>
      <c r="W27" s="4" t="str">
        <f>IFERROR(VLOOKUP($B27+W$5,'Life tables'!$C$7:$D$32,2,FALSE)/VLOOKUP($B27,'Life tables'!$C$7:$D$32,2,FALSE),"")</f>
        <v/>
      </c>
      <c r="X27" s="4" t="str">
        <f>IFERROR(VLOOKUP($B27+X$5,'Life tables'!$C$7:$D$32,2,FALSE)/VLOOKUP($B27,'Life tables'!$C$7:$D$32,2,FALSE),"")</f>
        <v/>
      </c>
      <c r="Y27" s="4" t="str">
        <f>IFERROR(VLOOKUP($B27+Y$5,'Life tables'!$C$7:$D$32,2,FALSE)/VLOOKUP($B27,'Life tables'!$C$7:$D$32,2,FALSE),"")</f>
        <v/>
      </c>
      <c r="Z27" s="4" t="str">
        <f>IFERROR(VLOOKUP($B27+Z$5,'Life tables'!$C$7:$D$32,2,FALSE)/VLOOKUP($B27,'Life tables'!$C$7:$D$32,2,FALSE),"")</f>
        <v/>
      </c>
      <c r="AA27" s="4" t="str">
        <f>IFERROR(VLOOKUP($B27+AA$5,'Life tables'!$C$7:$D$32,2,FALSE)/VLOOKUP($B27,'Life tables'!$C$7:$D$32,2,FALSE),"")</f>
        <v/>
      </c>
      <c r="AB27" s="4">
        <f t="shared" si="0"/>
        <v>1.1472623185351112</v>
      </c>
      <c r="AC27" s="4">
        <f t="shared" si="1"/>
        <v>1.6472623185351112</v>
      </c>
      <c r="AE27" s="3" t="str">
        <f t="shared" si="2"/>
        <v>OK</v>
      </c>
    </row>
    <row r="28" spans="2:31" x14ac:dyDescent="0.25">
      <c r="B28" s="2">
        <v>22</v>
      </c>
      <c r="C28" s="4">
        <f>IFERROR(VLOOKUP($B28+C$5,'Life tables'!$C$7:$D$32,2,FALSE)/VLOOKUP($B28,'Life tables'!$C$7:$D$32,2,FALSE),"")</f>
        <v>0.52199999969161426</v>
      </c>
      <c r="D28" s="4">
        <f>IFERROR(VLOOKUP($B28+D$5,'Life tables'!$C$7:$D$32,2,FALSE)/VLOOKUP($B28,'Life tables'!$C$7:$D$32,2,FALSE),"")</f>
        <v>0.20462399859193758</v>
      </c>
      <c r="E28" s="4">
        <f>IFERROR(VLOOKUP($B28+E$5,'Life tables'!$C$7:$D$32,2,FALSE)/VLOOKUP($B28,'Life tables'!$C$7:$D$32,2,FALSE),"")</f>
        <v>5.4839231381293922E-2</v>
      </c>
      <c r="F28" s="4" t="str">
        <f>IFERROR(VLOOKUP($B28+F$5,'Life tables'!$C$7:$D$32,2,FALSE)/VLOOKUP($B28,'Life tables'!$C$7:$D$32,2,FALSE),"")</f>
        <v/>
      </c>
      <c r="G28" s="4" t="str">
        <f>IFERROR(VLOOKUP($B28+G$5,'Life tables'!$C$7:$D$32,2,FALSE)/VLOOKUP($B28,'Life tables'!$C$7:$D$32,2,FALSE),"")</f>
        <v/>
      </c>
      <c r="H28" s="4" t="str">
        <f>IFERROR(VLOOKUP($B28+H$5,'Life tables'!$C$7:$D$32,2,FALSE)/VLOOKUP($B28,'Life tables'!$C$7:$D$32,2,FALSE),"")</f>
        <v/>
      </c>
      <c r="I28" s="4" t="str">
        <f>IFERROR(VLOOKUP($B28+I$5,'Life tables'!$C$7:$D$32,2,FALSE)/VLOOKUP($B28,'Life tables'!$C$7:$D$32,2,FALSE),"")</f>
        <v/>
      </c>
      <c r="J28" s="4" t="str">
        <f>IFERROR(VLOOKUP($B28+J$5,'Life tables'!$C$7:$D$32,2,FALSE)/VLOOKUP($B28,'Life tables'!$C$7:$D$32,2,FALSE),"")</f>
        <v/>
      </c>
      <c r="K28" s="4" t="str">
        <f>IFERROR(VLOOKUP($B28+K$5,'Life tables'!$C$7:$D$32,2,FALSE)/VLOOKUP($B28,'Life tables'!$C$7:$D$32,2,FALSE),"")</f>
        <v/>
      </c>
      <c r="L28" s="4" t="str">
        <f>IFERROR(VLOOKUP($B28+L$5,'Life tables'!$C$7:$D$32,2,FALSE)/VLOOKUP($B28,'Life tables'!$C$7:$D$32,2,FALSE),"")</f>
        <v/>
      </c>
      <c r="M28" s="4" t="str">
        <f>IFERROR(VLOOKUP($B28+M$5,'Life tables'!$C$7:$D$32,2,FALSE)/VLOOKUP($B28,'Life tables'!$C$7:$D$32,2,FALSE),"")</f>
        <v/>
      </c>
      <c r="N28" s="4" t="str">
        <f>IFERROR(VLOOKUP($B28+N$5,'Life tables'!$C$7:$D$32,2,FALSE)/VLOOKUP($B28,'Life tables'!$C$7:$D$32,2,FALSE),"")</f>
        <v/>
      </c>
      <c r="O28" s="4" t="str">
        <f>IFERROR(VLOOKUP($B28+O$5,'Life tables'!$C$7:$D$32,2,FALSE)/VLOOKUP($B28,'Life tables'!$C$7:$D$32,2,FALSE),"")</f>
        <v/>
      </c>
      <c r="P28" s="4" t="str">
        <f>IFERROR(VLOOKUP($B28+P$5,'Life tables'!$C$7:$D$32,2,FALSE)/VLOOKUP($B28,'Life tables'!$C$7:$D$32,2,FALSE),"")</f>
        <v/>
      </c>
      <c r="Q28" s="4" t="str">
        <f>IFERROR(VLOOKUP($B28+Q$5,'Life tables'!$C$7:$D$32,2,FALSE)/VLOOKUP($B28,'Life tables'!$C$7:$D$32,2,FALSE),"")</f>
        <v/>
      </c>
      <c r="R28" s="4" t="str">
        <f>IFERROR(VLOOKUP($B28+R$5,'Life tables'!$C$7:$D$32,2,FALSE)/VLOOKUP($B28,'Life tables'!$C$7:$D$32,2,FALSE),"")</f>
        <v/>
      </c>
      <c r="S28" s="4" t="str">
        <f>IFERROR(VLOOKUP($B28+S$5,'Life tables'!$C$7:$D$32,2,FALSE)/VLOOKUP($B28,'Life tables'!$C$7:$D$32,2,FALSE),"")</f>
        <v/>
      </c>
      <c r="T28" s="4" t="str">
        <f>IFERROR(VLOOKUP($B28+T$5,'Life tables'!$C$7:$D$32,2,FALSE)/VLOOKUP($B28,'Life tables'!$C$7:$D$32,2,FALSE),"")</f>
        <v/>
      </c>
      <c r="U28" s="4" t="str">
        <f>IFERROR(VLOOKUP($B28+U$5,'Life tables'!$C$7:$D$32,2,FALSE)/VLOOKUP($B28,'Life tables'!$C$7:$D$32,2,FALSE),"")</f>
        <v/>
      </c>
      <c r="V28" s="4" t="str">
        <f>IFERROR(VLOOKUP($B28+V$5,'Life tables'!$C$7:$D$32,2,FALSE)/VLOOKUP($B28,'Life tables'!$C$7:$D$32,2,FALSE),"")</f>
        <v/>
      </c>
      <c r="W28" s="4" t="str">
        <f>IFERROR(VLOOKUP($B28+W$5,'Life tables'!$C$7:$D$32,2,FALSE)/VLOOKUP($B28,'Life tables'!$C$7:$D$32,2,FALSE),"")</f>
        <v/>
      </c>
      <c r="X28" s="4" t="str">
        <f>IFERROR(VLOOKUP($B28+X$5,'Life tables'!$C$7:$D$32,2,FALSE)/VLOOKUP($B28,'Life tables'!$C$7:$D$32,2,FALSE),"")</f>
        <v/>
      </c>
      <c r="Y28" s="4" t="str">
        <f>IFERROR(VLOOKUP($B28+Y$5,'Life tables'!$C$7:$D$32,2,FALSE)/VLOOKUP($B28,'Life tables'!$C$7:$D$32,2,FALSE),"")</f>
        <v/>
      </c>
      <c r="Z28" s="4" t="str">
        <f>IFERROR(VLOOKUP($B28+Z$5,'Life tables'!$C$7:$D$32,2,FALSE)/VLOOKUP($B28,'Life tables'!$C$7:$D$32,2,FALSE),"")</f>
        <v/>
      </c>
      <c r="AA28" s="4" t="str">
        <f>IFERROR(VLOOKUP($B28+AA$5,'Life tables'!$C$7:$D$32,2,FALSE)/VLOOKUP($B28,'Life tables'!$C$7:$D$32,2,FALSE),"")</f>
        <v/>
      </c>
      <c r="AB28" s="4">
        <f t="shared" si="0"/>
        <v>0.78146322966484572</v>
      </c>
      <c r="AC28" s="4">
        <f t="shared" si="1"/>
        <v>1.2814632296648458</v>
      </c>
      <c r="AE28" s="3" t="str">
        <f t="shared" si="2"/>
        <v>OK</v>
      </c>
    </row>
    <row r="29" spans="2:31" x14ac:dyDescent="0.25">
      <c r="B29" s="2">
        <v>23</v>
      </c>
      <c r="C29" s="4">
        <f>IFERROR(VLOOKUP($B29+C$5,'Life tables'!$C$7:$D$32,2,FALSE)/VLOOKUP($B29,'Life tables'!$C$7:$D$32,2,FALSE),"")</f>
        <v>0.39199999753414705</v>
      </c>
      <c r="D29" s="4">
        <f>IFERROR(VLOOKUP($B29+D$5,'Life tables'!$C$7:$D$32,2,FALSE)/VLOOKUP($B29,'Life tables'!$C$7:$D$32,2,FALSE),"")</f>
        <v>0.105055998876804</v>
      </c>
      <c r="E29" s="4" t="str">
        <f>IFERROR(VLOOKUP($B29+E$5,'Life tables'!$C$7:$D$32,2,FALSE)/VLOOKUP($B29,'Life tables'!$C$7:$D$32,2,FALSE),"")</f>
        <v/>
      </c>
      <c r="F29" s="4" t="str">
        <f>IFERROR(VLOOKUP($B29+F$5,'Life tables'!$C$7:$D$32,2,FALSE)/VLOOKUP($B29,'Life tables'!$C$7:$D$32,2,FALSE),"")</f>
        <v/>
      </c>
      <c r="G29" s="4" t="str">
        <f>IFERROR(VLOOKUP($B29+G$5,'Life tables'!$C$7:$D$32,2,FALSE)/VLOOKUP($B29,'Life tables'!$C$7:$D$32,2,FALSE),"")</f>
        <v/>
      </c>
      <c r="H29" s="4" t="str">
        <f>IFERROR(VLOOKUP($B29+H$5,'Life tables'!$C$7:$D$32,2,FALSE)/VLOOKUP($B29,'Life tables'!$C$7:$D$32,2,FALSE),"")</f>
        <v/>
      </c>
      <c r="I29" s="4" t="str">
        <f>IFERROR(VLOOKUP($B29+I$5,'Life tables'!$C$7:$D$32,2,FALSE)/VLOOKUP($B29,'Life tables'!$C$7:$D$32,2,FALSE),"")</f>
        <v/>
      </c>
      <c r="J29" s="4" t="str">
        <f>IFERROR(VLOOKUP($B29+J$5,'Life tables'!$C$7:$D$32,2,FALSE)/VLOOKUP($B29,'Life tables'!$C$7:$D$32,2,FALSE),"")</f>
        <v/>
      </c>
      <c r="K29" s="4" t="str">
        <f>IFERROR(VLOOKUP($B29+K$5,'Life tables'!$C$7:$D$32,2,FALSE)/VLOOKUP($B29,'Life tables'!$C$7:$D$32,2,FALSE),"")</f>
        <v/>
      </c>
      <c r="L29" s="4" t="str">
        <f>IFERROR(VLOOKUP($B29+L$5,'Life tables'!$C$7:$D$32,2,FALSE)/VLOOKUP($B29,'Life tables'!$C$7:$D$32,2,FALSE),"")</f>
        <v/>
      </c>
      <c r="M29" s="4" t="str">
        <f>IFERROR(VLOOKUP($B29+M$5,'Life tables'!$C$7:$D$32,2,FALSE)/VLOOKUP($B29,'Life tables'!$C$7:$D$32,2,FALSE),"")</f>
        <v/>
      </c>
      <c r="N29" s="4" t="str">
        <f>IFERROR(VLOOKUP($B29+N$5,'Life tables'!$C$7:$D$32,2,FALSE)/VLOOKUP($B29,'Life tables'!$C$7:$D$32,2,FALSE),"")</f>
        <v/>
      </c>
      <c r="O29" s="4" t="str">
        <f>IFERROR(VLOOKUP($B29+O$5,'Life tables'!$C$7:$D$32,2,FALSE)/VLOOKUP($B29,'Life tables'!$C$7:$D$32,2,FALSE),"")</f>
        <v/>
      </c>
      <c r="P29" s="4" t="str">
        <f>IFERROR(VLOOKUP($B29+P$5,'Life tables'!$C$7:$D$32,2,FALSE)/VLOOKUP($B29,'Life tables'!$C$7:$D$32,2,FALSE),"")</f>
        <v/>
      </c>
      <c r="Q29" s="4" t="str">
        <f>IFERROR(VLOOKUP($B29+Q$5,'Life tables'!$C$7:$D$32,2,FALSE)/VLOOKUP($B29,'Life tables'!$C$7:$D$32,2,FALSE),"")</f>
        <v/>
      </c>
      <c r="R29" s="4" t="str">
        <f>IFERROR(VLOOKUP($B29+R$5,'Life tables'!$C$7:$D$32,2,FALSE)/VLOOKUP($B29,'Life tables'!$C$7:$D$32,2,FALSE),"")</f>
        <v/>
      </c>
      <c r="S29" s="4" t="str">
        <f>IFERROR(VLOOKUP($B29+S$5,'Life tables'!$C$7:$D$32,2,FALSE)/VLOOKUP($B29,'Life tables'!$C$7:$D$32,2,FALSE),"")</f>
        <v/>
      </c>
      <c r="T29" s="4" t="str">
        <f>IFERROR(VLOOKUP($B29+T$5,'Life tables'!$C$7:$D$32,2,FALSE)/VLOOKUP($B29,'Life tables'!$C$7:$D$32,2,FALSE),"")</f>
        <v/>
      </c>
      <c r="U29" s="4" t="str">
        <f>IFERROR(VLOOKUP($B29+U$5,'Life tables'!$C$7:$D$32,2,FALSE)/VLOOKUP($B29,'Life tables'!$C$7:$D$32,2,FALSE),"")</f>
        <v/>
      </c>
      <c r="V29" s="4" t="str">
        <f>IFERROR(VLOOKUP($B29+V$5,'Life tables'!$C$7:$D$32,2,FALSE)/VLOOKUP($B29,'Life tables'!$C$7:$D$32,2,FALSE),"")</f>
        <v/>
      </c>
      <c r="W29" s="4" t="str">
        <f>IFERROR(VLOOKUP($B29+W$5,'Life tables'!$C$7:$D$32,2,FALSE)/VLOOKUP($B29,'Life tables'!$C$7:$D$32,2,FALSE),"")</f>
        <v/>
      </c>
      <c r="X29" s="4" t="str">
        <f>IFERROR(VLOOKUP($B29+X$5,'Life tables'!$C$7:$D$32,2,FALSE)/VLOOKUP($B29,'Life tables'!$C$7:$D$32,2,FALSE),"")</f>
        <v/>
      </c>
      <c r="Y29" s="4" t="str">
        <f>IFERROR(VLOOKUP($B29+Y$5,'Life tables'!$C$7:$D$32,2,FALSE)/VLOOKUP($B29,'Life tables'!$C$7:$D$32,2,FALSE),"")</f>
        <v/>
      </c>
      <c r="Z29" s="4" t="str">
        <f>IFERROR(VLOOKUP($B29+Z$5,'Life tables'!$C$7:$D$32,2,FALSE)/VLOOKUP($B29,'Life tables'!$C$7:$D$32,2,FALSE),"")</f>
        <v/>
      </c>
      <c r="AA29" s="4" t="str">
        <f>IFERROR(VLOOKUP($B29+AA$5,'Life tables'!$C$7:$D$32,2,FALSE)/VLOOKUP($B29,'Life tables'!$C$7:$D$32,2,FALSE),"")</f>
        <v/>
      </c>
      <c r="AB29" s="4">
        <f t="shared" si="0"/>
        <v>0.49705599641095105</v>
      </c>
      <c r="AC29" s="4">
        <f t="shared" si="1"/>
        <v>0.99705599641095111</v>
      </c>
      <c r="AE29" s="3" t="str">
        <f t="shared" si="2"/>
        <v>OK</v>
      </c>
    </row>
    <row r="30" spans="2:31" x14ac:dyDescent="0.25">
      <c r="B30" s="2">
        <v>24</v>
      </c>
      <c r="C30" s="4">
        <f>IFERROR(VLOOKUP($B30+C$5,'Life tables'!$C$7:$D$32,2,FALSE)/VLOOKUP($B30,'Life tables'!$C$7:$D$32,2,FALSE),"")</f>
        <v>0.26799999882054232</v>
      </c>
      <c r="D30" s="4" t="str">
        <f>IFERROR(VLOOKUP($B30+D$5,'Life tables'!$C$7:$D$32,2,FALSE)/VLOOKUP($B30,'Life tables'!$C$7:$D$32,2,FALSE),"")</f>
        <v/>
      </c>
      <c r="E30" s="4" t="str">
        <f>IFERROR(VLOOKUP($B30+E$5,'Life tables'!$C$7:$D$32,2,FALSE)/VLOOKUP($B30,'Life tables'!$C$7:$D$32,2,FALSE),"")</f>
        <v/>
      </c>
      <c r="F30" s="4" t="str">
        <f>IFERROR(VLOOKUP($B30+F$5,'Life tables'!$C$7:$D$32,2,FALSE)/VLOOKUP($B30,'Life tables'!$C$7:$D$32,2,FALSE),"")</f>
        <v/>
      </c>
      <c r="G30" s="4" t="str">
        <f>IFERROR(VLOOKUP($B30+G$5,'Life tables'!$C$7:$D$32,2,FALSE)/VLOOKUP($B30,'Life tables'!$C$7:$D$32,2,FALSE),"")</f>
        <v/>
      </c>
      <c r="H30" s="4" t="str">
        <f>IFERROR(VLOOKUP($B30+H$5,'Life tables'!$C$7:$D$32,2,FALSE)/VLOOKUP($B30,'Life tables'!$C$7:$D$32,2,FALSE),"")</f>
        <v/>
      </c>
      <c r="I30" s="4" t="str">
        <f>IFERROR(VLOOKUP($B30+I$5,'Life tables'!$C$7:$D$32,2,FALSE)/VLOOKUP($B30,'Life tables'!$C$7:$D$32,2,FALSE),"")</f>
        <v/>
      </c>
      <c r="J30" s="4" t="str">
        <f>IFERROR(VLOOKUP($B30+J$5,'Life tables'!$C$7:$D$32,2,FALSE)/VLOOKUP($B30,'Life tables'!$C$7:$D$32,2,FALSE),"")</f>
        <v/>
      </c>
      <c r="K30" s="4" t="str">
        <f>IFERROR(VLOOKUP($B30+K$5,'Life tables'!$C$7:$D$32,2,FALSE)/VLOOKUP($B30,'Life tables'!$C$7:$D$32,2,FALSE),"")</f>
        <v/>
      </c>
      <c r="L30" s="4" t="str">
        <f>IFERROR(VLOOKUP($B30+L$5,'Life tables'!$C$7:$D$32,2,FALSE)/VLOOKUP($B30,'Life tables'!$C$7:$D$32,2,FALSE),"")</f>
        <v/>
      </c>
      <c r="M30" s="4" t="str">
        <f>IFERROR(VLOOKUP($B30+M$5,'Life tables'!$C$7:$D$32,2,FALSE)/VLOOKUP($B30,'Life tables'!$C$7:$D$32,2,FALSE),"")</f>
        <v/>
      </c>
      <c r="N30" s="4" t="str">
        <f>IFERROR(VLOOKUP($B30+N$5,'Life tables'!$C$7:$D$32,2,FALSE)/VLOOKUP($B30,'Life tables'!$C$7:$D$32,2,FALSE),"")</f>
        <v/>
      </c>
      <c r="O30" s="4" t="str">
        <f>IFERROR(VLOOKUP($B30+O$5,'Life tables'!$C$7:$D$32,2,FALSE)/VLOOKUP($B30,'Life tables'!$C$7:$D$32,2,FALSE),"")</f>
        <v/>
      </c>
      <c r="P30" s="4" t="str">
        <f>IFERROR(VLOOKUP($B30+P$5,'Life tables'!$C$7:$D$32,2,FALSE)/VLOOKUP($B30,'Life tables'!$C$7:$D$32,2,FALSE),"")</f>
        <v/>
      </c>
      <c r="Q30" s="4" t="str">
        <f>IFERROR(VLOOKUP($B30+Q$5,'Life tables'!$C$7:$D$32,2,FALSE)/VLOOKUP($B30,'Life tables'!$C$7:$D$32,2,FALSE),"")</f>
        <v/>
      </c>
      <c r="R30" s="4" t="str">
        <f>IFERROR(VLOOKUP($B30+R$5,'Life tables'!$C$7:$D$32,2,FALSE)/VLOOKUP($B30,'Life tables'!$C$7:$D$32,2,FALSE),"")</f>
        <v/>
      </c>
      <c r="S30" s="4" t="str">
        <f>IFERROR(VLOOKUP($B30+S$5,'Life tables'!$C$7:$D$32,2,FALSE)/VLOOKUP($B30,'Life tables'!$C$7:$D$32,2,FALSE),"")</f>
        <v/>
      </c>
      <c r="T30" s="4" t="str">
        <f>IFERROR(VLOOKUP($B30+T$5,'Life tables'!$C$7:$D$32,2,FALSE)/VLOOKUP($B30,'Life tables'!$C$7:$D$32,2,FALSE),"")</f>
        <v/>
      </c>
      <c r="U30" s="4" t="str">
        <f>IFERROR(VLOOKUP($B30+U$5,'Life tables'!$C$7:$D$32,2,FALSE)/VLOOKUP($B30,'Life tables'!$C$7:$D$32,2,FALSE),"")</f>
        <v/>
      </c>
      <c r="V30" s="4" t="str">
        <f>IFERROR(VLOOKUP($B30+V$5,'Life tables'!$C$7:$D$32,2,FALSE)/VLOOKUP($B30,'Life tables'!$C$7:$D$32,2,FALSE),"")</f>
        <v/>
      </c>
      <c r="W30" s="4" t="str">
        <f>IFERROR(VLOOKUP($B30+W$5,'Life tables'!$C$7:$D$32,2,FALSE)/VLOOKUP($B30,'Life tables'!$C$7:$D$32,2,FALSE),"")</f>
        <v/>
      </c>
      <c r="X30" s="4" t="str">
        <f>IFERROR(VLOOKUP($B30+X$5,'Life tables'!$C$7:$D$32,2,FALSE)/VLOOKUP($B30,'Life tables'!$C$7:$D$32,2,FALSE),"")</f>
        <v/>
      </c>
      <c r="Y30" s="4" t="str">
        <f>IFERROR(VLOOKUP($B30+Y$5,'Life tables'!$C$7:$D$32,2,FALSE)/VLOOKUP($B30,'Life tables'!$C$7:$D$32,2,FALSE),"")</f>
        <v/>
      </c>
      <c r="Z30" s="4" t="str">
        <f>IFERROR(VLOOKUP($B30+Z$5,'Life tables'!$C$7:$D$32,2,FALSE)/VLOOKUP($B30,'Life tables'!$C$7:$D$32,2,FALSE),"")</f>
        <v/>
      </c>
      <c r="AA30" s="4" t="str">
        <f>IFERROR(VLOOKUP($B30+AA$5,'Life tables'!$C$7:$D$32,2,FALSE)/VLOOKUP($B30,'Life tables'!$C$7:$D$32,2,FALSE),"")</f>
        <v/>
      </c>
      <c r="AB30" s="4">
        <f t="shared" si="0"/>
        <v>0.26799999882054232</v>
      </c>
      <c r="AC30" s="4">
        <f t="shared" si="1"/>
        <v>0.76799999882054237</v>
      </c>
      <c r="AE30" s="3" t="str">
        <f t="shared" si="2"/>
        <v>OK</v>
      </c>
    </row>
    <row r="31" spans="2:31" x14ac:dyDescent="0.25">
      <c r="B31" s="2">
        <v>25</v>
      </c>
      <c r="C31" s="4" t="str">
        <f>IFERROR(VLOOKUP($B31+C$5,'Life tables'!$C$7:$D$32,2,FALSE)/VLOOKUP($B31,'Life tables'!$C$7:$D$32,2,FALSE),"")</f>
        <v/>
      </c>
      <c r="D31" s="4" t="str">
        <f>IFERROR(VLOOKUP($B31+D$5,'Life tables'!$C$7:$D$32,2,FALSE)/VLOOKUP($B31,'Life tables'!$C$7:$D$32,2,FALSE),"")</f>
        <v/>
      </c>
      <c r="E31" s="4" t="str">
        <f>IFERROR(VLOOKUP($B31+E$5,'Life tables'!$C$7:$D$32,2,FALSE)/VLOOKUP($B31,'Life tables'!$C$7:$D$32,2,FALSE),"")</f>
        <v/>
      </c>
      <c r="F31" s="4" t="str">
        <f>IFERROR(VLOOKUP($B31+F$5,'Life tables'!$C$7:$D$32,2,FALSE)/VLOOKUP($B31,'Life tables'!$C$7:$D$32,2,FALSE),"")</f>
        <v/>
      </c>
      <c r="G31" s="4" t="str">
        <f>IFERROR(VLOOKUP($B31+G$5,'Life tables'!$C$7:$D$32,2,FALSE)/VLOOKUP($B31,'Life tables'!$C$7:$D$32,2,FALSE),"")</f>
        <v/>
      </c>
      <c r="H31" s="4" t="str">
        <f>IFERROR(VLOOKUP($B31+H$5,'Life tables'!$C$7:$D$32,2,FALSE)/VLOOKUP($B31,'Life tables'!$C$7:$D$32,2,FALSE),"")</f>
        <v/>
      </c>
      <c r="I31" s="4" t="str">
        <f>IFERROR(VLOOKUP($B31+I$5,'Life tables'!$C$7:$D$32,2,FALSE)/VLOOKUP($B31,'Life tables'!$C$7:$D$32,2,FALSE),"")</f>
        <v/>
      </c>
      <c r="J31" s="4" t="str">
        <f>IFERROR(VLOOKUP($B31+J$5,'Life tables'!$C$7:$D$32,2,FALSE)/VLOOKUP($B31,'Life tables'!$C$7:$D$32,2,FALSE),"")</f>
        <v/>
      </c>
      <c r="K31" s="4" t="str">
        <f>IFERROR(VLOOKUP($B31+K$5,'Life tables'!$C$7:$D$32,2,FALSE)/VLOOKUP($B31,'Life tables'!$C$7:$D$32,2,FALSE),"")</f>
        <v/>
      </c>
      <c r="L31" s="4" t="str">
        <f>IFERROR(VLOOKUP($B31+L$5,'Life tables'!$C$7:$D$32,2,FALSE)/VLOOKUP($B31,'Life tables'!$C$7:$D$32,2,FALSE),"")</f>
        <v/>
      </c>
      <c r="M31" s="4" t="str">
        <f>IFERROR(VLOOKUP($B31+M$5,'Life tables'!$C$7:$D$32,2,FALSE)/VLOOKUP($B31,'Life tables'!$C$7:$D$32,2,FALSE),"")</f>
        <v/>
      </c>
      <c r="N31" s="4" t="str">
        <f>IFERROR(VLOOKUP($B31+N$5,'Life tables'!$C$7:$D$32,2,FALSE)/VLOOKUP($B31,'Life tables'!$C$7:$D$32,2,FALSE),"")</f>
        <v/>
      </c>
      <c r="O31" s="4" t="str">
        <f>IFERROR(VLOOKUP($B31+O$5,'Life tables'!$C$7:$D$32,2,FALSE)/VLOOKUP($B31,'Life tables'!$C$7:$D$32,2,FALSE),"")</f>
        <v/>
      </c>
      <c r="P31" s="4" t="str">
        <f>IFERROR(VLOOKUP($B31+P$5,'Life tables'!$C$7:$D$32,2,FALSE)/VLOOKUP($B31,'Life tables'!$C$7:$D$32,2,FALSE),"")</f>
        <v/>
      </c>
      <c r="Q31" s="4" t="str">
        <f>IFERROR(VLOOKUP($B31+Q$5,'Life tables'!$C$7:$D$32,2,FALSE)/VLOOKUP($B31,'Life tables'!$C$7:$D$32,2,FALSE),"")</f>
        <v/>
      </c>
      <c r="R31" s="4" t="str">
        <f>IFERROR(VLOOKUP($B31+R$5,'Life tables'!$C$7:$D$32,2,FALSE)/VLOOKUP($B31,'Life tables'!$C$7:$D$32,2,FALSE),"")</f>
        <v/>
      </c>
      <c r="S31" s="4" t="str">
        <f>IFERROR(VLOOKUP($B31+S$5,'Life tables'!$C$7:$D$32,2,FALSE)/VLOOKUP($B31,'Life tables'!$C$7:$D$32,2,FALSE),"")</f>
        <v/>
      </c>
      <c r="T31" s="4" t="str">
        <f>IFERROR(VLOOKUP($B31+T$5,'Life tables'!$C$7:$D$32,2,FALSE)/VLOOKUP($B31,'Life tables'!$C$7:$D$32,2,FALSE),"")</f>
        <v/>
      </c>
      <c r="U31" s="4" t="str">
        <f>IFERROR(VLOOKUP($B31+U$5,'Life tables'!$C$7:$D$32,2,FALSE)/VLOOKUP($B31,'Life tables'!$C$7:$D$32,2,FALSE),"")</f>
        <v/>
      </c>
      <c r="V31" s="4" t="str">
        <f>IFERROR(VLOOKUP($B31+V$5,'Life tables'!$C$7:$D$32,2,FALSE)/VLOOKUP($B31,'Life tables'!$C$7:$D$32,2,FALSE),"")</f>
        <v/>
      </c>
      <c r="W31" s="4" t="str">
        <f>IFERROR(VLOOKUP($B31+W$5,'Life tables'!$C$7:$D$32,2,FALSE)/VLOOKUP($B31,'Life tables'!$C$7:$D$32,2,FALSE),"")</f>
        <v/>
      </c>
      <c r="X31" s="4" t="str">
        <f>IFERROR(VLOOKUP($B31+X$5,'Life tables'!$C$7:$D$32,2,FALSE)/VLOOKUP($B31,'Life tables'!$C$7:$D$32,2,FALSE),"")</f>
        <v/>
      </c>
      <c r="Y31" s="4" t="str">
        <f>IFERROR(VLOOKUP($B31+Y$5,'Life tables'!$C$7:$D$32,2,FALSE)/VLOOKUP($B31,'Life tables'!$C$7:$D$32,2,FALSE),"")</f>
        <v/>
      </c>
      <c r="Z31" s="4" t="str">
        <f>IFERROR(VLOOKUP($B31+Z$5,'Life tables'!$C$7:$D$32,2,FALSE)/VLOOKUP($B31,'Life tables'!$C$7:$D$32,2,FALSE),"")</f>
        <v/>
      </c>
      <c r="AA31" s="4" t="str">
        <f>IFERROR(VLOOKUP($B31+AA$5,'Life tables'!$C$7:$D$32,2,FALSE)/VLOOKUP($B31,'Life tables'!$C$7:$D$32,2,FALSE),"")</f>
        <v/>
      </c>
      <c r="AB31" s="4">
        <f t="shared" si="0"/>
        <v>0</v>
      </c>
      <c r="AC31" s="4">
        <f t="shared" si="1"/>
        <v>0.5</v>
      </c>
      <c r="AE31" s="3" t="str">
        <f t="shared" si="2"/>
        <v>OK</v>
      </c>
    </row>
    <row r="34" spans="2:31" x14ac:dyDescent="0.25">
      <c r="B34" s="5" t="s">
        <v>57</v>
      </c>
    </row>
    <row r="35" spans="2:31" x14ac:dyDescent="0.25">
      <c r="C35" s="2" t="s">
        <v>53</v>
      </c>
    </row>
    <row r="36" spans="2:31" x14ac:dyDescent="0.25">
      <c r="B36" s="2" t="s">
        <v>2</v>
      </c>
      <c r="C36" s="2">
        <v>1</v>
      </c>
      <c r="D36" s="2">
        <v>2</v>
      </c>
      <c r="E36" s="2">
        <v>3</v>
      </c>
      <c r="F36" s="2">
        <v>4</v>
      </c>
      <c r="G36" s="2">
        <v>5</v>
      </c>
      <c r="H36" s="2">
        <v>6</v>
      </c>
      <c r="I36" s="2">
        <v>7</v>
      </c>
      <c r="J36" s="2">
        <v>8</v>
      </c>
      <c r="K36" s="2">
        <v>9</v>
      </c>
      <c r="L36" s="2">
        <v>10</v>
      </c>
      <c r="M36" s="2">
        <v>11</v>
      </c>
      <c r="N36" s="2">
        <v>12</v>
      </c>
      <c r="O36" s="2">
        <v>13</v>
      </c>
      <c r="P36" s="2">
        <v>14</v>
      </c>
      <c r="Q36" s="2">
        <v>15</v>
      </c>
      <c r="R36" s="2">
        <v>16</v>
      </c>
      <c r="S36" s="2">
        <v>17</v>
      </c>
      <c r="T36" s="2">
        <v>18</v>
      </c>
      <c r="U36" s="2">
        <v>19</v>
      </c>
      <c r="V36" s="2">
        <v>20</v>
      </c>
      <c r="W36" s="2">
        <v>21</v>
      </c>
      <c r="X36" s="2">
        <v>22</v>
      </c>
      <c r="Y36" s="2">
        <v>23</v>
      </c>
      <c r="Z36" s="2">
        <v>24</v>
      </c>
      <c r="AA36" s="2">
        <v>25</v>
      </c>
      <c r="AB36" s="2" t="s">
        <v>55</v>
      </c>
      <c r="AC36" s="2" t="s">
        <v>56</v>
      </c>
      <c r="AE36" s="2" t="s">
        <v>10</v>
      </c>
    </row>
    <row r="37" spans="2:31" x14ac:dyDescent="0.25">
      <c r="B37" s="2">
        <v>0</v>
      </c>
      <c r="C37" s="4">
        <f>IFERROR(VLOOKUP($B6+C$5,'Life tables'!$I$7:$J$32,2,FALSE)/VLOOKUP($B6,'Life tables'!$I$7:$J$32,2,FALSE),"")</f>
        <v>0.99946000000000002</v>
      </c>
      <c r="D37" s="4">
        <f>IFERROR(VLOOKUP($B6+D$5,'Life tables'!$I$7:$J$32,2,FALSE)/VLOOKUP($B6,'Life tables'!$I$7:$J$32,2,FALSE),"")</f>
        <v>0.99910019400000005</v>
      </c>
      <c r="E37" s="4">
        <f>IFERROR(VLOOKUP($B6+E$5,'Life tables'!$I$7:$J$32,2,FALSE)/VLOOKUP($B6,'Life tables'!$I$7:$J$32,2,FALSE),"")</f>
        <v>0.99887539699999994</v>
      </c>
      <c r="F37" s="4">
        <f>IFERROR(VLOOKUP($B6+F$5,'Life tables'!$I$7:$J$32,2,FALSE)/VLOOKUP($B6,'Life tables'!$I$7:$J$32,2,FALSE),"")</f>
        <v>0.99860570000000004</v>
      </c>
      <c r="G37" s="4">
        <f>IFERROR(VLOOKUP($B6+G$5,'Life tables'!$I$7:$J$32,2,FALSE)/VLOOKUP($B6,'Life tables'!$I$7:$J$32,2,FALSE),"")</f>
        <v>0.99824620200000014</v>
      </c>
      <c r="H37" s="4">
        <f>IFERROR(VLOOKUP($B6+H$5,'Life tables'!$I$7:$J$32,2,FALSE)/VLOOKUP($B6,'Life tables'!$I$7:$J$32,2,FALSE),"")</f>
        <v>0.99779699199999994</v>
      </c>
      <c r="I37" s="4">
        <f>IFERROR(VLOOKUP($B6+I$5,'Life tables'!$I$7:$J$32,2,FALSE)/VLOOKUP($B6,'Life tables'!$I$7:$J$32,2,FALSE),"")</f>
        <v>0.99730308199999995</v>
      </c>
      <c r="J37" s="4">
        <f>IFERROR(VLOOKUP($B6+J$5,'Life tables'!$I$7:$J$32,2,FALSE)/VLOOKUP($B6,'Life tables'!$I$7:$J$32,2,FALSE),"")</f>
        <v>0.99676453799999998</v>
      </c>
      <c r="K37" s="4">
        <f>IFERROR(VLOOKUP($B6+K$5,'Life tables'!$I$7:$J$32,2,FALSE)/VLOOKUP($B6,'Life tables'!$I$7:$J$32,2,FALSE),"")</f>
        <v>0.99613657700000002</v>
      </c>
      <c r="L37" s="4">
        <f>IFERROR(VLOOKUP($B6+L$5,'Life tables'!$I$7:$J$32,2,FALSE)/VLOOKUP($B6,'Life tables'!$I$7:$J$32,2,FALSE),"")</f>
        <v>0.99524005400000004</v>
      </c>
      <c r="M37" s="4">
        <f>IFERROR(VLOOKUP($B6+M$5,'Life tables'!$I$7:$J$32,2,FALSE)/VLOOKUP($B6,'Life tables'!$I$7:$J$32,2,FALSE),"")</f>
        <v>0.99389647999999997</v>
      </c>
      <c r="N37" s="4">
        <f>IFERROR(VLOOKUP($B6+N$5,'Life tables'!$I$7:$J$32,2,FALSE)/VLOOKUP($B6,'Life tables'!$I$7:$J$32,2,FALSE),"")</f>
        <v>0.99166021299999996</v>
      </c>
      <c r="O37" s="4">
        <f>IFERROR(VLOOKUP($B6+O$5,'Life tables'!$I$7:$J$32,2,FALSE)/VLOOKUP($B6,'Life tables'!$I$7:$J$32,2,FALSE),"")</f>
        <v>0.98809023600000001</v>
      </c>
      <c r="P37" s="4">
        <f>IFERROR(VLOOKUP($B6+P$5,'Life tables'!$I$7:$J$32,2,FALSE)/VLOOKUP($B6,'Life tables'!$I$7:$J$32,2,FALSE),"")</f>
        <v>0.98097598600000002</v>
      </c>
      <c r="Q37" s="4">
        <f>IFERROR(VLOOKUP($B6+Q$5,'Life tables'!$I$7:$J$32,2,FALSE)/VLOOKUP($B6,'Life tables'!$I$7:$J$32,2,FALSE),"")</f>
        <v>0.96861568900000006</v>
      </c>
      <c r="R37" s="4">
        <f>IFERROR(VLOOKUP($B6+R$5,'Life tables'!$I$7:$J$32,2,FALSE)/VLOOKUP($B6,'Life tables'!$I$7:$J$32,2,FALSE),"")</f>
        <v>0.94682183600000003</v>
      </c>
      <c r="S37" s="4">
        <f>IFERROR(VLOOKUP($B6+S$5,'Life tables'!$I$7:$J$32,2,FALSE)/VLOOKUP($B6,'Life tables'!$I$7:$J$32,2,FALSE),"")</f>
        <v>0.91103197000000002</v>
      </c>
      <c r="T37" s="4">
        <f>IFERROR(VLOOKUP($B6+T$5,'Life tables'!$I$7:$J$32,2,FALSE)/VLOOKUP($B6,'Life tables'!$I$7:$J$32,2,FALSE),"")</f>
        <v>0.85445688499999994</v>
      </c>
      <c r="U37" s="4">
        <f>IFERROR(VLOOKUP($B6+U$5,'Life tables'!$I$7:$J$32,2,FALSE)/VLOOKUP($B6,'Life tables'!$I$7:$J$32,2,FALSE),"")</f>
        <v>0.76909664199999994</v>
      </c>
      <c r="V37" s="4">
        <f>IFERROR(VLOOKUP($B6+V$5,'Life tables'!$I$7:$J$32,2,FALSE)/VLOOKUP($B6,'Life tables'!$I$7:$J$32,2,FALSE),"")</f>
        <v>0.651424856</v>
      </c>
      <c r="W37" s="4">
        <f>IFERROR(VLOOKUP($B6+W$5,'Life tables'!$I$7:$J$32,2,FALSE)/VLOOKUP($B6,'Life tables'!$I$7:$J$32,2,FALSE),"")</f>
        <v>0.50368169900000004</v>
      </c>
      <c r="X37" s="4">
        <f>IFERROR(VLOOKUP($B6+X$5,'Life tables'!$I$7:$J$32,2,FALSE)/VLOOKUP($B6,'Life tables'!$I$7:$J$32,2,FALSE),"")</f>
        <v>0.34230208200000001</v>
      </c>
      <c r="Y37" s="4">
        <f>IFERROR(VLOOKUP($B6+Y$5,'Life tables'!$I$7:$J$32,2,FALSE)/VLOOKUP($B6,'Life tables'!$I$7:$J$32,2,FALSE),"")</f>
        <v>0.195043727</v>
      </c>
      <c r="Z37" s="4">
        <f>IFERROR(VLOOKUP($B6+Z$5,'Life tables'!$I$7:$J$32,2,FALSE)/VLOOKUP($B6,'Life tables'!$I$7:$J$32,2,FALSE),"")</f>
        <v>8.8315799E-2</v>
      </c>
      <c r="AA37" s="4">
        <f>IFERROR(VLOOKUP($B6+AA$5,'Life tables'!$I$7:$J$32,2,FALSE)/VLOOKUP($B6,'Life tables'!$I$7:$J$32,2,FALSE),"")</f>
        <v>3.0133350999999999E-2</v>
      </c>
      <c r="AB37" s="4">
        <f>SUM(C37:AA37)</f>
        <v>20.193076187000003</v>
      </c>
      <c r="AC37" s="4">
        <f>AB37+0.5</f>
        <v>20.693076187000003</v>
      </c>
    </row>
    <row r="38" spans="2:31" x14ac:dyDescent="0.25">
      <c r="B38" s="2">
        <v>1</v>
      </c>
      <c r="C38" s="4">
        <f>IFERROR(VLOOKUP($B7+C$5,'Life tables'!$I$7:$J$32,2,FALSE)/VLOOKUP($B7,'Life tables'!$I$7:$J$32,2,FALSE),"")</f>
        <v>0.99963999959978389</v>
      </c>
      <c r="D38" s="4">
        <f>IFERROR(VLOOKUP($B7+D$5,'Life tables'!$I$7:$J$32,2,FALSE)/VLOOKUP($B7,'Life tables'!$I$7:$J$32,2,FALSE),"")</f>
        <v>0.99941508114381761</v>
      </c>
      <c r="E38" s="4">
        <f>IFERROR(VLOOKUP($B7+E$5,'Life tables'!$I$7:$J$32,2,FALSE)/VLOOKUP($B7,'Life tables'!$I$7:$J$32,2,FALSE),"")</f>
        <v>0.99914523842875158</v>
      </c>
      <c r="F38" s="4">
        <f>IFERROR(VLOOKUP($B7+F$5,'Life tables'!$I$7:$J$32,2,FALSE)/VLOOKUP($B7,'Life tables'!$I$7:$J$32,2,FALSE),"")</f>
        <v>0.99878554619494531</v>
      </c>
      <c r="G38" s="4">
        <f>IFERROR(VLOOKUP($B7+G$5,'Life tables'!$I$7:$J$32,2,FALSE)/VLOOKUP($B7,'Life tables'!$I$7:$J$32,2,FALSE),"")</f>
        <v>0.9983360934904848</v>
      </c>
      <c r="H38" s="4">
        <f>IFERROR(VLOOKUP($B7+H$5,'Life tables'!$I$7:$J$32,2,FALSE)/VLOOKUP($B7,'Life tables'!$I$7:$J$32,2,FALSE),"")</f>
        <v>0.9978419166349829</v>
      </c>
      <c r="I38" s="4">
        <f>IFERROR(VLOOKUP($B7+I$5,'Life tables'!$I$7:$J$32,2,FALSE)/VLOOKUP($B7,'Life tables'!$I$7:$J$32,2,FALSE),"")</f>
        <v>0.99730308166409853</v>
      </c>
      <c r="J38" s="4">
        <f>IFERROR(VLOOKUP($B7+J$5,'Life tables'!$I$7:$J$32,2,FALSE)/VLOOKUP($B7,'Life tables'!$I$7:$J$32,2,FALSE),"")</f>
        <v>0.99667478138194621</v>
      </c>
      <c r="K38" s="4">
        <f>IFERROR(VLOOKUP($B7+K$5,'Life tables'!$I$7:$J$32,2,FALSE)/VLOOKUP($B7,'Life tables'!$I$7:$J$32,2,FALSE),"")</f>
        <v>0.99577777399795897</v>
      </c>
      <c r="L38" s="4">
        <f>IFERROR(VLOOKUP($B7+L$5,'Life tables'!$I$7:$J$32,2,FALSE)/VLOOKUP($B7,'Life tables'!$I$7:$J$32,2,FALSE),"")</f>
        <v>0.99443347407600102</v>
      </c>
      <c r="M38" s="4">
        <f>IFERROR(VLOOKUP($B7+M$5,'Life tables'!$I$7:$J$32,2,FALSE)/VLOOKUP($B7,'Life tables'!$I$7:$J$32,2,FALSE),"")</f>
        <v>0.99219599883937315</v>
      </c>
      <c r="N38" s="4">
        <f>IFERROR(VLOOKUP($B7+N$5,'Life tables'!$I$7:$J$32,2,FALSE)/VLOOKUP($B7,'Life tables'!$I$7:$J$32,2,FALSE),"")</f>
        <v>0.98862409301022547</v>
      </c>
      <c r="O38" s="4">
        <f>IFERROR(VLOOKUP($B7+O$5,'Life tables'!$I$7:$J$32,2,FALSE)/VLOOKUP($B7,'Life tables'!$I$7:$J$32,2,FALSE),"")</f>
        <v>0.98150599923958937</v>
      </c>
      <c r="P38" s="4">
        <f>IFERROR(VLOOKUP($B7+P$5,'Life tables'!$I$7:$J$32,2,FALSE)/VLOOKUP($B7,'Life tables'!$I$7:$J$32,2,FALSE),"")</f>
        <v>0.96913902407299946</v>
      </c>
      <c r="Q38" s="4">
        <f>IFERROR(VLOOKUP($B7+Q$5,'Life tables'!$I$7:$J$32,2,FALSE)/VLOOKUP($B7,'Life tables'!$I$7:$J$32,2,FALSE),"")</f>
        <v>0.94733339603385835</v>
      </c>
      <c r="R38" s="4">
        <f>IFERROR(VLOOKUP($B7+R$5,'Life tables'!$I$7:$J$32,2,FALSE)/VLOOKUP($B7,'Life tables'!$I$7:$J$32,2,FALSE),"")</f>
        <v>0.9115241930642547</v>
      </c>
      <c r="S38" s="4">
        <f>IFERROR(VLOOKUP($B7+S$5,'Life tables'!$I$7:$J$32,2,FALSE)/VLOOKUP($B7,'Life tables'!$I$7:$J$32,2,FALSE),"")</f>
        <v>0.85491854101214648</v>
      </c>
      <c r="T38" s="4">
        <f>IFERROR(VLOOKUP($B7+T$5,'Life tables'!$I$7:$J$32,2,FALSE)/VLOOKUP($B7,'Life tables'!$I$7:$J$32,2,FALSE),"")</f>
        <v>0.76951217857643117</v>
      </c>
      <c r="U38" s="4">
        <f>IFERROR(VLOOKUP($B7+U$5,'Life tables'!$I$7:$J$32,2,FALSE)/VLOOKUP($B7,'Life tables'!$I$7:$J$32,2,FALSE),"")</f>
        <v>0.65177681548035937</v>
      </c>
      <c r="V38" s="4">
        <f>IFERROR(VLOOKUP($B7+V$5,'Life tables'!$I$7:$J$32,2,FALSE)/VLOOKUP($B7,'Life tables'!$I$7:$J$32,2,FALSE),"")</f>
        <v>0.50395383407039807</v>
      </c>
      <c r="W38" s="4">
        <f>IFERROR(VLOOKUP($B7+W$5,'Life tables'!$I$7:$J$32,2,FALSE)/VLOOKUP($B7,'Life tables'!$I$7:$J$32,2,FALSE),"")</f>
        <v>0.34248702499349648</v>
      </c>
      <c r="X38" s="4">
        <f>IFERROR(VLOOKUP($B7+X$5,'Life tables'!$I$7:$J$32,2,FALSE)/VLOOKUP($B7,'Life tables'!$I$7:$J$32,2,FALSE),"")</f>
        <v>0.19514910751805972</v>
      </c>
      <c r="Y38" s="4">
        <f>IFERROR(VLOOKUP($B7+Y$5,'Life tables'!$I$7:$J$32,2,FALSE)/VLOOKUP($B7,'Life tables'!$I$7:$J$32,2,FALSE),"")</f>
        <v>8.8363515298261058E-2</v>
      </c>
      <c r="Z38" s="4">
        <f>IFERROR(VLOOKUP($B7+Z$5,'Life tables'!$I$7:$J$32,2,FALSE)/VLOOKUP($B7,'Life tables'!$I$7:$J$32,2,FALSE),"")</f>
        <v>3.0149631801172631E-2</v>
      </c>
      <c r="AA38" s="4" t="str">
        <f>IFERROR(VLOOKUP($B7+AA$5,'Life tables'!$I$7:$J$32,2,FALSE)/VLOOKUP($B7,'Life tables'!$I$7:$J$32,2,FALSE),"")</f>
        <v/>
      </c>
      <c r="AB38" s="4">
        <f t="shared" ref="AB38:AB62" si="3">SUM(C38:AA38)</f>
        <v>19.203986339623395</v>
      </c>
      <c r="AC38" s="4">
        <f t="shared" ref="AC38:AC62" si="4">AB38+0.5</f>
        <v>19.703986339623395</v>
      </c>
      <c r="AE38" s="3" t="str">
        <f>IF(AC38&lt;AC37,"OK","CHECK")</f>
        <v>OK</v>
      </c>
    </row>
    <row r="39" spans="2:31" x14ac:dyDescent="0.25">
      <c r="B39" s="2">
        <v>2</v>
      </c>
      <c r="C39" s="4">
        <f>IFERROR(VLOOKUP($B8+C$5,'Life tables'!$I$7:$J$32,2,FALSE)/VLOOKUP($B8,'Life tables'!$I$7:$J$32,2,FALSE),"")</f>
        <v>0.99977500054413959</v>
      </c>
      <c r="D39" s="4">
        <f>IFERROR(VLOOKUP($B8+D$5,'Life tables'!$I$7:$J$32,2,FALSE)/VLOOKUP($B8,'Life tables'!$I$7:$J$32,2,FALSE),"")</f>
        <v>0.99950506065060385</v>
      </c>
      <c r="E39" s="4">
        <f>IFERROR(VLOOKUP($B8+E$5,'Life tables'!$I$7:$J$32,2,FALSE)/VLOOKUP($B8,'Life tables'!$I$7:$J$32,2,FALSE),"")</f>
        <v>0.99914523888081641</v>
      </c>
      <c r="F39" s="4">
        <f>IFERROR(VLOOKUP($B8+F$5,'Life tables'!$I$7:$J$32,2,FALSE)/VLOOKUP($B8,'Life tables'!$I$7:$J$32,2,FALSE),"")</f>
        <v>0.99869562431493231</v>
      </c>
      <c r="G39" s="4">
        <f>IFERROR(VLOOKUP($B8+G$5,'Life tables'!$I$7:$J$32,2,FALSE)/VLOOKUP($B8,'Life tables'!$I$7:$J$32,2,FALSE),"")</f>
        <v>0.99820126949149601</v>
      </c>
      <c r="H39" s="4">
        <f>IFERROR(VLOOKUP($B8+H$5,'Life tables'!$I$7:$J$32,2,FALSE)/VLOOKUP($B8,'Life tables'!$I$7:$J$32,2,FALSE),"")</f>
        <v>0.99766224046994834</v>
      </c>
      <c r="I39" s="4">
        <f>IFERROR(VLOOKUP($B8+I$5,'Life tables'!$I$7:$J$32,2,FALSE)/VLOOKUP($B8,'Life tables'!$I$7:$J$32,2,FALSE),"")</f>
        <v>0.99703371391798568</v>
      </c>
      <c r="J39" s="4">
        <f>IFERROR(VLOOKUP($B8+J$5,'Life tables'!$I$7:$J$32,2,FALSE)/VLOOKUP($B8,'Life tables'!$I$7:$J$32,2,FALSE),"")</f>
        <v>0.99613638349468692</v>
      </c>
      <c r="K39" s="4">
        <f>IFERROR(VLOOKUP($B8+K$5,'Life tables'!$I$7:$J$32,2,FALSE)/VLOOKUP($B8,'Life tables'!$I$7:$J$32,2,FALSE),"")</f>
        <v>0.99479159944993456</v>
      </c>
      <c r="L39" s="4">
        <f>IFERROR(VLOOKUP($B8+L$5,'Life tables'!$I$7:$J$32,2,FALSE)/VLOOKUP($B8,'Life tables'!$I$7:$J$32,2,FALSE),"")</f>
        <v>0.99255331843124428</v>
      </c>
      <c r="M39" s="4">
        <f>IFERROR(VLOOKUP($B8+M$5,'Life tables'!$I$7:$J$32,2,FALSE)/VLOOKUP($B8,'Life tables'!$I$7:$J$32,2,FALSE),"")</f>
        <v>0.98898012625148179</v>
      </c>
      <c r="N39" s="4">
        <f>IFERROR(VLOOKUP($B8+N$5,'Life tables'!$I$7:$J$32,2,FALSE)/VLOOKUP($B8,'Life tables'!$I$7:$J$32,2,FALSE),"")</f>
        <v>0.98185946904140031</v>
      </c>
      <c r="O39" s="4">
        <f>IFERROR(VLOOKUP($B8+O$5,'Life tables'!$I$7:$J$32,2,FALSE)/VLOOKUP($B8,'Life tables'!$I$7:$J$32,2,FALSE),"")</f>
        <v>0.96948804015546008</v>
      </c>
      <c r="P39" s="4">
        <f>IFERROR(VLOOKUP($B8+P$5,'Life tables'!$I$7:$J$32,2,FALSE)/VLOOKUP($B8,'Life tables'!$I$7:$J$32,2,FALSE),"")</f>
        <v>0.94767455925446464</v>
      </c>
      <c r="Q39" s="4">
        <f>IFERROR(VLOOKUP($B8+Q$5,'Life tables'!$I$7:$J$32,2,FALSE)/VLOOKUP($B8,'Life tables'!$I$7:$J$32,2,FALSE),"")</f>
        <v>0.91185246031490608</v>
      </c>
      <c r="R39" s="4">
        <f>IFERROR(VLOOKUP($B8+R$5,'Life tables'!$I$7:$J$32,2,FALSE)/VLOOKUP($B8,'Life tables'!$I$7:$J$32,2,FALSE),"")</f>
        <v>0.85522642286665396</v>
      </c>
      <c r="S39" s="4">
        <f>IFERROR(VLOOKUP($B8+S$5,'Life tables'!$I$7:$J$32,2,FALSE)/VLOOKUP($B8,'Life tables'!$I$7:$J$32,2,FALSE),"")</f>
        <v>0.76978930303360538</v>
      </c>
      <c r="T39" s="4">
        <f>IFERROR(VLOOKUP($B8+T$5,'Life tables'!$I$7:$J$32,2,FALSE)/VLOOKUP($B8,'Life tables'!$I$7:$J$32,2,FALSE),"")</f>
        <v>0.6520115398956674</v>
      </c>
      <c r="U39" s="4">
        <f>IFERROR(VLOOKUP($B8+U$5,'Life tables'!$I$7:$J$32,2,FALSE)/VLOOKUP($B8,'Life tables'!$I$7:$J$32,2,FALSE),"")</f>
        <v>0.504135322988437</v>
      </c>
      <c r="V39" s="4">
        <f>IFERROR(VLOOKUP($B8+V$5,'Life tables'!$I$7:$J$32,2,FALSE)/VLOOKUP($B8,'Life tables'!$I$7:$J$32,2,FALSE),"")</f>
        <v>0.342610364861965</v>
      </c>
      <c r="W39" s="4">
        <f>IFERROR(VLOOKUP($B8+W$5,'Life tables'!$I$7:$J$32,2,FALSE)/VLOOKUP($B8,'Life tables'!$I$7:$J$32,2,FALSE),"")</f>
        <v>0.19521938657535681</v>
      </c>
      <c r="X39" s="4">
        <f>IFERROR(VLOOKUP($B8+X$5,'Life tables'!$I$7:$J$32,2,FALSE)/VLOOKUP($B8,'Life tables'!$I$7:$J$32,2,FALSE),"")</f>
        <v>8.8395337655194167E-2</v>
      </c>
      <c r="Y39" s="4">
        <f>IFERROR(VLOOKUP($B8+Y$5,'Life tables'!$I$7:$J$32,2,FALSE)/VLOOKUP($B8,'Life tables'!$I$7:$J$32,2,FALSE),"")</f>
        <v>3.0160489589495566E-2</v>
      </c>
      <c r="Z39" s="4" t="str">
        <f>IFERROR(VLOOKUP($B8+Z$5,'Life tables'!$I$7:$J$32,2,FALSE)/VLOOKUP($B8,'Life tables'!$I$7:$J$32,2,FALSE),"")</f>
        <v/>
      </c>
      <c r="AA39" s="4" t="str">
        <f>IFERROR(VLOOKUP($B8+AA$5,'Life tables'!$I$7:$J$32,2,FALSE)/VLOOKUP($B8,'Life tables'!$I$7:$J$32,2,FALSE),"")</f>
        <v/>
      </c>
      <c r="AB39" s="4">
        <f t="shared" si="3"/>
        <v>18.210902272129871</v>
      </c>
      <c r="AC39" s="4">
        <f t="shared" si="4"/>
        <v>18.710902272129871</v>
      </c>
      <c r="AE39" s="3" t="str">
        <f t="shared" ref="AE39:AE62" si="5">IF(AC39&lt;AC38,"OK","CHECK")</f>
        <v>OK</v>
      </c>
    </row>
    <row r="40" spans="2:31" x14ac:dyDescent="0.25">
      <c r="B40" s="2">
        <v>3</v>
      </c>
      <c r="C40" s="4">
        <f>IFERROR(VLOOKUP($B9+C$5,'Life tables'!$I$7:$J$32,2,FALSE)/VLOOKUP($B9,'Life tables'!$I$7:$J$32,2,FALSE),"")</f>
        <v>0.99972999935646634</v>
      </c>
      <c r="D40" s="4">
        <f>IFERROR(VLOOKUP($B9+D$5,'Life tables'!$I$7:$J$32,2,FALSE)/VLOOKUP($B9,'Life tables'!$I$7:$J$32,2,FALSE),"")</f>
        <v>0.99937009660875664</v>
      </c>
      <c r="E40" s="4">
        <f>IFERROR(VLOOKUP($B9+E$5,'Life tables'!$I$7:$J$32,2,FALSE)/VLOOKUP($B9,'Life tables'!$I$7:$J$32,2,FALSE),"")</f>
        <v>0.99892038085707302</v>
      </c>
      <c r="F40" s="4">
        <f>IFERROR(VLOOKUP($B9+F$5,'Life tables'!$I$7:$J$32,2,FALSE)/VLOOKUP($B9,'Life tables'!$I$7:$J$32,2,FALSE),"")</f>
        <v>0.9984259147790383</v>
      </c>
      <c r="G40" s="4">
        <f>IFERROR(VLOOKUP($B9+G$5,'Life tables'!$I$7:$J$32,2,FALSE)/VLOOKUP($B9,'Life tables'!$I$7:$J$32,2,FALSE),"")</f>
        <v>0.99788676444895963</v>
      </c>
      <c r="H40" s="4">
        <f>IFERROR(VLOOKUP($B9+H$5,'Life tables'!$I$7:$J$32,2,FALSE)/VLOOKUP($B9,'Life tables'!$I$7:$J$32,2,FALSE),"")</f>
        <v>0.99725809644703867</v>
      </c>
      <c r="I40" s="4">
        <f>IFERROR(VLOOKUP($B9+I$5,'Life tables'!$I$7:$J$32,2,FALSE)/VLOOKUP($B9,'Life tables'!$I$7:$J$32,2,FALSE),"")</f>
        <v>0.99636056407944551</v>
      </c>
      <c r="J40" s="4">
        <f>IFERROR(VLOOKUP($B9+J$5,'Life tables'!$I$7:$J$32,2,FALSE)/VLOOKUP($B9,'Life tables'!$I$7:$J$32,2,FALSE),"")</f>
        <v>0.99501547739092022</v>
      </c>
      <c r="K40" s="4">
        <f>IFERROR(VLOOKUP($B9+K$5,'Life tables'!$I$7:$J$32,2,FALSE)/VLOOKUP($B9,'Life tables'!$I$7:$J$32,2,FALSE),"")</f>
        <v>0.99277669264688073</v>
      </c>
      <c r="L40" s="4">
        <f>IFERROR(VLOOKUP($B9+L$5,'Life tables'!$I$7:$J$32,2,FALSE)/VLOOKUP($B9,'Life tables'!$I$7:$J$32,2,FALSE),"")</f>
        <v>0.98920269631988944</v>
      </c>
      <c r="M40" s="4">
        <f>IFERROR(VLOOKUP($B9+M$5,'Life tables'!$I$7:$J$32,2,FALSE)/VLOOKUP($B9,'Life tables'!$I$7:$J$32,2,FALSE),"")</f>
        <v>0.98208043660524758</v>
      </c>
      <c r="N40" s="4">
        <f>IFERROR(VLOOKUP($B9+N$5,'Life tables'!$I$7:$J$32,2,FALSE)/VLOOKUP($B9,'Life tables'!$I$7:$J$32,2,FALSE),"")</f>
        <v>0.96970622352809843</v>
      </c>
      <c r="O40" s="4">
        <f>IFERROR(VLOOKUP($B9+O$5,'Life tables'!$I$7:$J$32,2,FALSE)/VLOOKUP($B9,'Life tables'!$I$7:$J$32,2,FALSE),"")</f>
        <v>0.94788783350121908</v>
      </c>
      <c r="P40" s="4">
        <f>IFERROR(VLOOKUP($B9+P$5,'Life tables'!$I$7:$J$32,2,FALSE)/VLOOKUP($B9,'Life tables'!$I$7:$J$32,2,FALSE),"")</f>
        <v>0.91205767279499828</v>
      </c>
      <c r="Q40" s="4">
        <f>IFERROR(VLOOKUP($B9+Q$5,'Life tables'!$I$7:$J$32,2,FALSE)/VLOOKUP($B9,'Life tables'!$I$7:$J$32,2,FALSE),"")</f>
        <v>0.85541889165180829</v>
      </c>
      <c r="R40" s="4">
        <f>IFERROR(VLOOKUP($B9+R$5,'Life tables'!$I$7:$J$32,2,FALSE)/VLOOKUP($B9,'Life tables'!$I$7:$J$32,2,FALSE),"")</f>
        <v>0.76996254418708043</v>
      </c>
      <c r="S40" s="4">
        <f>IFERROR(VLOOKUP($B9+S$5,'Life tables'!$I$7:$J$32,2,FALSE)/VLOOKUP($B9,'Life tables'!$I$7:$J$32,2,FALSE),"")</f>
        <v>0.65215827515271163</v>
      </c>
      <c r="T40" s="4">
        <f>IFERROR(VLOOKUP($B9+T$5,'Life tables'!$I$7:$J$32,2,FALSE)/VLOOKUP($B9,'Life tables'!$I$7:$J$32,2,FALSE),"")</f>
        <v>0.50424877868926032</v>
      </c>
      <c r="U40" s="4">
        <f>IFERROR(VLOOKUP($B9+U$5,'Life tables'!$I$7:$J$32,2,FALSE)/VLOOKUP($B9,'Life tables'!$I$7:$J$32,2,FALSE),"")</f>
        <v>0.34268746935610028</v>
      </c>
      <c r="V40" s="4">
        <f>IFERROR(VLOOKUP($B9+V$5,'Life tables'!$I$7:$J$32,2,FALSE)/VLOOKUP($B9,'Life tables'!$I$7:$J$32,2,FALSE),"")</f>
        <v>0.19526332071626748</v>
      </c>
      <c r="W40" s="4">
        <f>IFERROR(VLOOKUP($B9+W$5,'Life tables'!$I$7:$J$32,2,FALSE)/VLOOKUP($B9,'Life tables'!$I$7:$J$32,2,FALSE),"")</f>
        <v>8.8415231034066608E-2</v>
      </c>
      <c r="X40" s="4">
        <f>IFERROR(VLOOKUP($B9+X$5,'Life tables'!$I$7:$J$32,2,FALSE)/VLOOKUP($B9,'Life tables'!$I$7:$J$32,2,FALSE),"")</f>
        <v>3.0167277210452707E-2</v>
      </c>
      <c r="Y40" s="4" t="str">
        <f>IFERROR(VLOOKUP($B9+Y$5,'Life tables'!$I$7:$J$32,2,FALSE)/VLOOKUP($B9,'Life tables'!$I$7:$J$32,2,FALSE),"")</f>
        <v/>
      </c>
      <c r="Z40" s="4" t="str">
        <f>IFERROR(VLOOKUP($B9+Z$5,'Life tables'!$I$7:$J$32,2,FALSE)/VLOOKUP($B9,'Life tables'!$I$7:$J$32,2,FALSE),"")</f>
        <v/>
      </c>
      <c r="AA40" s="4" t="str">
        <f>IFERROR(VLOOKUP($B9+AA$5,'Life tables'!$I$7:$J$32,2,FALSE)/VLOOKUP($B9,'Life tables'!$I$7:$J$32,2,FALSE),"")</f>
        <v/>
      </c>
      <c r="AB40" s="4">
        <f t="shared" si="3"/>
        <v>17.215000637361779</v>
      </c>
      <c r="AC40" s="4">
        <f t="shared" si="4"/>
        <v>17.715000637361779</v>
      </c>
      <c r="AE40" s="3" t="str">
        <f t="shared" si="5"/>
        <v>OK</v>
      </c>
    </row>
    <row r="41" spans="2:31" x14ac:dyDescent="0.25">
      <c r="B41" s="2">
        <v>4</v>
      </c>
      <c r="C41" s="4">
        <f>IFERROR(VLOOKUP($B10+C$5,'Life tables'!$I$7:$J$32,2,FALSE)/VLOOKUP($B10,'Life tables'!$I$7:$J$32,2,FALSE),"")</f>
        <v>0.99964000005207265</v>
      </c>
      <c r="D41" s="4">
        <f>IFERROR(VLOOKUP($B10+D$5,'Life tables'!$I$7:$J$32,2,FALSE)/VLOOKUP($B10,'Life tables'!$I$7:$J$32,2,FALSE),"")</f>
        <v>0.99919016284405338</v>
      </c>
      <c r="E41" s="4">
        <f>IFERROR(VLOOKUP($B10+E$5,'Life tables'!$I$7:$J$32,2,FALSE)/VLOOKUP($B10,'Life tables'!$I$7:$J$32,2,FALSE),"")</f>
        <v>0.99869556322380282</v>
      </c>
      <c r="F41" s="4">
        <f>IFERROR(VLOOKUP($B10+F$5,'Life tables'!$I$7:$J$32,2,FALSE)/VLOOKUP($B10,'Life tables'!$I$7:$J$32,2,FALSE),"")</f>
        <v>0.99815626728347329</v>
      </c>
      <c r="G41" s="4">
        <f>IFERROR(VLOOKUP($B10+G$5,'Life tables'!$I$7:$J$32,2,FALSE)/VLOOKUP($B10,'Life tables'!$I$7:$J$32,2,FALSE),"")</f>
        <v>0.99752742949494477</v>
      </c>
      <c r="H41" s="4">
        <f>IFERROR(VLOOKUP($B10+H$5,'Life tables'!$I$7:$J$32,2,FALSE)/VLOOKUP($B10,'Life tables'!$I$7:$J$32,2,FALSE),"")</f>
        <v>0.99662965472758669</v>
      </c>
      <c r="I41" s="4">
        <f>IFERROR(VLOOKUP($B10+I$5,'Life tables'!$I$7:$J$32,2,FALSE)/VLOOKUP($B10,'Life tables'!$I$7:$J$32,2,FALSE),"")</f>
        <v>0.99528420476670609</v>
      </c>
      <c r="J41" s="4">
        <f>IFERROR(VLOOKUP($B10+J$5,'Life tables'!$I$7:$J$32,2,FALSE)/VLOOKUP($B10,'Life tables'!$I$7:$J$32,2,FALSE),"")</f>
        <v>0.99304481538609268</v>
      </c>
      <c r="K41" s="4">
        <f>IFERROR(VLOOKUP($B10+K$5,'Life tables'!$I$7:$J$32,2,FALSE)/VLOOKUP($B10,'Life tables'!$I$7:$J$32,2,FALSE),"")</f>
        <v>0.98946985381717723</v>
      </c>
      <c r="L41" s="4">
        <f>IFERROR(VLOOKUP($B10+L$5,'Life tables'!$I$7:$J$32,2,FALSE)/VLOOKUP($B10,'Life tables'!$I$7:$J$32,2,FALSE),"")</f>
        <v>0.98234567056847355</v>
      </c>
      <c r="M41" s="4">
        <f>IFERROR(VLOOKUP($B10+M$5,'Life tables'!$I$7:$J$32,2,FALSE)/VLOOKUP($B10,'Life tables'!$I$7:$J$32,2,FALSE),"")</f>
        <v>0.96996811554350226</v>
      </c>
      <c r="N41" s="4">
        <f>IFERROR(VLOOKUP($B10+N$5,'Life tables'!$I$7:$J$32,2,FALSE)/VLOOKUP($B10,'Life tables'!$I$7:$J$32,2,FALSE),"")</f>
        <v>0.94814383294627702</v>
      </c>
      <c r="O41" s="4">
        <f>IFERROR(VLOOKUP($B10+O$5,'Life tables'!$I$7:$J$32,2,FALSE)/VLOOKUP($B10,'Life tables'!$I$7:$J$32,2,FALSE),"")</f>
        <v>0.91230399546087104</v>
      </c>
      <c r="P41" s="4">
        <f>IFERROR(VLOOKUP($B10+P$5,'Life tables'!$I$7:$J$32,2,FALSE)/VLOOKUP($B10,'Life tables'!$I$7:$J$32,2,FALSE),"")</f>
        <v>0.85564991768022147</v>
      </c>
      <c r="Q41" s="4">
        <f>IFERROR(VLOOKUP($B10+Q$5,'Life tables'!$I$7:$J$32,2,FALSE)/VLOOKUP($B10,'Life tables'!$I$7:$J$32,2,FALSE),"")</f>
        <v>0.77017049071520416</v>
      </c>
      <c r="R41" s="4">
        <f>IFERROR(VLOOKUP($B10+R$5,'Life tables'!$I$7:$J$32,2,FALSE)/VLOOKUP($B10,'Life tables'!$I$7:$J$32,2,FALSE),"")</f>
        <v>0.65233440586209346</v>
      </c>
      <c r="S41" s="4">
        <f>IFERROR(VLOOKUP($B10+S$5,'Life tables'!$I$7:$J$32,2,FALSE)/VLOOKUP($B10,'Life tables'!$I$7:$J$32,2,FALSE),"")</f>
        <v>0.50438496295384649</v>
      </c>
      <c r="T41" s="4">
        <f>IFERROR(VLOOKUP($B10+T$5,'Life tables'!$I$7:$J$32,2,FALSE)/VLOOKUP($B10,'Life tables'!$I$7:$J$32,2,FALSE),"")</f>
        <v>0.34278002018213993</v>
      </c>
      <c r="U41" s="4">
        <f>IFERROR(VLOOKUP($B10+U$5,'Life tables'!$I$7:$J$32,2,FALSE)/VLOOKUP($B10,'Life tables'!$I$7:$J$32,2,FALSE),"")</f>
        <v>0.19531605617712774</v>
      </c>
      <c r="V41" s="4">
        <f>IFERROR(VLOOKUP($B10+V$5,'Life tables'!$I$7:$J$32,2,FALSE)/VLOOKUP($B10,'Life tables'!$I$7:$J$32,2,FALSE),"")</f>
        <v>8.8439109650585809E-2</v>
      </c>
      <c r="W41" s="4">
        <f>IFERROR(VLOOKUP($B10+W$5,'Life tables'!$I$7:$J$32,2,FALSE)/VLOOKUP($B10,'Life tables'!$I$7:$J$32,2,FALSE),"")</f>
        <v>3.0175424594512126E-2</v>
      </c>
      <c r="X41" s="4" t="str">
        <f>IFERROR(VLOOKUP($B10+X$5,'Life tables'!$I$7:$J$32,2,FALSE)/VLOOKUP($B10,'Life tables'!$I$7:$J$32,2,FALSE),"")</f>
        <v/>
      </c>
      <c r="Y41" s="4" t="str">
        <f>IFERROR(VLOOKUP($B10+Y$5,'Life tables'!$I$7:$J$32,2,FALSE)/VLOOKUP($B10,'Life tables'!$I$7:$J$32,2,FALSE),"")</f>
        <v/>
      </c>
      <c r="Z41" s="4" t="str">
        <f>IFERROR(VLOOKUP($B10+Z$5,'Life tables'!$I$7:$J$32,2,FALSE)/VLOOKUP($B10,'Life tables'!$I$7:$J$32,2,FALSE),"")</f>
        <v/>
      </c>
      <c r="AA41" s="4" t="str">
        <f>IFERROR(VLOOKUP($B10+AA$5,'Life tables'!$I$7:$J$32,2,FALSE)/VLOOKUP($B10,'Life tables'!$I$7:$J$32,2,FALSE),"")</f>
        <v/>
      </c>
      <c r="AB41" s="4">
        <f t="shared" si="3"/>
        <v>16.219649953930762</v>
      </c>
      <c r="AC41" s="4">
        <f t="shared" si="4"/>
        <v>16.719649953930762</v>
      </c>
      <c r="AE41" s="3" t="str">
        <f t="shared" si="5"/>
        <v>OK</v>
      </c>
    </row>
    <row r="42" spans="2:31" x14ac:dyDescent="0.25">
      <c r="B42" s="2">
        <v>5</v>
      </c>
      <c r="C42" s="4">
        <f>IFERROR(VLOOKUP($B11+C$5,'Life tables'!$I$7:$J$32,2,FALSE)/VLOOKUP($B11,'Life tables'!$I$7:$J$32,2,FALSE),"")</f>
        <v>0.99955000079228939</v>
      </c>
      <c r="D42" s="4">
        <f>IFERROR(VLOOKUP($B11+D$5,'Life tables'!$I$7:$J$32,2,FALSE)/VLOOKUP($B11,'Life tables'!$I$7:$J$32,2,FALSE),"")</f>
        <v>0.99905522305207817</v>
      </c>
      <c r="E42" s="4">
        <f>IFERROR(VLOOKUP($B11+E$5,'Life tables'!$I$7:$J$32,2,FALSE)/VLOOKUP($B11,'Life tables'!$I$7:$J$32,2,FALSE),"")</f>
        <v>0.99851573289532025</v>
      </c>
      <c r="F42" s="4">
        <f>IFERROR(VLOOKUP($B11+F$5,'Life tables'!$I$7:$J$32,2,FALSE)/VLOOKUP($B11,'Life tables'!$I$7:$J$32,2,FALSE),"")</f>
        <v>0.99788666864369391</v>
      </c>
      <c r="G42" s="4">
        <f>IFERROR(VLOOKUP($B11+G$5,'Life tables'!$I$7:$J$32,2,FALSE)/VLOOKUP($B11,'Life tables'!$I$7:$J$32,2,FALSE),"")</f>
        <v>0.99698857056107282</v>
      </c>
      <c r="H42" s="4">
        <f>IFERROR(VLOOKUP($B11+H$5,'Life tables'!$I$7:$J$32,2,FALSE)/VLOOKUP($B11,'Life tables'!$I$7:$J$32,2,FALSE),"")</f>
        <v>0.9956426360638434</v>
      </c>
      <c r="I42" s="4">
        <f>IFERROR(VLOOKUP($B11+I$5,'Life tables'!$I$7:$J$32,2,FALSE)/VLOOKUP($B11,'Life tables'!$I$7:$J$32,2,FALSE),"")</f>
        <v>0.9934024402128403</v>
      </c>
      <c r="J42" s="4">
        <f>IFERROR(VLOOKUP($B11+J$5,'Life tables'!$I$7:$J$32,2,FALSE)/VLOOKUP($B11,'Life tables'!$I$7:$J$32,2,FALSE),"")</f>
        <v>0.98982619119446436</v>
      </c>
      <c r="K42" s="4">
        <f>IFERROR(VLOOKUP($B11+K$5,'Life tables'!$I$7:$J$32,2,FALSE)/VLOOKUP($B11,'Life tables'!$I$7:$J$32,2,FALSE),"")</f>
        <v>0.98269944231653583</v>
      </c>
      <c r="L42" s="4">
        <f>IFERROR(VLOOKUP($B11+L$5,'Life tables'!$I$7:$J$32,2,FALSE)/VLOOKUP($B11,'Life tables'!$I$7:$J$32,2,FALSE),"")</f>
        <v>0.97031742976769164</v>
      </c>
      <c r="M42" s="4">
        <f>IFERROR(VLOOKUP($B11+M$5,'Life tables'!$I$7:$J$32,2,FALSE)/VLOOKUP($B11,'Life tables'!$I$7:$J$32,2,FALSE),"")</f>
        <v>0.94848528760042305</v>
      </c>
      <c r="N42" s="4">
        <f>IFERROR(VLOOKUP($B11+N$5,'Life tables'!$I$7:$J$32,2,FALSE)/VLOOKUP($B11,'Life tables'!$I$7:$J$32,2,FALSE),"")</f>
        <v>0.91263254312887421</v>
      </c>
      <c r="O42" s="4">
        <f>IFERROR(VLOOKUP($B11+O$5,'Life tables'!$I$7:$J$32,2,FALSE)/VLOOKUP($B11,'Life tables'!$I$7:$J$32,2,FALSE),"")</f>
        <v>0.8559580625381632</v>
      </c>
      <c r="P42" s="4">
        <f>IFERROR(VLOOKUP($B11+P$5,'Life tables'!$I$7:$J$32,2,FALSE)/VLOOKUP($B11,'Life tables'!$I$7:$J$32,2,FALSE),"")</f>
        <v>0.77044785190176956</v>
      </c>
      <c r="Q42" s="4">
        <f>IFERROR(VLOOKUP($B11+Q$5,'Life tables'!$I$7:$J$32,2,FALSE)/VLOOKUP($B11,'Life tables'!$I$7:$J$32,2,FALSE),"")</f>
        <v>0.65256933078719581</v>
      </c>
      <c r="R42" s="4">
        <f>IFERROR(VLOOKUP($B11+R$5,'Life tables'!$I$7:$J$32,2,FALSE)/VLOOKUP($B11,'Life tables'!$I$7:$J$32,2,FALSE),"")</f>
        <v>0.50456660690605859</v>
      </c>
      <c r="S42" s="4">
        <f>IFERROR(VLOOKUP($B11+S$5,'Life tables'!$I$7:$J$32,2,FALSE)/VLOOKUP($B11,'Life tables'!$I$7:$J$32,2,FALSE),"")</f>
        <v>0.34290346541183231</v>
      </c>
      <c r="T42" s="4">
        <f>IFERROR(VLOOKUP($B11+T$5,'Life tables'!$I$7:$J$32,2,FALSE)/VLOOKUP($B11,'Life tables'!$I$7:$J$32,2,FALSE),"")</f>
        <v>0.19538639526925039</v>
      </c>
      <c r="U42" s="4">
        <f>IFERROR(VLOOKUP($B11+U$5,'Life tables'!$I$7:$J$32,2,FALSE)/VLOOKUP($B11,'Life tables'!$I$7:$J$32,2,FALSE),"")</f>
        <v>8.8470959191287765E-2</v>
      </c>
      <c r="V42" s="4">
        <f>IFERROR(VLOOKUP($B11+V$5,'Life tables'!$I$7:$J$32,2,FALSE)/VLOOKUP($B11,'Life tables'!$I$7:$J$32,2,FALSE),"")</f>
        <v>3.0186291657937105E-2</v>
      </c>
      <c r="W42" s="4" t="str">
        <f>IFERROR(VLOOKUP($B11+W$5,'Life tables'!$I$7:$J$32,2,FALSE)/VLOOKUP($B11,'Life tables'!$I$7:$J$32,2,FALSE),"")</f>
        <v/>
      </c>
      <c r="X42" s="4" t="str">
        <f>IFERROR(VLOOKUP($B11+X$5,'Life tables'!$I$7:$J$32,2,FALSE)/VLOOKUP($B11,'Life tables'!$I$7:$J$32,2,FALSE),"")</f>
        <v/>
      </c>
      <c r="Y42" s="4" t="str">
        <f>IFERROR(VLOOKUP($B11+Y$5,'Life tables'!$I$7:$J$32,2,FALSE)/VLOOKUP($B11,'Life tables'!$I$7:$J$32,2,FALSE),"")</f>
        <v/>
      </c>
      <c r="Z42" s="4" t="str">
        <f>IFERROR(VLOOKUP($B11+Z$5,'Life tables'!$I$7:$J$32,2,FALSE)/VLOOKUP($B11,'Life tables'!$I$7:$J$32,2,FALSE),"")</f>
        <v/>
      </c>
      <c r="AA42" s="4" t="str">
        <f>IFERROR(VLOOKUP($B11+AA$5,'Life tables'!$I$7:$J$32,2,FALSE)/VLOOKUP($B11,'Life tables'!$I$7:$J$32,2,FALSE),"")</f>
        <v/>
      </c>
      <c r="AB42" s="4">
        <f t="shared" si="3"/>
        <v>15.225491129892621</v>
      </c>
      <c r="AC42" s="4">
        <f t="shared" si="4"/>
        <v>15.725491129892621</v>
      </c>
      <c r="AE42" s="3" t="str">
        <f t="shared" si="5"/>
        <v>OK</v>
      </c>
    </row>
    <row r="43" spans="2:31" x14ac:dyDescent="0.25">
      <c r="B43" s="2">
        <v>6</v>
      </c>
      <c r="C43" s="4">
        <f>IFERROR(VLOOKUP($B12+C$5,'Life tables'!$I$7:$J$32,2,FALSE)/VLOOKUP($B12,'Life tables'!$I$7:$J$32,2,FALSE),"")</f>
        <v>0.99950499950996052</v>
      </c>
      <c r="D43" s="4">
        <f>IFERROR(VLOOKUP($B12+D$5,'Life tables'!$I$7:$J$32,2,FALSE)/VLOOKUP($B12,'Life tables'!$I$7:$J$32,2,FALSE),"")</f>
        <v>0.99896526647376382</v>
      </c>
      <c r="E43" s="4">
        <f>IFERROR(VLOOKUP($B12+E$5,'Life tables'!$I$7:$J$32,2,FALSE)/VLOOKUP($B12,'Life tables'!$I$7:$J$32,2,FALSE),"")</f>
        <v>0.99833591901628027</v>
      </c>
      <c r="F43" s="4">
        <f>IFERROR(VLOOKUP($B12+F$5,'Life tables'!$I$7:$J$32,2,FALSE)/VLOOKUP($B12,'Life tables'!$I$7:$J$32,2,FALSE),"")</f>
        <v>0.99743741660828744</v>
      </c>
      <c r="G43" s="4">
        <f>IFERROR(VLOOKUP($B12+G$5,'Life tables'!$I$7:$J$32,2,FALSE)/VLOOKUP($B12,'Life tables'!$I$7:$J$32,2,FALSE),"")</f>
        <v>0.99609087616892722</v>
      </c>
      <c r="H43" s="4">
        <f>IFERROR(VLOOKUP($B12+H$5,'Life tables'!$I$7:$J$32,2,FALSE)/VLOOKUP($B12,'Life tables'!$I$7:$J$32,2,FALSE),"")</f>
        <v>0.99384967177772365</v>
      </c>
      <c r="I43" s="4">
        <f>IFERROR(VLOOKUP($B12+I$5,'Life tables'!$I$7:$J$32,2,FALSE)/VLOOKUP($B12,'Life tables'!$I$7:$J$32,2,FALSE),"")</f>
        <v>0.99027181272560905</v>
      </c>
      <c r="J43" s="4">
        <f>IFERROR(VLOOKUP($B12+J$5,'Life tables'!$I$7:$J$32,2,FALSE)/VLOOKUP($B12,'Life tables'!$I$7:$J$32,2,FALSE),"")</f>
        <v>0.98314185537252052</v>
      </c>
      <c r="K43" s="4">
        <f>IFERROR(VLOOKUP($B12+K$5,'Life tables'!$I$7:$J$32,2,FALSE)/VLOOKUP($B12,'Life tables'!$I$7:$J$32,2,FALSE),"")</f>
        <v>0.97075426841936208</v>
      </c>
      <c r="L43" s="4">
        <f>IFERROR(VLOOKUP($B12+L$5,'Life tables'!$I$7:$J$32,2,FALSE)/VLOOKUP($B12,'Life tables'!$I$7:$J$32,2,FALSE),"")</f>
        <v>0.94891229738243199</v>
      </c>
      <c r="M43" s="4">
        <f>IFERROR(VLOOKUP($B12+M$5,'Life tables'!$I$7:$J$32,2,FALSE)/VLOOKUP($B12,'Life tables'!$I$7:$J$32,2,FALSE),"")</f>
        <v>0.91304341194085303</v>
      </c>
      <c r="N43" s="4">
        <f>IFERROR(VLOOKUP($B12+N$5,'Life tables'!$I$7:$J$32,2,FALSE)/VLOOKUP($B12,'Life tables'!$I$7:$J$32,2,FALSE),"")</f>
        <v>0.85634341639707012</v>
      </c>
      <c r="O43" s="4">
        <f>IFERROR(VLOOKUP($B12+O$5,'Life tables'!$I$7:$J$32,2,FALSE)/VLOOKUP($B12,'Life tables'!$I$7:$J$32,2,FALSE),"")</f>
        <v>0.77079470891008661</v>
      </c>
      <c r="P43" s="4">
        <f>IFERROR(VLOOKUP($B12+P$5,'Life tables'!$I$7:$J$32,2,FALSE)/VLOOKUP($B12,'Life tables'!$I$7:$J$32,2,FALSE),"")</f>
        <v>0.65286311867334235</v>
      </c>
      <c r="Q43" s="4">
        <f>IFERROR(VLOOKUP($B12+Q$5,'Life tables'!$I$7:$J$32,2,FALSE)/VLOOKUP($B12,'Life tables'!$I$7:$J$32,2,FALSE),"")</f>
        <v>0.5047937636997808</v>
      </c>
      <c r="R43" s="4">
        <f>IFERROR(VLOOKUP($B12+R$5,'Life tables'!$I$7:$J$32,2,FALSE)/VLOOKUP($B12,'Life tables'!$I$7:$J$32,2,FALSE),"")</f>
        <v>0.34305784116855709</v>
      </c>
      <c r="S43" s="4">
        <f>IFERROR(VLOOKUP($B12+S$5,'Life tables'!$I$7:$J$32,2,FALSE)/VLOOKUP($B12,'Life tables'!$I$7:$J$32,2,FALSE),"")</f>
        <v>0.19547435857573722</v>
      </c>
      <c r="T43" s="4">
        <f>IFERROR(VLOOKUP($B12+T$5,'Life tables'!$I$7:$J$32,2,FALSE)/VLOOKUP($B12,'Life tables'!$I$7:$J$32,2,FALSE),"")</f>
        <v>8.8510788976200891E-2</v>
      </c>
      <c r="U43" s="4">
        <f>IFERROR(VLOOKUP($B12+U$5,'Life tables'!$I$7:$J$32,2,FALSE)/VLOOKUP($B12,'Life tables'!$I$7:$J$32,2,FALSE),"")</f>
        <v>3.0199881580721382E-2</v>
      </c>
      <c r="V43" s="4" t="str">
        <f>IFERROR(VLOOKUP($B12+V$5,'Life tables'!$I$7:$J$32,2,FALSE)/VLOOKUP($B12,'Life tables'!$I$7:$J$32,2,FALSE),"")</f>
        <v/>
      </c>
      <c r="W43" s="4" t="str">
        <f>IFERROR(VLOOKUP($B12+W$5,'Life tables'!$I$7:$J$32,2,FALSE)/VLOOKUP($B12,'Life tables'!$I$7:$J$32,2,FALSE),"")</f>
        <v/>
      </c>
      <c r="X43" s="4" t="str">
        <f>IFERROR(VLOOKUP($B12+X$5,'Life tables'!$I$7:$J$32,2,FALSE)/VLOOKUP($B12,'Life tables'!$I$7:$J$32,2,FALSE),"")</f>
        <v/>
      </c>
      <c r="Y43" s="4" t="str">
        <f>IFERROR(VLOOKUP($B12+Y$5,'Life tables'!$I$7:$J$32,2,FALSE)/VLOOKUP($B12,'Life tables'!$I$7:$J$32,2,FALSE),"")</f>
        <v/>
      </c>
      <c r="Z43" s="4" t="str">
        <f>IFERROR(VLOOKUP($B12+Z$5,'Life tables'!$I$7:$J$32,2,FALSE)/VLOOKUP($B12,'Life tables'!$I$7:$J$32,2,FALSE),"")</f>
        <v/>
      </c>
      <c r="AA43" s="4" t="str">
        <f>IFERROR(VLOOKUP($B12+AA$5,'Life tables'!$I$7:$J$32,2,FALSE)/VLOOKUP($B12,'Life tables'!$I$7:$J$32,2,FALSE),"")</f>
        <v/>
      </c>
      <c r="AB43" s="4">
        <f t="shared" si="3"/>
        <v>14.232345673377216</v>
      </c>
      <c r="AC43" s="4">
        <f t="shared" si="4"/>
        <v>14.732345673377216</v>
      </c>
      <c r="AE43" s="3" t="str">
        <f t="shared" si="5"/>
        <v>OK</v>
      </c>
    </row>
    <row r="44" spans="2:31" x14ac:dyDescent="0.25">
      <c r="B44" s="2">
        <v>7</v>
      </c>
      <c r="C44" s="4">
        <f>IFERROR(VLOOKUP($B13+C$5,'Life tables'!$I$7:$J$32,2,FALSE)/VLOOKUP($B13,'Life tables'!$I$7:$J$32,2,FALSE),"")</f>
        <v>0.99945999966337218</v>
      </c>
      <c r="D44" s="4">
        <f>IFERROR(VLOOKUP($B13+D$5,'Life tables'!$I$7:$J$32,2,FALSE)/VLOOKUP($B13,'Life tables'!$I$7:$J$32,2,FALSE),"")</f>
        <v>0.99883034052430619</v>
      </c>
      <c r="E44" s="4">
        <f>IFERROR(VLOOKUP($B13+E$5,'Life tables'!$I$7:$J$32,2,FALSE)/VLOOKUP($B13,'Life tables'!$I$7:$J$32,2,FALSE),"")</f>
        <v>0.99793139313691603</v>
      </c>
      <c r="F44" s="4">
        <f>IFERROR(VLOOKUP($B13+F$5,'Life tables'!$I$7:$J$32,2,FALSE)/VLOOKUP($B13,'Life tables'!$I$7:$J$32,2,FALSE),"")</f>
        <v>0.99658418582927832</v>
      </c>
      <c r="G44" s="4">
        <f>IFERROR(VLOOKUP($B13+G$5,'Life tables'!$I$7:$J$32,2,FALSE)/VLOOKUP($B13,'Life tables'!$I$7:$J$32,2,FALSE),"")</f>
        <v>0.99434187149137876</v>
      </c>
      <c r="H44" s="4">
        <f>IFERROR(VLOOKUP($B13+H$5,'Life tables'!$I$7:$J$32,2,FALSE)/VLOOKUP($B13,'Life tables'!$I$7:$J$32,2,FALSE),"")</f>
        <v>0.99076224052017925</v>
      </c>
      <c r="I44" s="4">
        <f>IFERROR(VLOOKUP($B13+I$5,'Life tables'!$I$7:$J$32,2,FALSE)/VLOOKUP($B13,'Life tables'!$I$7:$J$32,2,FALSE),"")</f>
        <v>0.98362875208682055</v>
      </c>
      <c r="J44" s="4">
        <f>IFERROR(VLOOKUP($B13+J$5,'Life tables'!$I$7:$J$32,2,FALSE)/VLOOKUP($B13,'Life tables'!$I$7:$J$32,2,FALSE),"")</f>
        <v>0.97123503023527202</v>
      </c>
      <c r="K44" s="4">
        <f>IFERROR(VLOOKUP($B13+K$5,'Life tables'!$I$7:$J$32,2,FALSE)/VLOOKUP($B13,'Life tables'!$I$7:$J$32,2,FALSE),"")</f>
        <v>0.94938224205748523</v>
      </c>
      <c r="L44" s="4">
        <f>IFERROR(VLOOKUP($B13+L$5,'Life tables'!$I$7:$J$32,2,FALSE)/VLOOKUP($B13,'Life tables'!$I$7:$J$32,2,FALSE),"")</f>
        <v>0.91349559270689185</v>
      </c>
      <c r="M44" s="4">
        <f>IFERROR(VLOOKUP($B13+M$5,'Life tables'!$I$7:$J$32,2,FALSE)/VLOOKUP($B13,'Life tables'!$I$7:$J$32,2,FALSE),"")</f>
        <v>0.85676751673770524</v>
      </c>
      <c r="N44" s="4">
        <f>IFERROR(VLOOKUP($B13+N$5,'Life tables'!$I$7:$J$32,2,FALSE)/VLOOKUP($B13,'Life tables'!$I$7:$J$32,2,FALSE),"")</f>
        <v>0.77117644162659871</v>
      </c>
      <c r="O44" s="4">
        <f>IFERROR(VLOOKUP($B13+O$5,'Life tables'!$I$7:$J$32,2,FALSE)/VLOOKUP($B13,'Life tables'!$I$7:$J$32,2,FALSE),"")</f>
        <v>0.65318644628434031</v>
      </c>
      <c r="P44" s="4">
        <f>IFERROR(VLOOKUP($B13+P$5,'Life tables'!$I$7:$J$32,2,FALSE)/VLOOKUP($B13,'Life tables'!$I$7:$J$32,2,FALSE),"")</f>
        <v>0.50504376060877354</v>
      </c>
      <c r="Q44" s="4">
        <f>IFERROR(VLOOKUP($B13+Q$5,'Life tables'!$I$7:$J$32,2,FALSE)/VLOOKUP($B13,'Life tables'!$I$7:$J$32,2,FALSE),"")</f>
        <v>0.34322773906759069</v>
      </c>
      <c r="R44" s="4">
        <f>IFERROR(VLOOKUP($B13+R$5,'Life tables'!$I$7:$J$32,2,FALSE)/VLOOKUP($B13,'Life tables'!$I$7:$J$32,2,FALSE),"")</f>
        <v>0.19557116639894229</v>
      </c>
      <c r="S44" s="4">
        <f>IFERROR(VLOOKUP($B13+S$5,'Life tables'!$I$7:$J$32,2,FALSE)/VLOOKUP($B13,'Life tables'!$I$7:$J$32,2,FALSE),"")</f>
        <v>8.8554623558257495E-2</v>
      </c>
      <c r="T44" s="4">
        <f>IFERROR(VLOOKUP($B13+T$5,'Life tables'!$I$7:$J$32,2,FALSE)/VLOOKUP($B13,'Life tables'!$I$7:$J$32,2,FALSE),"")</f>
        <v>3.0214837940308298E-2</v>
      </c>
      <c r="U44" s="4" t="str">
        <f>IFERROR(VLOOKUP($B13+U$5,'Life tables'!$I$7:$J$32,2,FALSE)/VLOOKUP($B13,'Life tables'!$I$7:$J$32,2,FALSE),"")</f>
        <v/>
      </c>
      <c r="V44" s="4" t="str">
        <f>IFERROR(VLOOKUP($B13+V$5,'Life tables'!$I$7:$J$32,2,FALSE)/VLOOKUP($B13,'Life tables'!$I$7:$J$32,2,FALSE),"")</f>
        <v/>
      </c>
      <c r="W44" s="4" t="str">
        <f>IFERROR(VLOOKUP($B13+W$5,'Life tables'!$I$7:$J$32,2,FALSE)/VLOOKUP($B13,'Life tables'!$I$7:$J$32,2,FALSE),"")</f>
        <v/>
      </c>
      <c r="X44" s="4" t="str">
        <f>IFERROR(VLOOKUP($B13+X$5,'Life tables'!$I$7:$J$32,2,FALSE)/VLOOKUP($B13,'Life tables'!$I$7:$J$32,2,FALSE),"")</f>
        <v/>
      </c>
      <c r="Y44" s="4" t="str">
        <f>IFERROR(VLOOKUP($B13+Y$5,'Life tables'!$I$7:$J$32,2,FALSE)/VLOOKUP($B13,'Life tables'!$I$7:$J$32,2,FALSE),"")</f>
        <v/>
      </c>
      <c r="Z44" s="4" t="str">
        <f>IFERROR(VLOOKUP($B13+Z$5,'Life tables'!$I$7:$J$32,2,FALSE)/VLOOKUP($B13,'Life tables'!$I$7:$J$32,2,FALSE),"")</f>
        <v/>
      </c>
      <c r="AA44" s="4" t="str">
        <f>IFERROR(VLOOKUP($B13+AA$5,'Life tables'!$I$7:$J$32,2,FALSE)/VLOOKUP($B13,'Life tables'!$I$7:$J$32,2,FALSE),"")</f>
        <v/>
      </c>
      <c r="AB44" s="4">
        <f t="shared" si="3"/>
        <v>13.239394180474417</v>
      </c>
      <c r="AC44" s="4">
        <f t="shared" si="4"/>
        <v>13.739394180474417</v>
      </c>
      <c r="AE44" s="3" t="str">
        <f t="shared" si="5"/>
        <v>OK</v>
      </c>
    </row>
    <row r="45" spans="2:31" x14ac:dyDescent="0.25">
      <c r="B45" s="2">
        <v>8</v>
      </c>
      <c r="C45" s="4">
        <f>IFERROR(VLOOKUP($B14+C$5,'Life tables'!$I$7:$J$32,2,FALSE)/VLOOKUP($B14,'Life tables'!$I$7:$J$32,2,FALSE),"")</f>
        <v>0.99937000066107895</v>
      </c>
      <c r="D45" s="4">
        <f>IFERROR(VLOOKUP($B14+D$5,'Life tables'!$I$7:$J$32,2,FALSE)/VLOOKUP($B14,'Life tables'!$I$7:$J$32,2,FALSE),"")</f>
        <v>0.99847056757952202</v>
      </c>
      <c r="E45" s="4">
        <f>IFERROR(VLOOKUP($B14+E$5,'Life tables'!$I$7:$J$32,2,FALSE)/VLOOKUP($B14,'Life tables'!$I$7:$J$32,2,FALSE),"")</f>
        <v>0.99712263238642618</v>
      </c>
      <c r="F45" s="4">
        <f>IFERROR(VLOOKUP($B14+F$5,'Life tables'!$I$7:$J$32,2,FALSE)/VLOOKUP($B14,'Life tables'!$I$7:$J$32,2,FALSE),"")</f>
        <v>0.99487910654381639</v>
      </c>
      <c r="G45" s="4">
        <f>IFERROR(VLOOKUP($B14+G$5,'Life tables'!$I$7:$J$32,2,FALSE)/VLOOKUP($B14,'Life tables'!$I$7:$J$32,2,FALSE),"")</f>
        <v>0.99129754152630178</v>
      </c>
      <c r="H45" s="4">
        <f>IFERROR(VLOOKUP($B14+H$5,'Life tables'!$I$7:$J$32,2,FALSE)/VLOOKUP($B14,'Life tables'!$I$7:$J$32,2,FALSE),"")</f>
        <v>0.98416019892553608</v>
      </c>
      <c r="I45" s="4">
        <f>IFERROR(VLOOKUP($B14+I$5,'Life tables'!$I$7:$J$32,2,FALSE)/VLOOKUP($B14,'Life tables'!$I$7:$J$32,2,FALSE),"")</f>
        <v>0.97175978084404924</v>
      </c>
      <c r="J45" s="4">
        <f>IFERROR(VLOOKUP($B14+J$5,'Life tables'!$I$7:$J$32,2,FALSE)/VLOOKUP($B14,'Life tables'!$I$7:$J$32,2,FALSE),"")</f>
        <v>0.94989518577756638</v>
      </c>
      <c r="K45" s="4">
        <f>IFERROR(VLOOKUP($B14+K$5,'Life tables'!$I$7:$J$32,2,FALSE)/VLOOKUP($B14,'Life tables'!$I$7:$J$32,2,FALSE),"")</f>
        <v>0.91398914715402924</v>
      </c>
      <c r="L45" s="4">
        <f>IFERROR(VLOOKUP($B14+L$5,'Life tables'!$I$7:$J$32,2,FALSE)/VLOOKUP($B14,'Life tables'!$I$7:$J$32,2,FALSE),"")</f>
        <v>0.85723042145385786</v>
      </c>
      <c r="M45" s="4">
        <f>IFERROR(VLOOKUP($B14+M$5,'Life tables'!$I$7:$J$32,2,FALSE)/VLOOKUP($B14,'Life tables'!$I$7:$J$32,2,FALSE),"")</f>
        <v>0.77159310216150567</v>
      </c>
      <c r="N45" s="4">
        <f>IFERROR(VLOOKUP($B14+N$5,'Life tables'!$I$7:$J$32,2,FALSE)/VLOOKUP($B14,'Life tables'!$I$7:$J$32,2,FALSE),"")</f>
        <v>0.65353935775752892</v>
      </c>
      <c r="O45" s="4">
        <f>IFERROR(VLOOKUP($B14+O$5,'Life tables'!$I$7:$J$32,2,FALSE)/VLOOKUP($B14,'Life tables'!$I$7:$J$32,2,FALSE),"")</f>
        <v>0.50531663176002761</v>
      </c>
      <c r="P45" s="4">
        <f>IFERROR(VLOOKUP($B14+P$5,'Life tables'!$I$7:$J$32,2,FALSE)/VLOOKUP($B14,'Life tables'!$I$7:$J$32,2,FALSE),"")</f>
        <v>0.34341318230163603</v>
      </c>
      <c r="Q45" s="4">
        <f>IFERROR(VLOOKUP($B14+Q$5,'Life tables'!$I$7:$J$32,2,FALSE)/VLOOKUP($B14,'Life tables'!$I$7:$J$32,2,FALSE),"")</f>
        <v>0.19567683195406776</v>
      </c>
      <c r="R45" s="4">
        <f>IFERROR(VLOOKUP($B14+R$5,'Life tables'!$I$7:$J$32,2,FALSE)/VLOOKUP($B14,'Life tables'!$I$7:$J$32,2,FALSE),"")</f>
        <v>8.8602468921301053E-2</v>
      </c>
      <c r="S45" s="4">
        <f>IFERROR(VLOOKUP($B14+S$5,'Life tables'!$I$7:$J$32,2,FALSE)/VLOOKUP($B14,'Life tables'!$I$7:$J$32,2,FALSE),"")</f>
        <v>3.0231162778385279E-2</v>
      </c>
      <c r="T45" s="4" t="str">
        <f>IFERROR(VLOOKUP($B14+T$5,'Life tables'!$I$7:$J$32,2,FALSE)/VLOOKUP($B14,'Life tables'!$I$7:$J$32,2,FALSE),"")</f>
        <v/>
      </c>
      <c r="U45" s="4" t="str">
        <f>IFERROR(VLOOKUP($B14+U$5,'Life tables'!$I$7:$J$32,2,FALSE)/VLOOKUP($B14,'Life tables'!$I$7:$J$32,2,FALSE),"")</f>
        <v/>
      </c>
      <c r="V45" s="4" t="str">
        <f>IFERROR(VLOOKUP($B14+V$5,'Life tables'!$I$7:$J$32,2,FALSE)/VLOOKUP($B14,'Life tables'!$I$7:$J$32,2,FALSE),"")</f>
        <v/>
      </c>
      <c r="W45" s="4" t="str">
        <f>IFERROR(VLOOKUP($B14+W$5,'Life tables'!$I$7:$J$32,2,FALSE)/VLOOKUP($B14,'Life tables'!$I$7:$J$32,2,FALSE),"")</f>
        <v/>
      </c>
      <c r="X45" s="4" t="str">
        <f>IFERROR(VLOOKUP($B14+X$5,'Life tables'!$I$7:$J$32,2,FALSE)/VLOOKUP($B14,'Life tables'!$I$7:$J$32,2,FALSE),"")</f>
        <v/>
      </c>
      <c r="Y45" s="4" t="str">
        <f>IFERROR(VLOOKUP($B14+Y$5,'Life tables'!$I$7:$J$32,2,FALSE)/VLOOKUP($B14,'Life tables'!$I$7:$J$32,2,FALSE),"")</f>
        <v/>
      </c>
      <c r="Z45" s="4" t="str">
        <f>IFERROR(VLOOKUP($B14+Z$5,'Life tables'!$I$7:$J$32,2,FALSE)/VLOOKUP($B14,'Life tables'!$I$7:$J$32,2,FALSE),"")</f>
        <v/>
      </c>
      <c r="AA45" s="4" t="str">
        <f>IFERROR(VLOOKUP($B14+AA$5,'Life tables'!$I$7:$J$32,2,FALSE)/VLOOKUP($B14,'Life tables'!$I$7:$J$32,2,FALSE),"")</f>
        <v/>
      </c>
      <c r="AB45" s="4">
        <f t="shared" si="3"/>
        <v>12.246547320486636</v>
      </c>
      <c r="AC45" s="4">
        <f t="shared" si="4"/>
        <v>12.746547320486636</v>
      </c>
      <c r="AE45" s="3" t="str">
        <f t="shared" si="5"/>
        <v>OK</v>
      </c>
    </row>
    <row r="46" spans="2:31" x14ac:dyDescent="0.25">
      <c r="B46" s="2">
        <v>9</v>
      </c>
      <c r="C46" s="4">
        <f>IFERROR(VLOOKUP($B15+C$5,'Life tables'!$I$7:$J$32,2,FALSE)/VLOOKUP($B15,'Life tables'!$I$7:$J$32,2,FALSE),"")</f>
        <v>0.99909999991898701</v>
      </c>
      <c r="D46" s="4">
        <f>IFERROR(VLOOKUP($B15+D$5,'Life tables'!$I$7:$J$32,2,FALSE)/VLOOKUP($B15,'Life tables'!$I$7:$J$32,2,FALSE),"")</f>
        <v>0.99775121499227903</v>
      </c>
      <c r="E46" s="4">
        <f>IFERROR(VLOOKUP($B15+E$5,'Life tables'!$I$7:$J$32,2,FALSE)/VLOOKUP($B15,'Life tables'!$I$7:$J$32,2,FALSE),"")</f>
        <v>0.99550627483885668</v>
      </c>
      <c r="F46" s="4">
        <f>IFERROR(VLOOKUP($B15+F$5,'Life tables'!$I$7:$J$32,2,FALSE)/VLOOKUP($B15,'Life tables'!$I$7:$J$32,2,FALSE),"")</f>
        <v>0.99192245201533236</v>
      </c>
      <c r="G46" s="4">
        <f>IFERROR(VLOOKUP($B15+G$5,'Life tables'!$I$7:$J$32,2,FALSE)/VLOOKUP($B15,'Life tables'!$I$7:$J$32,2,FALSE),"")</f>
        <v>0.98478061005885542</v>
      </c>
      <c r="H46" s="4">
        <f>IFERROR(VLOOKUP($B15+H$5,'Life tables'!$I$7:$J$32,2,FALSE)/VLOOKUP($B15,'Life tables'!$I$7:$J$32,2,FALSE),"")</f>
        <v>0.97237237479735672</v>
      </c>
      <c r="I46" s="4">
        <f>IFERROR(VLOOKUP($B15+I$5,'Life tables'!$I$7:$J$32,2,FALSE)/VLOOKUP($B15,'Life tables'!$I$7:$J$32,2,FALSE),"")</f>
        <v>0.95049399636692589</v>
      </c>
      <c r="J46" s="4">
        <f>IFERROR(VLOOKUP($B15+J$5,'Life tables'!$I$7:$J$32,2,FALSE)/VLOOKUP($B15,'Life tables'!$I$7:$J$32,2,FALSE),"")</f>
        <v>0.91456532270273216</v>
      </c>
      <c r="K46" s="4">
        <f>IFERROR(VLOOKUP($B15+K$5,'Life tables'!$I$7:$J$32,2,FALSE)/VLOOKUP($B15,'Life tables'!$I$7:$J$32,2,FALSE),"")</f>
        <v>0.85777081650119946</v>
      </c>
      <c r="L46" s="4">
        <f>IFERROR(VLOOKUP($B15+L$5,'Life tables'!$I$7:$J$32,2,FALSE)/VLOOKUP($B15,'Life tables'!$I$7:$J$32,2,FALSE),"")</f>
        <v>0.77207951174349854</v>
      </c>
      <c r="M46" s="4">
        <f>IFERROR(VLOOKUP($B15+M$5,'Life tables'!$I$7:$J$32,2,FALSE)/VLOOKUP($B15,'Life tables'!$I$7:$J$32,2,FALSE),"")</f>
        <v>0.65395134667361976</v>
      </c>
      <c r="N46" s="4">
        <f>IFERROR(VLOOKUP($B15+N$5,'Life tables'!$I$7:$J$32,2,FALSE)/VLOOKUP($B15,'Life tables'!$I$7:$J$32,2,FALSE),"")</f>
        <v>0.50563518159016463</v>
      </c>
      <c r="O46" s="4">
        <f>IFERROR(VLOOKUP($B15+O$5,'Life tables'!$I$7:$J$32,2,FALSE)/VLOOKUP($B15,'Life tables'!$I$7:$J$32,2,FALSE),"")</f>
        <v>0.34362966876579215</v>
      </c>
      <c r="P46" s="4">
        <f>IFERROR(VLOOKUP($B15+P$5,'Life tables'!$I$7:$J$32,2,FALSE)/VLOOKUP($B15,'Life tables'!$I$7:$J$32,2,FALSE),"")</f>
        <v>0.1958001859417717</v>
      </c>
      <c r="Q46" s="4">
        <f>IFERROR(VLOOKUP($B15+Q$5,'Life tables'!$I$7:$J$32,2,FALSE)/VLOOKUP($B15,'Life tables'!$I$7:$J$32,2,FALSE),"")</f>
        <v>8.8658323606563033E-2</v>
      </c>
      <c r="R46" s="4">
        <f>IFERROR(VLOOKUP($B15+R$5,'Life tables'!$I$7:$J$32,2,FALSE)/VLOOKUP($B15,'Life tables'!$I$7:$J$32,2,FALSE),"")</f>
        <v>3.0250220397237754E-2</v>
      </c>
      <c r="S46" s="4" t="str">
        <f>IFERROR(VLOOKUP($B15+S$5,'Life tables'!$I$7:$J$32,2,FALSE)/VLOOKUP($B15,'Life tables'!$I$7:$J$32,2,FALSE),"")</f>
        <v/>
      </c>
      <c r="T46" s="4" t="str">
        <f>IFERROR(VLOOKUP($B15+T$5,'Life tables'!$I$7:$J$32,2,FALSE)/VLOOKUP($B15,'Life tables'!$I$7:$J$32,2,FALSE),"")</f>
        <v/>
      </c>
      <c r="U46" s="4" t="str">
        <f>IFERROR(VLOOKUP($B15+U$5,'Life tables'!$I$7:$J$32,2,FALSE)/VLOOKUP($B15,'Life tables'!$I$7:$J$32,2,FALSE),"")</f>
        <v/>
      </c>
      <c r="V46" s="4" t="str">
        <f>IFERROR(VLOOKUP($B15+V$5,'Life tables'!$I$7:$J$32,2,FALSE)/VLOOKUP($B15,'Life tables'!$I$7:$J$32,2,FALSE),"")</f>
        <v/>
      </c>
      <c r="W46" s="4" t="str">
        <f>IFERROR(VLOOKUP($B15+W$5,'Life tables'!$I$7:$J$32,2,FALSE)/VLOOKUP($B15,'Life tables'!$I$7:$J$32,2,FALSE),"")</f>
        <v/>
      </c>
      <c r="X46" s="4" t="str">
        <f>IFERROR(VLOOKUP($B15+X$5,'Life tables'!$I$7:$J$32,2,FALSE)/VLOOKUP($B15,'Life tables'!$I$7:$J$32,2,FALSE),"")</f>
        <v/>
      </c>
      <c r="Y46" s="4" t="str">
        <f>IFERROR(VLOOKUP($B15+Y$5,'Life tables'!$I$7:$J$32,2,FALSE)/VLOOKUP($B15,'Life tables'!$I$7:$J$32,2,FALSE),"")</f>
        <v/>
      </c>
      <c r="Z46" s="4" t="str">
        <f>IFERROR(VLOOKUP($B15+Z$5,'Life tables'!$I$7:$J$32,2,FALSE)/VLOOKUP($B15,'Life tables'!$I$7:$J$32,2,FALSE),"")</f>
        <v/>
      </c>
      <c r="AA46" s="4" t="str">
        <f>IFERROR(VLOOKUP($B15+AA$5,'Life tables'!$I$7:$J$32,2,FALSE)/VLOOKUP($B15,'Life tables'!$I$7:$J$32,2,FALSE),"")</f>
        <v/>
      </c>
      <c r="AB46" s="4">
        <f t="shared" si="3"/>
        <v>11.254267500911173</v>
      </c>
      <c r="AC46" s="4">
        <f t="shared" si="4"/>
        <v>11.754267500911173</v>
      </c>
      <c r="AE46" s="3" t="str">
        <f t="shared" si="5"/>
        <v>OK</v>
      </c>
    </row>
    <row r="47" spans="2:31" x14ac:dyDescent="0.25">
      <c r="B47" s="2">
        <v>10</v>
      </c>
      <c r="C47" s="4">
        <f>IFERROR(VLOOKUP($B16+C$5,'Life tables'!$I$7:$J$32,2,FALSE)/VLOOKUP($B16,'Life tables'!$I$7:$J$32,2,FALSE),"")</f>
        <v>0.99865000007324856</v>
      </c>
      <c r="D47" s="4">
        <f>IFERROR(VLOOKUP($B16+D$5,'Life tables'!$I$7:$J$32,2,FALSE)/VLOOKUP($B16,'Life tables'!$I$7:$J$32,2,FALSE),"")</f>
        <v>0.99640303765346638</v>
      </c>
      <c r="E47" s="4">
        <f>IFERROR(VLOOKUP($B16+E$5,'Life tables'!$I$7:$J$32,2,FALSE)/VLOOKUP($B16,'Life tables'!$I$7:$J$32,2,FALSE),"")</f>
        <v>0.99281598648359859</v>
      </c>
      <c r="F47" s="4">
        <f>IFERROR(VLOOKUP($B16+F$5,'Life tables'!$I$7:$J$32,2,FALSE)/VLOOKUP($B16,'Life tables'!$I$7:$J$32,2,FALSE),"")</f>
        <v>0.98566771107867812</v>
      </c>
      <c r="G47" s="4">
        <f>IFERROR(VLOOKUP($B16+G$5,'Life tables'!$I$7:$J$32,2,FALSE)/VLOOKUP($B16,'Life tables'!$I$7:$J$32,2,FALSE),"")</f>
        <v>0.97324829834471271</v>
      </c>
      <c r="H47" s="4">
        <f>IFERROR(VLOOKUP($B16+H$5,'Life tables'!$I$7:$J$32,2,FALSE)/VLOOKUP($B16,'Life tables'!$I$7:$J$32,2,FALSE),"")</f>
        <v>0.95135021163446865</v>
      </c>
      <c r="I47" s="4">
        <f>IFERROR(VLOOKUP($B16+I$5,'Life tables'!$I$7:$J$32,2,FALSE)/VLOOKUP($B16,'Life tables'!$I$7:$J$32,2,FALSE),"")</f>
        <v>0.91538917303261991</v>
      </c>
      <c r="J47" s="4">
        <f>IFERROR(VLOOKUP($B16+J$5,'Life tables'!$I$7:$J$32,2,FALSE)/VLOOKUP($B16,'Life tables'!$I$7:$J$32,2,FALSE),"")</f>
        <v>0.85854350572590588</v>
      </c>
      <c r="K47" s="4">
        <f>IFERROR(VLOOKUP($B16+K$5,'Life tables'!$I$7:$J$32,2,FALSE)/VLOOKUP($B16,'Life tables'!$I$7:$J$32,2,FALSE),"")</f>
        <v>0.77277500931448639</v>
      </c>
      <c r="L47" s="4">
        <f>IFERROR(VLOOKUP($B16+L$5,'Life tables'!$I$7:$J$32,2,FALSE)/VLOOKUP($B16,'Life tables'!$I$7:$J$32,2,FALSE),"")</f>
        <v>0.65454043311645094</v>
      </c>
      <c r="M47" s="4">
        <f>IFERROR(VLOOKUP($B16+M$5,'Life tables'!$I$7:$J$32,2,FALSE)/VLOOKUP($B16,'Life tables'!$I$7:$J$32,2,FALSE),"")</f>
        <v>0.50609066322806984</v>
      </c>
      <c r="N47" s="4">
        <f>IFERROR(VLOOKUP($B16+N$5,'Life tables'!$I$7:$J$32,2,FALSE)/VLOOKUP($B16,'Life tables'!$I$7:$J$32,2,FALSE),"")</f>
        <v>0.34393921408633338</v>
      </c>
      <c r="O47" s="4">
        <f>IFERROR(VLOOKUP($B16+O$5,'Life tables'!$I$7:$J$32,2,FALSE)/VLOOKUP($B16,'Life tables'!$I$7:$J$32,2,FALSE),"")</f>
        <v>0.19597656486602777</v>
      </c>
      <c r="P47" s="4">
        <f>IFERROR(VLOOKUP($B16+P$5,'Life tables'!$I$7:$J$32,2,FALSE)/VLOOKUP($B16,'Life tables'!$I$7:$J$32,2,FALSE),"")</f>
        <v>8.8738187982936631E-2</v>
      </c>
      <c r="Q47" s="4">
        <f>IFERROR(VLOOKUP($B16+Q$5,'Life tables'!$I$7:$J$32,2,FALSE)/VLOOKUP($B16,'Life tables'!$I$7:$J$32,2,FALSE),"")</f>
        <v>3.0277470122801145E-2</v>
      </c>
      <c r="R47" s="4" t="str">
        <f>IFERROR(VLOOKUP($B16+R$5,'Life tables'!$I$7:$J$32,2,FALSE)/VLOOKUP($B16,'Life tables'!$I$7:$J$32,2,FALSE),"")</f>
        <v/>
      </c>
      <c r="S47" s="4" t="str">
        <f>IFERROR(VLOOKUP($B16+S$5,'Life tables'!$I$7:$J$32,2,FALSE)/VLOOKUP($B16,'Life tables'!$I$7:$J$32,2,FALSE),"")</f>
        <v/>
      </c>
      <c r="T47" s="4" t="str">
        <f>IFERROR(VLOOKUP($B16+T$5,'Life tables'!$I$7:$J$32,2,FALSE)/VLOOKUP($B16,'Life tables'!$I$7:$J$32,2,FALSE),"")</f>
        <v/>
      </c>
      <c r="U47" s="4" t="str">
        <f>IFERROR(VLOOKUP($B16+U$5,'Life tables'!$I$7:$J$32,2,FALSE)/VLOOKUP($B16,'Life tables'!$I$7:$J$32,2,FALSE),"")</f>
        <v/>
      </c>
      <c r="V47" s="4" t="str">
        <f>IFERROR(VLOOKUP($B16+V$5,'Life tables'!$I$7:$J$32,2,FALSE)/VLOOKUP($B16,'Life tables'!$I$7:$J$32,2,FALSE),"")</f>
        <v/>
      </c>
      <c r="W47" s="4" t="str">
        <f>IFERROR(VLOOKUP($B16+W$5,'Life tables'!$I$7:$J$32,2,FALSE)/VLOOKUP($B16,'Life tables'!$I$7:$J$32,2,FALSE),"")</f>
        <v/>
      </c>
      <c r="X47" s="4" t="str">
        <f>IFERROR(VLOOKUP($B16+X$5,'Life tables'!$I$7:$J$32,2,FALSE)/VLOOKUP($B16,'Life tables'!$I$7:$J$32,2,FALSE),"")</f>
        <v/>
      </c>
      <c r="Y47" s="4" t="str">
        <f>IFERROR(VLOOKUP($B16+Y$5,'Life tables'!$I$7:$J$32,2,FALSE)/VLOOKUP($B16,'Life tables'!$I$7:$J$32,2,FALSE),"")</f>
        <v/>
      </c>
      <c r="Z47" s="4" t="str">
        <f>IFERROR(VLOOKUP($B16+Z$5,'Life tables'!$I$7:$J$32,2,FALSE)/VLOOKUP($B16,'Life tables'!$I$7:$J$32,2,FALSE),"")</f>
        <v/>
      </c>
      <c r="AA47" s="4" t="str">
        <f>IFERROR(VLOOKUP($B16+AA$5,'Life tables'!$I$7:$J$32,2,FALSE)/VLOOKUP($B16,'Life tables'!$I$7:$J$32,2,FALSE),"")</f>
        <v/>
      </c>
      <c r="AB47" s="4">
        <f t="shared" si="3"/>
        <v>10.264405466743804</v>
      </c>
      <c r="AC47" s="4">
        <f t="shared" si="4"/>
        <v>10.764405466743804</v>
      </c>
      <c r="AE47" s="3" t="str">
        <f t="shared" si="5"/>
        <v>OK</v>
      </c>
    </row>
    <row r="48" spans="2:31" x14ac:dyDescent="0.25">
      <c r="B48" s="2">
        <v>11</v>
      </c>
      <c r="C48" s="4">
        <f>IFERROR(VLOOKUP($B17+C$5,'Life tables'!$I$7:$J$32,2,FALSE)/VLOOKUP($B17,'Life tables'!$I$7:$J$32,2,FALSE),"")</f>
        <v>0.9977500000804912</v>
      </c>
      <c r="D48" s="4">
        <f>IFERROR(VLOOKUP($B17+D$5,'Life tables'!$I$7:$J$32,2,FALSE)/VLOOKUP($B17,'Life tables'!$I$7:$J$32,2,FALSE),"")</f>
        <v>0.99415809984556947</v>
      </c>
      <c r="E48" s="4">
        <f>IFERROR(VLOOKUP($B17+E$5,'Life tables'!$I$7:$J$32,2,FALSE)/VLOOKUP($B17,'Life tables'!$I$7:$J$32,2,FALSE),"")</f>
        <v>0.98700016122403411</v>
      </c>
      <c r="F48" s="4">
        <f>IFERROR(VLOOKUP($B17+F$5,'Life tables'!$I$7:$J$32,2,FALSE)/VLOOKUP($B17,'Life tables'!$I$7:$J$32,2,FALSE),"")</f>
        <v>0.9745639596188127</v>
      </c>
      <c r="G48" s="4">
        <f>IFERROR(VLOOKUP($B17+G$5,'Life tables'!$I$7:$J$32,2,FALSE)/VLOOKUP($B17,'Life tables'!$I$7:$J$32,2,FALSE),"")</f>
        <v>0.95263627052990474</v>
      </c>
      <c r="H48" s="4">
        <f>IFERROR(VLOOKUP($B17+H$5,'Life tables'!$I$7:$J$32,2,FALSE)/VLOOKUP($B17,'Life tables'!$I$7:$J$32,2,FALSE),"")</f>
        <v>0.91662661890099462</v>
      </c>
      <c r="I48" s="4">
        <f>IFERROR(VLOOKUP($B17+I$5,'Life tables'!$I$7:$J$32,2,FALSE)/VLOOKUP($B17,'Life tables'!$I$7:$J$32,2,FALSE),"")</f>
        <v>0.85970410620631232</v>
      </c>
      <c r="J48" s="4">
        <f>IFERROR(VLOOKUP($B17+J$5,'Life tables'!$I$7:$J$32,2,FALSE)/VLOOKUP($B17,'Life tables'!$I$7:$J$32,2,FALSE),"")</f>
        <v>0.77381966580664419</v>
      </c>
      <c r="K48" s="4">
        <f>IFERROR(VLOOKUP($B17+K$5,'Life tables'!$I$7:$J$32,2,FALSE)/VLOOKUP($B17,'Life tables'!$I$7:$J$32,2,FALSE),"")</f>
        <v>0.6554252571656155</v>
      </c>
      <c r="L48" s="4">
        <f>IFERROR(VLOOKUP($B17+L$5,'Life tables'!$I$7:$J$32,2,FALSE)/VLOOKUP($B17,'Life tables'!$I$7:$J$32,2,FALSE),"")</f>
        <v>0.50677480918334683</v>
      </c>
      <c r="M48" s="4">
        <f>IFERROR(VLOOKUP($B17+M$5,'Life tables'!$I$7:$J$32,2,FALSE)/VLOOKUP($B17,'Life tables'!$I$7:$J$32,2,FALSE),"")</f>
        <v>0.34440415967666976</v>
      </c>
      <c r="N48" s="4">
        <f>IFERROR(VLOOKUP($B17+N$5,'Life tables'!$I$7:$J$32,2,FALSE)/VLOOKUP($B17,'Life tables'!$I$7:$J$32,2,FALSE),"")</f>
        <v>0.19624149086432019</v>
      </c>
      <c r="O48" s="4">
        <f>IFERROR(VLOOKUP($B17+O$5,'Life tables'!$I$7:$J$32,2,FALSE)/VLOOKUP($B17,'Life tables'!$I$7:$J$32,2,FALSE),"")</f>
        <v>8.8858146474168023E-2</v>
      </c>
      <c r="P48" s="4">
        <f>IFERROR(VLOOKUP($B17+P$5,'Life tables'!$I$7:$J$32,2,FALSE)/VLOOKUP($B17,'Life tables'!$I$7:$J$32,2,FALSE),"")</f>
        <v>3.0318399960527077E-2</v>
      </c>
      <c r="Q48" s="4" t="str">
        <f>IFERROR(VLOOKUP($B17+Q$5,'Life tables'!$I$7:$J$32,2,FALSE)/VLOOKUP($B17,'Life tables'!$I$7:$J$32,2,FALSE),"")</f>
        <v/>
      </c>
      <c r="R48" s="4" t="str">
        <f>IFERROR(VLOOKUP($B17+R$5,'Life tables'!$I$7:$J$32,2,FALSE)/VLOOKUP($B17,'Life tables'!$I$7:$J$32,2,FALSE),"")</f>
        <v/>
      </c>
      <c r="S48" s="4" t="str">
        <f>IFERROR(VLOOKUP($B17+S$5,'Life tables'!$I$7:$J$32,2,FALSE)/VLOOKUP($B17,'Life tables'!$I$7:$J$32,2,FALSE),"")</f>
        <v/>
      </c>
      <c r="T48" s="4" t="str">
        <f>IFERROR(VLOOKUP($B17+T$5,'Life tables'!$I$7:$J$32,2,FALSE)/VLOOKUP($B17,'Life tables'!$I$7:$J$32,2,FALSE),"")</f>
        <v/>
      </c>
      <c r="U48" s="4" t="str">
        <f>IFERROR(VLOOKUP($B17+U$5,'Life tables'!$I$7:$J$32,2,FALSE)/VLOOKUP($B17,'Life tables'!$I$7:$J$32,2,FALSE),"")</f>
        <v/>
      </c>
      <c r="V48" s="4" t="str">
        <f>IFERROR(VLOOKUP($B17+V$5,'Life tables'!$I$7:$J$32,2,FALSE)/VLOOKUP($B17,'Life tables'!$I$7:$J$32,2,FALSE),"")</f>
        <v/>
      </c>
      <c r="W48" s="4" t="str">
        <f>IFERROR(VLOOKUP($B17+W$5,'Life tables'!$I$7:$J$32,2,FALSE)/VLOOKUP($B17,'Life tables'!$I$7:$J$32,2,FALSE),"")</f>
        <v/>
      </c>
      <c r="X48" s="4" t="str">
        <f>IFERROR(VLOOKUP($B17+X$5,'Life tables'!$I$7:$J$32,2,FALSE)/VLOOKUP($B17,'Life tables'!$I$7:$J$32,2,FALSE),"")</f>
        <v/>
      </c>
      <c r="Y48" s="4" t="str">
        <f>IFERROR(VLOOKUP($B17+Y$5,'Life tables'!$I$7:$J$32,2,FALSE)/VLOOKUP($B17,'Life tables'!$I$7:$J$32,2,FALSE),"")</f>
        <v/>
      </c>
      <c r="Z48" s="4" t="str">
        <f>IFERROR(VLOOKUP($B17+Z$5,'Life tables'!$I$7:$J$32,2,FALSE)/VLOOKUP($B17,'Life tables'!$I$7:$J$32,2,FALSE),"")</f>
        <v/>
      </c>
      <c r="AA48" s="4" t="str">
        <f>IFERROR(VLOOKUP($B17+AA$5,'Life tables'!$I$7:$J$32,2,FALSE)/VLOOKUP($B17,'Life tables'!$I$7:$J$32,2,FALSE),"")</f>
        <v/>
      </c>
      <c r="AB48" s="4">
        <f t="shared" si="3"/>
        <v>9.2782811455374095</v>
      </c>
      <c r="AC48" s="4">
        <f t="shared" si="4"/>
        <v>9.7782811455374095</v>
      </c>
      <c r="AE48" s="3" t="str">
        <f t="shared" si="5"/>
        <v>OK</v>
      </c>
    </row>
    <row r="49" spans="2:31" x14ac:dyDescent="0.25">
      <c r="B49" s="2">
        <v>12</v>
      </c>
      <c r="C49" s="4">
        <f>IFERROR(VLOOKUP($B18+C$5,'Life tables'!$I$7:$J$32,2,FALSE)/VLOOKUP($B18,'Life tables'!$I$7:$J$32,2,FALSE),"")</f>
        <v>0.99639999976483884</v>
      </c>
      <c r="D49" s="4">
        <f>IFERROR(VLOOKUP($B18+D$5,'Life tables'!$I$7:$J$32,2,FALSE)/VLOOKUP($B18,'Life tables'!$I$7:$J$32,2,FALSE),"")</f>
        <v>0.98922591946320237</v>
      </c>
      <c r="E49" s="4">
        <f>IFERROR(VLOOKUP($B18+E$5,'Life tables'!$I$7:$J$32,2,FALSE)/VLOOKUP($B18,'Life tables'!$I$7:$J$32,2,FALSE),"")</f>
        <v>0.97676167330512842</v>
      </c>
      <c r="F49" s="4">
        <f>IFERROR(VLOOKUP($B18+F$5,'Life tables'!$I$7:$J$32,2,FALSE)/VLOOKUP($B18,'Life tables'!$I$7:$J$32,2,FALSE),"")</f>
        <v>0.95478453565828414</v>
      </c>
      <c r="G49" s="4">
        <f>IFERROR(VLOOKUP($B18+G$5,'Life tables'!$I$7:$J$32,2,FALSE)/VLOOKUP($B18,'Life tables'!$I$7:$J$32,2,FALSE),"")</f>
        <v>0.91869367960616166</v>
      </c>
      <c r="H49" s="4">
        <f>IFERROR(VLOOKUP($B18+H$5,'Life tables'!$I$7:$J$32,2,FALSE)/VLOOKUP($B18,'Life tables'!$I$7:$J$32,2,FALSE),"")</f>
        <v>0.86164280244245317</v>
      </c>
      <c r="I49" s="4">
        <f>IFERROR(VLOOKUP($B18+I$5,'Life tables'!$I$7:$J$32,2,FALSE)/VLOOKUP($B18,'Life tables'!$I$7:$J$32,2,FALSE),"")</f>
        <v>0.77556468628836683</v>
      </c>
      <c r="J49" s="4">
        <f>IFERROR(VLOOKUP($B18+J$5,'Life tables'!$I$7:$J$32,2,FALSE)/VLOOKUP($B18,'Life tables'!$I$7:$J$32,2,FALSE),"")</f>
        <v>0.65690328951414734</v>
      </c>
      <c r="K49" s="4">
        <f>IFERROR(VLOOKUP($B18+K$5,'Life tables'!$I$7:$J$32,2,FALSE)/VLOOKUP($B18,'Life tables'!$I$7:$J$32,2,FALSE),"")</f>
        <v>0.50791762379600491</v>
      </c>
      <c r="L49" s="4">
        <f>IFERROR(VLOOKUP($B18+L$5,'Life tables'!$I$7:$J$32,2,FALSE)/VLOOKUP($B18,'Life tables'!$I$7:$J$32,2,FALSE),"")</f>
        <v>0.3451808164859792</v>
      </c>
      <c r="M49" s="4">
        <f>IFERROR(VLOOKUP($B18+M$5,'Life tables'!$I$7:$J$32,2,FALSE)/VLOOKUP($B18,'Life tables'!$I$7:$J$32,2,FALSE),"")</f>
        <v>0.19668402991579939</v>
      </c>
      <c r="N49" s="4">
        <f>IFERROR(VLOOKUP($B18+N$5,'Life tables'!$I$7:$J$32,2,FALSE)/VLOOKUP($B18,'Life tables'!$I$7:$J$32,2,FALSE),"")</f>
        <v>8.905852815534912E-2</v>
      </c>
      <c r="O49" s="4">
        <f>IFERROR(VLOOKUP($B18+O$5,'Life tables'!$I$7:$J$32,2,FALSE)/VLOOKUP($B18,'Life tables'!$I$7:$J$32,2,FALSE),"")</f>
        <v>3.0386770191010982E-2</v>
      </c>
      <c r="P49" s="4" t="str">
        <f>IFERROR(VLOOKUP($B18+P$5,'Life tables'!$I$7:$J$32,2,FALSE)/VLOOKUP($B18,'Life tables'!$I$7:$J$32,2,FALSE),"")</f>
        <v/>
      </c>
      <c r="Q49" s="4" t="str">
        <f>IFERROR(VLOOKUP($B18+Q$5,'Life tables'!$I$7:$J$32,2,FALSE)/VLOOKUP($B18,'Life tables'!$I$7:$J$32,2,FALSE),"")</f>
        <v/>
      </c>
      <c r="R49" s="4" t="str">
        <f>IFERROR(VLOOKUP($B18+R$5,'Life tables'!$I$7:$J$32,2,FALSE)/VLOOKUP($B18,'Life tables'!$I$7:$J$32,2,FALSE),"")</f>
        <v/>
      </c>
      <c r="S49" s="4" t="str">
        <f>IFERROR(VLOOKUP($B18+S$5,'Life tables'!$I$7:$J$32,2,FALSE)/VLOOKUP($B18,'Life tables'!$I$7:$J$32,2,FALSE),"")</f>
        <v/>
      </c>
      <c r="T49" s="4" t="str">
        <f>IFERROR(VLOOKUP($B18+T$5,'Life tables'!$I$7:$J$32,2,FALSE)/VLOOKUP($B18,'Life tables'!$I$7:$J$32,2,FALSE),"")</f>
        <v/>
      </c>
      <c r="U49" s="4" t="str">
        <f>IFERROR(VLOOKUP($B18+U$5,'Life tables'!$I$7:$J$32,2,FALSE)/VLOOKUP($B18,'Life tables'!$I$7:$J$32,2,FALSE),"")</f>
        <v/>
      </c>
      <c r="V49" s="4" t="str">
        <f>IFERROR(VLOOKUP($B18+V$5,'Life tables'!$I$7:$J$32,2,FALSE)/VLOOKUP($B18,'Life tables'!$I$7:$J$32,2,FALSE),"")</f>
        <v/>
      </c>
      <c r="W49" s="4" t="str">
        <f>IFERROR(VLOOKUP($B18+W$5,'Life tables'!$I$7:$J$32,2,FALSE)/VLOOKUP($B18,'Life tables'!$I$7:$J$32,2,FALSE),"")</f>
        <v/>
      </c>
      <c r="X49" s="4" t="str">
        <f>IFERROR(VLOOKUP($B18+X$5,'Life tables'!$I$7:$J$32,2,FALSE)/VLOOKUP($B18,'Life tables'!$I$7:$J$32,2,FALSE),"")</f>
        <v/>
      </c>
      <c r="Y49" s="4" t="str">
        <f>IFERROR(VLOOKUP($B18+Y$5,'Life tables'!$I$7:$J$32,2,FALSE)/VLOOKUP($B18,'Life tables'!$I$7:$J$32,2,FALSE),"")</f>
        <v/>
      </c>
      <c r="Z49" s="4" t="str">
        <f>IFERROR(VLOOKUP($B18+Z$5,'Life tables'!$I$7:$J$32,2,FALSE)/VLOOKUP($B18,'Life tables'!$I$7:$J$32,2,FALSE),"")</f>
        <v/>
      </c>
      <c r="AA49" s="4" t="str">
        <f>IFERROR(VLOOKUP($B18+AA$5,'Life tables'!$I$7:$J$32,2,FALSE)/VLOOKUP($B18,'Life tables'!$I$7:$J$32,2,FALSE),"")</f>
        <v/>
      </c>
      <c r="AB49" s="4">
        <f t="shared" si="3"/>
        <v>8.2992043545867276</v>
      </c>
      <c r="AC49" s="4">
        <f t="shared" si="4"/>
        <v>8.7992043545867276</v>
      </c>
      <c r="AE49" s="3" t="str">
        <f t="shared" si="5"/>
        <v>OK</v>
      </c>
    </row>
    <row r="50" spans="2:31" x14ac:dyDescent="0.25">
      <c r="B50" s="2">
        <v>13</v>
      </c>
      <c r="C50" s="4">
        <f>IFERROR(VLOOKUP($B19+C$5,'Life tables'!$I$7:$J$32,2,FALSE)/VLOOKUP($B19,'Life tables'!$I$7:$J$32,2,FALSE),"")</f>
        <v>0.99279999969557442</v>
      </c>
      <c r="D50" s="4">
        <f>IFERROR(VLOOKUP($B19+D$5,'Life tables'!$I$7:$J$32,2,FALSE)/VLOOKUP($B19,'Life tables'!$I$7:$J$32,2,FALSE),"")</f>
        <v>0.98029072012811591</v>
      </c>
      <c r="E50" s="4">
        <f>IFERROR(VLOOKUP($B19+E$5,'Life tables'!$I$7:$J$32,2,FALSE)/VLOOKUP($B19,'Life tables'!$I$7:$J$32,2,FALSE),"")</f>
        <v>0.95823417892776352</v>
      </c>
      <c r="F50" s="4">
        <f>IFERROR(VLOOKUP($B19+F$5,'Life tables'!$I$7:$J$32,2,FALSE)/VLOOKUP($B19,'Life tables'!$I$7:$J$32,2,FALSE),"")</f>
        <v>0.92201292635787158</v>
      </c>
      <c r="G50" s="4">
        <f>IFERROR(VLOOKUP($B19+G$5,'Life tables'!$I$7:$J$32,2,FALSE)/VLOOKUP($B19,'Life tables'!$I$7:$J$32,2,FALSE),"")</f>
        <v>0.86475592397210976</v>
      </c>
      <c r="H50" s="4">
        <f>IFERROR(VLOOKUP($B19+H$5,'Life tables'!$I$7:$J$32,2,FALSE)/VLOOKUP($B19,'Life tables'!$I$7:$J$32,2,FALSE),"")</f>
        <v>0.77836680697652394</v>
      </c>
      <c r="I50" s="4">
        <f>IFERROR(VLOOKUP($B19+I$5,'Life tables'!$I$7:$J$32,2,FALSE)/VLOOKUP($B19,'Life tables'!$I$7:$J$32,2,FALSE),"")</f>
        <v>0.65927668573783982</v>
      </c>
      <c r="J50" s="4">
        <f>IFERROR(VLOOKUP($B19+J$5,'Life tables'!$I$7:$J$32,2,FALSE)/VLOOKUP($B19,'Life tables'!$I$7:$J$32,2,FALSE),"")</f>
        <v>0.5097527337574056</v>
      </c>
      <c r="K50" s="4">
        <f>IFERROR(VLOOKUP($B19+K$5,'Life tables'!$I$7:$J$32,2,FALSE)/VLOOKUP($B19,'Life tables'!$I$7:$J$32,2,FALSE),"")</f>
        <v>0.34642795721341385</v>
      </c>
      <c r="L50" s="4">
        <f>IFERROR(VLOOKUP($B19+L$5,'Life tables'!$I$7:$J$32,2,FALSE)/VLOOKUP($B19,'Life tables'!$I$7:$J$32,2,FALSE),"")</f>
        <v>0.19739465070475606</v>
      </c>
      <c r="M50" s="4">
        <f>IFERROR(VLOOKUP($B19+M$5,'Life tables'!$I$7:$J$32,2,FALSE)/VLOOKUP($B19,'Life tables'!$I$7:$J$32,2,FALSE),"")</f>
        <v>8.9380297246455132E-2</v>
      </c>
      <c r="N50" s="4">
        <f>IFERROR(VLOOKUP($B19+N$5,'Life tables'!$I$7:$J$32,2,FALSE)/VLOOKUP($B19,'Life tables'!$I$7:$J$32,2,FALSE),"")</f>
        <v>3.0496557806285213E-2</v>
      </c>
      <c r="O50" s="4" t="str">
        <f>IFERROR(VLOOKUP($B19+O$5,'Life tables'!$I$7:$J$32,2,FALSE)/VLOOKUP($B19,'Life tables'!$I$7:$J$32,2,FALSE),"")</f>
        <v/>
      </c>
      <c r="P50" s="4" t="str">
        <f>IFERROR(VLOOKUP($B19+P$5,'Life tables'!$I$7:$J$32,2,FALSE)/VLOOKUP($B19,'Life tables'!$I$7:$J$32,2,FALSE),"")</f>
        <v/>
      </c>
      <c r="Q50" s="4" t="str">
        <f>IFERROR(VLOOKUP($B19+Q$5,'Life tables'!$I$7:$J$32,2,FALSE)/VLOOKUP($B19,'Life tables'!$I$7:$J$32,2,FALSE),"")</f>
        <v/>
      </c>
      <c r="R50" s="4" t="str">
        <f>IFERROR(VLOOKUP($B19+R$5,'Life tables'!$I$7:$J$32,2,FALSE)/VLOOKUP($B19,'Life tables'!$I$7:$J$32,2,FALSE),"")</f>
        <v/>
      </c>
      <c r="S50" s="4" t="str">
        <f>IFERROR(VLOOKUP($B19+S$5,'Life tables'!$I$7:$J$32,2,FALSE)/VLOOKUP($B19,'Life tables'!$I$7:$J$32,2,FALSE),"")</f>
        <v/>
      </c>
      <c r="T50" s="4" t="str">
        <f>IFERROR(VLOOKUP($B19+T$5,'Life tables'!$I$7:$J$32,2,FALSE)/VLOOKUP($B19,'Life tables'!$I$7:$J$32,2,FALSE),"")</f>
        <v/>
      </c>
      <c r="U50" s="4" t="str">
        <f>IFERROR(VLOOKUP($B19+U$5,'Life tables'!$I$7:$J$32,2,FALSE)/VLOOKUP($B19,'Life tables'!$I$7:$J$32,2,FALSE),"")</f>
        <v/>
      </c>
      <c r="V50" s="4" t="str">
        <f>IFERROR(VLOOKUP($B19+V$5,'Life tables'!$I$7:$J$32,2,FALSE)/VLOOKUP($B19,'Life tables'!$I$7:$J$32,2,FALSE),"")</f>
        <v/>
      </c>
      <c r="W50" s="4" t="str">
        <f>IFERROR(VLOOKUP($B19+W$5,'Life tables'!$I$7:$J$32,2,FALSE)/VLOOKUP($B19,'Life tables'!$I$7:$J$32,2,FALSE),"")</f>
        <v/>
      </c>
      <c r="X50" s="4" t="str">
        <f>IFERROR(VLOOKUP($B19+X$5,'Life tables'!$I$7:$J$32,2,FALSE)/VLOOKUP($B19,'Life tables'!$I$7:$J$32,2,FALSE),"")</f>
        <v/>
      </c>
      <c r="Y50" s="4" t="str">
        <f>IFERROR(VLOOKUP($B19+Y$5,'Life tables'!$I$7:$J$32,2,FALSE)/VLOOKUP($B19,'Life tables'!$I$7:$J$32,2,FALSE),"")</f>
        <v/>
      </c>
      <c r="Z50" s="4" t="str">
        <f>IFERROR(VLOOKUP($B19+Z$5,'Life tables'!$I$7:$J$32,2,FALSE)/VLOOKUP($B19,'Life tables'!$I$7:$J$32,2,FALSE),"")</f>
        <v/>
      </c>
      <c r="AA50" s="4" t="str">
        <f>IFERROR(VLOOKUP($B19+AA$5,'Life tables'!$I$7:$J$32,2,FALSE)/VLOOKUP($B19,'Life tables'!$I$7:$J$32,2,FALSE),"")</f>
        <v/>
      </c>
      <c r="AB50" s="4">
        <f t="shared" si="3"/>
        <v>7.3291894385241152</v>
      </c>
      <c r="AC50" s="4">
        <f t="shared" si="4"/>
        <v>7.8291894385241152</v>
      </c>
      <c r="AE50" s="3" t="str">
        <f t="shared" si="5"/>
        <v>OK</v>
      </c>
    </row>
    <row r="51" spans="2:31" x14ac:dyDescent="0.25">
      <c r="B51" s="2">
        <v>14</v>
      </c>
      <c r="C51" s="4">
        <f>IFERROR(VLOOKUP($B20+C$5,'Life tables'!$I$7:$J$32,2,FALSE)/VLOOKUP($B20,'Life tables'!$I$7:$J$32,2,FALSE),"")</f>
        <v>0.98740000043181486</v>
      </c>
      <c r="D51" s="4">
        <f>IFERROR(VLOOKUP($B20+D$5,'Life tables'!$I$7:$J$32,2,FALSE)/VLOOKUP($B20,'Life tables'!$I$7:$J$32,2,FALSE),"")</f>
        <v>0.96518350042464751</v>
      </c>
      <c r="E51" s="4">
        <f>IFERROR(VLOOKUP($B20+E$5,'Life tables'!$I$7:$J$32,2,FALSE)/VLOOKUP($B20,'Life tables'!$I$7:$J$32,2,FALSE),"")</f>
        <v>0.9286995634977756</v>
      </c>
      <c r="F51" s="4">
        <f>IFERROR(VLOOKUP($B20+F$5,'Life tables'!$I$7:$J$32,2,FALSE)/VLOOKUP($B20,'Life tables'!$I$7:$J$32,2,FALSE),"")</f>
        <v>0.87102732094809909</v>
      </c>
      <c r="G51" s="4">
        <f>IFERROR(VLOOKUP($B20+G$5,'Life tables'!$I$7:$J$32,2,FALSE)/VLOOKUP($B20,'Life tables'!$I$7:$J$32,2,FALSE),"")</f>
        <v>0.78401169139322846</v>
      </c>
      <c r="H51" s="4">
        <f>IFERROR(VLOOKUP($B20+H$5,'Life tables'!$I$7:$J$32,2,FALSE)/VLOOKUP($B20,'Life tables'!$I$7:$J$32,2,FALSE),"")</f>
        <v>0.6640579028404473</v>
      </c>
      <c r="I51" s="4">
        <f>IFERROR(VLOOKUP($B20+I$5,'Life tables'!$I$7:$J$32,2,FALSE)/VLOOKUP($B20,'Life tables'!$I$7:$J$32,2,FALSE),"")</f>
        <v>0.51344957082364295</v>
      </c>
      <c r="J51" s="4">
        <f>IFERROR(VLOOKUP($B20+J$5,'Life tables'!$I$7:$J$32,2,FALSE)/VLOOKUP($B20,'Life tables'!$I$7:$J$32,2,FALSE),"")</f>
        <v>0.34894032767892852</v>
      </c>
      <c r="K51" s="4">
        <f>IFERROR(VLOOKUP($B20+K$5,'Life tables'!$I$7:$J$32,2,FALSE)/VLOOKUP($B20,'Life tables'!$I$7:$J$32,2,FALSE),"")</f>
        <v>0.19882619940097085</v>
      </c>
      <c r="L51" s="4">
        <f>IFERROR(VLOOKUP($B20+L$5,'Life tables'!$I$7:$J$32,2,FALSE)/VLOOKUP($B20,'Life tables'!$I$7:$J$32,2,FALSE),"")</f>
        <v>9.0028502491803095E-2</v>
      </c>
      <c r="M51" s="4">
        <f>IFERROR(VLOOKUP($B20+M$5,'Life tables'!$I$7:$J$32,2,FALSE)/VLOOKUP($B20,'Life tables'!$I$7:$J$32,2,FALSE),"")</f>
        <v>3.0717725438795807E-2</v>
      </c>
      <c r="N51" s="4" t="str">
        <f>IFERROR(VLOOKUP($B20+N$5,'Life tables'!$I$7:$J$32,2,FALSE)/VLOOKUP($B20,'Life tables'!$I$7:$J$32,2,FALSE),"")</f>
        <v/>
      </c>
      <c r="O51" s="4" t="str">
        <f>IFERROR(VLOOKUP($B20+O$5,'Life tables'!$I$7:$J$32,2,FALSE)/VLOOKUP($B20,'Life tables'!$I$7:$J$32,2,FALSE),"")</f>
        <v/>
      </c>
      <c r="P51" s="4" t="str">
        <f>IFERROR(VLOOKUP($B20+P$5,'Life tables'!$I$7:$J$32,2,FALSE)/VLOOKUP($B20,'Life tables'!$I$7:$J$32,2,FALSE),"")</f>
        <v/>
      </c>
      <c r="Q51" s="4" t="str">
        <f>IFERROR(VLOOKUP($B20+Q$5,'Life tables'!$I$7:$J$32,2,FALSE)/VLOOKUP($B20,'Life tables'!$I$7:$J$32,2,FALSE),"")</f>
        <v/>
      </c>
      <c r="R51" s="4" t="str">
        <f>IFERROR(VLOOKUP($B20+R$5,'Life tables'!$I$7:$J$32,2,FALSE)/VLOOKUP($B20,'Life tables'!$I$7:$J$32,2,FALSE),"")</f>
        <v/>
      </c>
      <c r="S51" s="4" t="str">
        <f>IFERROR(VLOOKUP($B20+S$5,'Life tables'!$I$7:$J$32,2,FALSE)/VLOOKUP($B20,'Life tables'!$I$7:$J$32,2,FALSE),"")</f>
        <v/>
      </c>
      <c r="T51" s="4" t="str">
        <f>IFERROR(VLOOKUP($B20+T$5,'Life tables'!$I$7:$J$32,2,FALSE)/VLOOKUP($B20,'Life tables'!$I$7:$J$32,2,FALSE),"")</f>
        <v/>
      </c>
      <c r="U51" s="4" t="str">
        <f>IFERROR(VLOOKUP($B20+U$5,'Life tables'!$I$7:$J$32,2,FALSE)/VLOOKUP($B20,'Life tables'!$I$7:$J$32,2,FALSE),"")</f>
        <v/>
      </c>
      <c r="V51" s="4" t="str">
        <f>IFERROR(VLOOKUP($B20+V$5,'Life tables'!$I$7:$J$32,2,FALSE)/VLOOKUP($B20,'Life tables'!$I$7:$J$32,2,FALSE),"")</f>
        <v/>
      </c>
      <c r="W51" s="4" t="str">
        <f>IFERROR(VLOOKUP($B20+W$5,'Life tables'!$I$7:$J$32,2,FALSE)/VLOOKUP($B20,'Life tables'!$I$7:$J$32,2,FALSE),"")</f>
        <v/>
      </c>
      <c r="X51" s="4" t="str">
        <f>IFERROR(VLOOKUP($B20+X$5,'Life tables'!$I$7:$J$32,2,FALSE)/VLOOKUP($B20,'Life tables'!$I$7:$J$32,2,FALSE),"")</f>
        <v/>
      </c>
      <c r="Y51" s="4" t="str">
        <f>IFERROR(VLOOKUP($B20+Y$5,'Life tables'!$I$7:$J$32,2,FALSE)/VLOOKUP($B20,'Life tables'!$I$7:$J$32,2,FALSE),"")</f>
        <v/>
      </c>
      <c r="Z51" s="4" t="str">
        <f>IFERROR(VLOOKUP($B20+Z$5,'Life tables'!$I$7:$J$32,2,FALSE)/VLOOKUP($B20,'Life tables'!$I$7:$J$32,2,FALSE),"")</f>
        <v/>
      </c>
      <c r="AA51" s="4" t="str">
        <f>IFERROR(VLOOKUP($B20+AA$5,'Life tables'!$I$7:$J$32,2,FALSE)/VLOOKUP($B20,'Life tables'!$I$7:$J$32,2,FALSE),"")</f>
        <v/>
      </c>
      <c r="AB51" s="4">
        <f t="shared" si="3"/>
        <v>6.3823423053701536</v>
      </c>
      <c r="AC51" s="4">
        <f t="shared" si="4"/>
        <v>6.8823423053701536</v>
      </c>
      <c r="AE51" s="3" t="str">
        <f t="shared" si="5"/>
        <v>OK</v>
      </c>
    </row>
    <row r="52" spans="2:31" x14ac:dyDescent="0.25">
      <c r="B52" s="2">
        <v>15</v>
      </c>
      <c r="C52" s="4">
        <f>IFERROR(VLOOKUP($B21+C$5,'Life tables'!$I$7:$J$32,2,FALSE)/VLOOKUP($B21,'Life tables'!$I$7:$J$32,2,FALSE),"")</f>
        <v>0.97750000000258108</v>
      </c>
      <c r="D52" s="4">
        <f>IFERROR(VLOOKUP($B21+D$5,'Life tables'!$I$7:$J$32,2,FALSE)/VLOOKUP($B21,'Life tables'!$I$7:$J$32,2,FALSE),"")</f>
        <v>0.94055049938386859</v>
      </c>
      <c r="E52" s="4">
        <f>IFERROR(VLOOKUP($B21+E$5,'Life tables'!$I$7:$J$32,2,FALSE)/VLOOKUP($B21,'Life tables'!$I$7:$J$32,2,FALSE),"")</f>
        <v>0.88214231372004959</v>
      </c>
      <c r="F52" s="4">
        <f>IFERROR(VLOOKUP($B21+F$5,'Life tables'!$I$7:$J$32,2,FALSE)/VLOOKUP($B21,'Life tables'!$I$7:$J$32,2,FALSE),"")</f>
        <v>0.79401629638480897</v>
      </c>
      <c r="G52" s="4">
        <f>IFERROR(VLOOKUP($B21+G$5,'Life tables'!$I$7:$J$32,2,FALSE)/VLOOKUP($B21,'Life tables'!$I$7:$J$32,2,FALSE),"")</f>
        <v>0.67253180327125595</v>
      </c>
      <c r="H52" s="4">
        <f>IFERROR(VLOOKUP($B21+H$5,'Life tables'!$I$7:$J$32,2,FALSE)/VLOOKUP($B21,'Life tables'!$I$7:$J$32,2,FALSE),"")</f>
        <v>0.52000159064117746</v>
      </c>
      <c r="I52" s="4">
        <f>IFERROR(VLOOKUP($B21+I$5,'Life tables'!$I$7:$J$32,2,FALSE)/VLOOKUP($B21,'Life tables'!$I$7:$J$32,2,FALSE),"")</f>
        <v>0.35339308033859446</v>
      </c>
      <c r="J52" s="4">
        <f>IFERROR(VLOOKUP($B21+J$5,'Life tables'!$I$7:$J$32,2,FALSE)/VLOOKUP($B21,'Life tables'!$I$7:$J$32,2,FALSE),"")</f>
        <v>0.20136337787524727</v>
      </c>
      <c r="K52" s="4">
        <f>IFERROR(VLOOKUP($B21+K$5,'Life tables'!$I$7:$J$32,2,FALSE)/VLOOKUP($B21,'Life tables'!$I$7:$J$32,2,FALSE),"")</f>
        <v>9.1177336897337827E-2</v>
      </c>
      <c r="L52" s="4">
        <f>IFERROR(VLOOKUP($B21+L$5,'Life tables'!$I$7:$J$32,2,FALSE)/VLOOKUP($B21,'Life tables'!$I$7:$J$32,2,FALSE),"")</f>
        <v>3.1109707742923001E-2</v>
      </c>
      <c r="M52" s="4" t="str">
        <f>IFERROR(VLOOKUP($B21+M$5,'Life tables'!$I$7:$J$32,2,FALSE)/VLOOKUP($B21,'Life tables'!$I$7:$J$32,2,FALSE),"")</f>
        <v/>
      </c>
      <c r="N52" s="4" t="str">
        <f>IFERROR(VLOOKUP($B21+N$5,'Life tables'!$I$7:$J$32,2,FALSE)/VLOOKUP($B21,'Life tables'!$I$7:$J$32,2,FALSE),"")</f>
        <v/>
      </c>
      <c r="O52" s="4" t="str">
        <f>IFERROR(VLOOKUP($B21+O$5,'Life tables'!$I$7:$J$32,2,FALSE)/VLOOKUP($B21,'Life tables'!$I$7:$J$32,2,FALSE),"")</f>
        <v/>
      </c>
      <c r="P52" s="4" t="str">
        <f>IFERROR(VLOOKUP($B21+P$5,'Life tables'!$I$7:$J$32,2,FALSE)/VLOOKUP($B21,'Life tables'!$I$7:$J$32,2,FALSE),"")</f>
        <v/>
      </c>
      <c r="Q52" s="4" t="str">
        <f>IFERROR(VLOOKUP($B21+Q$5,'Life tables'!$I$7:$J$32,2,FALSE)/VLOOKUP($B21,'Life tables'!$I$7:$J$32,2,FALSE),"")</f>
        <v/>
      </c>
      <c r="R52" s="4" t="str">
        <f>IFERROR(VLOOKUP($B21+R$5,'Life tables'!$I$7:$J$32,2,FALSE)/VLOOKUP($B21,'Life tables'!$I$7:$J$32,2,FALSE),"")</f>
        <v/>
      </c>
      <c r="S52" s="4" t="str">
        <f>IFERROR(VLOOKUP($B21+S$5,'Life tables'!$I$7:$J$32,2,FALSE)/VLOOKUP($B21,'Life tables'!$I$7:$J$32,2,FALSE),"")</f>
        <v/>
      </c>
      <c r="T52" s="4" t="str">
        <f>IFERROR(VLOOKUP($B21+T$5,'Life tables'!$I$7:$J$32,2,FALSE)/VLOOKUP($B21,'Life tables'!$I$7:$J$32,2,FALSE),"")</f>
        <v/>
      </c>
      <c r="U52" s="4" t="str">
        <f>IFERROR(VLOOKUP($B21+U$5,'Life tables'!$I$7:$J$32,2,FALSE)/VLOOKUP($B21,'Life tables'!$I$7:$J$32,2,FALSE),"")</f>
        <v/>
      </c>
      <c r="V52" s="4" t="str">
        <f>IFERROR(VLOOKUP($B21+V$5,'Life tables'!$I$7:$J$32,2,FALSE)/VLOOKUP($B21,'Life tables'!$I$7:$J$32,2,FALSE),"")</f>
        <v/>
      </c>
      <c r="W52" s="4" t="str">
        <f>IFERROR(VLOOKUP($B21+W$5,'Life tables'!$I$7:$J$32,2,FALSE)/VLOOKUP($B21,'Life tables'!$I$7:$J$32,2,FALSE),"")</f>
        <v/>
      </c>
      <c r="X52" s="4" t="str">
        <f>IFERROR(VLOOKUP($B21+X$5,'Life tables'!$I$7:$J$32,2,FALSE)/VLOOKUP($B21,'Life tables'!$I$7:$J$32,2,FALSE),"")</f>
        <v/>
      </c>
      <c r="Y52" s="4" t="str">
        <f>IFERROR(VLOOKUP($B21+Y$5,'Life tables'!$I$7:$J$32,2,FALSE)/VLOOKUP($B21,'Life tables'!$I$7:$J$32,2,FALSE),"")</f>
        <v/>
      </c>
      <c r="Z52" s="4" t="str">
        <f>IFERROR(VLOOKUP($B21+Z$5,'Life tables'!$I$7:$J$32,2,FALSE)/VLOOKUP($B21,'Life tables'!$I$7:$J$32,2,FALSE),"")</f>
        <v/>
      </c>
      <c r="AA52" s="4" t="str">
        <f>IFERROR(VLOOKUP($B21+AA$5,'Life tables'!$I$7:$J$32,2,FALSE)/VLOOKUP($B21,'Life tables'!$I$7:$J$32,2,FALSE),"")</f>
        <v/>
      </c>
      <c r="AB52" s="4">
        <f t="shared" si="3"/>
        <v>5.4637860062578429</v>
      </c>
      <c r="AC52" s="4">
        <f t="shared" si="4"/>
        <v>5.9637860062578429</v>
      </c>
      <c r="AE52" s="3" t="str">
        <f t="shared" si="5"/>
        <v>OK</v>
      </c>
    </row>
    <row r="53" spans="2:31" x14ac:dyDescent="0.25">
      <c r="B53" s="2">
        <v>16</v>
      </c>
      <c r="C53" s="4">
        <f>IFERROR(VLOOKUP($B22+C$5,'Life tables'!$I$7:$J$32,2,FALSE)/VLOOKUP($B22,'Life tables'!$I$7:$J$32,2,FALSE),"")</f>
        <v>0.96219999936714595</v>
      </c>
      <c r="D53" s="4">
        <f>IFERROR(VLOOKUP($B22+D$5,'Life tables'!$I$7:$J$32,2,FALSE)/VLOOKUP($B22,'Life tables'!$I$7:$J$32,2,FALSE),"")</f>
        <v>0.90244737976237366</v>
      </c>
      <c r="E53" s="4">
        <f>IFERROR(VLOOKUP($B22+E$5,'Life tables'!$I$7:$J$32,2,FALSE)/VLOOKUP($B22,'Life tables'!$I$7:$J$32,2,FALSE),"")</f>
        <v>0.8122928863250255</v>
      </c>
      <c r="F53" s="4">
        <f>IFERROR(VLOOKUP($B22+F$5,'Life tables'!$I$7:$J$32,2,FALSE)/VLOOKUP($B22,'Life tables'!$I$7:$J$32,2,FALSE),"")</f>
        <v>0.68801207495598982</v>
      </c>
      <c r="G53" s="4">
        <f>IFERROR(VLOOKUP($B22+G$5,'Life tables'!$I$7:$J$32,2,FALSE)/VLOOKUP($B22,'Life tables'!$I$7:$J$32,2,FALSE),"")</f>
        <v>0.53197093671591245</v>
      </c>
      <c r="H53" s="4">
        <f>IFERROR(VLOOKUP($B22+H$5,'Life tables'!$I$7:$J$32,2,FALSE)/VLOOKUP($B22,'Life tables'!$I$7:$J$32,2,FALSE),"")</f>
        <v>0.36152744791576608</v>
      </c>
      <c r="I53" s="4">
        <f>IFERROR(VLOOKUP($B22+I$5,'Life tables'!$I$7:$J$32,2,FALSE)/VLOOKUP($B22,'Life tables'!$I$7:$J$32,2,FALSE),"")</f>
        <v>0.20599834053679342</v>
      </c>
      <c r="J53" s="4">
        <f>IFERROR(VLOOKUP($B22+J$5,'Life tables'!$I$7:$J$32,2,FALSE)/VLOOKUP($B22,'Life tables'!$I$7:$J$32,2,FALSE),"")</f>
        <v>9.3276047976569895E-2</v>
      </c>
      <c r="K53" s="4">
        <f>IFERROR(VLOOKUP($B22+K$5,'Life tables'!$I$7:$J$32,2,FALSE)/VLOOKUP($B22,'Life tables'!$I$7:$J$32,2,FALSE),"")</f>
        <v>3.1825787972215712E-2</v>
      </c>
      <c r="L53" s="4" t="str">
        <f>IFERROR(VLOOKUP($B22+L$5,'Life tables'!$I$7:$J$32,2,FALSE)/VLOOKUP($B22,'Life tables'!$I$7:$J$32,2,FALSE),"")</f>
        <v/>
      </c>
      <c r="M53" s="4" t="str">
        <f>IFERROR(VLOOKUP($B22+M$5,'Life tables'!$I$7:$J$32,2,FALSE)/VLOOKUP($B22,'Life tables'!$I$7:$J$32,2,FALSE),"")</f>
        <v/>
      </c>
      <c r="N53" s="4" t="str">
        <f>IFERROR(VLOOKUP($B22+N$5,'Life tables'!$I$7:$J$32,2,FALSE)/VLOOKUP($B22,'Life tables'!$I$7:$J$32,2,FALSE),"")</f>
        <v/>
      </c>
      <c r="O53" s="4" t="str">
        <f>IFERROR(VLOOKUP($B22+O$5,'Life tables'!$I$7:$J$32,2,FALSE)/VLOOKUP($B22,'Life tables'!$I$7:$J$32,2,FALSE),"")</f>
        <v/>
      </c>
      <c r="P53" s="4" t="str">
        <f>IFERROR(VLOOKUP($B22+P$5,'Life tables'!$I$7:$J$32,2,FALSE)/VLOOKUP($B22,'Life tables'!$I$7:$J$32,2,FALSE),"")</f>
        <v/>
      </c>
      <c r="Q53" s="4" t="str">
        <f>IFERROR(VLOOKUP($B22+Q$5,'Life tables'!$I$7:$J$32,2,FALSE)/VLOOKUP($B22,'Life tables'!$I$7:$J$32,2,FALSE),"")</f>
        <v/>
      </c>
      <c r="R53" s="4" t="str">
        <f>IFERROR(VLOOKUP($B22+R$5,'Life tables'!$I$7:$J$32,2,FALSE)/VLOOKUP($B22,'Life tables'!$I$7:$J$32,2,FALSE),"")</f>
        <v/>
      </c>
      <c r="S53" s="4" t="str">
        <f>IFERROR(VLOOKUP($B22+S$5,'Life tables'!$I$7:$J$32,2,FALSE)/VLOOKUP($B22,'Life tables'!$I$7:$J$32,2,FALSE),"")</f>
        <v/>
      </c>
      <c r="T53" s="4" t="str">
        <f>IFERROR(VLOOKUP($B22+T$5,'Life tables'!$I$7:$J$32,2,FALSE)/VLOOKUP($B22,'Life tables'!$I$7:$J$32,2,FALSE),"")</f>
        <v/>
      </c>
      <c r="U53" s="4" t="str">
        <f>IFERROR(VLOOKUP($B22+U$5,'Life tables'!$I$7:$J$32,2,FALSE)/VLOOKUP($B22,'Life tables'!$I$7:$J$32,2,FALSE),"")</f>
        <v/>
      </c>
      <c r="V53" s="4" t="str">
        <f>IFERROR(VLOOKUP($B22+V$5,'Life tables'!$I$7:$J$32,2,FALSE)/VLOOKUP($B22,'Life tables'!$I$7:$J$32,2,FALSE),"")</f>
        <v/>
      </c>
      <c r="W53" s="4" t="str">
        <f>IFERROR(VLOOKUP($B22+W$5,'Life tables'!$I$7:$J$32,2,FALSE)/VLOOKUP($B22,'Life tables'!$I$7:$J$32,2,FALSE),"")</f>
        <v/>
      </c>
      <c r="X53" s="4" t="str">
        <f>IFERROR(VLOOKUP($B22+X$5,'Life tables'!$I$7:$J$32,2,FALSE)/VLOOKUP($B22,'Life tables'!$I$7:$J$32,2,FALSE),"")</f>
        <v/>
      </c>
      <c r="Y53" s="4" t="str">
        <f>IFERROR(VLOOKUP($B22+Y$5,'Life tables'!$I$7:$J$32,2,FALSE)/VLOOKUP($B22,'Life tables'!$I$7:$J$32,2,FALSE),"")</f>
        <v/>
      </c>
      <c r="Z53" s="4" t="str">
        <f>IFERROR(VLOOKUP($B22+Z$5,'Life tables'!$I$7:$J$32,2,FALSE)/VLOOKUP($B22,'Life tables'!$I$7:$J$32,2,FALSE),"")</f>
        <v/>
      </c>
      <c r="AA53" s="4" t="str">
        <f>IFERROR(VLOOKUP($B22+AA$5,'Life tables'!$I$7:$J$32,2,FALSE)/VLOOKUP($B22,'Life tables'!$I$7:$J$32,2,FALSE),"")</f>
        <v/>
      </c>
      <c r="AB53" s="4">
        <f t="shared" si="3"/>
        <v>4.5895509015277929</v>
      </c>
      <c r="AC53" s="4">
        <f t="shared" si="4"/>
        <v>5.0895509015277929</v>
      </c>
      <c r="AE53" s="3" t="str">
        <f t="shared" si="5"/>
        <v>OK</v>
      </c>
    </row>
    <row r="54" spans="2:31" x14ac:dyDescent="0.25">
      <c r="B54" s="2">
        <v>17</v>
      </c>
      <c r="C54" s="4">
        <f>IFERROR(VLOOKUP($B23+C$5,'Life tables'!$I$7:$J$32,2,FALSE)/VLOOKUP($B23,'Life tables'!$I$7:$J$32,2,FALSE),"")</f>
        <v>0.93790000036991017</v>
      </c>
      <c r="D54" s="4">
        <f>IFERROR(VLOOKUP($B23+D$5,'Life tables'!$I$7:$J$32,2,FALSE)/VLOOKUP($B23,'Life tables'!$I$7:$J$32,2,FALSE),"")</f>
        <v>0.84420379012604796</v>
      </c>
      <c r="E54" s="4">
        <f>IFERROR(VLOOKUP($B23+E$5,'Life tables'!$I$7:$J$32,2,FALSE)/VLOOKUP($B23,'Life tables'!$I$7:$J$32,2,FALSE),"")</f>
        <v>0.71504061048483292</v>
      </c>
      <c r="F54" s="4">
        <f>IFERROR(VLOOKUP($B23+F$5,'Life tables'!$I$7:$J$32,2,FALSE)/VLOOKUP($B23,'Life tables'!$I$7:$J$32,2,FALSE),"")</f>
        <v>0.55286940040095411</v>
      </c>
      <c r="G54" s="4">
        <f>IFERROR(VLOOKUP($B23+G$5,'Life tables'!$I$7:$J$32,2,FALSE)/VLOOKUP($B23,'Life tables'!$I$7:$J$32,2,FALSE),"")</f>
        <v>0.37573004380954933</v>
      </c>
      <c r="H54" s="4">
        <f>IFERROR(VLOOKUP($B23+H$5,'Life tables'!$I$7:$J$32,2,FALSE)/VLOOKUP($B23,'Life tables'!$I$7:$J$32,2,FALSE),"")</f>
        <v>0.21409097970513591</v>
      </c>
      <c r="I54" s="4">
        <f>IFERROR(VLOOKUP($B23+I$5,'Life tables'!$I$7:$J$32,2,FALSE)/VLOOKUP($B23,'Life tables'!$I$7:$J$32,2,FALSE),"")</f>
        <v>9.6940394967698004E-2</v>
      </c>
      <c r="J54" s="4">
        <f>IFERROR(VLOOKUP($B23+J$5,'Life tables'!$I$7:$J$32,2,FALSE)/VLOOKUP($B23,'Life tables'!$I$7:$J$32,2,FALSE),"")</f>
        <v>3.3076063181405151E-2</v>
      </c>
      <c r="K54" s="4" t="str">
        <f>IFERROR(VLOOKUP($B23+K$5,'Life tables'!$I$7:$J$32,2,FALSE)/VLOOKUP($B23,'Life tables'!$I$7:$J$32,2,FALSE),"")</f>
        <v/>
      </c>
      <c r="L54" s="4" t="str">
        <f>IFERROR(VLOOKUP($B23+L$5,'Life tables'!$I$7:$J$32,2,FALSE)/VLOOKUP($B23,'Life tables'!$I$7:$J$32,2,FALSE),"")</f>
        <v/>
      </c>
      <c r="M54" s="4" t="str">
        <f>IFERROR(VLOOKUP($B23+M$5,'Life tables'!$I$7:$J$32,2,FALSE)/VLOOKUP($B23,'Life tables'!$I$7:$J$32,2,FALSE),"")</f>
        <v/>
      </c>
      <c r="N54" s="4" t="str">
        <f>IFERROR(VLOOKUP($B23+N$5,'Life tables'!$I$7:$J$32,2,FALSE)/VLOOKUP($B23,'Life tables'!$I$7:$J$32,2,FALSE),"")</f>
        <v/>
      </c>
      <c r="O54" s="4" t="str">
        <f>IFERROR(VLOOKUP($B23+O$5,'Life tables'!$I$7:$J$32,2,FALSE)/VLOOKUP($B23,'Life tables'!$I$7:$J$32,2,FALSE),"")</f>
        <v/>
      </c>
      <c r="P54" s="4" t="str">
        <f>IFERROR(VLOOKUP($B23+P$5,'Life tables'!$I$7:$J$32,2,FALSE)/VLOOKUP($B23,'Life tables'!$I$7:$J$32,2,FALSE),"")</f>
        <v/>
      </c>
      <c r="Q54" s="4" t="str">
        <f>IFERROR(VLOOKUP($B23+Q$5,'Life tables'!$I$7:$J$32,2,FALSE)/VLOOKUP($B23,'Life tables'!$I$7:$J$32,2,FALSE),"")</f>
        <v/>
      </c>
      <c r="R54" s="4" t="str">
        <f>IFERROR(VLOOKUP($B23+R$5,'Life tables'!$I$7:$J$32,2,FALSE)/VLOOKUP($B23,'Life tables'!$I$7:$J$32,2,FALSE),"")</f>
        <v/>
      </c>
      <c r="S54" s="4" t="str">
        <f>IFERROR(VLOOKUP($B23+S$5,'Life tables'!$I$7:$J$32,2,FALSE)/VLOOKUP($B23,'Life tables'!$I$7:$J$32,2,FALSE),"")</f>
        <v/>
      </c>
      <c r="T54" s="4" t="str">
        <f>IFERROR(VLOOKUP($B23+T$5,'Life tables'!$I$7:$J$32,2,FALSE)/VLOOKUP($B23,'Life tables'!$I$7:$J$32,2,FALSE),"")</f>
        <v/>
      </c>
      <c r="U54" s="4" t="str">
        <f>IFERROR(VLOOKUP($B23+U$5,'Life tables'!$I$7:$J$32,2,FALSE)/VLOOKUP($B23,'Life tables'!$I$7:$J$32,2,FALSE),"")</f>
        <v/>
      </c>
      <c r="V54" s="4" t="str">
        <f>IFERROR(VLOOKUP($B23+V$5,'Life tables'!$I$7:$J$32,2,FALSE)/VLOOKUP($B23,'Life tables'!$I$7:$J$32,2,FALSE),"")</f>
        <v/>
      </c>
      <c r="W54" s="4" t="str">
        <f>IFERROR(VLOOKUP($B23+W$5,'Life tables'!$I$7:$J$32,2,FALSE)/VLOOKUP($B23,'Life tables'!$I$7:$J$32,2,FALSE),"")</f>
        <v/>
      </c>
      <c r="X54" s="4" t="str">
        <f>IFERROR(VLOOKUP($B23+X$5,'Life tables'!$I$7:$J$32,2,FALSE)/VLOOKUP($B23,'Life tables'!$I$7:$J$32,2,FALSE),"")</f>
        <v/>
      </c>
      <c r="Y54" s="4" t="str">
        <f>IFERROR(VLOOKUP($B23+Y$5,'Life tables'!$I$7:$J$32,2,FALSE)/VLOOKUP($B23,'Life tables'!$I$7:$J$32,2,FALSE),"")</f>
        <v/>
      </c>
      <c r="Z54" s="4" t="str">
        <f>IFERROR(VLOOKUP($B23+Z$5,'Life tables'!$I$7:$J$32,2,FALSE)/VLOOKUP($B23,'Life tables'!$I$7:$J$32,2,FALSE),"")</f>
        <v/>
      </c>
      <c r="AA54" s="4" t="str">
        <f>IFERROR(VLOOKUP($B23+AA$5,'Life tables'!$I$7:$J$32,2,FALSE)/VLOOKUP($B23,'Life tables'!$I$7:$J$32,2,FALSE),"")</f>
        <v/>
      </c>
      <c r="AB54" s="4">
        <f t="shared" si="3"/>
        <v>3.7698512830455337</v>
      </c>
      <c r="AC54" s="4">
        <f t="shared" si="4"/>
        <v>4.2698512830455337</v>
      </c>
      <c r="AE54" s="3" t="str">
        <f t="shared" si="5"/>
        <v>OK</v>
      </c>
    </row>
    <row r="55" spans="2:31" x14ac:dyDescent="0.25">
      <c r="B55" s="2">
        <v>18</v>
      </c>
      <c r="C55" s="4">
        <f>IFERROR(VLOOKUP($B24+C$5,'Life tables'!$I$7:$J$32,2,FALSE)/VLOOKUP($B24,'Life tables'!$I$7:$J$32,2,FALSE),"")</f>
        <v>0.90009999977939203</v>
      </c>
      <c r="D55" s="4">
        <f>IFERROR(VLOOKUP($B24+D$5,'Life tables'!$I$7:$J$32,2,FALSE)/VLOOKUP($B24,'Life tables'!$I$7:$J$32,2,FALSE),"")</f>
        <v>0.76238470007764059</v>
      </c>
      <c r="E55" s="4">
        <f>IFERROR(VLOOKUP($B24+E$5,'Life tables'!$I$7:$J$32,2,FALSE)/VLOOKUP($B24,'Life tables'!$I$7:$J$32,2,FALSE),"")</f>
        <v>0.58947585049888163</v>
      </c>
      <c r="F55" s="4">
        <f>IFERROR(VLOOKUP($B24+F$5,'Life tables'!$I$7:$J$32,2,FALSE)/VLOOKUP($B24,'Life tables'!$I$7:$J$32,2,FALSE),"")</f>
        <v>0.40060778724955798</v>
      </c>
      <c r="G55" s="4">
        <f>IFERROR(VLOOKUP($B24+G$5,'Life tables'!$I$7:$J$32,2,FALSE)/VLOOKUP($B24,'Life tables'!$I$7:$J$32,2,FALSE),"")</f>
        <v>0.22826631796641209</v>
      </c>
      <c r="H55" s="4">
        <f>IFERROR(VLOOKUP($B24+H$5,'Life tables'!$I$7:$J$32,2,FALSE)/VLOOKUP($B24,'Life tables'!$I$7:$J$32,2,FALSE),"")</f>
        <v>0.10335898808984377</v>
      </c>
      <c r="I55" s="4">
        <f>IFERROR(VLOOKUP($B24+I$5,'Life tables'!$I$7:$J$32,2,FALSE)/VLOOKUP($B24,'Life tables'!$I$7:$J$32,2,FALSE),"")</f>
        <v>3.5266087182386038E-2</v>
      </c>
      <c r="J55" s="4" t="str">
        <f>IFERROR(VLOOKUP($B24+J$5,'Life tables'!$I$7:$J$32,2,FALSE)/VLOOKUP($B24,'Life tables'!$I$7:$J$32,2,FALSE),"")</f>
        <v/>
      </c>
      <c r="K55" s="4" t="str">
        <f>IFERROR(VLOOKUP($B24+K$5,'Life tables'!$I$7:$J$32,2,FALSE)/VLOOKUP($B24,'Life tables'!$I$7:$J$32,2,FALSE),"")</f>
        <v/>
      </c>
      <c r="L55" s="4" t="str">
        <f>IFERROR(VLOOKUP($B24+L$5,'Life tables'!$I$7:$J$32,2,FALSE)/VLOOKUP($B24,'Life tables'!$I$7:$J$32,2,FALSE),"")</f>
        <v/>
      </c>
      <c r="M55" s="4" t="str">
        <f>IFERROR(VLOOKUP($B24+M$5,'Life tables'!$I$7:$J$32,2,FALSE)/VLOOKUP($B24,'Life tables'!$I$7:$J$32,2,FALSE),"")</f>
        <v/>
      </c>
      <c r="N55" s="4" t="str">
        <f>IFERROR(VLOOKUP($B24+N$5,'Life tables'!$I$7:$J$32,2,FALSE)/VLOOKUP($B24,'Life tables'!$I$7:$J$32,2,FALSE),"")</f>
        <v/>
      </c>
      <c r="O55" s="4" t="str">
        <f>IFERROR(VLOOKUP($B24+O$5,'Life tables'!$I$7:$J$32,2,FALSE)/VLOOKUP($B24,'Life tables'!$I$7:$J$32,2,FALSE),"")</f>
        <v/>
      </c>
      <c r="P55" s="4" t="str">
        <f>IFERROR(VLOOKUP($B24+P$5,'Life tables'!$I$7:$J$32,2,FALSE)/VLOOKUP($B24,'Life tables'!$I$7:$J$32,2,FALSE),"")</f>
        <v/>
      </c>
      <c r="Q55" s="4" t="str">
        <f>IFERROR(VLOOKUP($B24+Q$5,'Life tables'!$I$7:$J$32,2,FALSE)/VLOOKUP($B24,'Life tables'!$I$7:$J$32,2,FALSE),"")</f>
        <v/>
      </c>
      <c r="R55" s="4" t="str">
        <f>IFERROR(VLOOKUP($B24+R$5,'Life tables'!$I$7:$J$32,2,FALSE)/VLOOKUP($B24,'Life tables'!$I$7:$J$32,2,FALSE),"")</f>
        <v/>
      </c>
      <c r="S55" s="4" t="str">
        <f>IFERROR(VLOOKUP($B24+S$5,'Life tables'!$I$7:$J$32,2,FALSE)/VLOOKUP($B24,'Life tables'!$I$7:$J$32,2,FALSE),"")</f>
        <v/>
      </c>
      <c r="T55" s="4" t="str">
        <f>IFERROR(VLOOKUP($B24+T$5,'Life tables'!$I$7:$J$32,2,FALSE)/VLOOKUP($B24,'Life tables'!$I$7:$J$32,2,FALSE),"")</f>
        <v/>
      </c>
      <c r="U55" s="4" t="str">
        <f>IFERROR(VLOOKUP($B24+U$5,'Life tables'!$I$7:$J$32,2,FALSE)/VLOOKUP($B24,'Life tables'!$I$7:$J$32,2,FALSE),"")</f>
        <v/>
      </c>
      <c r="V55" s="4" t="str">
        <f>IFERROR(VLOOKUP($B24+V$5,'Life tables'!$I$7:$J$32,2,FALSE)/VLOOKUP($B24,'Life tables'!$I$7:$J$32,2,FALSE),"")</f>
        <v/>
      </c>
      <c r="W55" s="4" t="str">
        <f>IFERROR(VLOOKUP($B24+W$5,'Life tables'!$I$7:$J$32,2,FALSE)/VLOOKUP($B24,'Life tables'!$I$7:$J$32,2,FALSE),"")</f>
        <v/>
      </c>
      <c r="X55" s="4" t="str">
        <f>IFERROR(VLOOKUP($B24+X$5,'Life tables'!$I$7:$J$32,2,FALSE)/VLOOKUP($B24,'Life tables'!$I$7:$J$32,2,FALSE),"")</f>
        <v/>
      </c>
      <c r="Y55" s="4" t="str">
        <f>IFERROR(VLOOKUP($B24+Y$5,'Life tables'!$I$7:$J$32,2,FALSE)/VLOOKUP($B24,'Life tables'!$I$7:$J$32,2,FALSE),"")</f>
        <v/>
      </c>
      <c r="Z55" s="4" t="str">
        <f>IFERROR(VLOOKUP($B24+Z$5,'Life tables'!$I$7:$J$32,2,FALSE)/VLOOKUP($B24,'Life tables'!$I$7:$J$32,2,FALSE),"")</f>
        <v/>
      </c>
      <c r="AA55" s="4" t="str">
        <f>IFERROR(VLOOKUP($B24+AA$5,'Life tables'!$I$7:$J$32,2,FALSE)/VLOOKUP($B24,'Life tables'!$I$7:$J$32,2,FALSE),"")</f>
        <v/>
      </c>
      <c r="AB55" s="4">
        <f t="shared" si="3"/>
        <v>3.019459730844114</v>
      </c>
      <c r="AC55" s="4">
        <f t="shared" si="4"/>
        <v>3.519459730844114</v>
      </c>
      <c r="AE55" s="3" t="str">
        <f t="shared" si="5"/>
        <v>OK</v>
      </c>
    </row>
    <row r="56" spans="2:31" x14ac:dyDescent="0.25">
      <c r="B56" s="2">
        <v>19</v>
      </c>
      <c r="C56" s="4">
        <f>IFERROR(VLOOKUP($B25+C$5,'Life tables'!$I$7:$J$32,2,FALSE)/VLOOKUP($B25,'Life tables'!$I$7:$J$32,2,FALSE),"")</f>
        <v>0.84700000029385125</v>
      </c>
      <c r="D56" s="4">
        <f>IFERROR(VLOOKUP($B25+D$5,'Life tables'!$I$7:$J$32,2,FALSE)/VLOOKUP($B25,'Life tables'!$I$7:$J$32,2,FALSE),"")</f>
        <v>0.65490040067032307</v>
      </c>
      <c r="E56" s="4">
        <f>IFERROR(VLOOKUP($B25+E$5,'Life tables'!$I$7:$J$32,2,FALSE)/VLOOKUP($B25,'Life tables'!$I$7:$J$32,2,FALSE),"")</f>
        <v>0.44507031146288639</v>
      </c>
      <c r="F56" s="4">
        <f>IFERROR(VLOOKUP($B25+F$5,'Life tables'!$I$7:$J$32,2,FALSE)/VLOOKUP($B25,'Life tables'!$I$7:$J$32,2,FALSE),"")</f>
        <v>0.25360106435102597</v>
      </c>
      <c r="G56" s="4">
        <f>IFERROR(VLOOKUP($B25+G$5,'Life tables'!$I$7:$J$32,2,FALSE)/VLOOKUP($B25,'Life tables'!$I$7:$J$32,2,FALSE),"")</f>
        <v>0.11483056117673182</v>
      </c>
      <c r="H56" s="4">
        <f>IFERROR(VLOOKUP($B25+H$5,'Life tables'!$I$7:$J$32,2,FALSE)/VLOOKUP($B25,'Life tables'!$I$7:$J$32,2,FALSE),"")</f>
        <v>3.9180187969147316E-2</v>
      </c>
      <c r="I56" s="4" t="str">
        <f>IFERROR(VLOOKUP($B25+I$5,'Life tables'!$I$7:$J$32,2,FALSE)/VLOOKUP($B25,'Life tables'!$I$7:$J$32,2,FALSE),"")</f>
        <v/>
      </c>
      <c r="J56" s="4" t="str">
        <f>IFERROR(VLOOKUP($B25+J$5,'Life tables'!$I$7:$J$32,2,FALSE)/VLOOKUP($B25,'Life tables'!$I$7:$J$32,2,FALSE),"")</f>
        <v/>
      </c>
      <c r="K56" s="4" t="str">
        <f>IFERROR(VLOOKUP($B25+K$5,'Life tables'!$I$7:$J$32,2,FALSE)/VLOOKUP($B25,'Life tables'!$I$7:$J$32,2,FALSE),"")</f>
        <v/>
      </c>
      <c r="L56" s="4" t="str">
        <f>IFERROR(VLOOKUP($B25+L$5,'Life tables'!$I$7:$J$32,2,FALSE)/VLOOKUP($B25,'Life tables'!$I$7:$J$32,2,FALSE),"")</f>
        <v/>
      </c>
      <c r="M56" s="4" t="str">
        <f>IFERROR(VLOOKUP($B25+M$5,'Life tables'!$I$7:$J$32,2,FALSE)/VLOOKUP($B25,'Life tables'!$I$7:$J$32,2,FALSE),"")</f>
        <v/>
      </c>
      <c r="N56" s="4" t="str">
        <f>IFERROR(VLOOKUP($B25+N$5,'Life tables'!$I$7:$J$32,2,FALSE)/VLOOKUP($B25,'Life tables'!$I$7:$J$32,2,FALSE),"")</f>
        <v/>
      </c>
      <c r="O56" s="4" t="str">
        <f>IFERROR(VLOOKUP($B25+O$5,'Life tables'!$I$7:$J$32,2,FALSE)/VLOOKUP($B25,'Life tables'!$I$7:$J$32,2,FALSE),"")</f>
        <v/>
      </c>
      <c r="P56" s="4" t="str">
        <f>IFERROR(VLOOKUP($B25+P$5,'Life tables'!$I$7:$J$32,2,FALSE)/VLOOKUP($B25,'Life tables'!$I$7:$J$32,2,FALSE),"")</f>
        <v/>
      </c>
      <c r="Q56" s="4" t="str">
        <f>IFERROR(VLOOKUP($B25+Q$5,'Life tables'!$I$7:$J$32,2,FALSE)/VLOOKUP($B25,'Life tables'!$I$7:$J$32,2,FALSE),"")</f>
        <v/>
      </c>
      <c r="R56" s="4" t="str">
        <f>IFERROR(VLOOKUP($B25+R$5,'Life tables'!$I$7:$J$32,2,FALSE)/VLOOKUP($B25,'Life tables'!$I$7:$J$32,2,FALSE),"")</f>
        <v/>
      </c>
      <c r="S56" s="4" t="str">
        <f>IFERROR(VLOOKUP($B25+S$5,'Life tables'!$I$7:$J$32,2,FALSE)/VLOOKUP($B25,'Life tables'!$I$7:$J$32,2,FALSE),"")</f>
        <v/>
      </c>
      <c r="T56" s="4" t="str">
        <f>IFERROR(VLOOKUP($B25+T$5,'Life tables'!$I$7:$J$32,2,FALSE)/VLOOKUP($B25,'Life tables'!$I$7:$J$32,2,FALSE),"")</f>
        <v/>
      </c>
      <c r="U56" s="4" t="str">
        <f>IFERROR(VLOOKUP($B25+U$5,'Life tables'!$I$7:$J$32,2,FALSE)/VLOOKUP($B25,'Life tables'!$I$7:$J$32,2,FALSE),"")</f>
        <v/>
      </c>
      <c r="V56" s="4" t="str">
        <f>IFERROR(VLOOKUP($B25+V$5,'Life tables'!$I$7:$J$32,2,FALSE)/VLOOKUP($B25,'Life tables'!$I$7:$J$32,2,FALSE),"")</f>
        <v/>
      </c>
      <c r="W56" s="4" t="str">
        <f>IFERROR(VLOOKUP($B25+W$5,'Life tables'!$I$7:$J$32,2,FALSE)/VLOOKUP($B25,'Life tables'!$I$7:$J$32,2,FALSE),"")</f>
        <v/>
      </c>
      <c r="X56" s="4" t="str">
        <f>IFERROR(VLOOKUP($B25+X$5,'Life tables'!$I$7:$J$32,2,FALSE)/VLOOKUP($B25,'Life tables'!$I$7:$J$32,2,FALSE),"")</f>
        <v/>
      </c>
      <c r="Y56" s="4" t="str">
        <f>IFERROR(VLOOKUP($B25+Y$5,'Life tables'!$I$7:$J$32,2,FALSE)/VLOOKUP($B25,'Life tables'!$I$7:$J$32,2,FALSE),"")</f>
        <v/>
      </c>
      <c r="Z56" s="4" t="str">
        <f>IFERROR(VLOOKUP($B25+Z$5,'Life tables'!$I$7:$J$32,2,FALSE)/VLOOKUP($B25,'Life tables'!$I$7:$J$32,2,FALSE),"")</f>
        <v/>
      </c>
      <c r="AA56" s="4" t="str">
        <f>IFERROR(VLOOKUP($B25+AA$5,'Life tables'!$I$7:$J$32,2,FALSE)/VLOOKUP($B25,'Life tables'!$I$7:$J$32,2,FALSE),"")</f>
        <v/>
      </c>
      <c r="AB56" s="4">
        <f t="shared" si="3"/>
        <v>2.3545825259239659</v>
      </c>
      <c r="AC56" s="4">
        <f t="shared" si="4"/>
        <v>2.8545825259239659</v>
      </c>
      <c r="AE56" s="3" t="str">
        <f t="shared" si="5"/>
        <v>OK</v>
      </c>
    </row>
    <row r="57" spans="2:31" x14ac:dyDescent="0.25">
      <c r="B57" s="2">
        <v>20</v>
      </c>
      <c r="C57" s="4">
        <f>IFERROR(VLOOKUP($B26+C$5,'Life tables'!$I$7:$J$32,2,FALSE)/VLOOKUP($B26,'Life tables'!$I$7:$J$32,2,FALSE),"")</f>
        <v>0.77320000052316096</v>
      </c>
      <c r="D57" s="4">
        <f>IFERROR(VLOOKUP($B26+D$5,'Life tables'!$I$7:$J$32,2,FALSE)/VLOOKUP($B26,'Life tables'!$I$7:$J$32,2,FALSE),"")</f>
        <v>0.52546671937246436</v>
      </c>
      <c r="E57" s="4">
        <f>IFERROR(VLOOKUP($B26+E$5,'Life tables'!$I$7:$J$32,2,FALSE)/VLOOKUP($B26,'Life tables'!$I$7:$J$32,2,FALSE),"")</f>
        <v>0.29941093773676941</v>
      </c>
      <c r="F57" s="4">
        <f>IFERROR(VLOOKUP($B26+F$5,'Life tables'!$I$7:$J$32,2,FALSE)/VLOOKUP($B26,'Life tables'!$I$7:$J$32,2,FALSE),"")</f>
        <v>0.13557327170825673</v>
      </c>
      <c r="G57" s="4">
        <f>IFERROR(VLOOKUP($B26+G$5,'Life tables'!$I$7:$J$32,2,FALSE)/VLOOKUP($B26,'Life tables'!$I$7:$J$32,2,FALSE),"")</f>
        <v>4.6257600892035962E-2</v>
      </c>
      <c r="H57" s="4" t="str">
        <f>IFERROR(VLOOKUP($B26+H$5,'Life tables'!$I$7:$J$32,2,FALSE)/VLOOKUP($B26,'Life tables'!$I$7:$J$32,2,FALSE),"")</f>
        <v/>
      </c>
      <c r="I57" s="4" t="str">
        <f>IFERROR(VLOOKUP($B26+I$5,'Life tables'!$I$7:$J$32,2,FALSE)/VLOOKUP($B26,'Life tables'!$I$7:$J$32,2,FALSE),"")</f>
        <v/>
      </c>
      <c r="J57" s="4" t="str">
        <f>IFERROR(VLOOKUP($B26+J$5,'Life tables'!$I$7:$J$32,2,FALSE)/VLOOKUP($B26,'Life tables'!$I$7:$J$32,2,FALSE),"")</f>
        <v/>
      </c>
      <c r="K57" s="4" t="str">
        <f>IFERROR(VLOOKUP($B26+K$5,'Life tables'!$I$7:$J$32,2,FALSE)/VLOOKUP($B26,'Life tables'!$I$7:$J$32,2,FALSE),"")</f>
        <v/>
      </c>
      <c r="L57" s="4" t="str">
        <f>IFERROR(VLOOKUP($B26+L$5,'Life tables'!$I$7:$J$32,2,FALSE)/VLOOKUP($B26,'Life tables'!$I$7:$J$32,2,FALSE),"")</f>
        <v/>
      </c>
      <c r="M57" s="4" t="str">
        <f>IFERROR(VLOOKUP($B26+M$5,'Life tables'!$I$7:$J$32,2,FALSE)/VLOOKUP($B26,'Life tables'!$I$7:$J$32,2,FALSE),"")</f>
        <v/>
      </c>
      <c r="N57" s="4" t="str">
        <f>IFERROR(VLOOKUP($B26+N$5,'Life tables'!$I$7:$J$32,2,FALSE)/VLOOKUP($B26,'Life tables'!$I$7:$J$32,2,FALSE),"")</f>
        <v/>
      </c>
      <c r="O57" s="4" t="str">
        <f>IFERROR(VLOOKUP($B26+O$5,'Life tables'!$I$7:$J$32,2,FALSE)/VLOOKUP($B26,'Life tables'!$I$7:$J$32,2,FALSE),"")</f>
        <v/>
      </c>
      <c r="P57" s="4" t="str">
        <f>IFERROR(VLOOKUP($B26+P$5,'Life tables'!$I$7:$J$32,2,FALSE)/VLOOKUP($B26,'Life tables'!$I$7:$J$32,2,FALSE),"")</f>
        <v/>
      </c>
      <c r="Q57" s="4" t="str">
        <f>IFERROR(VLOOKUP($B26+Q$5,'Life tables'!$I$7:$J$32,2,FALSE)/VLOOKUP($B26,'Life tables'!$I$7:$J$32,2,FALSE),"")</f>
        <v/>
      </c>
      <c r="R57" s="4" t="str">
        <f>IFERROR(VLOOKUP($B26+R$5,'Life tables'!$I$7:$J$32,2,FALSE)/VLOOKUP($B26,'Life tables'!$I$7:$J$32,2,FALSE),"")</f>
        <v/>
      </c>
      <c r="S57" s="4" t="str">
        <f>IFERROR(VLOOKUP($B26+S$5,'Life tables'!$I$7:$J$32,2,FALSE)/VLOOKUP($B26,'Life tables'!$I$7:$J$32,2,FALSE),"")</f>
        <v/>
      </c>
      <c r="T57" s="4" t="str">
        <f>IFERROR(VLOOKUP($B26+T$5,'Life tables'!$I$7:$J$32,2,FALSE)/VLOOKUP($B26,'Life tables'!$I$7:$J$32,2,FALSE),"")</f>
        <v/>
      </c>
      <c r="U57" s="4" t="str">
        <f>IFERROR(VLOOKUP($B26+U$5,'Life tables'!$I$7:$J$32,2,FALSE)/VLOOKUP($B26,'Life tables'!$I$7:$J$32,2,FALSE),"")</f>
        <v/>
      </c>
      <c r="V57" s="4" t="str">
        <f>IFERROR(VLOOKUP($B26+V$5,'Life tables'!$I$7:$J$32,2,FALSE)/VLOOKUP($B26,'Life tables'!$I$7:$J$32,2,FALSE),"")</f>
        <v/>
      </c>
      <c r="W57" s="4" t="str">
        <f>IFERROR(VLOOKUP($B26+W$5,'Life tables'!$I$7:$J$32,2,FALSE)/VLOOKUP($B26,'Life tables'!$I$7:$J$32,2,FALSE),"")</f>
        <v/>
      </c>
      <c r="X57" s="4" t="str">
        <f>IFERROR(VLOOKUP($B26+X$5,'Life tables'!$I$7:$J$32,2,FALSE)/VLOOKUP($B26,'Life tables'!$I$7:$J$32,2,FALSE),"")</f>
        <v/>
      </c>
      <c r="Y57" s="4" t="str">
        <f>IFERROR(VLOOKUP($B26+Y$5,'Life tables'!$I$7:$J$32,2,FALSE)/VLOOKUP($B26,'Life tables'!$I$7:$J$32,2,FALSE),"")</f>
        <v/>
      </c>
      <c r="Z57" s="4" t="str">
        <f>IFERROR(VLOOKUP($B26+Z$5,'Life tables'!$I$7:$J$32,2,FALSE)/VLOOKUP($B26,'Life tables'!$I$7:$J$32,2,FALSE),"")</f>
        <v/>
      </c>
      <c r="AA57" s="4" t="str">
        <f>IFERROR(VLOOKUP($B26+AA$5,'Life tables'!$I$7:$J$32,2,FALSE)/VLOOKUP($B26,'Life tables'!$I$7:$J$32,2,FALSE),"")</f>
        <v/>
      </c>
      <c r="AB57" s="4">
        <f t="shared" si="3"/>
        <v>1.7799085302326874</v>
      </c>
      <c r="AC57" s="4">
        <f t="shared" si="4"/>
        <v>2.2799085302326874</v>
      </c>
      <c r="AE57" s="3" t="str">
        <f t="shared" si="5"/>
        <v>OK</v>
      </c>
    </row>
    <row r="58" spans="2:31" x14ac:dyDescent="0.25">
      <c r="B58" s="2">
        <v>21</v>
      </c>
      <c r="C58" s="4">
        <f>IFERROR(VLOOKUP($B27+C$5,'Life tables'!$I$7:$J$32,2,FALSE)/VLOOKUP($B27,'Life tables'!$I$7:$J$32,2,FALSE),"")</f>
        <v>0.67959999872856214</v>
      </c>
      <c r="D58" s="4">
        <f>IFERROR(VLOOKUP($B27+D$5,'Life tables'!$I$7:$J$32,2,FALSE)/VLOOKUP($B27,'Life tables'!$I$7:$J$32,2,FALSE),"")</f>
        <v>0.38723608061844628</v>
      </c>
      <c r="E58" s="4">
        <f>IFERROR(VLOOKUP($B27+E$5,'Life tables'!$I$7:$J$32,2,FALSE)/VLOOKUP($B27,'Life tables'!$I$7:$J$32,2,FALSE),"")</f>
        <v>0.17534049614139346</v>
      </c>
      <c r="F58" s="4">
        <f>IFERROR(VLOOKUP($B27+F$5,'Life tables'!$I$7:$J$32,2,FALSE)/VLOOKUP($B27,'Life tables'!$I$7:$J$32,2,FALSE),"")</f>
        <v>5.9826178040270621E-2</v>
      </c>
      <c r="G58" s="4" t="str">
        <f>IFERROR(VLOOKUP($B27+G$5,'Life tables'!$I$7:$J$32,2,FALSE)/VLOOKUP($B27,'Life tables'!$I$7:$J$32,2,FALSE),"")</f>
        <v/>
      </c>
      <c r="H58" s="4" t="str">
        <f>IFERROR(VLOOKUP($B27+H$5,'Life tables'!$I$7:$J$32,2,FALSE)/VLOOKUP($B27,'Life tables'!$I$7:$J$32,2,FALSE),"")</f>
        <v/>
      </c>
      <c r="I58" s="4" t="str">
        <f>IFERROR(VLOOKUP($B27+I$5,'Life tables'!$I$7:$J$32,2,FALSE)/VLOOKUP($B27,'Life tables'!$I$7:$J$32,2,FALSE),"")</f>
        <v/>
      </c>
      <c r="J58" s="4" t="str">
        <f>IFERROR(VLOOKUP($B27+J$5,'Life tables'!$I$7:$J$32,2,FALSE)/VLOOKUP($B27,'Life tables'!$I$7:$J$32,2,FALSE),"")</f>
        <v/>
      </c>
      <c r="K58" s="4" t="str">
        <f>IFERROR(VLOOKUP($B27+K$5,'Life tables'!$I$7:$J$32,2,FALSE)/VLOOKUP($B27,'Life tables'!$I$7:$J$32,2,FALSE),"")</f>
        <v/>
      </c>
      <c r="L58" s="4" t="str">
        <f>IFERROR(VLOOKUP($B27+L$5,'Life tables'!$I$7:$J$32,2,FALSE)/VLOOKUP($B27,'Life tables'!$I$7:$J$32,2,FALSE),"")</f>
        <v/>
      </c>
      <c r="M58" s="4" t="str">
        <f>IFERROR(VLOOKUP($B27+M$5,'Life tables'!$I$7:$J$32,2,FALSE)/VLOOKUP($B27,'Life tables'!$I$7:$J$32,2,FALSE),"")</f>
        <v/>
      </c>
      <c r="N58" s="4" t="str">
        <f>IFERROR(VLOOKUP($B27+N$5,'Life tables'!$I$7:$J$32,2,FALSE)/VLOOKUP($B27,'Life tables'!$I$7:$J$32,2,FALSE),"")</f>
        <v/>
      </c>
      <c r="O58" s="4" t="str">
        <f>IFERROR(VLOOKUP($B27+O$5,'Life tables'!$I$7:$J$32,2,FALSE)/VLOOKUP($B27,'Life tables'!$I$7:$J$32,2,FALSE),"")</f>
        <v/>
      </c>
      <c r="P58" s="4" t="str">
        <f>IFERROR(VLOOKUP($B27+P$5,'Life tables'!$I$7:$J$32,2,FALSE)/VLOOKUP($B27,'Life tables'!$I$7:$J$32,2,FALSE),"")</f>
        <v/>
      </c>
      <c r="Q58" s="4" t="str">
        <f>IFERROR(VLOOKUP($B27+Q$5,'Life tables'!$I$7:$J$32,2,FALSE)/VLOOKUP($B27,'Life tables'!$I$7:$J$32,2,FALSE),"")</f>
        <v/>
      </c>
      <c r="R58" s="4" t="str">
        <f>IFERROR(VLOOKUP($B27+R$5,'Life tables'!$I$7:$J$32,2,FALSE)/VLOOKUP($B27,'Life tables'!$I$7:$J$32,2,FALSE),"")</f>
        <v/>
      </c>
      <c r="S58" s="4" t="str">
        <f>IFERROR(VLOOKUP($B27+S$5,'Life tables'!$I$7:$J$32,2,FALSE)/VLOOKUP($B27,'Life tables'!$I$7:$J$32,2,FALSE),"")</f>
        <v/>
      </c>
      <c r="T58" s="4" t="str">
        <f>IFERROR(VLOOKUP($B27+T$5,'Life tables'!$I$7:$J$32,2,FALSE)/VLOOKUP($B27,'Life tables'!$I$7:$J$32,2,FALSE),"")</f>
        <v/>
      </c>
      <c r="U58" s="4" t="str">
        <f>IFERROR(VLOOKUP($B27+U$5,'Life tables'!$I$7:$J$32,2,FALSE)/VLOOKUP($B27,'Life tables'!$I$7:$J$32,2,FALSE),"")</f>
        <v/>
      </c>
      <c r="V58" s="4" t="str">
        <f>IFERROR(VLOOKUP($B27+V$5,'Life tables'!$I$7:$J$32,2,FALSE)/VLOOKUP($B27,'Life tables'!$I$7:$J$32,2,FALSE),"")</f>
        <v/>
      </c>
      <c r="W58" s="4" t="str">
        <f>IFERROR(VLOOKUP($B27+W$5,'Life tables'!$I$7:$J$32,2,FALSE)/VLOOKUP($B27,'Life tables'!$I$7:$J$32,2,FALSE),"")</f>
        <v/>
      </c>
      <c r="X58" s="4" t="str">
        <f>IFERROR(VLOOKUP($B27+X$5,'Life tables'!$I$7:$J$32,2,FALSE)/VLOOKUP($B27,'Life tables'!$I$7:$J$32,2,FALSE),"")</f>
        <v/>
      </c>
      <c r="Y58" s="4" t="str">
        <f>IFERROR(VLOOKUP($B27+Y$5,'Life tables'!$I$7:$J$32,2,FALSE)/VLOOKUP($B27,'Life tables'!$I$7:$J$32,2,FALSE),"")</f>
        <v/>
      </c>
      <c r="Z58" s="4" t="str">
        <f>IFERROR(VLOOKUP($B27+Z$5,'Life tables'!$I$7:$J$32,2,FALSE)/VLOOKUP($B27,'Life tables'!$I$7:$J$32,2,FALSE),"")</f>
        <v/>
      </c>
      <c r="AA58" s="4" t="str">
        <f>IFERROR(VLOOKUP($B27+AA$5,'Life tables'!$I$7:$J$32,2,FALSE)/VLOOKUP($B27,'Life tables'!$I$7:$J$32,2,FALSE),"")</f>
        <v/>
      </c>
      <c r="AB58" s="4">
        <f t="shared" si="3"/>
        <v>1.3020027535286727</v>
      </c>
      <c r="AC58" s="4">
        <f t="shared" si="4"/>
        <v>1.8020027535286727</v>
      </c>
      <c r="AE58" s="3" t="str">
        <f t="shared" si="5"/>
        <v>OK</v>
      </c>
    </row>
    <row r="59" spans="2:31" x14ac:dyDescent="0.25">
      <c r="B59" s="2">
        <v>22</v>
      </c>
      <c r="C59" s="4">
        <f>IFERROR(VLOOKUP($B28+C$5,'Life tables'!$I$7:$J$32,2,FALSE)/VLOOKUP($B28,'Life tables'!$I$7:$J$32,2,FALSE),"")</f>
        <v>0.56980000197603231</v>
      </c>
      <c r="D59" s="4">
        <f>IFERROR(VLOOKUP($B28+D$5,'Life tables'!$I$7:$J$32,2,FALSE)/VLOOKUP($B28,'Life tables'!$I$7:$J$32,2,FALSE),"")</f>
        <v>0.25800543918397784</v>
      </c>
      <c r="E59" s="4">
        <f>IFERROR(VLOOKUP($B28+E$5,'Life tables'!$I$7:$J$32,2,FALSE)/VLOOKUP($B28,'Life tables'!$I$7:$J$32,2,FALSE),"")</f>
        <v>8.8031456963209465E-2</v>
      </c>
      <c r="F59" s="4" t="str">
        <f>IFERROR(VLOOKUP($B28+F$5,'Life tables'!$I$7:$J$32,2,FALSE)/VLOOKUP($B28,'Life tables'!$I$7:$J$32,2,FALSE),"")</f>
        <v/>
      </c>
      <c r="G59" s="4" t="str">
        <f>IFERROR(VLOOKUP($B28+G$5,'Life tables'!$I$7:$J$32,2,FALSE)/VLOOKUP($B28,'Life tables'!$I$7:$J$32,2,FALSE),"")</f>
        <v/>
      </c>
      <c r="H59" s="4" t="str">
        <f>IFERROR(VLOOKUP($B28+H$5,'Life tables'!$I$7:$J$32,2,FALSE)/VLOOKUP($B28,'Life tables'!$I$7:$J$32,2,FALSE),"")</f>
        <v/>
      </c>
      <c r="I59" s="4" t="str">
        <f>IFERROR(VLOOKUP($B28+I$5,'Life tables'!$I$7:$J$32,2,FALSE)/VLOOKUP($B28,'Life tables'!$I$7:$J$32,2,FALSE),"")</f>
        <v/>
      </c>
      <c r="J59" s="4" t="str">
        <f>IFERROR(VLOOKUP($B28+J$5,'Life tables'!$I$7:$J$32,2,FALSE)/VLOOKUP($B28,'Life tables'!$I$7:$J$32,2,FALSE),"")</f>
        <v/>
      </c>
      <c r="K59" s="4" t="str">
        <f>IFERROR(VLOOKUP($B28+K$5,'Life tables'!$I$7:$J$32,2,FALSE)/VLOOKUP($B28,'Life tables'!$I$7:$J$32,2,FALSE),"")</f>
        <v/>
      </c>
      <c r="L59" s="4" t="str">
        <f>IFERROR(VLOOKUP($B28+L$5,'Life tables'!$I$7:$J$32,2,FALSE)/VLOOKUP($B28,'Life tables'!$I$7:$J$32,2,FALSE),"")</f>
        <v/>
      </c>
      <c r="M59" s="4" t="str">
        <f>IFERROR(VLOOKUP($B28+M$5,'Life tables'!$I$7:$J$32,2,FALSE)/VLOOKUP($B28,'Life tables'!$I$7:$J$32,2,FALSE),"")</f>
        <v/>
      </c>
      <c r="N59" s="4" t="str">
        <f>IFERROR(VLOOKUP($B28+N$5,'Life tables'!$I$7:$J$32,2,FALSE)/VLOOKUP($B28,'Life tables'!$I$7:$J$32,2,FALSE),"")</f>
        <v/>
      </c>
      <c r="O59" s="4" t="str">
        <f>IFERROR(VLOOKUP($B28+O$5,'Life tables'!$I$7:$J$32,2,FALSE)/VLOOKUP($B28,'Life tables'!$I$7:$J$32,2,FALSE),"")</f>
        <v/>
      </c>
      <c r="P59" s="4" t="str">
        <f>IFERROR(VLOOKUP($B28+P$5,'Life tables'!$I$7:$J$32,2,FALSE)/VLOOKUP($B28,'Life tables'!$I$7:$J$32,2,FALSE),"")</f>
        <v/>
      </c>
      <c r="Q59" s="4" t="str">
        <f>IFERROR(VLOOKUP($B28+Q$5,'Life tables'!$I$7:$J$32,2,FALSE)/VLOOKUP($B28,'Life tables'!$I$7:$J$32,2,FALSE),"")</f>
        <v/>
      </c>
      <c r="R59" s="4" t="str">
        <f>IFERROR(VLOOKUP($B28+R$5,'Life tables'!$I$7:$J$32,2,FALSE)/VLOOKUP($B28,'Life tables'!$I$7:$J$32,2,FALSE),"")</f>
        <v/>
      </c>
      <c r="S59" s="4" t="str">
        <f>IFERROR(VLOOKUP($B28+S$5,'Life tables'!$I$7:$J$32,2,FALSE)/VLOOKUP($B28,'Life tables'!$I$7:$J$32,2,FALSE),"")</f>
        <v/>
      </c>
      <c r="T59" s="4" t="str">
        <f>IFERROR(VLOOKUP($B28+T$5,'Life tables'!$I$7:$J$32,2,FALSE)/VLOOKUP($B28,'Life tables'!$I$7:$J$32,2,FALSE),"")</f>
        <v/>
      </c>
      <c r="U59" s="4" t="str">
        <f>IFERROR(VLOOKUP($B28+U$5,'Life tables'!$I$7:$J$32,2,FALSE)/VLOOKUP($B28,'Life tables'!$I$7:$J$32,2,FALSE),"")</f>
        <v/>
      </c>
      <c r="V59" s="4" t="str">
        <f>IFERROR(VLOOKUP($B28+V$5,'Life tables'!$I$7:$J$32,2,FALSE)/VLOOKUP($B28,'Life tables'!$I$7:$J$32,2,FALSE),"")</f>
        <v/>
      </c>
      <c r="W59" s="4" t="str">
        <f>IFERROR(VLOOKUP($B28+W$5,'Life tables'!$I$7:$J$32,2,FALSE)/VLOOKUP($B28,'Life tables'!$I$7:$J$32,2,FALSE),"")</f>
        <v/>
      </c>
      <c r="X59" s="4" t="str">
        <f>IFERROR(VLOOKUP($B28+X$5,'Life tables'!$I$7:$J$32,2,FALSE)/VLOOKUP($B28,'Life tables'!$I$7:$J$32,2,FALSE),"")</f>
        <v/>
      </c>
      <c r="Y59" s="4" t="str">
        <f>IFERROR(VLOOKUP($B28+Y$5,'Life tables'!$I$7:$J$32,2,FALSE)/VLOOKUP($B28,'Life tables'!$I$7:$J$32,2,FALSE),"")</f>
        <v/>
      </c>
      <c r="Z59" s="4" t="str">
        <f>IFERROR(VLOOKUP($B28+Z$5,'Life tables'!$I$7:$J$32,2,FALSE)/VLOOKUP($B28,'Life tables'!$I$7:$J$32,2,FALSE),"")</f>
        <v/>
      </c>
      <c r="AA59" s="4" t="str">
        <f>IFERROR(VLOOKUP($B28+AA$5,'Life tables'!$I$7:$J$32,2,FALSE)/VLOOKUP($B28,'Life tables'!$I$7:$J$32,2,FALSE),"")</f>
        <v/>
      </c>
      <c r="AB59" s="4">
        <f t="shared" si="3"/>
        <v>0.91583689812321967</v>
      </c>
      <c r="AC59" s="4">
        <f t="shared" si="4"/>
        <v>1.4158368981232197</v>
      </c>
      <c r="AE59" s="3" t="str">
        <f t="shared" si="5"/>
        <v>OK</v>
      </c>
    </row>
    <row r="60" spans="2:31" x14ac:dyDescent="0.25">
      <c r="B60" s="2">
        <v>23</v>
      </c>
      <c r="C60" s="4">
        <f>IFERROR(VLOOKUP($B29+C$5,'Life tables'!$I$7:$J$32,2,FALSE)/VLOOKUP($B29,'Life tables'!$I$7:$J$32,2,FALSE),"")</f>
        <v>0.45279999699759638</v>
      </c>
      <c r="D60" s="4">
        <f>IFERROR(VLOOKUP($B29+D$5,'Life tables'!$I$7:$J$32,2,FALSE)/VLOOKUP($B29,'Life tables'!$I$7:$J$32,2,FALSE),"")</f>
        <v>0.1544953609300134</v>
      </c>
      <c r="E60" s="4" t="str">
        <f>IFERROR(VLOOKUP($B29+E$5,'Life tables'!$I$7:$J$32,2,FALSE)/VLOOKUP($B29,'Life tables'!$I$7:$J$32,2,FALSE),"")</f>
        <v/>
      </c>
      <c r="F60" s="4" t="str">
        <f>IFERROR(VLOOKUP($B29+F$5,'Life tables'!$I$7:$J$32,2,FALSE)/VLOOKUP($B29,'Life tables'!$I$7:$J$32,2,FALSE),"")</f>
        <v/>
      </c>
      <c r="G60" s="4" t="str">
        <f>IFERROR(VLOOKUP($B29+G$5,'Life tables'!$I$7:$J$32,2,FALSE)/VLOOKUP($B29,'Life tables'!$I$7:$J$32,2,FALSE),"")</f>
        <v/>
      </c>
      <c r="H60" s="4" t="str">
        <f>IFERROR(VLOOKUP($B29+H$5,'Life tables'!$I$7:$J$32,2,FALSE)/VLOOKUP($B29,'Life tables'!$I$7:$J$32,2,FALSE),"")</f>
        <v/>
      </c>
      <c r="I60" s="4" t="str">
        <f>IFERROR(VLOOKUP($B29+I$5,'Life tables'!$I$7:$J$32,2,FALSE)/VLOOKUP($B29,'Life tables'!$I$7:$J$32,2,FALSE),"")</f>
        <v/>
      </c>
      <c r="J60" s="4" t="str">
        <f>IFERROR(VLOOKUP($B29+J$5,'Life tables'!$I$7:$J$32,2,FALSE)/VLOOKUP($B29,'Life tables'!$I$7:$J$32,2,FALSE),"")</f>
        <v/>
      </c>
      <c r="K60" s="4" t="str">
        <f>IFERROR(VLOOKUP($B29+K$5,'Life tables'!$I$7:$J$32,2,FALSE)/VLOOKUP($B29,'Life tables'!$I$7:$J$32,2,FALSE),"")</f>
        <v/>
      </c>
      <c r="L60" s="4" t="str">
        <f>IFERROR(VLOOKUP($B29+L$5,'Life tables'!$I$7:$J$32,2,FALSE)/VLOOKUP($B29,'Life tables'!$I$7:$J$32,2,FALSE),"")</f>
        <v/>
      </c>
      <c r="M60" s="4" t="str">
        <f>IFERROR(VLOOKUP($B29+M$5,'Life tables'!$I$7:$J$32,2,FALSE)/VLOOKUP($B29,'Life tables'!$I$7:$J$32,2,FALSE),"")</f>
        <v/>
      </c>
      <c r="N60" s="4" t="str">
        <f>IFERROR(VLOOKUP($B29+N$5,'Life tables'!$I$7:$J$32,2,FALSE)/VLOOKUP($B29,'Life tables'!$I$7:$J$32,2,FALSE),"")</f>
        <v/>
      </c>
      <c r="O60" s="4" t="str">
        <f>IFERROR(VLOOKUP($B29+O$5,'Life tables'!$I$7:$J$32,2,FALSE)/VLOOKUP($B29,'Life tables'!$I$7:$J$32,2,FALSE),"")</f>
        <v/>
      </c>
      <c r="P60" s="4" t="str">
        <f>IFERROR(VLOOKUP($B29+P$5,'Life tables'!$I$7:$J$32,2,FALSE)/VLOOKUP($B29,'Life tables'!$I$7:$J$32,2,FALSE),"")</f>
        <v/>
      </c>
      <c r="Q60" s="4" t="str">
        <f>IFERROR(VLOOKUP($B29+Q$5,'Life tables'!$I$7:$J$32,2,FALSE)/VLOOKUP($B29,'Life tables'!$I$7:$J$32,2,FALSE),"")</f>
        <v/>
      </c>
      <c r="R60" s="4" t="str">
        <f>IFERROR(VLOOKUP($B29+R$5,'Life tables'!$I$7:$J$32,2,FALSE)/VLOOKUP($B29,'Life tables'!$I$7:$J$32,2,FALSE),"")</f>
        <v/>
      </c>
      <c r="S60" s="4" t="str">
        <f>IFERROR(VLOOKUP($B29+S$5,'Life tables'!$I$7:$J$32,2,FALSE)/VLOOKUP($B29,'Life tables'!$I$7:$J$32,2,FALSE),"")</f>
        <v/>
      </c>
      <c r="T60" s="4" t="str">
        <f>IFERROR(VLOOKUP($B29+T$5,'Life tables'!$I$7:$J$32,2,FALSE)/VLOOKUP($B29,'Life tables'!$I$7:$J$32,2,FALSE),"")</f>
        <v/>
      </c>
      <c r="U60" s="4" t="str">
        <f>IFERROR(VLOOKUP($B29+U$5,'Life tables'!$I$7:$J$32,2,FALSE)/VLOOKUP($B29,'Life tables'!$I$7:$J$32,2,FALSE),"")</f>
        <v/>
      </c>
      <c r="V60" s="4" t="str">
        <f>IFERROR(VLOOKUP($B29+V$5,'Life tables'!$I$7:$J$32,2,FALSE)/VLOOKUP($B29,'Life tables'!$I$7:$J$32,2,FALSE),"")</f>
        <v/>
      </c>
      <c r="W60" s="4" t="str">
        <f>IFERROR(VLOOKUP($B29+W$5,'Life tables'!$I$7:$J$32,2,FALSE)/VLOOKUP($B29,'Life tables'!$I$7:$J$32,2,FALSE),"")</f>
        <v/>
      </c>
      <c r="X60" s="4" t="str">
        <f>IFERROR(VLOOKUP($B29+X$5,'Life tables'!$I$7:$J$32,2,FALSE)/VLOOKUP($B29,'Life tables'!$I$7:$J$32,2,FALSE),"")</f>
        <v/>
      </c>
      <c r="Y60" s="4" t="str">
        <f>IFERROR(VLOOKUP($B29+Y$5,'Life tables'!$I$7:$J$32,2,FALSE)/VLOOKUP($B29,'Life tables'!$I$7:$J$32,2,FALSE),"")</f>
        <v/>
      </c>
      <c r="Z60" s="4" t="str">
        <f>IFERROR(VLOOKUP($B29+Z$5,'Life tables'!$I$7:$J$32,2,FALSE)/VLOOKUP($B29,'Life tables'!$I$7:$J$32,2,FALSE),"")</f>
        <v/>
      </c>
      <c r="AA60" s="4" t="str">
        <f>IFERROR(VLOOKUP($B29+AA$5,'Life tables'!$I$7:$J$32,2,FALSE)/VLOOKUP($B29,'Life tables'!$I$7:$J$32,2,FALSE),"")</f>
        <v/>
      </c>
      <c r="AB60" s="4">
        <f t="shared" si="3"/>
        <v>0.6072953579276098</v>
      </c>
      <c r="AC60" s="4">
        <f t="shared" si="4"/>
        <v>1.1072953579276099</v>
      </c>
      <c r="AE60" s="3" t="str">
        <f t="shared" si="5"/>
        <v>OK</v>
      </c>
    </row>
    <row r="61" spans="2:31" x14ac:dyDescent="0.25">
      <c r="B61" s="2">
        <v>24</v>
      </c>
      <c r="C61" s="4">
        <f>IFERROR(VLOOKUP($B30+C$5,'Life tables'!$I$7:$J$32,2,FALSE)/VLOOKUP($B30,'Life tables'!$I$7:$J$32,2,FALSE),"")</f>
        <v>0.34120000431632846</v>
      </c>
      <c r="D61" s="4" t="str">
        <f>IFERROR(VLOOKUP($B30+D$5,'Life tables'!$I$7:$J$32,2,FALSE)/VLOOKUP($B30,'Life tables'!$I$7:$J$32,2,FALSE),"")</f>
        <v/>
      </c>
      <c r="E61" s="4" t="str">
        <f>IFERROR(VLOOKUP($B30+E$5,'Life tables'!$I$7:$J$32,2,FALSE)/VLOOKUP($B30,'Life tables'!$I$7:$J$32,2,FALSE),"")</f>
        <v/>
      </c>
      <c r="F61" s="4" t="str">
        <f>IFERROR(VLOOKUP($B30+F$5,'Life tables'!$I$7:$J$32,2,FALSE)/VLOOKUP($B30,'Life tables'!$I$7:$J$32,2,FALSE),"")</f>
        <v/>
      </c>
      <c r="G61" s="4" t="str">
        <f>IFERROR(VLOOKUP($B30+G$5,'Life tables'!$I$7:$J$32,2,FALSE)/VLOOKUP($B30,'Life tables'!$I$7:$J$32,2,FALSE),"")</f>
        <v/>
      </c>
      <c r="H61" s="4" t="str">
        <f>IFERROR(VLOOKUP($B30+H$5,'Life tables'!$I$7:$J$32,2,FALSE)/VLOOKUP($B30,'Life tables'!$I$7:$J$32,2,FALSE),"")</f>
        <v/>
      </c>
      <c r="I61" s="4" t="str">
        <f>IFERROR(VLOOKUP($B30+I$5,'Life tables'!$I$7:$J$32,2,FALSE)/VLOOKUP($B30,'Life tables'!$I$7:$J$32,2,FALSE),"")</f>
        <v/>
      </c>
      <c r="J61" s="4" t="str">
        <f>IFERROR(VLOOKUP($B30+J$5,'Life tables'!$I$7:$J$32,2,FALSE)/VLOOKUP($B30,'Life tables'!$I$7:$J$32,2,FALSE),"")</f>
        <v/>
      </c>
      <c r="K61" s="4" t="str">
        <f>IFERROR(VLOOKUP($B30+K$5,'Life tables'!$I$7:$J$32,2,FALSE)/VLOOKUP($B30,'Life tables'!$I$7:$J$32,2,FALSE),"")</f>
        <v/>
      </c>
      <c r="L61" s="4" t="str">
        <f>IFERROR(VLOOKUP($B30+L$5,'Life tables'!$I$7:$J$32,2,FALSE)/VLOOKUP($B30,'Life tables'!$I$7:$J$32,2,FALSE),"")</f>
        <v/>
      </c>
      <c r="M61" s="4" t="str">
        <f>IFERROR(VLOOKUP($B30+M$5,'Life tables'!$I$7:$J$32,2,FALSE)/VLOOKUP($B30,'Life tables'!$I$7:$J$32,2,FALSE),"")</f>
        <v/>
      </c>
      <c r="N61" s="4" t="str">
        <f>IFERROR(VLOOKUP($B30+N$5,'Life tables'!$I$7:$J$32,2,FALSE)/VLOOKUP($B30,'Life tables'!$I$7:$J$32,2,FALSE),"")</f>
        <v/>
      </c>
      <c r="O61" s="4" t="str">
        <f>IFERROR(VLOOKUP($B30+O$5,'Life tables'!$I$7:$J$32,2,FALSE)/VLOOKUP($B30,'Life tables'!$I$7:$J$32,2,FALSE),"")</f>
        <v/>
      </c>
      <c r="P61" s="4" t="str">
        <f>IFERROR(VLOOKUP($B30+P$5,'Life tables'!$I$7:$J$32,2,FALSE)/VLOOKUP($B30,'Life tables'!$I$7:$J$32,2,FALSE),"")</f>
        <v/>
      </c>
      <c r="Q61" s="4" t="str">
        <f>IFERROR(VLOOKUP($B30+Q$5,'Life tables'!$I$7:$J$32,2,FALSE)/VLOOKUP($B30,'Life tables'!$I$7:$J$32,2,FALSE),"")</f>
        <v/>
      </c>
      <c r="R61" s="4" t="str">
        <f>IFERROR(VLOOKUP($B30+R$5,'Life tables'!$I$7:$J$32,2,FALSE)/VLOOKUP($B30,'Life tables'!$I$7:$J$32,2,FALSE),"")</f>
        <v/>
      </c>
      <c r="S61" s="4" t="str">
        <f>IFERROR(VLOOKUP($B30+S$5,'Life tables'!$I$7:$J$32,2,FALSE)/VLOOKUP($B30,'Life tables'!$I$7:$J$32,2,FALSE),"")</f>
        <v/>
      </c>
      <c r="T61" s="4" t="str">
        <f>IFERROR(VLOOKUP($B30+T$5,'Life tables'!$I$7:$J$32,2,FALSE)/VLOOKUP($B30,'Life tables'!$I$7:$J$32,2,FALSE),"")</f>
        <v/>
      </c>
      <c r="U61" s="4" t="str">
        <f>IFERROR(VLOOKUP($B30+U$5,'Life tables'!$I$7:$J$32,2,FALSE)/VLOOKUP($B30,'Life tables'!$I$7:$J$32,2,FALSE),"")</f>
        <v/>
      </c>
      <c r="V61" s="4" t="str">
        <f>IFERROR(VLOOKUP($B30+V$5,'Life tables'!$I$7:$J$32,2,FALSE)/VLOOKUP($B30,'Life tables'!$I$7:$J$32,2,FALSE),"")</f>
        <v/>
      </c>
      <c r="W61" s="4" t="str">
        <f>IFERROR(VLOOKUP($B30+W$5,'Life tables'!$I$7:$J$32,2,FALSE)/VLOOKUP($B30,'Life tables'!$I$7:$J$32,2,FALSE),"")</f>
        <v/>
      </c>
      <c r="X61" s="4" t="str">
        <f>IFERROR(VLOOKUP($B30+X$5,'Life tables'!$I$7:$J$32,2,FALSE)/VLOOKUP($B30,'Life tables'!$I$7:$J$32,2,FALSE),"")</f>
        <v/>
      </c>
      <c r="Y61" s="4" t="str">
        <f>IFERROR(VLOOKUP($B30+Y$5,'Life tables'!$I$7:$J$32,2,FALSE)/VLOOKUP($B30,'Life tables'!$I$7:$J$32,2,FALSE),"")</f>
        <v/>
      </c>
      <c r="Z61" s="4" t="str">
        <f>IFERROR(VLOOKUP($B30+Z$5,'Life tables'!$I$7:$J$32,2,FALSE)/VLOOKUP($B30,'Life tables'!$I$7:$J$32,2,FALSE),"")</f>
        <v/>
      </c>
      <c r="AA61" s="4" t="str">
        <f>IFERROR(VLOOKUP($B30+AA$5,'Life tables'!$I$7:$J$32,2,FALSE)/VLOOKUP($B30,'Life tables'!$I$7:$J$32,2,FALSE),"")</f>
        <v/>
      </c>
      <c r="AB61" s="4">
        <f t="shared" si="3"/>
        <v>0.34120000431632846</v>
      </c>
      <c r="AC61" s="4">
        <f t="shared" si="4"/>
        <v>0.84120000431632846</v>
      </c>
      <c r="AE61" s="3" t="str">
        <f t="shared" si="5"/>
        <v>OK</v>
      </c>
    </row>
    <row r="62" spans="2:31" x14ac:dyDescent="0.25">
      <c r="B62" s="2">
        <v>25</v>
      </c>
      <c r="C62" s="4" t="str">
        <f>IFERROR(VLOOKUP($B31+C$5,'Life tables'!$I$7:$J$32,2,FALSE)/VLOOKUP($B31,'Life tables'!$I$7:$J$32,2,FALSE),"")</f>
        <v/>
      </c>
      <c r="D62" s="4" t="str">
        <f>IFERROR(VLOOKUP($B31+D$5,'Life tables'!$I$7:$J$32,2,FALSE)/VLOOKUP($B31,'Life tables'!$I$7:$J$32,2,FALSE),"")</f>
        <v/>
      </c>
      <c r="E62" s="4" t="str">
        <f>IFERROR(VLOOKUP($B31+E$5,'Life tables'!$I$7:$J$32,2,FALSE)/VLOOKUP($B31,'Life tables'!$I$7:$J$32,2,FALSE),"")</f>
        <v/>
      </c>
      <c r="F62" s="4" t="str">
        <f>IFERROR(VLOOKUP($B31+F$5,'Life tables'!$I$7:$J$32,2,FALSE)/VLOOKUP($B31,'Life tables'!$I$7:$J$32,2,FALSE),"")</f>
        <v/>
      </c>
      <c r="G62" s="4" t="str">
        <f>IFERROR(VLOOKUP($B31+G$5,'Life tables'!$I$7:$J$32,2,FALSE)/VLOOKUP($B31,'Life tables'!$I$7:$J$32,2,FALSE),"")</f>
        <v/>
      </c>
      <c r="H62" s="4" t="str">
        <f>IFERROR(VLOOKUP($B31+H$5,'Life tables'!$I$7:$J$32,2,FALSE)/VLOOKUP($B31,'Life tables'!$I$7:$J$32,2,FALSE),"")</f>
        <v/>
      </c>
      <c r="I62" s="4" t="str">
        <f>IFERROR(VLOOKUP($B31+I$5,'Life tables'!$I$7:$J$32,2,FALSE)/VLOOKUP($B31,'Life tables'!$I$7:$J$32,2,FALSE),"")</f>
        <v/>
      </c>
      <c r="J62" s="4" t="str">
        <f>IFERROR(VLOOKUP($B31+J$5,'Life tables'!$I$7:$J$32,2,FALSE)/VLOOKUP($B31,'Life tables'!$I$7:$J$32,2,FALSE),"")</f>
        <v/>
      </c>
      <c r="K62" s="4" t="str">
        <f>IFERROR(VLOOKUP($B31+K$5,'Life tables'!$I$7:$J$32,2,FALSE)/VLOOKUP($B31,'Life tables'!$I$7:$J$32,2,FALSE),"")</f>
        <v/>
      </c>
      <c r="L62" s="4" t="str">
        <f>IFERROR(VLOOKUP($B31+L$5,'Life tables'!$I$7:$J$32,2,FALSE)/VLOOKUP($B31,'Life tables'!$I$7:$J$32,2,FALSE),"")</f>
        <v/>
      </c>
      <c r="M62" s="4" t="str">
        <f>IFERROR(VLOOKUP($B31+M$5,'Life tables'!$I$7:$J$32,2,FALSE)/VLOOKUP($B31,'Life tables'!$I$7:$J$32,2,FALSE),"")</f>
        <v/>
      </c>
      <c r="N62" s="4" t="str">
        <f>IFERROR(VLOOKUP($B31+N$5,'Life tables'!$I$7:$J$32,2,FALSE)/VLOOKUP($B31,'Life tables'!$I$7:$J$32,2,FALSE),"")</f>
        <v/>
      </c>
      <c r="O62" s="4" t="str">
        <f>IFERROR(VLOOKUP($B31+O$5,'Life tables'!$I$7:$J$32,2,FALSE)/VLOOKUP($B31,'Life tables'!$I$7:$J$32,2,FALSE),"")</f>
        <v/>
      </c>
      <c r="P62" s="4" t="str">
        <f>IFERROR(VLOOKUP($B31+P$5,'Life tables'!$I$7:$J$32,2,FALSE)/VLOOKUP($B31,'Life tables'!$I$7:$J$32,2,FALSE),"")</f>
        <v/>
      </c>
      <c r="Q62" s="4" t="str">
        <f>IFERROR(VLOOKUP($B31+Q$5,'Life tables'!$I$7:$J$32,2,FALSE)/VLOOKUP($B31,'Life tables'!$I$7:$J$32,2,FALSE),"")</f>
        <v/>
      </c>
      <c r="R62" s="4" t="str">
        <f>IFERROR(VLOOKUP($B31+R$5,'Life tables'!$I$7:$J$32,2,FALSE)/VLOOKUP($B31,'Life tables'!$I$7:$J$32,2,FALSE),"")</f>
        <v/>
      </c>
      <c r="S62" s="4" t="str">
        <f>IFERROR(VLOOKUP($B31+S$5,'Life tables'!$I$7:$J$32,2,FALSE)/VLOOKUP($B31,'Life tables'!$I$7:$J$32,2,FALSE),"")</f>
        <v/>
      </c>
      <c r="T62" s="4" t="str">
        <f>IFERROR(VLOOKUP($B31+T$5,'Life tables'!$I$7:$J$32,2,FALSE)/VLOOKUP($B31,'Life tables'!$I$7:$J$32,2,FALSE),"")</f>
        <v/>
      </c>
      <c r="U62" s="4" t="str">
        <f>IFERROR(VLOOKUP($B31+U$5,'Life tables'!$I$7:$J$32,2,FALSE)/VLOOKUP($B31,'Life tables'!$I$7:$J$32,2,FALSE),"")</f>
        <v/>
      </c>
      <c r="V62" s="4" t="str">
        <f>IFERROR(VLOOKUP($B31+V$5,'Life tables'!$I$7:$J$32,2,FALSE)/VLOOKUP($B31,'Life tables'!$I$7:$J$32,2,FALSE),"")</f>
        <v/>
      </c>
      <c r="W62" s="4" t="str">
        <f>IFERROR(VLOOKUP($B31+W$5,'Life tables'!$I$7:$J$32,2,FALSE)/VLOOKUP($B31,'Life tables'!$I$7:$J$32,2,FALSE),"")</f>
        <v/>
      </c>
      <c r="X62" s="4" t="str">
        <f>IFERROR(VLOOKUP($B31+X$5,'Life tables'!$I$7:$J$32,2,FALSE)/VLOOKUP($B31,'Life tables'!$I$7:$J$32,2,FALSE),"")</f>
        <v/>
      </c>
      <c r="Y62" s="4" t="str">
        <f>IFERROR(VLOOKUP($B31+Y$5,'Life tables'!$I$7:$J$32,2,FALSE)/VLOOKUP($B31,'Life tables'!$I$7:$J$32,2,FALSE),"")</f>
        <v/>
      </c>
      <c r="Z62" s="4" t="str">
        <f>IFERROR(VLOOKUP($B31+Z$5,'Life tables'!$I$7:$J$32,2,FALSE)/VLOOKUP($B31,'Life tables'!$I$7:$J$32,2,FALSE),"")</f>
        <v/>
      </c>
      <c r="AA62" s="4" t="str">
        <f>IFERROR(VLOOKUP($B31+AA$5,'Life tables'!$I$7:$J$32,2,FALSE)/VLOOKUP($B31,'Life tables'!$I$7:$J$32,2,FALSE),"")</f>
        <v/>
      </c>
      <c r="AB62" s="4">
        <f t="shared" si="3"/>
        <v>0</v>
      </c>
      <c r="AC62" s="4">
        <f t="shared" si="4"/>
        <v>0.5</v>
      </c>
      <c r="AE62" s="3" t="str">
        <f t="shared" si="5"/>
        <v>OK</v>
      </c>
    </row>
    <row r="65" spans="2:5" x14ac:dyDescent="0.25">
      <c r="B65" s="5" t="s">
        <v>58</v>
      </c>
    </row>
    <row r="66" spans="2:5" x14ac:dyDescent="0.25">
      <c r="B66" s="2" t="s">
        <v>5</v>
      </c>
      <c r="C66" s="2" t="s">
        <v>6</v>
      </c>
      <c r="D66" s="2" t="s">
        <v>7</v>
      </c>
      <c r="E66" s="2" t="s">
        <v>59</v>
      </c>
    </row>
    <row r="67" spans="2:5" x14ac:dyDescent="0.25">
      <c r="B67" s="4">
        <f>Data!G6</f>
        <v>1</v>
      </c>
      <c r="C67" s="4" t="str">
        <f>Data!H6</f>
        <v>M</v>
      </c>
      <c r="D67" s="4">
        <f>Data!I6</f>
        <v>1</v>
      </c>
      <c r="E67" s="18">
        <f>IF(C67="M",VLOOKUP(D67,$B$6:$AC$31,28,FALSE),VLOOKUP(D67,$B$37:$AC$62,28,FALSE))</f>
        <v>19.443837958775266</v>
      </c>
    </row>
    <row r="68" spans="2:5" x14ac:dyDescent="0.25">
      <c r="B68" s="4">
        <f>Data!G7</f>
        <v>2</v>
      </c>
      <c r="C68" s="4" t="str">
        <f>Data!H7</f>
        <v>F</v>
      </c>
      <c r="D68" s="4">
        <f>Data!I7</f>
        <v>3</v>
      </c>
      <c r="E68" s="18">
        <f t="shared" ref="E68:E96" si="6">IF(C68="M",VLOOKUP(D68,$B$6:$AC$31,28,FALSE),VLOOKUP(D68,$B$37:$AC$62,28,FALSE))</f>
        <v>17.715000637361779</v>
      </c>
    </row>
    <row r="69" spans="2:5" x14ac:dyDescent="0.25">
      <c r="B69" s="4">
        <f>Data!G8</f>
        <v>3</v>
      </c>
      <c r="C69" s="4" t="str">
        <f>Data!H8</f>
        <v>F</v>
      </c>
      <c r="D69" s="4">
        <f>Data!I8</f>
        <v>17</v>
      </c>
      <c r="E69" s="18">
        <f t="shared" si="6"/>
        <v>4.2698512830455337</v>
      </c>
    </row>
    <row r="70" spans="2:5" x14ac:dyDescent="0.25">
      <c r="B70" s="4">
        <f>Data!G9</f>
        <v>4</v>
      </c>
      <c r="C70" s="4" t="str">
        <f>Data!H9</f>
        <v>M</v>
      </c>
      <c r="D70" s="4">
        <f>Data!I9</f>
        <v>24</v>
      </c>
      <c r="E70" s="18">
        <f t="shared" si="6"/>
        <v>0.76799999882054237</v>
      </c>
    </row>
    <row r="71" spans="2:5" x14ac:dyDescent="0.25">
      <c r="B71" s="4">
        <f>Data!G10</f>
        <v>5</v>
      </c>
      <c r="C71" s="4" t="str">
        <f>Data!H10</f>
        <v>M</v>
      </c>
      <c r="D71" s="4">
        <f>Data!I10</f>
        <v>16</v>
      </c>
      <c r="E71" s="18">
        <f t="shared" si="6"/>
        <v>4.8579165465384282</v>
      </c>
    </row>
    <row r="72" spans="2:5" x14ac:dyDescent="0.25">
      <c r="B72" s="4">
        <f>Data!G11</f>
        <v>6</v>
      </c>
      <c r="C72" s="4" t="str">
        <f>Data!H11</f>
        <v>M</v>
      </c>
      <c r="D72" s="4">
        <f>Data!I11</f>
        <v>6</v>
      </c>
      <c r="E72" s="18">
        <f t="shared" si="6"/>
        <v>14.474870185749298</v>
      </c>
    </row>
    <row r="73" spans="2:5" x14ac:dyDescent="0.25">
      <c r="B73" s="4">
        <f>Data!G12</f>
        <v>7</v>
      </c>
      <c r="C73" s="4" t="str">
        <f>Data!H12</f>
        <v>F</v>
      </c>
      <c r="D73" s="4">
        <f>Data!I12</f>
        <v>6</v>
      </c>
      <c r="E73" s="18">
        <f t="shared" si="6"/>
        <v>14.732345673377216</v>
      </c>
    </row>
    <row r="74" spans="2:5" x14ac:dyDescent="0.25">
      <c r="B74" s="4">
        <f>Data!G13</f>
        <v>8</v>
      </c>
      <c r="C74" s="4" t="str">
        <f>Data!H13</f>
        <v>F</v>
      </c>
      <c r="D74" s="4">
        <f>Data!I13</f>
        <v>14</v>
      </c>
      <c r="E74" s="18">
        <f t="shared" si="6"/>
        <v>6.8823423053701536</v>
      </c>
    </row>
    <row r="75" spans="2:5" x14ac:dyDescent="0.25">
      <c r="B75" s="4">
        <f>Data!G14</f>
        <v>9</v>
      </c>
      <c r="C75" s="4" t="str">
        <f>Data!H14</f>
        <v>M</v>
      </c>
      <c r="D75" s="4">
        <f>Data!I14</f>
        <v>3</v>
      </c>
      <c r="E75" s="18">
        <f t="shared" si="6"/>
        <v>17.4559075019828</v>
      </c>
    </row>
    <row r="76" spans="2:5" x14ac:dyDescent="0.25">
      <c r="B76" s="4">
        <f>Data!G15</f>
        <v>10</v>
      </c>
      <c r="C76" s="4" t="str">
        <f>Data!H15</f>
        <v>M</v>
      </c>
      <c r="D76" s="4">
        <f>Data!I15</f>
        <v>5</v>
      </c>
      <c r="E76" s="18">
        <f t="shared" si="6"/>
        <v>15.467382761789473</v>
      </c>
    </row>
    <row r="77" spans="2:5" x14ac:dyDescent="0.25">
      <c r="B77" s="4">
        <f>Data!G16</f>
        <v>11</v>
      </c>
      <c r="C77" s="4" t="str">
        <f>Data!H16</f>
        <v>M</v>
      </c>
      <c r="D77" s="4">
        <f>Data!I16</f>
        <v>9</v>
      </c>
      <c r="E77" s="18">
        <f t="shared" si="6"/>
        <v>11.49875393403315</v>
      </c>
    </row>
    <row r="78" spans="2:5" x14ac:dyDescent="0.25">
      <c r="B78" s="4">
        <f>Data!G17</f>
        <v>12</v>
      </c>
      <c r="C78" s="4" t="str">
        <f>Data!H17</f>
        <v>M</v>
      </c>
      <c r="D78" s="4">
        <f>Data!I17</f>
        <v>6</v>
      </c>
      <c r="E78" s="18">
        <f t="shared" si="6"/>
        <v>14.474870185749298</v>
      </c>
    </row>
    <row r="79" spans="2:5" x14ac:dyDescent="0.25">
      <c r="B79" s="4">
        <f>Data!G18</f>
        <v>13</v>
      </c>
      <c r="C79" s="4" t="str">
        <f>Data!H18</f>
        <v>F</v>
      </c>
      <c r="D79" s="4">
        <f>Data!I18</f>
        <v>9</v>
      </c>
      <c r="E79" s="18">
        <f t="shared" si="6"/>
        <v>11.754267500911173</v>
      </c>
    </row>
    <row r="80" spans="2:5" x14ac:dyDescent="0.25">
      <c r="B80" s="4">
        <f>Data!G19</f>
        <v>14</v>
      </c>
      <c r="C80" s="4" t="str">
        <f>Data!H19</f>
        <v>F</v>
      </c>
      <c r="D80" s="4">
        <f>Data!I19</f>
        <v>22</v>
      </c>
      <c r="E80" s="18">
        <f t="shared" si="6"/>
        <v>1.4158368981232197</v>
      </c>
    </row>
    <row r="81" spans="2:5" x14ac:dyDescent="0.25">
      <c r="B81" s="4">
        <f>Data!G20</f>
        <v>15</v>
      </c>
      <c r="C81" s="4" t="str">
        <f>Data!H20</f>
        <v>M</v>
      </c>
      <c r="D81" s="4">
        <f>Data!I20</f>
        <v>3</v>
      </c>
      <c r="E81" s="18">
        <f t="shared" si="6"/>
        <v>17.4559075019828</v>
      </c>
    </row>
    <row r="82" spans="2:5" x14ac:dyDescent="0.25">
      <c r="B82" s="4">
        <f>Data!G21</f>
        <v>16</v>
      </c>
      <c r="C82" s="4" t="str">
        <f>Data!H21</f>
        <v>M</v>
      </c>
      <c r="D82" s="4">
        <f>Data!I21</f>
        <v>1</v>
      </c>
      <c r="E82" s="18">
        <f t="shared" si="6"/>
        <v>19.443837958775266</v>
      </c>
    </row>
    <row r="83" spans="2:5" x14ac:dyDescent="0.25">
      <c r="B83" s="4">
        <f>Data!G22</f>
        <v>17</v>
      </c>
      <c r="C83" s="4" t="str">
        <f>Data!H22</f>
        <v>F</v>
      </c>
      <c r="D83" s="4">
        <f>Data!I22</f>
        <v>18</v>
      </c>
      <c r="E83" s="18">
        <f t="shared" si="6"/>
        <v>3.519459730844114</v>
      </c>
    </row>
    <row r="84" spans="2:5" x14ac:dyDescent="0.25">
      <c r="B84" s="4">
        <f>Data!G23</f>
        <v>18</v>
      </c>
      <c r="C84" s="4" t="str">
        <f>Data!H23</f>
        <v>F</v>
      </c>
      <c r="D84" s="4">
        <f>Data!I23</f>
        <v>12</v>
      </c>
      <c r="E84" s="18">
        <f t="shared" si="6"/>
        <v>8.7992043545867276</v>
      </c>
    </row>
    <row r="85" spans="2:5" x14ac:dyDescent="0.25">
      <c r="B85" s="4">
        <f>Data!G24</f>
        <v>19</v>
      </c>
      <c r="C85" s="4" t="str">
        <f>Data!H24</f>
        <v>F</v>
      </c>
      <c r="D85" s="4">
        <f>Data!I24</f>
        <v>21</v>
      </c>
      <c r="E85" s="18">
        <f t="shared" si="6"/>
        <v>1.8020027535286727</v>
      </c>
    </row>
    <row r="86" spans="2:5" x14ac:dyDescent="0.25">
      <c r="B86" s="4">
        <f>Data!G25</f>
        <v>20</v>
      </c>
      <c r="C86" s="4" t="str">
        <f>Data!H25</f>
        <v>M</v>
      </c>
      <c r="D86" s="4">
        <f>Data!I25</f>
        <v>7</v>
      </c>
      <c r="E86" s="18">
        <f t="shared" si="6"/>
        <v>13.482560596145369</v>
      </c>
    </row>
    <row r="87" spans="2:5" x14ac:dyDescent="0.25">
      <c r="B87" s="4">
        <f>Data!G26</f>
        <v>21</v>
      </c>
      <c r="C87" s="4" t="str">
        <f>Data!H26</f>
        <v>M</v>
      </c>
      <c r="D87" s="4">
        <f>Data!I26</f>
        <v>9</v>
      </c>
      <c r="E87" s="18">
        <f t="shared" si="6"/>
        <v>11.49875393403315</v>
      </c>
    </row>
    <row r="88" spans="2:5" x14ac:dyDescent="0.25">
      <c r="B88" s="4">
        <f>Data!G27</f>
        <v>22</v>
      </c>
      <c r="C88" s="4" t="str">
        <f>Data!H27</f>
        <v>M</v>
      </c>
      <c r="D88" s="4">
        <f>Data!I27</f>
        <v>2</v>
      </c>
      <c r="E88" s="18">
        <f t="shared" si="6"/>
        <v>18.451418526185737</v>
      </c>
    </row>
    <row r="89" spans="2:5" x14ac:dyDescent="0.25">
      <c r="B89" s="4">
        <f>Data!G28</f>
        <v>23</v>
      </c>
      <c r="C89" s="4" t="str">
        <f>Data!H28</f>
        <v>F</v>
      </c>
      <c r="D89" s="4">
        <f>Data!I28</f>
        <v>11</v>
      </c>
      <c r="E89" s="18">
        <f t="shared" si="6"/>
        <v>9.7782811455374095</v>
      </c>
    </row>
    <row r="90" spans="2:5" x14ac:dyDescent="0.25">
      <c r="B90" s="4">
        <f>Data!G29</f>
        <v>24</v>
      </c>
      <c r="C90" s="4" t="str">
        <f>Data!H29</f>
        <v>F</v>
      </c>
      <c r="D90" s="4">
        <f>Data!I29</f>
        <v>5</v>
      </c>
      <c r="E90" s="18">
        <f t="shared" si="6"/>
        <v>15.725491129892621</v>
      </c>
    </row>
    <row r="91" spans="2:5" x14ac:dyDescent="0.25">
      <c r="B91" s="4">
        <f>Data!G30</f>
        <v>25</v>
      </c>
      <c r="C91" s="4" t="str">
        <f>Data!H30</f>
        <v>F</v>
      </c>
      <c r="D91" s="4">
        <f>Data!I30</f>
        <v>7</v>
      </c>
      <c r="E91" s="18">
        <f t="shared" si="6"/>
        <v>13.739394180474417</v>
      </c>
    </row>
    <row r="92" spans="2:5" x14ac:dyDescent="0.25">
      <c r="B92" s="4">
        <f>Data!G31</f>
        <v>26</v>
      </c>
      <c r="C92" s="4" t="str">
        <f>Data!H31</f>
        <v>F</v>
      </c>
      <c r="D92" s="4">
        <f>Data!I31</f>
        <v>12</v>
      </c>
      <c r="E92" s="18">
        <f t="shared" si="6"/>
        <v>8.7992043545867276</v>
      </c>
    </row>
    <row r="93" spans="2:5" x14ac:dyDescent="0.25">
      <c r="B93" s="4">
        <f>Data!G32</f>
        <v>27</v>
      </c>
      <c r="C93" s="4" t="str">
        <f>Data!H32</f>
        <v>F</v>
      </c>
      <c r="D93" s="4">
        <f>Data!I32</f>
        <v>19</v>
      </c>
      <c r="E93" s="18">
        <f t="shared" si="6"/>
        <v>2.8545825259239659</v>
      </c>
    </row>
    <row r="94" spans="2:5" x14ac:dyDescent="0.25">
      <c r="B94" s="4">
        <f>Data!G33</f>
        <v>28</v>
      </c>
      <c r="C94" s="4" t="str">
        <f>Data!H33</f>
        <v>M</v>
      </c>
      <c r="D94" s="4">
        <f>Data!I33</f>
        <v>3</v>
      </c>
      <c r="E94" s="18">
        <f t="shared" si="6"/>
        <v>17.4559075019828</v>
      </c>
    </row>
    <row r="95" spans="2:5" x14ac:dyDescent="0.25">
      <c r="B95" s="4">
        <f>Data!G34</f>
        <v>29</v>
      </c>
      <c r="C95" s="4" t="str">
        <f>Data!H34</f>
        <v>F</v>
      </c>
      <c r="D95" s="4">
        <f>Data!I34</f>
        <v>17</v>
      </c>
      <c r="E95" s="18">
        <f t="shared" si="6"/>
        <v>4.2698512830455337</v>
      </c>
    </row>
    <row r="96" spans="2:5" x14ac:dyDescent="0.25">
      <c r="B96" s="4">
        <f>Data!G35</f>
        <v>30</v>
      </c>
      <c r="C96" s="4" t="str">
        <f>Data!H35</f>
        <v>M</v>
      </c>
      <c r="D96" s="4">
        <f>Data!I35</f>
        <v>4</v>
      </c>
      <c r="E96" s="18">
        <f t="shared" si="6"/>
        <v>16.460995798225888</v>
      </c>
    </row>
    <row r="97" spans="3:7" x14ac:dyDescent="0.25">
      <c r="G97" s="2" t="s">
        <v>10</v>
      </c>
    </row>
    <row r="98" spans="3:7" x14ac:dyDescent="0.25">
      <c r="C98" s="2" t="s">
        <v>11</v>
      </c>
      <c r="D98" s="20">
        <f>MAX(D$67:D$96)</f>
        <v>24</v>
      </c>
      <c r="E98" s="20">
        <f>MAX(E$67:E$96)</f>
        <v>19.443837958775266</v>
      </c>
      <c r="G98" s="3" t="str">
        <f>IF(E98&lt;max_age,"OK","CHECK")</f>
        <v>OK</v>
      </c>
    </row>
    <row r="99" spans="3:7" x14ac:dyDescent="0.25">
      <c r="C99" s="2" t="s">
        <v>12</v>
      </c>
      <c r="D99" s="20">
        <f>MIN(D$67:D$96)</f>
        <v>1</v>
      </c>
      <c r="E99" s="20">
        <f>MIN(E$67:E$96)</f>
        <v>0.76799999882054237</v>
      </c>
      <c r="G99" s="3" t="str">
        <f>IF(E99&gt;min_age,"OK","CHECK")</f>
        <v>OK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2DC32-75E6-4B2C-AE44-378E0E2032BD}">
  <dimension ref="C4:R34"/>
  <sheetViews>
    <sheetView tabSelected="1" topLeftCell="D1" zoomScale="85" zoomScaleNormal="85" workbookViewId="0">
      <selection activeCell="G7" sqref="G7"/>
    </sheetView>
  </sheetViews>
  <sheetFormatPr defaultRowHeight="15" x14ac:dyDescent="0.25"/>
  <cols>
    <col min="4" max="4" width="12.28515625" bestFit="1" customWidth="1"/>
    <col min="5" max="5" width="11.28515625" bestFit="1" customWidth="1"/>
    <col min="10" max="10" width="12.28515625" bestFit="1" customWidth="1"/>
    <col min="11" max="11" width="11.28515625" bestFit="1" customWidth="1"/>
  </cols>
  <sheetData>
    <row r="4" spans="3:18" x14ac:dyDescent="0.25">
      <c r="C4" s="5" t="s">
        <v>31</v>
      </c>
      <c r="I4" s="5" t="s">
        <v>35</v>
      </c>
      <c r="O4" s="5" t="s">
        <v>16</v>
      </c>
    </row>
    <row r="5" spans="3:18" x14ac:dyDescent="0.25">
      <c r="O5" s="2" t="s">
        <v>66</v>
      </c>
      <c r="P5" s="2"/>
      <c r="Q5" s="2" t="s">
        <v>73</v>
      </c>
      <c r="R5" s="2"/>
    </row>
    <row r="6" spans="3:18" x14ac:dyDescent="0.25">
      <c r="C6" s="2" t="s">
        <v>2</v>
      </c>
      <c r="D6" s="2" t="s">
        <v>1</v>
      </c>
      <c r="E6" s="2" t="s">
        <v>32</v>
      </c>
      <c r="F6" s="2" t="s">
        <v>33</v>
      </c>
      <c r="G6" s="2" t="s">
        <v>34</v>
      </c>
      <c r="I6" s="2" t="s">
        <v>2</v>
      </c>
      <c r="J6" s="2" t="s">
        <v>1</v>
      </c>
      <c r="K6" s="2" t="s">
        <v>32</v>
      </c>
      <c r="L6" s="2" t="s">
        <v>33</v>
      </c>
      <c r="M6" s="2" t="s">
        <v>34</v>
      </c>
      <c r="O6" s="2" t="s">
        <v>67</v>
      </c>
      <c r="P6" s="2" t="s">
        <v>68</v>
      </c>
      <c r="Q6" s="2" t="s">
        <v>67</v>
      </c>
      <c r="R6" s="2" t="s">
        <v>68</v>
      </c>
    </row>
    <row r="7" spans="3:18" x14ac:dyDescent="0.25">
      <c r="C7" s="2">
        <v>0</v>
      </c>
      <c r="D7" s="16">
        <f>radix</f>
        <v>10000</v>
      </c>
      <c r="E7" s="14">
        <f>F7*D7</f>
        <v>4.8</v>
      </c>
      <c r="F7" s="15">
        <f>'Life tables'!F7*(1-rf_male)</f>
        <v>4.7999999999999996E-4</v>
      </c>
      <c r="G7" s="15">
        <f>1-F7</f>
        <v>0.99951999999999996</v>
      </c>
      <c r="I7" s="2">
        <v>0</v>
      </c>
      <c r="J7" s="16">
        <f>radix</f>
        <v>10000</v>
      </c>
      <c r="K7" s="14">
        <f>J7*L7</f>
        <v>4.5899999999996908</v>
      </c>
      <c r="L7" s="15">
        <f>'Life tables'!L7*(1-rf_female)</f>
        <v>4.5899999999996904E-4</v>
      </c>
      <c r="M7" s="15">
        <f>1-L7</f>
        <v>0.99954100000000001</v>
      </c>
      <c r="Q7" s="3" t="str">
        <f>IF(F7&lt;'Life tables'!F7,"OK","CHECK")</f>
        <v>OK</v>
      </c>
      <c r="R7" s="3" t="str">
        <f>IF(L7&lt;'Life tables'!L7,"OK","CHECK")</f>
        <v>OK</v>
      </c>
    </row>
    <row r="8" spans="3:18" x14ac:dyDescent="0.25">
      <c r="C8" s="2">
        <v>1</v>
      </c>
      <c r="D8" s="14">
        <f>D7-E7</f>
        <v>9995.2000000000007</v>
      </c>
      <c r="E8" s="14">
        <f t="shared" ref="E8:E32" si="0">F8*D8</f>
        <v>3.1984640000004827</v>
      </c>
      <c r="F8" s="15">
        <f>'Life tables'!F8*(1-rf_male)</f>
        <v>3.2000000000004827E-4</v>
      </c>
      <c r="G8" s="15">
        <f t="shared" ref="G8:G32" si="1">1-F8</f>
        <v>0.9996799999999999</v>
      </c>
      <c r="I8" s="2">
        <v>1</v>
      </c>
      <c r="J8" s="14">
        <f>J7-K7</f>
        <v>9995.41</v>
      </c>
      <c r="K8" s="14">
        <f t="shared" ref="K8:K32" si="2">J8*L8</f>
        <v>3.0585988602757688</v>
      </c>
      <c r="L8" s="15">
        <f>'Life tables'!L8*(1-rf_female)</f>
        <v>3.0600034018372121E-4</v>
      </c>
      <c r="M8" s="15">
        <f t="shared" ref="M8:M32" si="3">1-L8</f>
        <v>0.99969399965981631</v>
      </c>
      <c r="O8" s="3" t="str">
        <f>IF(D8&lt;D7,"OK","CHECK")</f>
        <v>OK</v>
      </c>
      <c r="P8" s="3" t="str">
        <f>IF(J8&lt;J7,"OK","CHECK")</f>
        <v>OK</v>
      </c>
      <c r="Q8" s="3" t="str">
        <f>IF(F8&lt;'Life tables'!F8,"OK","CHECK")</f>
        <v>OK</v>
      </c>
      <c r="R8" s="3" t="str">
        <f>IF(L8&lt;'Life tables'!L8,"OK","CHECK")</f>
        <v>OK</v>
      </c>
    </row>
    <row r="9" spans="3:18" x14ac:dyDescent="0.25">
      <c r="C9" s="2">
        <v>2</v>
      </c>
      <c r="D9" s="14">
        <f t="shared" ref="D9:D32" si="4">D8-E8</f>
        <v>9992.0015359999998</v>
      </c>
      <c r="E9" s="14">
        <f t="shared" si="0"/>
        <v>1.9983998271035381</v>
      </c>
      <c r="F9" s="15">
        <f>'Life tables'!F9*(1-rf_male)</f>
        <v>1.9999995195192275E-4</v>
      </c>
      <c r="G9" s="15">
        <f t="shared" si="1"/>
        <v>0.99980000004804803</v>
      </c>
      <c r="I9" s="2">
        <v>2</v>
      </c>
      <c r="J9" s="14">
        <f t="shared" ref="J9:J32" si="5">J8-K8</f>
        <v>9992.3514011397237</v>
      </c>
      <c r="K9" s="14">
        <f t="shared" si="2"/>
        <v>1.9110325838191191</v>
      </c>
      <c r="L9" s="15">
        <f>'Life tables'!L9*(1-rf_female)</f>
        <v>1.9124953748135274E-4</v>
      </c>
      <c r="M9" s="15">
        <f t="shared" si="3"/>
        <v>0.9998087504625186</v>
      </c>
      <c r="O9" s="3" t="str">
        <f t="shared" ref="O9:O32" si="6">IF(D9&lt;D8,"OK","CHECK")</f>
        <v>OK</v>
      </c>
      <c r="P9" s="3" t="str">
        <f t="shared" ref="P9:P32" si="7">IF(J9&lt;J8,"OK","CHECK")</f>
        <v>OK</v>
      </c>
      <c r="Q9" s="3" t="str">
        <f>IF(F9&lt;'Life tables'!F9,"OK","CHECK")</f>
        <v>OK</v>
      </c>
      <c r="R9" s="3" t="str">
        <f>IF(L9&lt;'Life tables'!L9,"OK","CHECK")</f>
        <v>OK</v>
      </c>
    </row>
    <row r="10" spans="3:18" x14ac:dyDescent="0.25">
      <c r="C10" s="2">
        <v>3</v>
      </c>
      <c r="D10" s="14">
        <f t="shared" si="4"/>
        <v>9990.0031361728961</v>
      </c>
      <c r="E10" s="14">
        <f t="shared" si="0"/>
        <v>2.3975995763874516</v>
      </c>
      <c r="F10" s="15">
        <f>'Life tables'!F10*(1-rf_male)</f>
        <v>2.3999988225288546E-4</v>
      </c>
      <c r="G10" s="15">
        <f t="shared" si="1"/>
        <v>0.99976000011774713</v>
      </c>
      <c r="I10" s="2">
        <v>3</v>
      </c>
      <c r="J10" s="14">
        <f t="shared" si="5"/>
        <v>9990.4403685559046</v>
      </c>
      <c r="K10" s="14">
        <f t="shared" si="2"/>
        <v>2.2928115293902431</v>
      </c>
      <c r="L10" s="15">
        <f>'Life tables'!L10*(1-rf_female)</f>
        <v>2.2950054700358156E-4</v>
      </c>
      <c r="M10" s="15">
        <f t="shared" si="3"/>
        <v>0.99977049945299645</v>
      </c>
      <c r="O10" s="3" t="str">
        <f t="shared" si="6"/>
        <v>OK</v>
      </c>
      <c r="P10" s="3" t="str">
        <f t="shared" si="7"/>
        <v>OK</v>
      </c>
      <c r="Q10" s="3" t="str">
        <f>IF(F10&lt;'Life tables'!F10,"OK","CHECK")</f>
        <v>OK</v>
      </c>
      <c r="R10" s="3" t="str">
        <f>IF(L10&lt;'Life tables'!L10,"OK","CHECK")</f>
        <v>OK</v>
      </c>
    </row>
    <row r="11" spans="3:18" x14ac:dyDescent="0.25">
      <c r="C11" s="2">
        <v>4</v>
      </c>
      <c r="D11" s="14">
        <f t="shared" si="4"/>
        <v>9987.6055365965094</v>
      </c>
      <c r="E11" s="14">
        <f t="shared" si="0"/>
        <v>3.19603900533364</v>
      </c>
      <c r="F11" s="15">
        <f>'Life tables'!F11*(1-rf_male)</f>
        <v>3.2000052401176017E-4</v>
      </c>
      <c r="G11" s="15">
        <f t="shared" si="1"/>
        <v>0.99967999947598829</v>
      </c>
      <c r="I11" s="2">
        <v>4</v>
      </c>
      <c r="J11" s="14">
        <f t="shared" si="5"/>
        <v>9988.1475570265138</v>
      </c>
      <c r="K11" s="14">
        <f t="shared" si="2"/>
        <v>3.0563727103574543</v>
      </c>
      <c r="L11" s="15">
        <f>'Life tables'!L11*(1-rf_female)</f>
        <v>3.0599995573827313E-4</v>
      </c>
      <c r="M11" s="15">
        <f t="shared" si="3"/>
        <v>0.99969400004426168</v>
      </c>
      <c r="O11" s="3" t="str">
        <f t="shared" si="6"/>
        <v>OK</v>
      </c>
      <c r="P11" s="3" t="str">
        <f t="shared" si="7"/>
        <v>OK</v>
      </c>
      <c r="Q11" s="3" t="str">
        <f>IF(F11&lt;'Life tables'!F11,"OK","CHECK")</f>
        <v>OK</v>
      </c>
      <c r="R11" s="3" t="str">
        <f>IF(L11&lt;'Life tables'!L11,"OK","CHECK")</f>
        <v>OK</v>
      </c>
    </row>
    <row r="12" spans="3:18" x14ac:dyDescent="0.25">
      <c r="C12" s="2">
        <v>5</v>
      </c>
      <c r="D12" s="14">
        <f t="shared" si="4"/>
        <v>9984.4094975911758</v>
      </c>
      <c r="E12" s="14">
        <f t="shared" si="0"/>
        <v>3.9937578607192266</v>
      </c>
      <c r="F12" s="15">
        <f>'Life tables'!F12*(1-rf_male)</f>
        <v>3.9999940524101647E-4</v>
      </c>
      <c r="G12" s="15">
        <f t="shared" si="1"/>
        <v>0.99960000059475895</v>
      </c>
      <c r="I12" s="2">
        <v>5</v>
      </c>
      <c r="J12" s="14">
        <f t="shared" si="5"/>
        <v>9985.0911843161557</v>
      </c>
      <c r="K12" s="14">
        <f t="shared" si="2"/>
        <v>3.8192906535814348</v>
      </c>
      <c r="L12" s="15">
        <f>'Life tables'!L12*(1-rf_female)</f>
        <v>3.8249932655402233E-4</v>
      </c>
      <c r="M12" s="15">
        <f t="shared" si="3"/>
        <v>0.99961750067344601</v>
      </c>
      <c r="O12" s="3" t="str">
        <f t="shared" si="6"/>
        <v>OK</v>
      </c>
      <c r="P12" s="3" t="str">
        <f t="shared" si="7"/>
        <v>OK</v>
      </c>
      <c r="Q12" s="3" t="str">
        <f>IF(F12&lt;'Life tables'!F12,"OK","CHECK")</f>
        <v>OK</v>
      </c>
      <c r="R12" s="3" t="str">
        <f>IF(L12&lt;'Life tables'!L12,"OK","CHECK")</f>
        <v>OK</v>
      </c>
    </row>
    <row r="13" spans="3:18" x14ac:dyDescent="0.25">
      <c r="C13" s="2">
        <v>6</v>
      </c>
      <c r="D13" s="14">
        <f t="shared" si="4"/>
        <v>9980.4157397304571</v>
      </c>
      <c r="E13" s="14">
        <f t="shared" si="0"/>
        <v>4.3913841064615253</v>
      </c>
      <c r="F13" s="15">
        <f>'Life tables'!F13*(1-rf_male)</f>
        <v>4.4000011832975253E-4</v>
      </c>
      <c r="G13" s="15">
        <f t="shared" si="1"/>
        <v>0.99955999988167021</v>
      </c>
      <c r="I13" s="2">
        <v>6</v>
      </c>
      <c r="J13" s="14">
        <f t="shared" si="5"/>
        <v>9981.2718936625752</v>
      </c>
      <c r="K13" s="14">
        <f t="shared" si="2"/>
        <v>4.1996243067935701</v>
      </c>
      <c r="L13" s="15">
        <f>'Life tables'!L13*(1-rf_female)</f>
        <v>4.2075041653359273E-4</v>
      </c>
      <c r="M13" s="15">
        <f t="shared" si="3"/>
        <v>0.99957924958346644</v>
      </c>
      <c r="O13" s="3" t="str">
        <f t="shared" si="6"/>
        <v>OK</v>
      </c>
      <c r="P13" s="3" t="str">
        <f t="shared" si="7"/>
        <v>OK</v>
      </c>
      <c r="Q13" s="3" t="str">
        <f>IF(F13&lt;'Life tables'!F13,"OK","CHECK")</f>
        <v>OK</v>
      </c>
      <c r="R13" s="3" t="str">
        <f>IF(L13&lt;'Life tables'!L13,"OK","CHECK")</f>
        <v>OK</v>
      </c>
    </row>
    <row r="14" spans="3:18" x14ac:dyDescent="0.25">
      <c r="C14" s="2">
        <v>7</v>
      </c>
      <c r="D14" s="14">
        <f t="shared" si="4"/>
        <v>9976.0243556239948</v>
      </c>
      <c r="E14" s="14">
        <f t="shared" si="0"/>
        <v>4.7884894253397174</v>
      </c>
      <c r="F14" s="15">
        <f>'Life tables'!F14*(1-rf_male)</f>
        <v>4.7999977291958006E-4</v>
      </c>
      <c r="G14" s="15">
        <f t="shared" si="1"/>
        <v>0.99952000022708043</v>
      </c>
      <c r="I14" s="2">
        <v>7</v>
      </c>
      <c r="J14" s="14">
        <f t="shared" si="5"/>
        <v>9977.0722693557818</v>
      </c>
      <c r="K14" s="14">
        <f t="shared" si="2"/>
        <v>4.5794790264107128</v>
      </c>
      <c r="L14" s="15">
        <f>'Life tables'!L14*(1-rf_female)</f>
        <v>4.5900028613368049E-4</v>
      </c>
      <c r="M14" s="15">
        <f t="shared" si="3"/>
        <v>0.99954099971386634</v>
      </c>
      <c r="O14" s="3" t="str">
        <f t="shared" si="6"/>
        <v>OK</v>
      </c>
      <c r="P14" s="3" t="str">
        <f t="shared" si="7"/>
        <v>OK</v>
      </c>
      <c r="Q14" s="3" t="str">
        <f>IF(F14&lt;'Life tables'!F14,"OK","CHECK")</f>
        <v>OK</v>
      </c>
      <c r="R14" s="3" t="str">
        <f>IF(L14&lt;'Life tables'!L14,"OK","CHECK")</f>
        <v>OK</v>
      </c>
    </row>
    <row r="15" spans="3:18" x14ac:dyDescent="0.25">
      <c r="C15" s="2">
        <v>8</v>
      </c>
      <c r="D15" s="14">
        <f t="shared" si="4"/>
        <v>9971.2358661986545</v>
      </c>
      <c r="E15" s="14">
        <f t="shared" si="0"/>
        <v>5.5838927087194667</v>
      </c>
      <c r="F15" s="15">
        <f>'Life tables'!F15*(1-rf_male)</f>
        <v>5.6000006254472651E-4</v>
      </c>
      <c r="G15" s="15">
        <f t="shared" si="1"/>
        <v>0.99943999993745525</v>
      </c>
      <c r="I15" s="2">
        <v>8</v>
      </c>
      <c r="J15" s="14">
        <f t="shared" si="5"/>
        <v>9972.4927903293719</v>
      </c>
      <c r="K15" s="14">
        <f t="shared" si="2"/>
        <v>5.3402642855071898</v>
      </c>
      <c r="L15" s="15">
        <f>'Life tables'!L15*(1-rf_female)</f>
        <v>5.3549943808290398E-4</v>
      </c>
      <c r="M15" s="15">
        <f t="shared" si="3"/>
        <v>0.99946450056191705</v>
      </c>
      <c r="O15" s="3" t="str">
        <f t="shared" si="6"/>
        <v>OK</v>
      </c>
      <c r="P15" s="3" t="str">
        <f t="shared" si="7"/>
        <v>OK</v>
      </c>
      <c r="Q15" s="3" t="str">
        <f>IF(F15&lt;'Life tables'!F15,"OK","CHECK")</f>
        <v>OK</v>
      </c>
      <c r="R15" s="3" t="str">
        <f>IF(L15&lt;'Life tables'!L15,"OK","CHECK")</f>
        <v>OK</v>
      </c>
    </row>
    <row r="16" spans="3:18" x14ac:dyDescent="0.25">
      <c r="C16" s="2">
        <v>9</v>
      </c>
      <c r="D16" s="14">
        <f t="shared" si="4"/>
        <v>9965.6519734899357</v>
      </c>
      <c r="E16" s="14">
        <f t="shared" si="0"/>
        <v>7.9725206259725985</v>
      </c>
      <c r="F16" s="15">
        <f>'Life tables'!F16*(1-rf_male)</f>
        <v>7.9999990438966236E-4</v>
      </c>
      <c r="G16" s="15">
        <f t="shared" si="1"/>
        <v>0.99920000009561039</v>
      </c>
      <c r="I16" s="2">
        <v>9</v>
      </c>
      <c r="J16" s="14">
        <f t="shared" si="5"/>
        <v>9967.1525260438648</v>
      </c>
      <c r="K16" s="14">
        <f t="shared" si="2"/>
        <v>7.6248723687718609</v>
      </c>
      <c r="L16" s="15">
        <f>'Life tables'!L16*(1-rf_female)</f>
        <v>7.6500006886102154E-4</v>
      </c>
      <c r="M16" s="15">
        <f t="shared" si="3"/>
        <v>0.99923499993113896</v>
      </c>
      <c r="O16" s="3" t="str">
        <f t="shared" si="6"/>
        <v>OK</v>
      </c>
      <c r="P16" s="3" t="str">
        <f t="shared" si="7"/>
        <v>OK</v>
      </c>
      <c r="Q16" s="3" t="str">
        <f>IF(F16&lt;'Life tables'!F16,"OK","CHECK")</f>
        <v>OK</v>
      </c>
      <c r="R16" s="3" t="str">
        <f>IF(L16&lt;'Life tables'!L16,"OK","CHECK")</f>
        <v>OK</v>
      </c>
    </row>
    <row r="17" spans="3:18" x14ac:dyDescent="0.25">
      <c r="C17" s="2">
        <v>10</v>
      </c>
      <c r="D17" s="14">
        <f t="shared" si="4"/>
        <v>9957.6794528639639</v>
      </c>
      <c r="E17" s="14">
        <f t="shared" si="0"/>
        <v>11.949218414693018</v>
      </c>
      <c r="F17" s="15">
        <f>'Life tables'!F17*(1-rf_male)</f>
        <v>1.2000003084309226E-3</v>
      </c>
      <c r="G17" s="15">
        <f t="shared" si="1"/>
        <v>0.99879999969156907</v>
      </c>
      <c r="I17" s="2">
        <v>10</v>
      </c>
      <c r="J17" s="14">
        <f t="shared" si="5"/>
        <v>9959.5276536750935</v>
      </c>
      <c r="K17" s="14">
        <f t="shared" si="2"/>
        <v>11.428557362499111</v>
      </c>
      <c r="L17" s="15">
        <f>'Life tables'!L17*(1-rf_female)</f>
        <v>1.147499937738708E-3</v>
      </c>
      <c r="M17" s="15">
        <f t="shared" si="3"/>
        <v>0.99885250006226134</v>
      </c>
      <c r="O17" s="3" t="str">
        <f t="shared" si="6"/>
        <v>OK</v>
      </c>
      <c r="P17" s="3" t="str">
        <f t="shared" si="7"/>
        <v>OK</v>
      </c>
      <c r="Q17" s="3" t="str">
        <f>IF(F17&lt;'Life tables'!F17,"OK","CHECK")</f>
        <v>OK</v>
      </c>
      <c r="R17" s="3" t="str">
        <f>IF(L17&lt;'Life tables'!L17,"OK","CHECK")</f>
        <v>OK</v>
      </c>
    </row>
    <row r="18" spans="3:18" x14ac:dyDescent="0.25">
      <c r="C18" s="2">
        <v>11</v>
      </c>
      <c r="D18" s="14">
        <f t="shared" si="4"/>
        <v>9945.7302344492709</v>
      </c>
      <c r="E18" s="14">
        <f t="shared" si="0"/>
        <v>19.891461630478187</v>
      </c>
      <c r="F18" s="15">
        <f>'Life tables'!F18*(1-rf_male)</f>
        <v>2.0000001167917907E-3</v>
      </c>
      <c r="G18" s="15">
        <f t="shared" si="1"/>
        <v>0.9979999998832082</v>
      </c>
      <c r="I18" s="2">
        <v>11</v>
      </c>
      <c r="J18" s="14">
        <f t="shared" si="5"/>
        <v>9948.0990963125951</v>
      </c>
      <c r="K18" s="14">
        <f t="shared" si="2"/>
        <v>19.025738841073263</v>
      </c>
      <c r="L18" s="15">
        <f>'Life tables'!L18*(1-rf_female)</f>
        <v>1.9124999315824492E-3</v>
      </c>
      <c r="M18" s="15">
        <f t="shared" si="3"/>
        <v>0.99808750006841751</v>
      </c>
      <c r="O18" s="3" t="str">
        <f t="shared" si="6"/>
        <v>OK</v>
      </c>
      <c r="P18" s="3" t="str">
        <f t="shared" si="7"/>
        <v>OK</v>
      </c>
      <c r="Q18" s="3" t="str">
        <f>IF(F18&lt;'Life tables'!F18,"OK","CHECK")</f>
        <v>OK</v>
      </c>
      <c r="R18" s="3" t="str">
        <f>IF(L18&lt;'Life tables'!L18,"OK","CHECK")</f>
        <v>OK</v>
      </c>
    </row>
    <row r="19" spans="3:18" x14ac:dyDescent="0.25">
      <c r="C19" s="2">
        <v>12</v>
      </c>
      <c r="D19" s="14">
        <f t="shared" si="4"/>
        <v>9925.8387728187936</v>
      </c>
      <c r="E19" s="14">
        <f t="shared" si="0"/>
        <v>31.762682758574247</v>
      </c>
      <c r="F19" s="15">
        <f>'Life tables'!F19*(1-rf_male)</f>
        <v>3.1999998675733181E-3</v>
      </c>
      <c r="G19" s="15">
        <f t="shared" si="1"/>
        <v>0.99680000013242664</v>
      </c>
      <c r="I19" s="2">
        <v>12</v>
      </c>
      <c r="J19" s="14">
        <f t="shared" si="5"/>
        <v>9929.0733574715214</v>
      </c>
      <c r="K19" s="14">
        <f t="shared" si="2"/>
        <v>30.382966458555064</v>
      </c>
      <c r="L19" s="15">
        <f>'Life tables'!L19*(1-rf_female)</f>
        <v>3.0600001998869518E-3</v>
      </c>
      <c r="M19" s="15">
        <f t="shared" si="3"/>
        <v>0.99693999980011305</v>
      </c>
      <c r="O19" s="3" t="str">
        <f t="shared" si="6"/>
        <v>OK</v>
      </c>
      <c r="P19" s="3" t="str">
        <f t="shared" si="7"/>
        <v>OK</v>
      </c>
      <c r="Q19" s="3" t="str">
        <f>IF(F19&lt;'Life tables'!F19,"OK","CHECK")</f>
        <v>OK</v>
      </c>
      <c r="R19" s="3" t="str">
        <f>IF(L19&lt;'Life tables'!L19,"OK","CHECK")</f>
        <v>OK</v>
      </c>
    </row>
    <row r="20" spans="3:18" x14ac:dyDescent="0.25">
      <c r="C20" s="2">
        <v>13</v>
      </c>
      <c r="D20" s="14">
        <f t="shared" si="4"/>
        <v>9894.0760900602199</v>
      </c>
      <c r="E20" s="14">
        <f t="shared" si="0"/>
        <v>63.322089094021692</v>
      </c>
      <c r="F20" s="15">
        <f>'Life tables'!F20*(1-rf_male)</f>
        <v>6.4000002140307257E-3</v>
      </c>
      <c r="G20" s="15">
        <f t="shared" si="1"/>
        <v>0.99359999978596925</v>
      </c>
      <c r="I20" s="2">
        <v>13</v>
      </c>
      <c r="J20" s="14">
        <f t="shared" si="5"/>
        <v>9898.6903910129658</v>
      </c>
      <c r="K20" s="14">
        <f t="shared" si="2"/>
        <v>60.579987754402154</v>
      </c>
      <c r="L20" s="15">
        <f>'Life tables'!L20*(1-rf_female)</f>
        <v>6.1200002587617859E-3</v>
      </c>
      <c r="M20" s="15">
        <f t="shared" si="3"/>
        <v>0.9938799997412382</v>
      </c>
      <c r="O20" s="3" t="str">
        <f t="shared" si="6"/>
        <v>OK</v>
      </c>
      <c r="P20" s="3" t="str">
        <f t="shared" si="7"/>
        <v>OK</v>
      </c>
      <c r="Q20" s="3" t="str">
        <f>IF(F20&lt;'Life tables'!F20,"OK","CHECK")</f>
        <v>OK</v>
      </c>
      <c r="R20" s="3" t="str">
        <f>IF(L20&lt;'Life tables'!L20,"OK","CHECK")</f>
        <v>OK</v>
      </c>
    </row>
    <row r="21" spans="3:18" x14ac:dyDescent="0.25">
      <c r="C21" s="2">
        <v>14</v>
      </c>
      <c r="D21" s="14">
        <f t="shared" si="4"/>
        <v>9830.7540009661989</v>
      </c>
      <c r="E21" s="14">
        <f t="shared" si="0"/>
        <v>110.10444434483249</v>
      </c>
      <c r="F21" s="15">
        <f>'Life tables'!F21*(1-rf_male)</f>
        <v>1.1199999952598861E-2</v>
      </c>
      <c r="G21" s="15">
        <f t="shared" si="1"/>
        <v>0.9888000000474011</v>
      </c>
      <c r="I21" s="2">
        <v>14</v>
      </c>
      <c r="J21" s="14">
        <f t="shared" si="5"/>
        <v>9838.1104032585645</v>
      </c>
      <c r="K21" s="14">
        <f t="shared" si="2"/>
        <v>105.36615880789327</v>
      </c>
      <c r="L21" s="15">
        <f>'Life tables'!L21*(1-rf_female)</f>
        <v>1.0709999632957367E-2</v>
      </c>
      <c r="M21" s="15">
        <f t="shared" si="3"/>
        <v>0.98929000036704262</v>
      </c>
      <c r="O21" s="3" t="str">
        <f t="shared" si="6"/>
        <v>OK</v>
      </c>
      <c r="P21" s="3" t="str">
        <f t="shared" si="7"/>
        <v>OK</v>
      </c>
      <c r="Q21" s="3" t="str">
        <f>IF(F21&lt;'Life tables'!F21,"OK","CHECK")</f>
        <v>OK</v>
      </c>
      <c r="R21" s="3" t="str">
        <f>IF(L21&lt;'Life tables'!L21,"OK","CHECK")</f>
        <v>OK</v>
      </c>
    </row>
    <row r="22" spans="3:18" x14ac:dyDescent="0.25">
      <c r="C22" s="2">
        <v>15</v>
      </c>
      <c r="D22" s="14">
        <f t="shared" si="4"/>
        <v>9720.6495566213671</v>
      </c>
      <c r="E22" s="14">
        <f t="shared" si="0"/>
        <v>194.41299415384114</v>
      </c>
      <c r="F22" s="15">
        <f>'Life tables'!F22*(1-rf_male)</f>
        <v>2.000000031082427E-2</v>
      </c>
      <c r="G22" s="15">
        <f t="shared" si="1"/>
        <v>0.97999999968917573</v>
      </c>
      <c r="I22" s="2">
        <v>15</v>
      </c>
      <c r="J22" s="14">
        <f t="shared" si="5"/>
        <v>9732.7442444506705</v>
      </c>
      <c r="K22" s="14">
        <f t="shared" si="2"/>
        <v>186.13873365376639</v>
      </c>
      <c r="L22" s="15">
        <f>'Life tables'!L22*(1-rf_female)</f>
        <v>1.9124999997806098E-2</v>
      </c>
      <c r="M22" s="15">
        <f t="shared" si="3"/>
        <v>0.98087500000219385</v>
      </c>
      <c r="O22" s="3" t="str">
        <f t="shared" si="6"/>
        <v>OK</v>
      </c>
      <c r="P22" s="3" t="str">
        <f t="shared" si="7"/>
        <v>OK</v>
      </c>
      <c r="Q22" s="3" t="str">
        <f>IF(F22&lt;'Life tables'!F22,"OK","CHECK")</f>
        <v>OK</v>
      </c>
      <c r="R22" s="3" t="str">
        <f>IF(L22&lt;'Life tables'!L22,"OK","CHECK")</f>
        <v>OK</v>
      </c>
    </row>
    <row r="23" spans="3:18" x14ac:dyDescent="0.25">
      <c r="C23" s="2">
        <v>16</v>
      </c>
      <c r="D23" s="14">
        <f t="shared" si="4"/>
        <v>9526.2365624675258</v>
      </c>
      <c r="E23" s="14">
        <f t="shared" si="0"/>
        <v>320.08154835313707</v>
      </c>
      <c r="F23" s="15">
        <f>'Life tables'!F23*(1-rf_male)</f>
        <v>3.3599999984697863E-2</v>
      </c>
      <c r="G23" s="15">
        <f t="shared" si="1"/>
        <v>0.96640000001530213</v>
      </c>
      <c r="I23" s="2">
        <v>16</v>
      </c>
      <c r="J23" s="14">
        <f t="shared" si="5"/>
        <v>9546.6055107969041</v>
      </c>
      <c r="K23" s="14">
        <f t="shared" si="2"/>
        <v>306.73244019727161</v>
      </c>
      <c r="L23" s="15">
        <f>'Life tables'!L23*(1-rf_female)</f>
        <v>3.2130000537925973E-2</v>
      </c>
      <c r="M23" s="15">
        <f t="shared" si="3"/>
        <v>0.96786999946207408</v>
      </c>
      <c r="O23" s="3" t="str">
        <f t="shared" si="6"/>
        <v>OK</v>
      </c>
      <c r="P23" s="3" t="str">
        <f t="shared" si="7"/>
        <v>OK</v>
      </c>
      <c r="Q23" s="3" t="str">
        <f>IF(F23&lt;'Life tables'!F23,"OK","CHECK")</f>
        <v>OK</v>
      </c>
      <c r="R23" s="3" t="str">
        <f>IF(L23&lt;'Life tables'!L23,"OK","CHECK")</f>
        <v>OK</v>
      </c>
    </row>
    <row r="24" spans="3:18" x14ac:dyDescent="0.25">
      <c r="C24" s="2">
        <v>17</v>
      </c>
      <c r="D24" s="14">
        <f t="shared" si="4"/>
        <v>9206.1550141143889</v>
      </c>
      <c r="E24" s="14">
        <f t="shared" si="0"/>
        <v>508.17975636247417</v>
      </c>
      <c r="F24" s="15">
        <f>'Life tables'!F24*(1-rf_male)</f>
        <v>5.5199999954743312E-2</v>
      </c>
      <c r="G24" s="15">
        <f t="shared" si="1"/>
        <v>0.94480000004525666</v>
      </c>
      <c r="I24" s="2">
        <v>17</v>
      </c>
      <c r="J24" s="14">
        <f t="shared" si="5"/>
        <v>9239.8730705996331</v>
      </c>
      <c r="K24" s="14">
        <f t="shared" si="2"/>
        <v>487.7266971263673</v>
      </c>
      <c r="L24" s="15">
        <f>'Life tables'!L24*(1-rf_female)</f>
        <v>5.278499968557638E-2</v>
      </c>
      <c r="M24" s="15">
        <f t="shared" si="3"/>
        <v>0.94721500031442363</v>
      </c>
      <c r="O24" s="3" t="str">
        <f t="shared" si="6"/>
        <v>OK</v>
      </c>
      <c r="P24" s="3" t="str">
        <f t="shared" si="7"/>
        <v>OK</v>
      </c>
      <c r="Q24" s="3" t="str">
        <f>IF(F24&lt;'Life tables'!F24,"OK","CHECK")</f>
        <v>OK</v>
      </c>
      <c r="R24" s="3" t="str">
        <f>IF(L24&lt;'Life tables'!L24,"OK","CHECK")</f>
        <v>OK</v>
      </c>
    </row>
    <row r="25" spans="3:18" x14ac:dyDescent="0.25">
      <c r="C25" s="2">
        <v>18</v>
      </c>
      <c r="D25" s="14">
        <f t="shared" si="4"/>
        <v>8697.9752577519139</v>
      </c>
      <c r="E25" s="14">
        <f t="shared" si="0"/>
        <v>772.38019867678406</v>
      </c>
      <c r="F25" s="15">
        <f>'Life tables'!F25*(1-rf_male)</f>
        <v>8.8799999515796979E-2</v>
      </c>
      <c r="G25" s="15">
        <f t="shared" si="1"/>
        <v>0.91120000048420302</v>
      </c>
      <c r="I25" s="2">
        <v>18</v>
      </c>
      <c r="J25" s="14">
        <f t="shared" si="5"/>
        <v>8752.1463734732661</v>
      </c>
      <c r="K25" s="14">
        <f t="shared" si="2"/>
        <v>743.18851094465663</v>
      </c>
      <c r="L25" s="15">
        <f>'Life tables'!L25*(1-rf_female)</f>
        <v>8.491500018751677E-2</v>
      </c>
      <c r="M25" s="15">
        <f t="shared" si="3"/>
        <v>0.91508499981248326</v>
      </c>
      <c r="O25" s="3" t="str">
        <f t="shared" si="6"/>
        <v>OK</v>
      </c>
      <c r="P25" s="3" t="str">
        <f t="shared" si="7"/>
        <v>OK</v>
      </c>
      <c r="Q25" s="3" t="str">
        <f>IF(F25&lt;'Life tables'!F25,"OK","CHECK")</f>
        <v>OK</v>
      </c>
      <c r="R25" s="3" t="str">
        <f>IF(L25&lt;'Life tables'!L25,"OK","CHECK")</f>
        <v>OK</v>
      </c>
    </row>
    <row r="26" spans="3:18" x14ac:dyDescent="0.25">
      <c r="C26" s="2">
        <v>19</v>
      </c>
      <c r="D26" s="14">
        <f t="shared" si="4"/>
        <v>7925.5950590751299</v>
      </c>
      <c r="E26" s="14">
        <f t="shared" si="0"/>
        <v>1077.8809282041689</v>
      </c>
      <c r="F26" s="15">
        <f>'Life tables'!F26*(1-rf_male)</f>
        <v>0.13600000002144333</v>
      </c>
      <c r="G26" s="15">
        <f t="shared" si="1"/>
        <v>0.8639999999785567</v>
      </c>
      <c r="I26" s="2">
        <v>19</v>
      </c>
      <c r="J26" s="14">
        <f t="shared" si="5"/>
        <v>8008.9578625286094</v>
      </c>
      <c r="K26" s="14">
        <f t="shared" si="2"/>
        <v>1041.5649680214196</v>
      </c>
      <c r="L26" s="15">
        <f>'Life tables'!L26*(1-rf_female)</f>
        <v>0.13004999975022644</v>
      </c>
      <c r="M26" s="15">
        <f t="shared" si="3"/>
        <v>0.86995000024977354</v>
      </c>
      <c r="O26" s="3" t="str">
        <f t="shared" si="6"/>
        <v>OK</v>
      </c>
      <c r="P26" s="3" t="str">
        <f t="shared" si="7"/>
        <v>OK</v>
      </c>
      <c r="Q26" s="3" t="str">
        <f>IF(F26&lt;'Life tables'!F26,"OK","CHECK")</f>
        <v>OK</v>
      </c>
      <c r="R26" s="3" t="str">
        <f>IF(L26&lt;'Life tables'!L26,"OK","CHECK")</f>
        <v>OK</v>
      </c>
    </row>
    <row r="27" spans="3:18" x14ac:dyDescent="0.25">
      <c r="C27" s="2">
        <v>20</v>
      </c>
      <c r="D27" s="14">
        <f t="shared" si="4"/>
        <v>6847.7141308709615</v>
      </c>
      <c r="E27" s="14">
        <f t="shared" si="0"/>
        <v>1380.4991683236124</v>
      </c>
      <c r="F27" s="15">
        <f>'Life tables'!F27*(1-rf_male)</f>
        <v>0.20159999993282818</v>
      </c>
      <c r="G27" s="15">
        <f t="shared" si="1"/>
        <v>0.79840000006717182</v>
      </c>
      <c r="I27" s="2">
        <v>20</v>
      </c>
      <c r="J27" s="14">
        <f t="shared" si="5"/>
        <v>6967.3928945071893</v>
      </c>
      <c r="K27" s="14">
        <f t="shared" si="2"/>
        <v>1343.1739991047882</v>
      </c>
      <c r="L27" s="15">
        <f>'Life tables'!L27*(1-rf_female)</f>
        <v>0.19277999955531319</v>
      </c>
      <c r="M27" s="15">
        <f t="shared" si="3"/>
        <v>0.80722000044468678</v>
      </c>
      <c r="O27" s="3" t="str">
        <f t="shared" si="6"/>
        <v>OK</v>
      </c>
      <c r="P27" s="3" t="str">
        <f t="shared" si="7"/>
        <v>OK</v>
      </c>
      <c r="Q27" s="3" t="str">
        <f>IF(F27&lt;'Life tables'!F27,"OK","CHECK")</f>
        <v>OK</v>
      </c>
      <c r="R27" s="3" t="str">
        <f>IF(L27&lt;'Life tables'!L27,"OK","CHECK")</f>
        <v>OK</v>
      </c>
    </row>
    <row r="28" spans="3:18" x14ac:dyDescent="0.25">
      <c r="C28" s="2">
        <v>21</v>
      </c>
      <c r="D28" s="14">
        <f t="shared" si="4"/>
        <v>5467.2149625473494</v>
      </c>
      <c r="E28" s="14">
        <f t="shared" si="0"/>
        <v>1557.0628246947167</v>
      </c>
      <c r="F28" s="15">
        <f>'Life tables'!F28*(1-rf_male)</f>
        <v>0.28480000061479777</v>
      </c>
      <c r="G28" s="15">
        <f t="shared" si="1"/>
        <v>0.71519999938520229</v>
      </c>
      <c r="I28" s="2">
        <v>21</v>
      </c>
      <c r="J28" s="14">
        <f t="shared" si="5"/>
        <v>5624.2188954024014</v>
      </c>
      <c r="K28" s="14">
        <f t="shared" si="2"/>
        <v>1531.6997800521083</v>
      </c>
      <c r="L28" s="15">
        <f>'Life tables'!L28*(1-rf_female)</f>
        <v>0.2723400010807222</v>
      </c>
      <c r="M28" s="15">
        <f t="shared" si="3"/>
        <v>0.7276599989192778</v>
      </c>
      <c r="O28" s="3" t="str">
        <f t="shared" si="6"/>
        <v>OK</v>
      </c>
      <c r="P28" s="3" t="str">
        <f t="shared" si="7"/>
        <v>OK</v>
      </c>
      <c r="Q28" s="3" t="str">
        <f>IF(F28&lt;'Life tables'!F28,"OK","CHECK")</f>
        <v>OK</v>
      </c>
      <c r="R28" s="3" t="str">
        <f>IF(L28&lt;'Life tables'!L28,"OK","CHECK")</f>
        <v>OK</v>
      </c>
    </row>
    <row r="29" spans="3:18" x14ac:dyDescent="0.25">
      <c r="C29" s="2">
        <v>22</v>
      </c>
      <c r="D29" s="14">
        <f t="shared" si="4"/>
        <v>3910.1521378526327</v>
      </c>
      <c r="E29" s="14">
        <f t="shared" si="0"/>
        <v>1495.2421784795147</v>
      </c>
      <c r="F29" s="15">
        <f>'Life tables'!F29*(1-rf_male)</f>
        <v>0.38240000024670856</v>
      </c>
      <c r="G29" s="15">
        <f t="shared" si="1"/>
        <v>0.6175999997532915</v>
      </c>
      <c r="I29" s="2">
        <v>22</v>
      </c>
      <c r="J29" s="14">
        <f t="shared" si="5"/>
        <v>4092.5191153502929</v>
      </c>
      <c r="K29" s="14">
        <f t="shared" si="2"/>
        <v>1496.511458036234</v>
      </c>
      <c r="L29" s="15">
        <f>'Life tables'!L29*(1-rf_female)</f>
        <v>0.3656699983203725</v>
      </c>
      <c r="M29" s="15">
        <f t="shared" si="3"/>
        <v>0.6343300016796275</v>
      </c>
      <c r="O29" s="3" t="str">
        <f t="shared" si="6"/>
        <v>OK</v>
      </c>
      <c r="P29" s="3" t="str">
        <f t="shared" si="7"/>
        <v>OK</v>
      </c>
      <c r="Q29" s="3" t="str">
        <f>IF(F29&lt;'Life tables'!F29,"OK","CHECK")</f>
        <v>OK</v>
      </c>
      <c r="R29" s="3" t="str">
        <f>IF(L29&lt;'Life tables'!L29,"OK","CHECK")</f>
        <v>OK</v>
      </c>
    </row>
    <row r="30" spans="3:18" x14ac:dyDescent="0.25">
      <c r="C30" s="2">
        <v>23</v>
      </c>
      <c r="D30" s="14">
        <f t="shared" si="4"/>
        <v>2414.909959373118</v>
      </c>
      <c r="E30" s="14">
        <f t="shared" si="0"/>
        <v>1174.6122090029351</v>
      </c>
      <c r="F30" s="15">
        <f>'Life tables'!F30*(1-rf_male)</f>
        <v>0.48640000197268241</v>
      </c>
      <c r="G30" s="15">
        <f t="shared" si="1"/>
        <v>0.51359999802731759</v>
      </c>
      <c r="I30" s="2">
        <v>23</v>
      </c>
      <c r="J30" s="14">
        <f t="shared" si="5"/>
        <v>2596.0076573140586</v>
      </c>
      <c r="K30" s="14">
        <f t="shared" si="2"/>
        <v>1207.4550881950381</v>
      </c>
      <c r="L30" s="15">
        <f>'Life tables'!L30*(1-rf_female)</f>
        <v>0.465120002552043</v>
      </c>
      <c r="M30" s="15">
        <f t="shared" si="3"/>
        <v>0.534879997447957</v>
      </c>
      <c r="O30" s="3" t="str">
        <f t="shared" si="6"/>
        <v>OK</v>
      </c>
      <c r="P30" s="3" t="str">
        <f t="shared" si="7"/>
        <v>OK</v>
      </c>
      <c r="Q30" s="3" t="str">
        <f>IF(F30&lt;'Life tables'!F30,"OK","CHECK")</f>
        <v>OK</v>
      </c>
      <c r="R30" s="3" t="str">
        <f>IF(L30&lt;'Life tables'!L30,"OK","CHECK")</f>
        <v>OK</v>
      </c>
    </row>
    <row r="31" spans="3:18" x14ac:dyDescent="0.25">
      <c r="C31" s="2">
        <v>24</v>
      </c>
      <c r="D31" s="14">
        <f t="shared" si="4"/>
        <v>1240.2977503701829</v>
      </c>
      <c r="E31" s="14">
        <f t="shared" si="0"/>
        <v>726.31836378708226</v>
      </c>
      <c r="F31" s="15">
        <f>'Life tables'!F31*(1-rf_male)</f>
        <v>0.58560000094356623</v>
      </c>
      <c r="G31" s="15">
        <f t="shared" si="1"/>
        <v>0.41439999905643377</v>
      </c>
      <c r="I31" s="2">
        <v>24</v>
      </c>
      <c r="J31" s="14">
        <f t="shared" si="5"/>
        <v>1388.5525691190205</v>
      </c>
      <c r="K31" s="14">
        <f t="shared" si="2"/>
        <v>777.56166256083736</v>
      </c>
      <c r="L31" s="15">
        <f>'Life tables'!L31*(1-rf_female)</f>
        <v>0.55997999633112072</v>
      </c>
      <c r="M31" s="15">
        <f t="shared" si="3"/>
        <v>0.44002000366887928</v>
      </c>
      <c r="O31" s="3" t="str">
        <f t="shared" si="6"/>
        <v>OK</v>
      </c>
      <c r="P31" s="3" t="str">
        <f t="shared" si="7"/>
        <v>OK</v>
      </c>
      <c r="Q31" s="3" t="str">
        <f>IF(F31&lt;'Life tables'!F31,"OK","CHECK")</f>
        <v>OK</v>
      </c>
      <c r="R31" s="3" t="str">
        <f>IF(L31&lt;'Life tables'!L31,"OK","CHECK")</f>
        <v>OK</v>
      </c>
    </row>
    <row r="32" spans="3:18" x14ac:dyDescent="0.25">
      <c r="C32" s="2">
        <v>25</v>
      </c>
      <c r="D32" s="14">
        <f t="shared" si="4"/>
        <v>513.97938658310068</v>
      </c>
      <c r="E32" s="14">
        <f t="shared" si="0"/>
        <v>513.97938658310068</v>
      </c>
      <c r="F32" s="17">
        <v>1</v>
      </c>
      <c r="G32" s="15">
        <f t="shared" si="1"/>
        <v>0</v>
      </c>
      <c r="I32" s="2">
        <v>25</v>
      </c>
      <c r="J32" s="14">
        <f t="shared" si="5"/>
        <v>610.99090655818316</v>
      </c>
      <c r="K32" s="14">
        <f t="shared" si="2"/>
        <v>610.99090655818316</v>
      </c>
      <c r="L32" s="17">
        <v>1</v>
      </c>
      <c r="M32" s="15">
        <f t="shared" si="3"/>
        <v>0</v>
      </c>
      <c r="O32" s="3" t="str">
        <f t="shared" si="6"/>
        <v>OK</v>
      </c>
      <c r="P32" s="3" t="str">
        <f t="shared" si="7"/>
        <v>OK</v>
      </c>
    </row>
    <row r="34" spans="4:12" x14ac:dyDescent="0.25">
      <c r="D34" s="2" t="s">
        <v>69</v>
      </c>
      <c r="F34" s="19" t="str">
        <f>IF(F32=1,"OK","CHECK")</f>
        <v>OK</v>
      </c>
      <c r="L34" s="19" t="str">
        <f>IF(L32=1,"OK","CHECK")</f>
        <v>OK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08B4C678C550418386565F8F1D137C" ma:contentTypeVersion="14" ma:contentTypeDescription="Create a new document." ma:contentTypeScope="" ma:versionID="e326897f19cb1bb02b63dd9f4cf24e89">
  <xsd:schema xmlns:xsd="http://www.w3.org/2001/XMLSchema" xmlns:xs="http://www.w3.org/2001/XMLSchema" xmlns:p="http://schemas.microsoft.com/office/2006/metadata/properties" xmlns:ns2="b28f0211-d73b-432f-a0fc-ae5ba3056484" xmlns:ns3="c8df6e4a-d667-443e-9e29-83656179246f" targetNamespace="http://schemas.microsoft.com/office/2006/metadata/properties" ma:root="true" ma:fieldsID="860eb4401091697f933e118bf8973752" ns2:_="" ns3:_="">
    <xsd:import namespace="b28f0211-d73b-432f-a0fc-ae5ba3056484"/>
    <xsd:import namespace="c8df6e4a-d667-443e-9e29-8365617924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8f0211-d73b-432f-a0fc-ae5ba30564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c5664ec-2097-44f6-aef9-a995d752de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f6e4a-d667-443e-9e29-83656179246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52f956c2-a123-40b9-85dc-75d6e64e38c8}" ma:internalName="TaxCatchAll" ma:showField="CatchAllData" ma:web="c8df6e4a-d667-443e-9e29-8365617924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28f0211-d73b-432f-a0fc-ae5ba3056484">
      <Terms xmlns="http://schemas.microsoft.com/office/infopath/2007/PartnerControls"/>
    </lcf76f155ced4ddcb4097134ff3c332f>
    <TaxCatchAll xmlns="c8df6e4a-d667-443e-9e29-83656179246f" xsi:nil="true"/>
  </documentManagement>
</p:properties>
</file>

<file path=customXml/itemProps1.xml><?xml version="1.0" encoding="utf-8"?>
<ds:datastoreItem xmlns:ds="http://schemas.openxmlformats.org/officeDocument/2006/customXml" ds:itemID="{0E5E1A2F-93CE-4E34-AEDE-873E7532C869}"/>
</file>

<file path=customXml/itemProps2.xml><?xml version="1.0" encoding="utf-8"?>
<ds:datastoreItem xmlns:ds="http://schemas.openxmlformats.org/officeDocument/2006/customXml" ds:itemID="{DCEA2685-8D7F-4851-9138-3296894F010D}"/>
</file>

<file path=customXml/itemProps3.xml><?xml version="1.0" encoding="utf-8"?>
<ds:datastoreItem xmlns:ds="http://schemas.openxmlformats.org/officeDocument/2006/customXml" ds:itemID="{267ED97F-27B1-4F92-87A7-511708DA44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10</vt:i4>
      </vt:variant>
    </vt:vector>
  </HeadingPairs>
  <TitlesOfParts>
    <vt:vector size="19" baseType="lpstr">
      <vt:lpstr>Data</vt:lpstr>
      <vt:lpstr>Data checks</vt:lpstr>
      <vt:lpstr>Parameters</vt:lpstr>
      <vt:lpstr>Life tables</vt:lpstr>
      <vt:lpstr>qx chart</vt:lpstr>
      <vt:lpstr>Calculator</vt:lpstr>
      <vt:lpstr>Demographic mix chart</vt:lpstr>
      <vt:lpstr>Expectation of life</vt:lpstr>
      <vt:lpstr>Adjusted life tables</vt:lpstr>
      <vt:lpstr>calc_age</vt:lpstr>
      <vt:lpstr>calc_m</vt:lpstr>
      <vt:lpstr>calc_n</vt:lpstr>
      <vt:lpstr>calc_sex</vt:lpstr>
      <vt:lpstr>max_age</vt:lpstr>
      <vt:lpstr>min_age</vt:lpstr>
      <vt:lpstr>population</vt:lpstr>
      <vt:lpstr>radix</vt:lpstr>
      <vt:lpstr>rf_female</vt:lpstr>
      <vt:lpstr>rf_male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 Williamson</dc:creator>
  <cp:lastModifiedBy>Claire Williamson</cp:lastModifiedBy>
  <dcterms:created xsi:type="dcterms:W3CDTF">2022-09-15T07:52:38Z</dcterms:created>
  <dcterms:modified xsi:type="dcterms:W3CDTF">2022-12-08T10:15:01Z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0x010100B608B4C678C550418386565F8F1D137C</vt:lpwstr>
  </property>
</Properties>
</file>