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0920" windowHeight="9855" activeTab="2"/>
  </bookViews>
  <sheets>
    <sheet name="Data" sheetId="6" r:id="rId1"/>
    <sheet name="Parameters" sheetId="2" r:id="rId2"/>
    <sheet name="Data Analysis" sheetId="9" r:id="rId3"/>
    <sheet name="Base" sheetId="7" r:id="rId4"/>
    <sheet name="Fixed Increase" sheetId="1" r:id="rId5"/>
    <sheet name="Percentage Increase" sheetId="8" r:id="rId6"/>
    <sheet name="Results" sheetId="5" r:id="rId7"/>
  </sheets>
  <definedNames>
    <definedName name="_xlnm._FilterDatabase" localSheetId="0" hidden="1">Data!$C$5:$E$5</definedName>
    <definedName name="_xlnm._FilterDatabase" localSheetId="2" hidden="1">'Data Analysis'!$C$5:$E$5</definedName>
    <definedName name="_xlchart.v1.0" localSheetId="2" hidden="1">'Data Analysis'!$C$6:$C$305</definedName>
    <definedName name="_xlchart.v1.0" hidden="1">Data!$C$6:$C$305</definedName>
    <definedName name="_xlchart.v1.1" localSheetId="2" hidden="1">'Data Analysis'!$E$6:$E$305</definedName>
    <definedName name="_xlchart.v1.1" hidden="1">Data!$E$6:$E$305</definedName>
    <definedName name="_xlchart.v1.10" localSheetId="2" hidden="1">'Data Analysis'!$E$5</definedName>
    <definedName name="_xlchart.v1.10" hidden="1">Data!$E$5</definedName>
    <definedName name="_xlchart.v1.11" localSheetId="2" hidden="1">'Data Analysis'!$E$6:$E$305</definedName>
    <definedName name="_xlchart.v1.11" hidden="1">Data!$E$6:$E$305</definedName>
    <definedName name="_xlchart.v1.2" localSheetId="2" hidden="1">'Data Analysis'!$C$6:$C$305</definedName>
    <definedName name="_xlchart.v1.2" hidden="1">Data!$C$6:$C$305</definedName>
    <definedName name="_xlchart.v1.3" localSheetId="2" hidden="1">'Data Analysis'!$E$6:$E$305</definedName>
    <definedName name="_xlchart.v1.3" hidden="1">Data!$E$6:$E$305</definedName>
    <definedName name="_xlchart.v1.4" localSheetId="2" hidden="1">'Data Analysis'!$C$5</definedName>
    <definedName name="_xlchart.v1.4" hidden="1">Data!$C$5</definedName>
    <definedName name="_xlchart.v1.5" localSheetId="2" hidden="1">'Data Analysis'!$C$6:$C$305</definedName>
    <definedName name="_xlchart.v1.5" hidden="1">Data!$C$6:$C$305</definedName>
    <definedName name="_xlchart.v1.6" localSheetId="2" hidden="1">'Data Analysis'!$E$5</definedName>
    <definedName name="_xlchart.v1.6" hidden="1">Data!$E$5</definedName>
    <definedName name="_xlchart.v1.7" localSheetId="2" hidden="1">'Data Analysis'!$E$6:$E$305</definedName>
    <definedName name="_xlchart.v1.7" hidden="1">Data!$E$6:$E$305</definedName>
    <definedName name="_xlchart.v1.8" localSheetId="2" hidden="1">'Data Analysis'!$C$5</definedName>
    <definedName name="_xlchart.v1.8" hidden="1">Data!$C$5</definedName>
    <definedName name="_xlchart.v1.9" localSheetId="2" hidden="1">'Data Analysis'!$C$6:$C$305</definedName>
    <definedName name="_xlchart.v1.9" hidden="1">Data!$C$6:$C$305</definedName>
    <definedName name="exam_type_lookup">Parameters!$B$14:$C$22</definedName>
    <definedName name="pay_raise_lookup">Parameters!$B$7:$D$9</definedName>
    <definedName name="starting_salary">Parameters!$C$4</definedName>
    <definedName name="target_salary">Parameters!$C$11</definedName>
  </definedNames>
  <calcPr calcId="14562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3" i="8"/>
  <c r="D4" i="8"/>
  <c r="D4" i="1"/>
  <c r="E3" i="7"/>
  <c r="E39" i="9" l="1"/>
  <c r="J5" i="6" l="1"/>
  <c r="I5" i="6"/>
  <c r="C7" i="9"/>
  <c r="D7" i="9"/>
  <c r="E7" i="9"/>
  <c r="C8" i="9"/>
  <c r="D8" i="9"/>
  <c r="E8" i="9"/>
  <c r="C9" i="9"/>
  <c r="D9" i="9"/>
  <c r="E9" i="9"/>
  <c r="C10" i="9"/>
  <c r="D10" i="9"/>
  <c r="E10" i="9"/>
  <c r="C11" i="9"/>
  <c r="D11" i="9"/>
  <c r="E11" i="9"/>
  <c r="C12" i="9"/>
  <c r="D12" i="9"/>
  <c r="E12" i="9"/>
  <c r="C13" i="9"/>
  <c r="D13" i="9"/>
  <c r="E13" i="9"/>
  <c r="C14" i="9"/>
  <c r="D14" i="9"/>
  <c r="E14" i="9"/>
  <c r="C15" i="9"/>
  <c r="D15" i="9"/>
  <c r="E15" i="9"/>
  <c r="C16" i="9"/>
  <c r="D16" i="9"/>
  <c r="E16" i="9"/>
  <c r="C17" i="9"/>
  <c r="D17" i="9"/>
  <c r="E17" i="9"/>
  <c r="C18" i="9"/>
  <c r="D18" i="9"/>
  <c r="E18" i="9"/>
  <c r="C19" i="9"/>
  <c r="D19" i="9"/>
  <c r="E19" i="9"/>
  <c r="C20" i="9"/>
  <c r="D20" i="9"/>
  <c r="E20" i="9"/>
  <c r="C21" i="9"/>
  <c r="D21" i="9"/>
  <c r="E21" i="9"/>
  <c r="C22" i="9"/>
  <c r="D22" i="9"/>
  <c r="E22" i="9"/>
  <c r="C23" i="9"/>
  <c r="D23" i="9"/>
  <c r="E23" i="9"/>
  <c r="C24" i="9"/>
  <c r="D24" i="9"/>
  <c r="E24" i="9"/>
  <c r="C25" i="9"/>
  <c r="D25" i="9"/>
  <c r="E25" i="9"/>
  <c r="C26" i="9"/>
  <c r="D26" i="9"/>
  <c r="E26" i="9"/>
  <c r="C27" i="9"/>
  <c r="D27" i="9"/>
  <c r="E27" i="9"/>
  <c r="C28" i="9"/>
  <c r="D28" i="9"/>
  <c r="E28" i="9"/>
  <c r="C29" i="9"/>
  <c r="D29" i="9"/>
  <c r="E29" i="9"/>
  <c r="C30" i="9"/>
  <c r="D30" i="9"/>
  <c r="E30" i="9"/>
  <c r="C31" i="9"/>
  <c r="D31" i="9"/>
  <c r="E31" i="9"/>
  <c r="C32" i="9"/>
  <c r="D32" i="9"/>
  <c r="E32" i="9"/>
  <c r="C33" i="9"/>
  <c r="D33" i="9"/>
  <c r="E33" i="9"/>
  <c r="C34" i="9"/>
  <c r="D34" i="9"/>
  <c r="E34" i="9"/>
  <c r="C35" i="9"/>
  <c r="D35" i="9"/>
  <c r="E35" i="9"/>
  <c r="C36" i="9"/>
  <c r="D36" i="9"/>
  <c r="E36" i="9"/>
  <c r="C37" i="9"/>
  <c r="D37" i="9"/>
  <c r="E37" i="9"/>
  <c r="C38" i="9"/>
  <c r="D38" i="9"/>
  <c r="E38" i="9"/>
  <c r="C39" i="9"/>
  <c r="D39" i="9"/>
  <c r="C40" i="9"/>
  <c r="D40" i="9"/>
  <c r="E40" i="9"/>
  <c r="C41" i="9"/>
  <c r="D41" i="9"/>
  <c r="E41" i="9"/>
  <c r="C42" i="9"/>
  <c r="D42" i="9"/>
  <c r="E42" i="9"/>
  <c r="C43" i="9"/>
  <c r="D43" i="9"/>
  <c r="E43" i="9"/>
  <c r="C44" i="9"/>
  <c r="D44" i="9"/>
  <c r="E44" i="9"/>
  <c r="C45" i="9"/>
  <c r="D45" i="9"/>
  <c r="E45" i="9"/>
  <c r="C46" i="9"/>
  <c r="D46" i="9"/>
  <c r="E46" i="9"/>
  <c r="C47" i="9"/>
  <c r="D47" i="9"/>
  <c r="E47" i="9"/>
  <c r="C48" i="9"/>
  <c r="D48" i="9"/>
  <c r="E48" i="9"/>
  <c r="C49" i="9"/>
  <c r="D49" i="9"/>
  <c r="E49" i="9"/>
  <c r="C50" i="9"/>
  <c r="D50" i="9"/>
  <c r="E50" i="9"/>
  <c r="C51" i="9"/>
  <c r="D51" i="9"/>
  <c r="E51" i="9"/>
  <c r="C52" i="9"/>
  <c r="D52" i="9"/>
  <c r="E52" i="9"/>
  <c r="C53" i="9"/>
  <c r="D53" i="9"/>
  <c r="E53" i="9"/>
  <c r="C54" i="9"/>
  <c r="D54" i="9"/>
  <c r="E54" i="9"/>
  <c r="C55" i="9"/>
  <c r="D55" i="9"/>
  <c r="E55" i="9"/>
  <c r="C56" i="9"/>
  <c r="D56" i="9"/>
  <c r="E56" i="9"/>
  <c r="C57" i="9"/>
  <c r="D57" i="9"/>
  <c r="E57" i="9"/>
  <c r="C58" i="9"/>
  <c r="D58" i="9"/>
  <c r="E58" i="9"/>
  <c r="C59" i="9"/>
  <c r="D59" i="9"/>
  <c r="E59" i="9"/>
  <c r="C60" i="9"/>
  <c r="D60" i="9"/>
  <c r="E60" i="9"/>
  <c r="C61" i="9"/>
  <c r="D61" i="9"/>
  <c r="E61" i="9"/>
  <c r="C62" i="9"/>
  <c r="D62" i="9"/>
  <c r="E62" i="9"/>
  <c r="C63" i="9"/>
  <c r="D63" i="9"/>
  <c r="E63" i="9"/>
  <c r="C64" i="9"/>
  <c r="D64" i="9"/>
  <c r="E64" i="9"/>
  <c r="C65" i="9"/>
  <c r="D65" i="9"/>
  <c r="E65" i="9"/>
  <c r="C66" i="9"/>
  <c r="D66" i="9"/>
  <c r="E66" i="9"/>
  <c r="C67" i="9"/>
  <c r="D67" i="9"/>
  <c r="E67" i="9"/>
  <c r="C68" i="9"/>
  <c r="D68" i="9"/>
  <c r="E68" i="9"/>
  <c r="C69" i="9"/>
  <c r="D69" i="9"/>
  <c r="E69" i="9"/>
  <c r="C70" i="9"/>
  <c r="D70" i="9"/>
  <c r="E70" i="9"/>
  <c r="C71" i="9"/>
  <c r="D71" i="9"/>
  <c r="E71" i="9"/>
  <c r="C72" i="9"/>
  <c r="D72" i="9"/>
  <c r="E72" i="9"/>
  <c r="C73" i="9"/>
  <c r="D73" i="9"/>
  <c r="E73" i="9"/>
  <c r="C74" i="9"/>
  <c r="D74" i="9"/>
  <c r="E74" i="9"/>
  <c r="C75" i="9"/>
  <c r="D75" i="9"/>
  <c r="E75" i="9"/>
  <c r="C76" i="9"/>
  <c r="D76" i="9"/>
  <c r="E76" i="9"/>
  <c r="C77" i="9"/>
  <c r="D77" i="9"/>
  <c r="E77" i="9"/>
  <c r="C78" i="9"/>
  <c r="D78" i="9"/>
  <c r="E78" i="9"/>
  <c r="C79" i="9"/>
  <c r="D79" i="9"/>
  <c r="E79" i="9"/>
  <c r="C80" i="9"/>
  <c r="D80" i="9"/>
  <c r="E80" i="9"/>
  <c r="C81" i="9"/>
  <c r="D81" i="9"/>
  <c r="E81" i="9"/>
  <c r="C82" i="9"/>
  <c r="D82" i="9"/>
  <c r="E82" i="9"/>
  <c r="C83" i="9"/>
  <c r="D83" i="9"/>
  <c r="E83" i="9"/>
  <c r="C84" i="9"/>
  <c r="D84" i="9"/>
  <c r="E84" i="9"/>
  <c r="C85" i="9"/>
  <c r="D85" i="9"/>
  <c r="E85" i="9"/>
  <c r="C86" i="9"/>
  <c r="D86" i="9"/>
  <c r="E86" i="9"/>
  <c r="C87" i="9"/>
  <c r="D87" i="9"/>
  <c r="E87" i="9"/>
  <c r="C88" i="9"/>
  <c r="D88" i="9"/>
  <c r="E88" i="9"/>
  <c r="C89" i="9"/>
  <c r="D89" i="9"/>
  <c r="E89" i="9"/>
  <c r="C90" i="9"/>
  <c r="D90" i="9"/>
  <c r="E90" i="9"/>
  <c r="C91" i="9"/>
  <c r="D91" i="9"/>
  <c r="E91" i="9"/>
  <c r="C92" i="9"/>
  <c r="D92" i="9"/>
  <c r="E92" i="9"/>
  <c r="C93" i="9"/>
  <c r="D93" i="9"/>
  <c r="E93" i="9"/>
  <c r="C94" i="9"/>
  <c r="D94" i="9"/>
  <c r="E94" i="9"/>
  <c r="C95" i="9"/>
  <c r="D95" i="9"/>
  <c r="E95" i="9"/>
  <c r="C96" i="9"/>
  <c r="D96" i="9"/>
  <c r="E96" i="9"/>
  <c r="C97" i="9"/>
  <c r="D97" i="9"/>
  <c r="E97" i="9"/>
  <c r="C98" i="9"/>
  <c r="D98" i="9"/>
  <c r="E98" i="9"/>
  <c r="C99" i="9"/>
  <c r="D99" i="9"/>
  <c r="E99" i="9"/>
  <c r="C100" i="9"/>
  <c r="D100" i="9"/>
  <c r="E100" i="9"/>
  <c r="C101" i="9"/>
  <c r="D101" i="9"/>
  <c r="E101" i="9"/>
  <c r="C102" i="9"/>
  <c r="D102" i="9"/>
  <c r="E102" i="9"/>
  <c r="C103" i="9"/>
  <c r="D103" i="9"/>
  <c r="E103" i="9"/>
  <c r="C104" i="9"/>
  <c r="D104" i="9"/>
  <c r="E104" i="9"/>
  <c r="C105" i="9"/>
  <c r="D105" i="9"/>
  <c r="E105" i="9"/>
  <c r="C106" i="9"/>
  <c r="D106" i="9"/>
  <c r="E106" i="9"/>
  <c r="C107" i="9"/>
  <c r="D107" i="9"/>
  <c r="E107" i="9"/>
  <c r="C108" i="9"/>
  <c r="D108" i="9"/>
  <c r="E108" i="9"/>
  <c r="C109" i="9"/>
  <c r="D109" i="9"/>
  <c r="E109" i="9"/>
  <c r="C110" i="9"/>
  <c r="D110" i="9"/>
  <c r="E110" i="9"/>
  <c r="C111" i="9"/>
  <c r="D111" i="9"/>
  <c r="E111" i="9"/>
  <c r="C112" i="9"/>
  <c r="D112" i="9"/>
  <c r="E112" i="9"/>
  <c r="C113" i="9"/>
  <c r="D113" i="9"/>
  <c r="E113" i="9"/>
  <c r="C114" i="9"/>
  <c r="D114" i="9"/>
  <c r="E114" i="9"/>
  <c r="C115" i="9"/>
  <c r="D115" i="9"/>
  <c r="E115" i="9"/>
  <c r="C116" i="9"/>
  <c r="D116" i="9"/>
  <c r="E116" i="9"/>
  <c r="C117" i="9"/>
  <c r="D117" i="9"/>
  <c r="E117" i="9"/>
  <c r="C118" i="9"/>
  <c r="D118" i="9"/>
  <c r="E118" i="9"/>
  <c r="C119" i="9"/>
  <c r="D119" i="9"/>
  <c r="E119" i="9"/>
  <c r="C120" i="9"/>
  <c r="D120" i="9"/>
  <c r="E120" i="9"/>
  <c r="C121" i="9"/>
  <c r="D121" i="9"/>
  <c r="E121" i="9"/>
  <c r="C122" i="9"/>
  <c r="D122" i="9"/>
  <c r="E122" i="9"/>
  <c r="C123" i="9"/>
  <c r="D123" i="9"/>
  <c r="E123" i="9"/>
  <c r="C124" i="9"/>
  <c r="D124" i="9"/>
  <c r="E124" i="9"/>
  <c r="C125" i="9"/>
  <c r="D125" i="9"/>
  <c r="E125" i="9"/>
  <c r="C126" i="9"/>
  <c r="D126" i="9"/>
  <c r="E126" i="9"/>
  <c r="C127" i="9"/>
  <c r="D127" i="9"/>
  <c r="E127" i="9"/>
  <c r="C128" i="9"/>
  <c r="D128" i="9"/>
  <c r="E128" i="9"/>
  <c r="C129" i="9"/>
  <c r="D129" i="9"/>
  <c r="E129" i="9"/>
  <c r="C130" i="9"/>
  <c r="D130" i="9"/>
  <c r="E130" i="9"/>
  <c r="C131" i="9"/>
  <c r="D131" i="9"/>
  <c r="E131" i="9"/>
  <c r="C132" i="9"/>
  <c r="D132" i="9"/>
  <c r="E132" i="9"/>
  <c r="C133" i="9"/>
  <c r="D133" i="9"/>
  <c r="E133" i="9"/>
  <c r="C134" i="9"/>
  <c r="D134" i="9"/>
  <c r="E134" i="9"/>
  <c r="C135" i="9"/>
  <c r="D135" i="9"/>
  <c r="E135" i="9"/>
  <c r="C136" i="9"/>
  <c r="D136" i="9"/>
  <c r="E136" i="9"/>
  <c r="C137" i="9"/>
  <c r="D137" i="9"/>
  <c r="E137" i="9"/>
  <c r="C138" i="9"/>
  <c r="D138" i="9"/>
  <c r="E138" i="9"/>
  <c r="C139" i="9"/>
  <c r="D139" i="9"/>
  <c r="E139" i="9"/>
  <c r="C140" i="9"/>
  <c r="D140" i="9"/>
  <c r="E140" i="9"/>
  <c r="C141" i="9"/>
  <c r="D141" i="9"/>
  <c r="E141" i="9"/>
  <c r="C142" i="9"/>
  <c r="D142" i="9"/>
  <c r="E142" i="9"/>
  <c r="C143" i="9"/>
  <c r="D143" i="9"/>
  <c r="E143" i="9"/>
  <c r="C144" i="9"/>
  <c r="D144" i="9"/>
  <c r="E144" i="9"/>
  <c r="C145" i="9"/>
  <c r="D145" i="9"/>
  <c r="E145" i="9"/>
  <c r="C146" i="9"/>
  <c r="D146" i="9"/>
  <c r="E146" i="9"/>
  <c r="C147" i="9"/>
  <c r="D147" i="9"/>
  <c r="E147" i="9"/>
  <c r="C148" i="9"/>
  <c r="D148" i="9"/>
  <c r="E148" i="9"/>
  <c r="C149" i="9"/>
  <c r="D149" i="9"/>
  <c r="E149" i="9"/>
  <c r="C150" i="9"/>
  <c r="D150" i="9"/>
  <c r="E150" i="9"/>
  <c r="C151" i="9"/>
  <c r="D151" i="9"/>
  <c r="E151" i="9"/>
  <c r="C152" i="9"/>
  <c r="D152" i="9"/>
  <c r="E152" i="9"/>
  <c r="C153" i="9"/>
  <c r="D153" i="9"/>
  <c r="E153" i="9"/>
  <c r="C154" i="9"/>
  <c r="D154" i="9"/>
  <c r="E154" i="9"/>
  <c r="C155" i="9"/>
  <c r="D155" i="9"/>
  <c r="E155" i="9"/>
  <c r="C156" i="9"/>
  <c r="D156" i="9"/>
  <c r="E156" i="9"/>
  <c r="C157" i="9"/>
  <c r="D157" i="9"/>
  <c r="E157" i="9"/>
  <c r="C158" i="9"/>
  <c r="D158" i="9"/>
  <c r="E158" i="9"/>
  <c r="C159" i="9"/>
  <c r="D159" i="9"/>
  <c r="E159" i="9"/>
  <c r="C160" i="9"/>
  <c r="D160" i="9"/>
  <c r="E160" i="9"/>
  <c r="C161" i="9"/>
  <c r="D161" i="9"/>
  <c r="E161" i="9"/>
  <c r="C162" i="9"/>
  <c r="D162" i="9"/>
  <c r="E162" i="9"/>
  <c r="C163" i="9"/>
  <c r="D163" i="9"/>
  <c r="E163" i="9"/>
  <c r="C164" i="9"/>
  <c r="D164" i="9"/>
  <c r="E164" i="9"/>
  <c r="C165" i="9"/>
  <c r="D165" i="9"/>
  <c r="E165" i="9"/>
  <c r="C166" i="9"/>
  <c r="D166" i="9"/>
  <c r="E166" i="9"/>
  <c r="C167" i="9"/>
  <c r="D167" i="9"/>
  <c r="E167" i="9"/>
  <c r="C168" i="9"/>
  <c r="D168" i="9"/>
  <c r="E168" i="9"/>
  <c r="C169" i="9"/>
  <c r="D169" i="9"/>
  <c r="E169" i="9"/>
  <c r="C170" i="9"/>
  <c r="D170" i="9"/>
  <c r="E170" i="9"/>
  <c r="C171" i="9"/>
  <c r="D171" i="9"/>
  <c r="E171" i="9"/>
  <c r="C172" i="9"/>
  <c r="D172" i="9"/>
  <c r="E172" i="9"/>
  <c r="C173" i="9"/>
  <c r="D173" i="9"/>
  <c r="E173" i="9"/>
  <c r="C174" i="9"/>
  <c r="D174" i="9"/>
  <c r="E174" i="9"/>
  <c r="C175" i="9"/>
  <c r="D175" i="9"/>
  <c r="E175" i="9"/>
  <c r="C176" i="9"/>
  <c r="D176" i="9"/>
  <c r="E176" i="9"/>
  <c r="C177" i="9"/>
  <c r="D177" i="9"/>
  <c r="E177" i="9"/>
  <c r="C178" i="9"/>
  <c r="D178" i="9"/>
  <c r="E178" i="9"/>
  <c r="C179" i="9"/>
  <c r="D179" i="9"/>
  <c r="E179" i="9"/>
  <c r="C180" i="9"/>
  <c r="D180" i="9"/>
  <c r="E180" i="9"/>
  <c r="C181" i="9"/>
  <c r="D181" i="9"/>
  <c r="E181" i="9"/>
  <c r="C182" i="9"/>
  <c r="D182" i="9"/>
  <c r="E182" i="9"/>
  <c r="C183" i="9"/>
  <c r="D183" i="9"/>
  <c r="E183" i="9"/>
  <c r="C184" i="9"/>
  <c r="D184" i="9"/>
  <c r="E184" i="9"/>
  <c r="C185" i="9"/>
  <c r="D185" i="9"/>
  <c r="E185" i="9"/>
  <c r="C186" i="9"/>
  <c r="D186" i="9"/>
  <c r="E186" i="9"/>
  <c r="C187" i="9"/>
  <c r="D187" i="9"/>
  <c r="E187" i="9"/>
  <c r="C188" i="9"/>
  <c r="D188" i="9"/>
  <c r="E188" i="9"/>
  <c r="C189" i="9"/>
  <c r="D189" i="9"/>
  <c r="E189" i="9"/>
  <c r="C190" i="9"/>
  <c r="D190" i="9"/>
  <c r="E190" i="9"/>
  <c r="C191" i="9"/>
  <c r="D191" i="9"/>
  <c r="E191" i="9"/>
  <c r="C192" i="9"/>
  <c r="D192" i="9"/>
  <c r="E192" i="9"/>
  <c r="C193" i="9"/>
  <c r="D193" i="9"/>
  <c r="E193" i="9"/>
  <c r="C194" i="9"/>
  <c r="D194" i="9"/>
  <c r="E194" i="9"/>
  <c r="C195" i="9"/>
  <c r="D195" i="9"/>
  <c r="E195" i="9"/>
  <c r="C196" i="9"/>
  <c r="D196" i="9"/>
  <c r="E196" i="9"/>
  <c r="C197" i="9"/>
  <c r="D197" i="9"/>
  <c r="E197" i="9"/>
  <c r="C198" i="9"/>
  <c r="D198" i="9"/>
  <c r="E198" i="9"/>
  <c r="C199" i="9"/>
  <c r="D199" i="9"/>
  <c r="E199" i="9"/>
  <c r="C200" i="9"/>
  <c r="D200" i="9"/>
  <c r="E200" i="9"/>
  <c r="C201" i="9"/>
  <c r="D201" i="9"/>
  <c r="E201" i="9"/>
  <c r="C202" i="9"/>
  <c r="D202" i="9"/>
  <c r="E202" i="9"/>
  <c r="C203" i="9"/>
  <c r="D203" i="9"/>
  <c r="E203" i="9"/>
  <c r="C204" i="9"/>
  <c r="D204" i="9"/>
  <c r="E204" i="9"/>
  <c r="C205" i="9"/>
  <c r="D205" i="9"/>
  <c r="E205" i="9"/>
  <c r="C206" i="9"/>
  <c r="D206" i="9"/>
  <c r="E206" i="9"/>
  <c r="C207" i="9"/>
  <c r="D207" i="9"/>
  <c r="E207" i="9"/>
  <c r="C208" i="9"/>
  <c r="D208" i="9"/>
  <c r="E208" i="9"/>
  <c r="C209" i="9"/>
  <c r="D209" i="9"/>
  <c r="E209" i="9"/>
  <c r="C210" i="9"/>
  <c r="D210" i="9"/>
  <c r="E210" i="9"/>
  <c r="C211" i="9"/>
  <c r="D211" i="9"/>
  <c r="E211" i="9"/>
  <c r="C212" i="9"/>
  <c r="D212" i="9"/>
  <c r="E212" i="9"/>
  <c r="C213" i="9"/>
  <c r="D213" i="9"/>
  <c r="E213" i="9"/>
  <c r="C214" i="9"/>
  <c r="D214" i="9"/>
  <c r="E214" i="9"/>
  <c r="C215" i="9"/>
  <c r="D215" i="9"/>
  <c r="E215" i="9"/>
  <c r="C216" i="9"/>
  <c r="D216" i="9"/>
  <c r="E216" i="9"/>
  <c r="C217" i="9"/>
  <c r="D217" i="9"/>
  <c r="E217" i="9"/>
  <c r="C218" i="9"/>
  <c r="D218" i="9"/>
  <c r="E218" i="9"/>
  <c r="C219" i="9"/>
  <c r="D219" i="9"/>
  <c r="E219" i="9"/>
  <c r="C220" i="9"/>
  <c r="D220" i="9"/>
  <c r="E220" i="9"/>
  <c r="C221" i="9"/>
  <c r="D221" i="9"/>
  <c r="E221" i="9"/>
  <c r="C222" i="9"/>
  <c r="D222" i="9"/>
  <c r="E222" i="9"/>
  <c r="C223" i="9"/>
  <c r="D223" i="9"/>
  <c r="E223" i="9"/>
  <c r="C224" i="9"/>
  <c r="D224" i="9"/>
  <c r="E224" i="9"/>
  <c r="C225" i="9"/>
  <c r="D225" i="9"/>
  <c r="E225" i="9"/>
  <c r="C226" i="9"/>
  <c r="D226" i="9"/>
  <c r="E226" i="9"/>
  <c r="C227" i="9"/>
  <c r="D227" i="9"/>
  <c r="E227" i="9"/>
  <c r="C228" i="9"/>
  <c r="D228" i="9"/>
  <c r="E228" i="9"/>
  <c r="C229" i="9"/>
  <c r="D229" i="9"/>
  <c r="E229" i="9"/>
  <c r="C230" i="9"/>
  <c r="D230" i="9"/>
  <c r="E230" i="9"/>
  <c r="C231" i="9"/>
  <c r="D231" i="9"/>
  <c r="E231" i="9"/>
  <c r="C232" i="9"/>
  <c r="D232" i="9"/>
  <c r="E232" i="9"/>
  <c r="C233" i="9"/>
  <c r="D233" i="9"/>
  <c r="E233" i="9"/>
  <c r="C234" i="9"/>
  <c r="D234" i="9"/>
  <c r="E234" i="9"/>
  <c r="C235" i="9"/>
  <c r="D235" i="9"/>
  <c r="E235" i="9"/>
  <c r="C236" i="9"/>
  <c r="D236" i="9"/>
  <c r="E236" i="9"/>
  <c r="C237" i="9"/>
  <c r="D237" i="9"/>
  <c r="E237" i="9"/>
  <c r="C238" i="9"/>
  <c r="D238" i="9"/>
  <c r="E238" i="9"/>
  <c r="C239" i="9"/>
  <c r="D239" i="9"/>
  <c r="E239" i="9"/>
  <c r="C240" i="9"/>
  <c r="D240" i="9"/>
  <c r="E240" i="9"/>
  <c r="C241" i="9"/>
  <c r="D241" i="9"/>
  <c r="E241" i="9"/>
  <c r="C242" i="9"/>
  <c r="D242" i="9"/>
  <c r="E242" i="9"/>
  <c r="C243" i="9"/>
  <c r="D243" i="9"/>
  <c r="E243" i="9"/>
  <c r="C244" i="9"/>
  <c r="D244" i="9"/>
  <c r="E244" i="9"/>
  <c r="C245" i="9"/>
  <c r="D245" i="9"/>
  <c r="E245" i="9"/>
  <c r="C246" i="9"/>
  <c r="D246" i="9"/>
  <c r="E246" i="9"/>
  <c r="C247" i="9"/>
  <c r="D247" i="9"/>
  <c r="E247" i="9"/>
  <c r="C248" i="9"/>
  <c r="D248" i="9"/>
  <c r="E248" i="9"/>
  <c r="C249" i="9"/>
  <c r="D249" i="9"/>
  <c r="E249" i="9"/>
  <c r="C250" i="9"/>
  <c r="D250" i="9"/>
  <c r="E250" i="9"/>
  <c r="C251" i="9"/>
  <c r="D251" i="9"/>
  <c r="E251" i="9"/>
  <c r="C252" i="9"/>
  <c r="D252" i="9"/>
  <c r="E252" i="9"/>
  <c r="C253" i="9"/>
  <c r="D253" i="9"/>
  <c r="E253" i="9"/>
  <c r="C254" i="9"/>
  <c r="D254" i="9"/>
  <c r="E254" i="9"/>
  <c r="C255" i="9"/>
  <c r="D255" i="9"/>
  <c r="E255" i="9"/>
  <c r="C256" i="9"/>
  <c r="D256" i="9"/>
  <c r="E256" i="9"/>
  <c r="C257" i="9"/>
  <c r="D257" i="9"/>
  <c r="E257" i="9"/>
  <c r="C258" i="9"/>
  <c r="D258" i="9"/>
  <c r="E258" i="9"/>
  <c r="C259" i="9"/>
  <c r="D259" i="9"/>
  <c r="E259" i="9"/>
  <c r="C260" i="9"/>
  <c r="D260" i="9"/>
  <c r="E260" i="9"/>
  <c r="C261" i="9"/>
  <c r="D261" i="9"/>
  <c r="E261" i="9"/>
  <c r="C262" i="9"/>
  <c r="D262" i="9"/>
  <c r="E262" i="9"/>
  <c r="C263" i="9"/>
  <c r="D263" i="9"/>
  <c r="E263" i="9"/>
  <c r="C264" i="9"/>
  <c r="D264" i="9"/>
  <c r="E264" i="9"/>
  <c r="C265" i="9"/>
  <c r="D265" i="9"/>
  <c r="E265" i="9"/>
  <c r="C266" i="9"/>
  <c r="D266" i="9"/>
  <c r="E266" i="9"/>
  <c r="C267" i="9"/>
  <c r="D267" i="9"/>
  <c r="E267" i="9"/>
  <c r="C268" i="9"/>
  <c r="D268" i="9"/>
  <c r="E268" i="9"/>
  <c r="C269" i="9"/>
  <c r="D269" i="9"/>
  <c r="E269" i="9"/>
  <c r="C270" i="9"/>
  <c r="D270" i="9"/>
  <c r="E270" i="9"/>
  <c r="C271" i="9"/>
  <c r="D271" i="9"/>
  <c r="E271" i="9"/>
  <c r="C272" i="9"/>
  <c r="D272" i="9"/>
  <c r="E272" i="9"/>
  <c r="C273" i="9"/>
  <c r="D273" i="9"/>
  <c r="E273" i="9"/>
  <c r="C274" i="9"/>
  <c r="D274" i="9"/>
  <c r="E274" i="9"/>
  <c r="C275" i="9"/>
  <c r="D275" i="9"/>
  <c r="E275" i="9"/>
  <c r="C276" i="9"/>
  <c r="D276" i="9"/>
  <c r="E276" i="9"/>
  <c r="C277" i="9"/>
  <c r="D277" i="9"/>
  <c r="E277" i="9"/>
  <c r="C278" i="9"/>
  <c r="D278" i="9"/>
  <c r="E278" i="9"/>
  <c r="C279" i="9"/>
  <c r="D279" i="9"/>
  <c r="E279" i="9"/>
  <c r="C280" i="9"/>
  <c r="D280" i="9"/>
  <c r="E280" i="9"/>
  <c r="C281" i="9"/>
  <c r="D281" i="9"/>
  <c r="E281" i="9"/>
  <c r="C282" i="9"/>
  <c r="D282" i="9"/>
  <c r="E282" i="9"/>
  <c r="C283" i="9"/>
  <c r="D283" i="9"/>
  <c r="E283" i="9"/>
  <c r="C284" i="9"/>
  <c r="D284" i="9"/>
  <c r="E284" i="9"/>
  <c r="C285" i="9"/>
  <c r="D285" i="9"/>
  <c r="E285" i="9"/>
  <c r="C286" i="9"/>
  <c r="D286" i="9"/>
  <c r="E286" i="9"/>
  <c r="C287" i="9"/>
  <c r="D287" i="9"/>
  <c r="E287" i="9"/>
  <c r="C288" i="9"/>
  <c r="D288" i="9"/>
  <c r="E288" i="9"/>
  <c r="C289" i="9"/>
  <c r="D289" i="9"/>
  <c r="E289" i="9"/>
  <c r="C290" i="9"/>
  <c r="D290" i="9"/>
  <c r="E290" i="9"/>
  <c r="C291" i="9"/>
  <c r="D291" i="9"/>
  <c r="E291" i="9"/>
  <c r="C292" i="9"/>
  <c r="D292" i="9"/>
  <c r="E292" i="9"/>
  <c r="C293" i="9"/>
  <c r="D293" i="9"/>
  <c r="E293" i="9"/>
  <c r="C294" i="9"/>
  <c r="D294" i="9"/>
  <c r="E294" i="9"/>
  <c r="C295" i="9"/>
  <c r="D295" i="9"/>
  <c r="E295" i="9"/>
  <c r="C296" i="9"/>
  <c r="D296" i="9"/>
  <c r="E296" i="9"/>
  <c r="C297" i="9"/>
  <c r="D297" i="9"/>
  <c r="E297" i="9"/>
  <c r="C298" i="9"/>
  <c r="D298" i="9"/>
  <c r="E298" i="9"/>
  <c r="C299" i="9"/>
  <c r="D299" i="9"/>
  <c r="E299" i="9"/>
  <c r="C300" i="9"/>
  <c r="D300" i="9"/>
  <c r="E300" i="9"/>
  <c r="C301" i="9"/>
  <c r="D301" i="9"/>
  <c r="E301" i="9"/>
  <c r="C302" i="9"/>
  <c r="D302" i="9"/>
  <c r="E302" i="9"/>
  <c r="C303" i="9"/>
  <c r="D303" i="9"/>
  <c r="E303" i="9"/>
  <c r="C304" i="9"/>
  <c r="D304" i="9"/>
  <c r="E304" i="9"/>
  <c r="C305" i="9"/>
  <c r="D305" i="9"/>
  <c r="E305" i="9"/>
  <c r="D6" i="9"/>
  <c r="E6" i="9"/>
  <c r="C6" i="9"/>
  <c r="J6" i="6"/>
  <c r="I22" i="9"/>
  <c r="C11" i="2" s="1"/>
  <c r="I21" i="9"/>
  <c r="I20" i="9"/>
  <c r="D13" i="5" s="1"/>
  <c r="I19" i="9"/>
  <c r="I18" i="9"/>
  <c r="J18" i="9" s="1"/>
  <c r="I17" i="9"/>
  <c r="I16" i="9"/>
  <c r="D9" i="5" s="1"/>
  <c r="I15" i="9"/>
  <c r="I14" i="9"/>
  <c r="C16" i="8"/>
  <c r="C15" i="8"/>
  <c r="C14" i="8"/>
  <c r="C13" i="8"/>
  <c r="C12" i="8"/>
  <c r="C11" i="8"/>
  <c r="C10" i="8"/>
  <c r="C9" i="8"/>
  <c r="C8" i="8"/>
  <c r="C16" i="1"/>
  <c r="C15" i="1"/>
  <c r="C14" i="1"/>
  <c r="C13" i="1"/>
  <c r="C12" i="1"/>
  <c r="C11" i="1"/>
  <c r="C10" i="1"/>
  <c r="C9" i="1"/>
  <c r="C8" i="1"/>
  <c r="C9" i="7"/>
  <c r="C10" i="7"/>
  <c r="C11" i="7"/>
  <c r="C12" i="7"/>
  <c r="C13" i="7"/>
  <c r="C14" i="7"/>
  <c r="C15" i="7"/>
  <c r="C16" i="7"/>
  <c r="C8" i="7"/>
  <c r="J17" i="9" l="1"/>
  <c r="J21" i="9"/>
  <c r="J15" i="9"/>
  <c r="I24" i="9"/>
  <c r="D7" i="5"/>
  <c r="D12" i="5"/>
  <c r="D8" i="5"/>
  <c r="I26" i="9"/>
  <c r="J20" i="9"/>
  <c r="J16" i="9"/>
  <c r="D15" i="5"/>
  <c r="D11" i="5"/>
  <c r="J19" i="9"/>
  <c r="D14" i="5"/>
  <c r="D10" i="5"/>
  <c r="J22" i="9"/>
  <c r="I25" i="9"/>
  <c r="I9" i="6"/>
  <c r="I8" i="6"/>
  <c r="I7" i="6"/>
  <c r="J7" i="6" s="1"/>
  <c r="I6" i="6"/>
  <c r="D9" i="8"/>
  <c r="E9" i="8" s="1"/>
  <c r="D10" i="8"/>
  <c r="E10" i="8" s="1"/>
  <c r="D11" i="8"/>
  <c r="E11" i="8" s="1"/>
  <c r="D12" i="8"/>
  <c r="E12" i="8" s="1"/>
  <c r="D13" i="8"/>
  <c r="E13" i="8" s="1"/>
  <c r="D14" i="8"/>
  <c r="E14" i="8" s="1"/>
  <c r="D15" i="8"/>
  <c r="E15" i="8" s="1"/>
  <c r="D16" i="8"/>
  <c r="E16" i="8" s="1"/>
  <c r="F8" i="8"/>
  <c r="F7" i="5" s="1"/>
  <c r="D16" i="7"/>
  <c r="D15" i="7"/>
  <c r="D14" i="7"/>
  <c r="D13" i="7"/>
  <c r="D12" i="7"/>
  <c r="D11" i="7"/>
  <c r="D10" i="7"/>
  <c r="D9" i="7"/>
  <c r="E8" i="7"/>
  <c r="F8" i="1"/>
  <c r="E7" i="5" s="1"/>
  <c r="I27" i="9" l="1"/>
  <c r="I28" i="9" s="1"/>
  <c r="F9" i="8"/>
  <c r="E9" i="7"/>
  <c r="C7" i="5"/>
  <c r="H7" i="5" s="1"/>
  <c r="J25" i="9" l="1"/>
  <c r="D32" i="5" s="1"/>
  <c r="J27" i="9"/>
  <c r="J24" i="9"/>
  <c r="J26" i="9"/>
  <c r="D33" i="5" s="1"/>
  <c r="F10" i="8"/>
  <c r="F8" i="5"/>
  <c r="E10" i="7"/>
  <c r="C8" i="5"/>
  <c r="D31" i="5" l="1"/>
  <c r="D34" i="5" s="1"/>
  <c r="D36" i="5" s="1"/>
  <c r="J28" i="9"/>
  <c r="F11" i="8"/>
  <c r="F9" i="5"/>
  <c r="E11" i="7"/>
  <c r="C9" i="5"/>
  <c r="F12" i="8" l="1"/>
  <c r="F10" i="5"/>
  <c r="E12" i="7"/>
  <c r="C10" i="5"/>
  <c r="F11" i="5" l="1"/>
  <c r="F13" i="8"/>
  <c r="E13" i="7"/>
  <c r="C11" i="5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9" i="1"/>
  <c r="E9" i="1" s="1"/>
  <c r="F9" i="1" s="1"/>
  <c r="F14" i="8" l="1"/>
  <c r="D21" i="8"/>
  <c r="F12" i="5"/>
  <c r="E8" i="5"/>
  <c r="H8" i="5" s="1"/>
  <c r="F10" i="1"/>
  <c r="E14" i="7"/>
  <c r="D21" i="7"/>
  <c r="C12" i="5"/>
  <c r="F15" i="8" l="1"/>
  <c r="F13" i="5"/>
  <c r="F11" i="1"/>
  <c r="E9" i="5"/>
  <c r="H9" i="5" s="1"/>
  <c r="E15" i="7"/>
  <c r="C13" i="5"/>
  <c r="F16" i="8" l="1"/>
  <c r="D22" i="8"/>
  <c r="F14" i="5"/>
  <c r="F12" i="1"/>
  <c r="E10" i="5"/>
  <c r="H10" i="5" s="1"/>
  <c r="E16" i="7"/>
  <c r="D22" i="7"/>
  <c r="C14" i="5"/>
  <c r="F18" i="8" l="1"/>
  <c r="F19" i="8" s="1"/>
  <c r="D23" i="8"/>
  <c r="D24" i="8" s="1"/>
  <c r="E22" i="8" s="1"/>
  <c r="F15" i="5"/>
  <c r="F13" i="1"/>
  <c r="E11" i="5"/>
  <c r="H11" i="5" s="1"/>
  <c r="D23" i="7"/>
  <c r="C15" i="5"/>
  <c r="F32" i="5" l="1"/>
  <c r="E24" i="8"/>
  <c r="D25" i="8"/>
  <c r="E21" i="8"/>
  <c r="F31" i="5" s="1"/>
  <c r="E23" i="8"/>
  <c r="F33" i="5" s="1"/>
  <c r="F14" i="1"/>
  <c r="D21" i="1"/>
  <c r="E12" i="5"/>
  <c r="H12" i="5" s="1"/>
  <c r="D24" i="7"/>
  <c r="E23" i="7" s="1"/>
  <c r="C33" i="5" s="1"/>
  <c r="F34" i="5" l="1"/>
  <c r="F36" i="5" s="1"/>
  <c r="E25" i="8"/>
  <c r="F15" i="1"/>
  <c r="E13" i="5"/>
  <c r="H13" i="5" s="1"/>
  <c r="E24" i="7"/>
  <c r="D25" i="7"/>
  <c r="E21" i="7"/>
  <c r="C31" i="5" s="1"/>
  <c r="E22" i="7"/>
  <c r="C32" i="5" s="1"/>
  <c r="F16" i="1" l="1"/>
  <c r="D22" i="1"/>
  <c r="E14" i="5"/>
  <c r="H14" i="5" s="1"/>
  <c r="C34" i="5"/>
  <c r="C36" i="5" s="1"/>
  <c r="E25" i="7"/>
  <c r="D23" i="1" l="1"/>
  <c r="D24" i="1" s="1"/>
  <c r="E15" i="5"/>
  <c r="H15" i="5" s="1"/>
  <c r="F18" i="1"/>
  <c r="F19" i="1" s="1"/>
  <c r="D25" i="1" l="1"/>
  <c r="E24" i="1"/>
  <c r="E21" i="1"/>
  <c r="E23" i="1"/>
  <c r="E33" i="5" s="1"/>
  <c r="E22" i="1"/>
  <c r="E32" i="5" s="1"/>
  <c r="E31" i="5" l="1"/>
  <c r="E34" i="5" s="1"/>
  <c r="E36" i="5" s="1"/>
  <c r="E25" i="1"/>
</calcChain>
</file>

<file path=xl/sharedStrings.xml><?xml version="1.0" encoding="utf-8"?>
<sst xmlns="http://schemas.openxmlformats.org/spreadsheetml/2006/main" count="129" uniqueCount="53">
  <si>
    <t>Exam Type</t>
  </si>
  <si>
    <t>Technical</t>
  </si>
  <si>
    <t>Specialist</t>
  </si>
  <si>
    <t>Summative</t>
  </si>
  <si>
    <t>Pay Raise</t>
  </si>
  <si>
    <t>Starting Salary</t>
  </si>
  <si>
    <t>Pay Raise ($)</t>
  </si>
  <si>
    <t>Salary</t>
  </si>
  <si>
    <t>Target Salary</t>
  </si>
  <si>
    <t>Difference from Target:</t>
  </si>
  <si>
    <t>Fixed increase to pay raises</t>
  </si>
  <si>
    <t>Percentage increase to pay raises</t>
  </si>
  <si>
    <t>Pay Raise Multiple</t>
  </si>
  <si>
    <t>Pay Raise Multiplier</t>
  </si>
  <si>
    <t>Fixed Increase</t>
  </si>
  <si>
    <t>Percentage Increase</t>
  </si>
  <si>
    <t>Base</t>
  </si>
  <si>
    <t>Technical 1</t>
  </si>
  <si>
    <t>Technical 2</t>
  </si>
  <si>
    <t>Technical 3</t>
  </si>
  <si>
    <t>Technical 4</t>
  </si>
  <si>
    <t>Technical 5</t>
  </si>
  <si>
    <t>Specialist 1</t>
  </si>
  <si>
    <t>Specialist 2</t>
  </si>
  <si>
    <t>Min</t>
  </si>
  <si>
    <t>Max</t>
  </si>
  <si>
    <t>Mean</t>
  </si>
  <si>
    <t>Median</t>
  </si>
  <si>
    <t>Current Pay Raise</t>
  </si>
  <si>
    <t>Revised pay raise including fixed increase</t>
  </si>
  <si>
    <t>Check:</t>
  </si>
  <si>
    <t>N/A</t>
  </si>
  <si>
    <t>Total</t>
  </si>
  <si>
    <t>Number of exams passed</t>
  </si>
  <si>
    <t>ID</t>
  </si>
  <si>
    <t>Survey Mean</t>
  </si>
  <si>
    <t>Minimum salary in survey  equal to starting salary</t>
  </si>
  <si>
    <t>Maximum salary in survey within reasonable range of current total salary</t>
  </si>
  <si>
    <t>Check total</t>
  </si>
  <si>
    <t>Check starting salaries all match at 20,000</t>
  </si>
  <si>
    <t>Check total salaries for survey data and two new scenarios all match</t>
  </si>
  <si>
    <t>Check salaries increasing with each pass</t>
  </si>
  <si>
    <t>Data provided by Investment Analyst Institute</t>
  </si>
  <si>
    <t>Spread of salaries appears reasonable within expected minium and maxiumum ranges with no obvious outliers</t>
  </si>
  <si>
    <t>Count</t>
  </si>
  <si>
    <t>Expect 300 data points</t>
  </si>
  <si>
    <t>starting_salary</t>
  </si>
  <si>
    <t>target_salary</t>
  </si>
  <si>
    <t>exam_type_lookup</t>
  </si>
  <si>
    <t>pay_raise_lookup</t>
  </si>
  <si>
    <t>Revised Percentage of Salary Pay Raise</t>
  </si>
  <si>
    <t>Exam type</t>
  </si>
  <si>
    <t>Proportion of Pay Raise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</si>
</sst>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ill="1"/>
    <xf numFmtId="164" fontId="0" fillId="0" borderId="0" xfId="1" applyFont="1"/>
    <xf numFmtId="164" fontId="0" fillId="0" borderId="1" xfId="1" applyFont="1" applyBorder="1"/>
    <xf numFmtId="0" fontId="2" fillId="0" borderId="1" xfId="0" applyFont="1" applyBorder="1"/>
    <xf numFmtId="9" fontId="0" fillId="0" borderId="1" xfId="0" applyNumberFormat="1" applyBorder="1"/>
    <xf numFmtId="9" fontId="0" fillId="0" borderId="1" xfId="2" applyFont="1" applyBorder="1"/>
    <xf numFmtId="0" fontId="2" fillId="0" borderId="0" xfId="0" applyFont="1" applyFill="1" applyBorder="1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10" fontId="0" fillId="0" borderId="1" xfId="2" applyNumberFormat="1" applyFont="1" applyBorder="1"/>
    <xf numFmtId="10" fontId="0" fillId="3" borderId="1" xfId="0" applyNumberFormat="1" applyFill="1" applyBorder="1"/>
    <xf numFmtId="164" fontId="0" fillId="0" borderId="1" xfId="0" applyNumberFormat="1" applyBorder="1"/>
    <xf numFmtId="164" fontId="0" fillId="2" borderId="1" xfId="1" applyFont="1" applyFill="1" applyBorder="1"/>
    <xf numFmtId="0" fontId="0" fillId="3" borderId="1" xfId="0" applyFill="1" applyBorder="1"/>
    <xf numFmtId="43" fontId="0" fillId="0" borderId="1" xfId="0" applyNumberFormat="1" applyBorder="1"/>
    <xf numFmtId="0" fontId="0" fillId="4" borderId="1" xfId="0" applyFill="1" applyBorder="1"/>
    <xf numFmtId="165" fontId="0" fillId="3" borderId="1" xfId="1" applyNumberFormat="1" applyFont="1" applyFill="1" applyBorder="1"/>
    <xf numFmtId="0" fontId="0" fillId="4" borderId="0" xfId="0" applyFill="1"/>
    <xf numFmtId="0" fontId="3" fillId="0" borderId="0" xfId="0" applyFont="1"/>
    <xf numFmtId="0" fontId="0" fillId="0" borderId="2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Data!$E$5</c:f>
              <c:strCache>
                <c:ptCount val="1"/>
                <c:pt idx="0">
                  <c:v>Salary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Data!$C$6:$C$305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Data!$E$6:$E$305</c:f>
              <c:numCache>
                <c:formatCode>General</c:formatCode>
                <c:ptCount val="300"/>
                <c:pt idx="0">
                  <c:v>30011</c:v>
                </c:pt>
                <c:pt idx="1">
                  <c:v>31120</c:v>
                </c:pt>
                <c:pt idx="2">
                  <c:v>37011</c:v>
                </c:pt>
                <c:pt idx="3">
                  <c:v>20000</c:v>
                </c:pt>
                <c:pt idx="4">
                  <c:v>25356</c:v>
                </c:pt>
                <c:pt idx="5">
                  <c:v>35703</c:v>
                </c:pt>
                <c:pt idx="6">
                  <c:v>39156</c:v>
                </c:pt>
                <c:pt idx="7">
                  <c:v>36643</c:v>
                </c:pt>
                <c:pt idx="8">
                  <c:v>27480</c:v>
                </c:pt>
                <c:pt idx="9">
                  <c:v>20000</c:v>
                </c:pt>
                <c:pt idx="10">
                  <c:v>43295</c:v>
                </c:pt>
                <c:pt idx="11">
                  <c:v>34817</c:v>
                </c:pt>
                <c:pt idx="12">
                  <c:v>26957</c:v>
                </c:pt>
                <c:pt idx="13">
                  <c:v>37139</c:v>
                </c:pt>
                <c:pt idx="14">
                  <c:v>23663</c:v>
                </c:pt>
                <c:pt idx="15">
                  <c:v>38503</c:v>
                </c:pt>
                <c:pt idx="16">
                  <c:v>35371</c:v>
                </c:pt>
                <c:pt idx="17">
                  <c:v>39946</c:v>
                </c:pt>
                <c:pt idx="18">
                  <c:v>22997</c:v>
                </c:pt>
                <c:pt idx="19">
                  <c:v>41620</c:v>
                </c:pt>
                <c:pt idx="20">
                  <c:v>29939</c:v>
                </c:pt>
                <c:pt idx="21">
                  <c:v>29883</c:v>
                </c:pt>
                <c:pt idx="22">
                  <c:v>34385</c:v>
                </c:pt>
                <c:pt idx="23">
                  <c:v>27422</c:v>
                </c:pt>
                <c:pt idx="24">
                  <c:v>44642</c:v>
                </c:pt>
                <c:pt idx="25">
                  <c:v>24792</c:v>
                </c:pt>
                <c:pt idx="26">
                  <c:v>41189</c:v>
                </c:pt>
                <c:pt idx="27">
                  <c:v>28820</c:v>
                </c:pt>
                <c:pt idx="28">
                  <c:v>36303</c:v>
                </c:pt>
                <c:pt idx="29">
                  <c:v>35536</c:v>
                </c:pt>
                <c:pt idx="30">
                  <c:v>35807</c:v>
                </c:pt>
                <c:pt idx="31">
                  <c:v>26813</c:v>
                </c:pt>
                <c:pt idx="32">
                  <c:v>20000</c:v>
                </c:pt>
                <c:pt idx="33">
                  <c:v>42682</c:v>
                </c:pt>
                <c:pt idx="34">
                  <c:v>29850</c:v>
                </c:pt>
                <c:pt idx="35">
                  <c:v>24013</c:v>
                </c:pt>
                <c:pt idx="36">
                  <c:v>30713</c:v>
                </c:pt>
                <c:pt idx="37">
                  <c:v>27944</c:v>
                </c:pt>
                <c:pt idx="38">
                  <c:v>28375</c:v>
                </c:pt>
                <c:pt idx="39">
                  <c:v>30120</c:v>
                </c:pt>
                <c:pt idx="40">
                  <c:v>40843</c:v>
                </c:pt>
                <c:pt idx="41">
                  <c:v>20000</c:v>
                </c:pt>
                <c:pt idx="42">
                  <c:v>30675</c:v>
                </c:pt>
                <c:pt idx="43">
                  <c:v>29673</c:v>
                </c:pt>
                <c:pt idx="44">
                  <c:v>27774</c:v>
                </c:pt>
                <c:pt idx="45">
                  <c:v>35360</c:v>
                </c:pt>
                <c:pt idx="46">
                  <c:v>46000</c:v>
                </c:pt>
                <c:pt idx="47">
                  <c:v>31163</c:v>
                </c:pt>
                <c:pt idx="48">
                  <c:v>30367</c:v>
                </c:pt>
                <c:pt idx="49">
                  <c:v>21770</c:v>
                </c:pt>
                <c:pt idx="50">
                  <c:v>32246</c:v>
                </c:pt>
                <c:pt idx="51">
                  <c:v>27589</c:v>
                </c:pt>
                <c:pt idx="52">
                  <c:v>35587</c:v>
                </c:pt>
                <c:pt idx="53">
                  <c:v>29082</c:v>
                </c:pt>
                <c:pt idx="54">
                  <c:v>27225</c:v>
                </c:pt>
                <c:pt idx="55">
                  <c:v>37232</c:v>
                </c:pt>
                <c:pt idx="56">
                  <c:v>35739</c:v>
                </c:pt>
                <c:pt idx="57">
                  <c:v>25004</c:v>
                </c:pt>
                <c:pt idx="58">
                  <c:v>40593</c:v>
                </c:pt>
                <c:pt idx="59">
                  <c:v>22140</c:v>
                </c:pt>
                <c:pt idx="60">
                  <c:v>29321</c:v>
                </c:pt>
                <c:pt idx="61">
                  <c:v>42516</c:v>
                </c:pt>
                <c:pt idx="62">
                  <c:v>20927</c:v>
                </c:pt>
                <c:pt idx="63">
                  <c:v>38639</c:v>
                </c:pt>
                <c:pt idx="64">
                  <c:v>23605</c:v>
                </c:pt>
                <c:pt idx="65">
                  <c:v>30386</c:v>
                </c:pt>
                <c:pt idx="66">
                  <c:v>43148</c:v>
                </c:pt>
                <c:pt idx="67">
                  <c:v>43843</c:v>
                </c:pt>
                <c:pt idx="68">
                  <c:v>43618</c:v>
                </c:pt>
                <c:pt idx="69">
                  <c:v>38116</c:v>
                </c:pt>
                <c:pt idx="70">
                  <c:v>39270</c:v>
                </c:pt>
                <c:pt idx="71">
                  <c:v>27573</c:v>
                </c:pt>
                <c:pt idx="72">
                  <c:v>37038</c:v>
                </c:pt>
                <c:pt idx="73">
                  <c:v>20578</c:v>
                </c:pt>
                <c:pt idx="74">
                  <c:v>43163</c:v>
                </c:pt>
                <c:pt idx="75">
                  <c:v>28625</c:v>
                </c:pt>
                <c:pt idx="76">
                  <c:v>28040</c:v>
                </c:pt>
                <c:pt idx="77">
                  <c:v>36758</c:v>
                </c:pt>
                <c:pt idx="78">
                  <c:v>44100</c:v>
                </c:pt>
                <c:pt idx="79">
                  <c:v>28799</c:v>
                </c:pt>
                <c:pt idx="80">
                  <c:v>34499</c:v>
                </c:pt>
                <c:pt idx="81">
                  <c:v>36637</c:v>
                </c:pt>
                <c:pt idx="82">
                  <c:v>36212</c:v>
                </c:pt>
                <c:pt idx="83">
                  <c:v>29459</c:v>
                </c:pt>
                <c:pt idx="84">
                  <c:v>44788</c:v>
                </c:pt>
                <c:pt idx="85">
                  <c:v>33225</c:v>
                </c:pt>
                <c:pt idx="86">
                  <c:v>33107</c:v>
                </c:pt>
                <c:pt idx="87">
                  <c:v>30469</c:v>
                </c:pt>
                <c:pt idx="88">
                  <c:v>38937</c:v>
                </c:pt>
                <c:pt idx="89">
                  <c:v>36491</c:v>
                </c:pt>
                <c:pt idx="90">
                  <c:v>40313</c:v>
                </c:pt>
                <c:pt idx="91">
                  <c:v>25680</c:v>
                </c:pt>
                <c:pt idx="92">
                  <c:v>43344</c:v>
                </c:pt>
                <c:pt idx="93">
                  <c:v>24268</c:v>
                </c:pt>
                <c:pt idx="94">
                  <c:v>23813</c:v>
                </c:pt>
                <c:pt idx="95">
                  <c:v>33134</c:v>
                </c:pt>
                <c:pt idx="96">
                  <c:v>37631</c:v>
                </c:pt>
                <c:pt idx="97">
                  <c:v>24006</c:v>
                </c:pt>
                <c:pt idx="98">
                  <c:v>20990</c:v>
                </c:pt>
                <c:pt idx="99">
                  <c:v>24291</c:v>
                </c:pt>
                <c:pt idx="100">
                  <c:v>27436</c:v>
                </c:pt>
                <c:pt idx="101">
                  <c:v>24007</c:v>
                </c:pt>
                <c:pt idx="102">
                  <c:v>39494</c:v>
                </c:pt>
                <c:pt idx="103">
                  <c:v>44373</c:v>
                </c:pt>
                <c:pt idx="104">
                  <c:v>29898</c:v>
                </c:pt>
                <c:pt idx="105">
                  <c:v>42342</c:v>
                </c:pt>
                <c:pt idx="106">
                  <c:v>29297</c:v>
                </c:pt>
                <c:pt idx="107">
                  <c:v>26465</c:v>
                </c:pt>
                <c:pt idx="108">
                  <c:v>29958</c:v>
                </c:pt>
                <c:pt idx="109">
                  <c:v>21410</c:v>
                </c:pt>
                <c:pt idx="110">
                  <c:v>21407</c:v>
                </c:pt>
                <c:pt idx="111">
                  <c:v>25721</c:v>
                </c:pt>
                <c:pt idx="112">
                  <c:v>38944</c:v>
                </c:pt>
                <c:pt idx="113">
                  <c:v>40603</c:v>
                </c:pt>
                <c:pt idx="114">
                  <c:v>26252</c:v>
                </c:pt>
                <c:pt idx="115">
                  <c:v>42262</c:v>
                </c:pt>
                <c:pt idx="116">
                  <c:v>22851</c:v>
                </c:pt>
                <c:pt idx="117">
                  <c:v>24479</c:v>
                </c:pt>
                <c:pt idx="118">
                  <c:v>27379</c:v>
                </c:pt>
                <c:pt idx="119">
                  <c:v>26835</c:v>
                </c:pt>
                <c:pt idx="120">
                  <c:v>39526</c:v>
                </c:pt>
                <c:pt idx="121">
                  <c:v>39908</c:v>
                </c:pt>
                <c:pt idx="122">
                  <c:v>44335</c:v>
                </c:pt>
                <c:pt idx="123">
                  <c:v>20424</c:v>
                </c:pt>
                <c:pt idx="124">
                  <c:v>44142</c:v>
                </c:pt>
                <c:pt idx="125">
                  <c:v>37035</c:v>
                </c:pt>
                <c:pt idx="126">
                  <c:v>31854</c:v>
                </c:pt>
                <c:pt idx="127">
                  <c:v>23918</c:v>
                </c:pt>
                <c:pt idx="128">
                  <c:v>32025</c:v>
                </c:pt>
                <c:pt idx="129">
                  <c:v>31854</c:v>
                </c:pt>
                <c:pt idx="130">
                  <c:v>29291</c:v>
                </c:pt>
                <c:pt idx="131">
                  <c:v>39925</c:v>
                </c:pt>
                <c:pt idx="132">
                  <c:v>35630</c:v>
                </c:pt>
                <c:pt idx="133">
                  <c:v>37428</c:v>
                </c:pt>
                <c:pt idx="134">
                  <c:v>26371</c:v>
                </c:pt>
                <c:pt idx="135">
                  <c:v>29685</c:v>
                </c:pt>
                <c:pt idx="136">
                  <c:v>21319</c:v>
                </c:pt>
                <c:pt idx="137">
                  <c:v>22970</c:v>
                </c:pt>
                <c:pt idx="138">
                  <c:v>29620</c:v>
                </c:pt>
                <c:pt idx="139">
                  <c:v>24701</c:v>
                </c:pt>
                <c:pt idx="140">
                  <c:v>44716</c:v>
                </c:pt>
                <c:pt idx="141">
                  <c:v>43746</c:v>
                </c:pt>
                <c:pt idx="142">
                  <c:v>44562</c:v>
                </c:pt>
                <c:pt idx="143">
                  <c:v>32595</c:v>
                </c:pt>
                <c:pt idx="144">
                  <c:v>26544</c:v>
                </c:pt>
                <c:pt idx="145">
                  <c:v>23221</c:v>
                </c:pt>
                <c:pt idx="146">
                  <c:v>39543</c:v>
                </c:pt>
                <c:pt idx="147">
                  <c:v>20398</c:v>
                </c:pt>
                <c:pt idx="148">
                  <c:v>29172</c:v>
                </c:pt>
                <c:pt idx="149">
                  <c:v>27671</c:v>
                </c:pt>
                <c:pt idx="150">
                  <c:v>25290</c:v>
                </c:pt>
                <c:pt idx="151">
                  <c:v>24099</c:v>
                </c:pt>
                <c:pt idx="152">
                  <c:v>26390</c:v>
                </c:pt>
                <c:pt idx="153">
                  <c:v>44295</c:v>
                </c:pt>
                <c:pt idx="154">
                  <c:v>22628</c:v>
                </c:pt>
                <c:pt idx="155">
                  <c:v>39854</c:v>
                </c:pt>
                <c:pt idx="156">
                  <c:v>42899</c:v>
                </c:pt>
                <c:pt idx="157">
                  <c:v>44044</c:v>
                </c:pt>
                <c:pt idx="158">
                  <c:v>29464</c:v>
                </c:pt>
                <c:pt idx="159">
                  <c:v>42872</c:v>
                </c:pt>
                <c:pt idx="160">
                  <c:v>24981</c:v>
                </c:pt>
                <c:pt idx="161">
                  <c:v>44064</c:v>
                </c:pt>
                <c:pt idx="162">
                  <c:v>41903</c:v>
                </c:pt>
                <c:pt idx="163">
                  <c:v>44686</c:v>
                </c:pt>
                <c:pt idx="164">
                  <c:v>28028</c:v>
                </c:pt>
                <c:pt idx="165">
                  <c:v>24503</c:v>
                </c:pt>
                <c:pt idx="166">
                  <c:v>32236</c:v>
                </c:pt>
                <c:pt idx="167">
                  <c:v>39537</c:v>
                </c:pt>
                <c:pt idx="168">
                  <c:v>20242</c:v>
                </c:pt>
                <c:pt idx="169">
                  <c:v>28446</c:v>
                </c:pt>
                <c:pt idx="170">
                  <c:v>23477</c:v>
                </c:pt>
                <c:pt idx="171">
                  <c:v>44616</c:v>
                </c:pt>
                <c:pt idx="172">
                  <c:v>30323</c:v>
                </c:pt>
                <c:pt idx="173">
                  <c:v>21917</c:v>
                </c:pt>
                <c:pt idx="174">
                  <c:v>20639</c:v>
                </c:pt>
                <c:pt idx="175">
                  <c:v>44235</c:v>
                </c:pt>
                <c:pt idx="176">
                  <c:v>38686</c:v>
                </c:pt>
                <c:pt idx="177">
                  <c:v>26844</c:v>
                </c:pt>
                <c:pt idx="178">
                  <c:v>34226</c:v>
                </c:pt>
                <c:pt idx="179">
                  <c:v>28636</c:v>
                </c:pt>
                <c:pt idx="180">
                  <c:v>32629</c:v>
                </c:pt>
                <c:pt idx="181">
                  <c:v>40505</c:v>
                </c:pt>
                <c:pt idx="182">
                  <c:v>41201</c:v>
                </c:pt>
                <c:pt idx="183">
                  <c:v>32302</c:v>
                </c:pt>
                <c:pt idx="184">
                  <c:v>41124</c:v>
                </c:pt>
                <c:pt idx="185">
                  <c:v>34229</c:v>
                </c:pt>
                <c:pt idx="186">
                  <c:v>37359</c:v>
                </c:pt>
                <c:pt idx="187">
                  <c:v>27101</c:v>
                </c:pt>
                <c:pt idx="188">
                  <c:v>42346</c:v>
                </c:pt>
                <c:pt idx="189">
                  <c:v>30911</c:v>
                </c:pt>
                <c:pt idx="190">
                  <c:v>40344</c:v>
                </c:pt>
                <c:pt idx="191">
                  <c:v>26604</c:v>
                </c:pt>
                <c:pt idx="192">
                  <c:v>28105</c:v>
                </c:pt>
                <c:pt idx="193">
                  <c:v>21680</c:v>
                </c:pt>
                <c:pt idx="194">
                  <c:v>32582</c:v>
                </c:pt>
                <c:pt idx="195">
                  <c:v>32788</c:v>
                </c:pt>
                <c:pt idx="196">
                  <c:v>26642</c:v>
                </c:pt>
                <c:pt idx="197">
                  <c:v>31240</c:v>
                </c:pt>
                <c:pt idx="198">
                  <c:v>43727</c:v>
                </c:pt>
                <c:pt idx="199">
                  <c:v>26583</c:v>
                </c:pt>
                <c:pt idx="200">
                  <c:v>20637</c:v>
                </c:pt>
                <c:pt idx="201">
                  <c:v>41322</c:v>
                </c:pt>
                <c:pt idx="202">
                  <c:v>22561</c:v>
                </c:pt>
                <c:pt idx="203">
                  <c:v>37331</c:v>
                </c:pt>
                <c:pt idx="204">
                  <c:v>22367</c:v>
                </c:pt>
                <c:pt idx="205">
                  <c:v>29041</c:v>
                </c:pt>
                <c:pt idx="206">
                  <c:v>41610</c:v>
                </c:pt>
                <c:pt idx="207">
                  <c:v>28983</c:v>
                </c:pt>
                <c:pt idx="208">
                  <c:v>34814</c:v>
                </c:pt>
                <c:pt idx="209">
                  <c:v>44238</c:v>
                </c:pt>
                <c:pt idx="210">
                  <c:v>33117</c:v>
                </c:pt>
                <c:pt idx="211">
                  <c:v>28068</c:v>
                </c:pt>
                <c:pt idx="212">
                  <c:v>28863</c:v>
                </c:pt>
                <c:pt idx="213">
                  <c:v>38604</c:v>
                </c:pt>
                <c:pt idx="214">
                  <c:v>24159</c:v>
                </c:pt>
                <c:pt idx="215">
                  <c:v>44158</c:v>
                </c:pt>
                <c:pt idx="216">
                  <c:v>27583</c:v>
                </c:pt>
                <c:pt idx="217">
                  <c:v>24829</c:v>
                </c:pt>
                <c:pt idx="218">
                  <c:v>43349</c:v>
                </c:pt>
                <c:pt idx="219">
                  <c:v>30690</c:v>
                </c:pt>
                <c:pt idx="220">
                  <c:v>27390</c:v>
                </c:pt>
                <c:pt idx="221">
                  <c:v>35849</c:v>
                </c:pt>
                <c:pt idx="222">
                  <c:v>31638</c:v>
                </c:pt>
                <c:pt idx="223">
                  <c:v>31184</c:v>
                </c:pt>
                <c:pt idx="224">
                  <c:v>38347</c:v>
                </c:pt>
                <c:pt idx="225">
                  <c:v>30528</c:v>
                </c:pt>
                <c:pt idx="226">
                  <c:v>27510</c:v>
                </c:pt>
                <c:pt idx="227">
                  <c:v>23940</c:v>
                </c:pt>
                <c:pt idx="228">
                  <c:v>40607</c:v>
                </c:pt>
                <c:pt idx="229">
                  <c:v>32473</c:v>
                </c:pt>
                <c:pt idx="230">
                  <c:v>28216</c:v>
                </c:pt>
                <c:pt idx="231">
                  <c:v>39779</c:v>
                </c:pt>
                <c:pt idx="232">
                  <c:v>34271</c:v>
                </c:pt>
                <c:pt idx="233">
                  <c:v>25773</c:v>
                </c:pt>
                <c:pt idx="234">
                  <c:v>39188</c:v>
                </c:pt>
                <c:pt idx="235">
                  <c:v>20936</c:v>
                </c:pt>
                <c:pt idx="236">
                  <c:v>33258</c:v>
                </c:pt>
                <c:pt idx="237">
                  <c:v>30751</c:v>
                </c:pt>
                <c:pt idx="238">
                  <c:v>23188</c:v>
                </c:pt>
                <c:pt idx="239">
                  <c:v>28589</c:v>
                </c:pt>
                <c:pt idx="240">
                  <c:v>29793</c:v>
                </c:pt>
                <c:pt idx="241">
                  <c:v>25749</c:v>
                </c:pt>
                <c:pt idx="242">
                  <c:v>21805</c:v>
                </c:pt>
                <c:pt idx="243">
                  <c:v>38620</c:v>
                </c:pt>
                <c:pt idx="244">
                  <c:v>27694</c:v>
                </c:pt>
                <c:pt idx="245">
                  <c:v>39859</c:v>
                </c:pt>
                <c:pt idx="246">
                  <c:v>32737</c:v>
                </c:pt>
                <c:pt idx="247">
                  <c:v>29876</c:v>
                </c:pt>
                <c:pt idx="248">
                  <c:v>20546</c:v>
                </c:pt>
                <c:pt idx="249">
                  <c:v>21939</c:v>
                </c:pt>
                <c:pt idx="250">
                  <c:v>22274</c:v>
                </c:pt>
                <c:pt idx="251">
                  <c:v>20706</c:v>
                </c:pt>
                <c:pt idx="252">
                  <c:v>32897</c:v>
                </c:pt>
                <c:pt idx="253">
                  <c:v>34437</c:v>
                </c:pt>
                <c:pt idx="254">
                  <c:v>38420</c:v>
                </c:pt>
                <c:pt idx="255">
                  <c:v>31395</c:v>
                </c:pt>
                <c:pt idx="256">
                  <c:v>26401</c:v>
                </c:pt>
                <c:pt idx="257">
                  <c:v>22118</c:v>
                </c:pt>
                <c:pt idx="258">
                  <c:v>42304</c:v>
                </c:pt>
                <c:pt idx="259">
                  <c:v>44206</c:v>
                </c:pt>
                <c:pt idx="260">
                  <c:v>24845</c:v>
                </c:pt>
                <c:pt idx="261">
                  <c:v>20321</c:v>
                </c:pt>
                <c:pt idx="262">
                  <c:v>24111</c:v>
                </c:pt>
                <c:pt idx="263">
                  <c:v>24773</c:v>
                </c:pt>
                <c:pt idx="264">
                  <c:v>39403</c:v>
                </c:pt>
                <c:pt idx="265">
                  <c:v>24101</c:v>
                </c:pt>
                <c:pt idx="266">
                  <c:v>21900</c:v>
                </c:pt>
                <c:pt idx="267">
                  <c:v>20253</c:v>
                </c:pt>
                <c:pt idx="268">
                  <c:v>26429</c:v>
                </c:pt>
                <c:pt idx="269">
                  <c:v>20528</c:v>
                </c:pt>
                <c:pt idx="270">
                  <c:v>23162</c:v>
                </c:pt>
                <c:pt idx="271">
                  <c:v>34964</c:v>
                </c:pt>
                <c:pt idx="272">
                  <c:v>42699</c:v>
                </c:pt>
                <c:pt idx="273">
                  <c:v>43619</c:v>
                </c:pt>
                <c:pt idx="274">
                  <c:v>40285</c:v>
                </c:pt>
                <c:pt idx="275">
                  <c:v>41973</c:v>
                </c:pt>
                <c:pt idx="276">
                  <c:v>39680</c:v>
                </c:pt>
                <c:pt idx="277">
                  <c:v>20675</c:v>
                </c:pt>
                <c:pt idx="278">
                  <c:v>38581</c:v>
                </c:pt>
                <c:pt idx="279">
                  <c:v>41470</c:v>
                </c:pt>
                <c:pt idx="280">
                  <c:v>35168</c:v>
                </c:pt>
                <c:pt idx="281">
                  <c:v>43225</c:v>
                </c:pt>
                <c:pt idx="282">
                  <c:v>43791</c:v>
                </c:pt>
                <c:pt idx="283">
                  <c:v>22829</c:v>
                </c:pt>
                <c:pt idx="284">
                  <c:v>42539</c:v>
                </c:pt>
                <c:pt idx="285">
                  <c:v>24770</c:v>
                </c:pt>
                <c:pt idx="286">
                  <c:v>31760</c:v>
                </c:pt>
                <c:pt idx="287">
                  <c:v>20819</c:v>
                </c:pt>
                <c:pt idx="288">
                  <c:v>35662</c:v>
                </c:pt>
                <c:pt idx="289">
                  <c:v>32096</c:v>
                </c:pt>
                <c:pt idx="290">
                  <c:v>36437</c:v>
                </c:pt>
                <c:pt idx="291">
                  <c:v>30746</c:v>
                </c:pt>
                <c:pt idx="292">
                  <c:v>23090</c:v>
                </c:pt>
                <c:pt idx="293">
                  <c:v>25517</c:v>
                </c:pt>
                <c:pt idx="294">
                  <c:v>39272</c:v>
                </c:pt>
                <c:pt idx="295">
                  <c:v>25238</c:v>
                </c:pt>
                <c:pt idx="296">
                  <c:v>29382</c:v>
                </c:pt>
                <c:pt idx="297">
                  <c:v>38524</c:v>
                </c:pt>
                <c:pt idx="298">
                  <c:v>33123</c:v>
                </c:pt>
                <c:pt idx="299">
                  <c:v>34389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AF-3941-8A41-EB2935B2C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359744"/>
        <c:axId val="161370112"/>
      </c:scatterChart>
      <c:valAx>
        <c:axId val="16135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70112"/>
        <c:crosses val="autoZero"/>
        <c:crossBetween val="midCat"/>
      </c:valAx>
      <c:valAx>
        <c:axId val="16137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59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Comaprison</a:t>
            </a:r>
            <a:r>
              <a:rPr lang="en-US" baseline="0"/>
              <a:t> of Trainee Investment Analyst Salary Progression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Results!$C$6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Results!$B$7:$B$15</c:f>
              <c:strCache>
                <c:ptCount val="9"/>
                <c:pt idx="0">
                  <c:v>Starting Salary</c:v>
                </c:pt>
                <c:pt idx="1">
                  <c:v>Technical 1</c:v>
                </c:pt>
                <c:pt idx="2">
                  <c:v>Technical 2</c:v>
                </c:pt>
                <c:pt idx="3">
                  <c:v>Technical 3</c:v>
                </c:pt>
                <c:pt idx="4">
                  <c:v>Technical 4</c:v>
                </c:pt>
                <c:pt idx="5">
                  <c:v>Technical 5</c:v>
                </c:pt>
                <c:pt idx="6">
                  <c:v>Specialist 1</c:v>
                </c:pt>
                <c:pt idx="7">
                  <c:v>Specialist 2</c:v>
                </c:pt>
                <c:pt idx="8">
                  <c:v>Summative</c:v>
                </c:pt>
              </c:strCache>
            </c:strRef>
          </c:cat>
          <c:val>
            <c:numRef>
              <c:f>Results!$C$7:$C$15</c:f>
              <c:numCache>
                <c:formatCode>_(* #,##0.00_);_(* \(#,##0.00\);_(* "-"??_);_(@_)</c:formatCode>
                <c:ptCount val="9"/>
                <c:pt idx="0">
                  <c:v>20000</c:v>
                </c:pt>
                <c:pt idx="1">
                  <c:v>21000</c:v>
                </c:pt>
                <c:pt idx="2">
                  <c:v>22000</c:v>
                </c:pt>
                <c:pt idx="3">
                  <c:v>23000</c:v>
                </c:pt>
                <c:pt idx="4">
                  <c:v>24000</c:v>
                </c:pt>
                <c:pt idx="5">
                  <c:v>25000</c:v>
                </c:pt>
                <c:pt idx="6">
                  <c:v>27000</c:v>
                </c:pt>
                <c:pt idx="7">
                  <c:v>29000</c:v>
                </c:pt>
                <c:pt idx="8">
                  <c:v>33000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41-BF42-9792-4485B0FBCDBC}"/>
            </c:ext>
          </c:extLst>
        </c:ser>
        <c:ser>
          <c:idx val="0"/>
          <c:order val="1"/>
          <c:tx>
            <c:strRef>
              <c:f>Results!$D$6</c:f>
              <c:strCache>
                <c:ptCount val="1"/>
                <c:pt idx="0">
                  <c:v>Survey 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Results!$B$7:$B$15</c:f>
              <c:strCache>
                <c:ptCount val="9"/>
                <c:pt idx="0">
                  <c:v>Starting Salary</c:v>
                </c:pt>
                <c:pt idx="1">
                  <c:v>Technical 1</c:v>
                </c:pt>
                <c:pt idx="2">
                  <c:v>Technical 2</c:v>
                </c:pt>
                <c:pt idx="3">
                  <c:v>Technical 3</c:v>
                </c:pt>
                <c:pt idx="4">
                  <c:v>Technical 4</c:v>
                </c:pt>
                <c:pt idx="5">
                  <c:v>Technical 5</c:v>
                </c:pt>
                <c:pt idx="6">
                  <c:v>Specialist 1</c:v>
                </c:pt>
                <c:pt idx="7">
                  <c:v>Specialist 2</c:v>
                </c:pt>
                <c:pt idx="8">
                  <c:v>Summative</c:v>
                </c:pt>
              </c:strCache>
            </c:strRef>
          </c:cat>
          <c:val>
            <c:numRef>
              <c:f>Results!$D$7:$D$15</c:f>
              <c:numCache>
                <c:formatCode>_(* #,##0.00_);_(* \(#,##0.00\);_(* "-"??_);_(@_)</c:formatCode>
                <c:ptCount val="9"/>
                <c:pt idx="0">
                  <c:v>20000</c:v>
                </c:pt>
                <c:pt idx="1">
                  <c:v>21227.633333333335</c:v>
                </c:pt>
                <c:pt idx="2">
                  <c:v>24293.285714285714</c:v>
                </c:pt>
                <c:pt idx="3">
                  <c:v>27200.264705882353</c:v>
                </c:pt>
                <c:pt idx="4">
                  <c:v>29840.391304347828</c:v>
                </c:pt>
                <c:pt idx="5">
                  <c:v>32517.043478260868</c:v>
                </c:pt>
                <c:pt idx="6">
                  <c:v>35979.7027027027</c:v>
                </c:pt>
                <c:pt idx="7">
                  <c:v>39770.097560975613</c:v>
                </c:pt>
                <c:pt idx="8">
                  <c:v>43543.58139534884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41-BF42-9792-4485B0FBCDBC}"/>
            </c:ext>
          </c:extLst>
        </c:ser>
        <c:ser>
          <c:idx val="2"/>
          <c:order val="2"/>
          <c:tx>
            <c:strRef>
              <c:f>Results!$E$6</c:f>
              <c:strCache>
                <c:ptCount val="1"/>
                <c:pt idx="0">
                  <c:v>Fixed Increase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Results!$B$7:$B$15</c:f>
              <c:strCache>
                <c:ptCount val="9"/>
                <c:pt idx="0">
                  <c:v>Starting Salary</c:v>
                </c:pt>
                <c:pt idx="1">
                  <c:v>Technical 1</c:v>
                </c:pt>
                <c:pt idx="2">
                  <c:v>Technical 2</c:v>
                </c:pt>
                <c:pt idx="3">
                  <c:v>Technical 3</c:v>
                </c:pt>
                <c:pt idx="4">
                  <c:v>Technical 4</c:v>
                </c:pt>
                <c:pt idx="5">
                  <c:v>Technical 5</c:v>
                </c:pt>
                <c:pt idx="6">
                  <c:v>Specialist 1</c:v>
                </c:pt>
                <c:pt idx="7">
                  <c:v>Specialist 2</c:v>
                </c:pt>
                <c:pt idx="8">
                  <c:v>Summative</c:v>
                </c:pt>
              </c:strCache>
            </c:strRef>
          </c:cat>
          <c:val>
            <c:numRef>
              <c:f>Results!$E$7:$E$15</c:f>
              <c:numCache>
                <c:formatCode>_(* #,##0.00_);_(* \(#,##0.00\);_(* "-"??_);_(@_)</c:formatCode>
                <c:ptCount val="9"/>
                <c:pt idx="0">
                  <c:v>20000</c:v>
                </c:pt>
                <c:pt idx="1">
                  <c:v>22317.947674418603</c:v>
                </c:pt>
                <c:pt idx="2">
                  <c:v>24635.895348837206</c:v>
                </c:pt>
                <c:pt idx="3">
                  <c:v>26953.843023255809</c:v>
                </c:pt>
                <c:pt idx="4">
                  <c:v>29271.790697674413</c:v>
                </c:pt>
                <c:pt idx="5">
                  <c:v>31589.738372093016</c:v>
                </c:pt>
                <c:pt idx="6">
                  <c:v>34907.686046511619</c:v>
                </c:pt>
                <c:pt idx="7">
                  <c:v>38225.633720930222</c:v>
                </c:pt>
                <c:pt idx="8">
                  <c:v>43543.581395348825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041-BF42-9792-4485B0FBCDBC}"/>
            </c:ext>
          </c:extLst>
        </c:ser>
        <c:ser>
          <c:idx val="3"/>
          <c:order val="3"/>
          <c:tx>
            <c:strRef>
              <c:f>Results!$F$6</c:f>
              <c:strCache>
                <c:ptCount val="1"/>
                <c:pt idx="0">
                  <c:v>Percentage Increase</c:v>
                </c:pt>
              </c:strCache>
            </c:strRef>
          </c:tx>
          <c:invertIfNegative val="0"/>
          <c:cat>
            <c:strRef>
              <c:f>Results!$B$7:$B$15</c:f>
              <c:strCache>
                <c:ptCount val="9"/>
                <c:pt idx="0">
                  <c:v>Starting Salary</c:v>
                </c:pt>
                <c:pt idx="1">
                  <c:v>Technical 1</c:v>
                </c:pt>
                <c:pt idx="2">
                  <c:v>Technical 2</c:v>
                </c:pt>
                <c:pt idx="3">
                  <c:v>Technical 3</c:v>
                </c:pt>
                <c:pt idx="4">
                  <c:v>Technical 4</c:v>
                </c:pt>
                <c:pt idx="5">
                  <c:v>Technical 5</c:v>
                </c:pt>
                <c:pt idx="6">
                  <c:v>Specialist 1</c:v>
                </c:pt>
                <c:pt idx="7">
                  <c:v>Specialist 2</c:v>
                </c:pt>
                <c:pt idx="8">
                  <c:v>Summative</c:v>
                </c:pt>
              </c:strCache>
            </c:strRef>
          </c:cat>
          <c:val>
            <c:numRef>
              <c:f>Results!$F$7:$F$15</c:f>
              <c:numCache>
                <c:formatCode>_(* #,##0.00_);_(* \(#,##0.00\);_(* "-"??_);_(@_)</c:formatCode>
                <c:ptCount val="9"/>
                <c:pt idx="0">
                  <c:v>20000</c:v>
                </c:pt>
                <c:pt idx="1">
                  <c:v>21278.300587593254</c:v>
                </c:pt>
                <c:pt idx="2">
                  <c:v>22638.303794798569</c:v>
                </c:pt>
                <c:pt idx="3">
                  <c:v>24085.231646948847</c:v>
                </c:pt>
                <c:pt idx="4">
                  <c:v>25624.639935279563</c:v>
                </c:pt>
                <c:pt idx="5">
                  <c:v>27262.439549586234</c:v>
                </c:pt>
                <c:pt idx="6">
                  <c:v>30747.398799132396</c:v>
                </c:pt>
                <c:pt idx="7">
                  <c:v>34677.840594321897</c:v>
                </c:pt>
                <c:pt idx="8">
                  <c:v>43543.581395959263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773440"/>
        <c:axId val="154403584"/>
      </c:barChart>
      <c:catAx>
        <c:axId val="16377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03584"/>
        <c:crosses val="autoZero"/>
        <c:auto val="1"/>
        <c:lblAlgn val="ctr"/>
        <c:lblOffset val="100"/>
        <c:noMultiLvlLbl val="0"/>
      </c:catAx>
      <c:valAx>
        <c:axId val="15440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Salary per</a:t>
                </a:r>
                <a:r>
                  <a:rPr lang="en-US" baseline="0"/>
                  <a:t> annum ($)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7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 of Salary Increase</a:t>
            </a:r>
            <a:r>
              <a:rPr lang="en-US" baseline="0"/>
              <a:t> by Exam Type</a:t>
            </a: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Results!$B$31</c:f>
              <c:strCache>
                <c:ptCount val="1"/>
                <c:pt idx="0">
                  <c:v>Technical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Results!$C$30:$F$30</c:f>
              <c:strCache>
                <c:ptCount val="4"/>
                <c:pt idx="0">
                  <c:v>Base</c:v>
                </c:pt>
                <c:pt idx="1">
                  <c:v>Survey Mean</c:v>
                </c:pt>
                <c:pt idx="2">
                  <c:v>Fixed Increase</c:v>
                </c:pt>
                <c:pt idx="3">
                  <c:v>Percentage Increase</c:v>
                </c:pt>
              </c:strCache>
            </c:strRef>
          </c:cat>
          <c:val>
            <c:numRef>
              <c:f>Results!$C$31:$F$31</c:f>
              <c:numCache>
                <c:formatCode>0%</c:formatCode>
                <c:ptCount val="4"/>
                <c:pt idx="0">
                  <c:v>0.38461538461538464</c:v>
                </c:pt>
                <c:pt idx="1">
                  <c:v>0.53165418073282922</c:v>
                </c:pt>
                <c:pt idx="2">
                  <c:v>0.49226743278669732</c:v>
                </c:pt>
                <c:pt idx="3">
                  <c:v>0.30846791859936279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AE-4441-A44F-2D8CCD106907}"/>
            </c:ext>
          </c:extLst>
        </c:ser>
        <c:ser>
          <c:idx val="1"/>
          <c:order val="1"/>
          <c:tx>
            <c:strRef>
              <c:f>Results!$B$32</c:f>
              <c:strCache>
                <c:ptCount val="1"/>
                <c:pt idx="0">
                  <c:v>Specialist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Results!$C$30:$F$30</c:f>
              <c:strCache>
                <c:ptCount val="4"/>
                <c:pt idx="0">
                  <c:v>Base</c:v>
                </c:pt>
                <c:pt idx="1">
                  <c:v>Survey Mean</c:v>
                </c:pt>
                <c:pt idx="2">
                  <c:v>Fixed Increase</c:v>
                </c:pt>
                <c:pt idx="3">
                  <c:v>Percentage Increase</c:v>
                </c:pt>
              </c:strCache>
            </c:strRef>
          </c:cat>
          <c:val>
            <c:numRef>
              <c:f>Results!$C$32:$F$32</c:f>
              <c:numCache>
                <c:formatCode>0%</c:formatCode>
                <c:ptCount val="4"/>
                <c:pt idx="0">
                  <c:v>0.30769230769230771</c:v>
                </c:pt>
                <c:pt idx="1">
                  <c:v>0.30806927633140918</c:v>
                </c:pt>
                <c:pt idx="2">
                  <c:v>0.28185581613119265</c:v>
                </c:pt>
                <c:pt idx="3">
                  <c:v>0.31496486961870435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AE-4441-A44F-2D8CCD106907}"/>
            </c:ext>
          </c:extLst>
        </c:ser>
        <c:ser>
          <c:idx val="2"/>
          <c:order val="2"/>
          <c:tx>
            <c:strRef>
              <c:f>Results!$B$33</c:f>
              <c:strCache>
                <c:ptCount val="1"/>
                <c:pt idx="0">
                  <c:v>Summative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Results!$C$30:$F$30</c:f>
              <c:strCache>
                <c:ptCount val="4"/>
                <c:pt idx="0">
                  <c:v>Base</c:v>
                </c:pt>
                <c:pt idx="1">
                  <c:v>Survey Mean</c:v>
                </c:pt>
                <c:pt idx="2">
                  <c:v>Fixed Increase</c:v>
                </c:pt>
                <c:pt idx="3">
                  <c:v>Percentage Increase</c:v>
                </c:pt>
              </c:strCache>
            </c:strRef>
          </c:cat>
          <c:val>
            <c:numRef>
              <c:f>Results!$C$33:$F$33</c:f>
              <c:numCache>
                <c:formatCode>0%</c:formatCode>
                <c:ptCount val="4"/>
                <c:pt idx="0">
                  <c:v>0.30769230769230771</c:v>
                </c:pt>
                <c:pt idx="1">
                  <c:v>0.1602765429357616</c:v>
                </c:pt>
                <c:pt idx="2">
                  <c:v>0.22587675108211003</c:v>
                </c:pt>
                <c:pt idx="3">
                  <c:v>0.37656721178193286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AE-4441-A44F-2D8CCD106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4464256"/>
        <c:axId val="154465792"/>
      </c:barChart>
      <c:catAx>
        <c:axId val="15446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65792"/>
        <c:crosses val="autoZero"/>
        <c:auto val="1"/>
        <c:lblAlgn val="ctr"/>
        <c:lblOffset val="100"/>
        <c:noMultiLvlLbl val="0"/>
      </c:catAx>
      <c:valAx>
        <c:axId val="1544657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Proportion of Total salary Increase</a:t>
                </a:r>
              </a:p>
            </c:rich>
          </c:tx>
          <c:layout/>
          <c:overlay val="0"/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6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25764</xdr:colOff>
      <xdr:row>9</xdr:row>
      <xdr:rowOff>171450</xdr:rowOff>
    </xdr:from>
    <xdr:to>
      <xdr:col>11</xdr:col>
      <xdr:colOff>462827</xdr:colOff>
      <xdr:row>23</xdr:row>
      <xdr:rowOff>68943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E85084DC-9F14-A840-AE13-55E746C4F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2</xdr:row>
      <xdr:rowOff>139700</xdr:rowOff>
    </xdr:from>
    <xdr:to>
      <xdr:col>18</xdr:col>
      <xdr:colOff>835025</xdr:colOff>
      <xdr:row>22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91B2A271-C337-604B-B6F3-E901CC223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463550</xdr:colOff>
      <xdr:row>25</xdr:row>
      <xdr:rowOff>190500</xdr:rowOff>
    </xdr:from>
    <xdr:to>
      <xdr:col>13</xdr:col>
      <xdr:colOff>82550</xdr:colOff>
      <xdr:row>39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A5517799-D4D4-EE47-AC8C-E484DD3BE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305"/>
  <sheetViews>
    <sheetView zoomScale="70" zoomScaleNormal="70" workbookViewId="0">
      <selection activeCell="K9" sqref="K9"/>
    </sheetView>
  </sheetViews>
  <sheetFormatPr defaultColWidth="11" defaultRowHeight="15.75" x14ac:dyDescent="0.25"/>
  <cols>
    <col min="8" max="8" width="22.625" bestFit="1" customWidth="1"/>
  </cols>
  <sheetData>
    <row r="3" spans="3:11" x14ac:dyDescent="0.25">
      <c r="C3" t="s">
        <v>42</v>
      </c>
    </row>
    <row r="5" spans="3:11" x14ac:dyDescent="0.25">
      <c r="C5" t="s">
        <v>34</v>
      </c>
      <c r="D5" t="s">
        <v>33</v>
      </c>
      <c r="E5" t="s">
        <v>7</v>
      </c>
      <c r="H5" t="s">
        <v>44</v>
      </c>
      <c r="I5">
        <f>COUNT(E6:E305)</f>
        <v>300</v>
      </c>
      <c r="J5" s="19" t="b">
        <f>I5=300</f>
        <v>1</v>
      </c>
      <c r="K5" t="s">
        <v>45</v>
      </c>
    </row>
    <row r="6" spans="3:11" x14ac:dyDescent="0.25">
      <c r="C6">
        <v>1</v>
      </c>
      <c r="D6">
        <v>4</v>
      </c>
      <c r="E6">
        <v>30011</v>
      </c>
      <c r="H6" t="s">
        <v>24</v>
      </c>
      <c r="I6" s="2">
        <f>MIN(E6:E305)</f>
        <v>20000</v>
      </c>
      <c r="J6" s="19" t="str">
        <f>IF(I6=20000,"OK","Error")</f>
        <v>OK</v>
      </c>
      <c r="K6" t="s">
        <v>36</v>
      </c>
    </row>
    <row r="7" spans="3:11" x14ac:dyDescent="0.25">
      <c r="C7">
        <v>2</v>
      </c>
      <c r="D7">
        <v>4</v>
      </c>
      <c r="E7">
        <v>31120</v>
      </c>
      <c r="H7" t="s">
        <v>25</v>
      </c>
      <c r="I7" s="2">
        <f>MAX(E6:E305)</f>
        <v>46000</v>
      </c>
      <c r="J7" s="19" t="str">
        <f>IF(I7&lt;50000,"OK","Error")</f>
        <v>OK</v>
      </c>
      <c r="K7" t="s">
        <v>37</v>
      </c>
    </row>
    <row r="8" spans="3:11" x14ac:dyDescent="0.25">
      <c r="C8">
        <v>3</v>
      </c>
      <c r="D8">
        <v>6</v>
      </c>
      <c r="E8">
        <v>37011</v>
      </c>
      <c r="H8" t="s">
        <v>26</v>
      </c>
      <c r="I8" s="2">
        <f>AVERAGE(E6:E305)</f>
        <v>32055.676666666666</v>
      </c>
    </row>
    <row r="9" spans="3:11" x14ac:dyDescent="0.25">
      <c r="C9">
        <v>4</v>
      </c>
      <c r="D9">
        <v>0</v>
      </c>
      <c r="E9">
        <v>20000</v>
      </c>
      <c r="H9" t="s">
        <v>27</v>
      </c>
      <c r="I9" s="2">
        <f>MEDIAN(E6:E305)</f>
        <v>30831</v>
      </c>
    </row>
    <row r="10" spans="3:11" x14ac:dyDescent="0.25">
      <c r="C10">
        <v>5</v>
      </c>
      <c r="D10">
        <v>3</v>
      </c>
      <c r="E10">
        <v>25356</v>
      </c>
    </row>
    <row r="11" spans="3:11" x14ac:dyDescent="0.25">
      <c r="C11">
        <v>6</v>
      </c>
      <c r="D11">
        <v>6</v>
      </c>
      <c r="E11">
        <v>35703</v>
      </c>
    </row>
    <row r="12" spans="3:11" x14ac:dyDescent="0.25">
      <c r="C12">
        <v>7</v>
      </c>
      <c r="D12">
        <v>7</v>
      </c>
      <c r="E12">
        <v>39156</v>
      </c>
    </row>
    <row r="13" spans="3:11" x14ac:dyDescent="0.25">
      <c r="C13">
        <v>8</v>
      </c>
      <c r="D13">
        <v>6</v>
      </c>
      <c r="E13">
        <v>36643</v>
      </c>
    </row>
    <row r="14" spans="3:11" x14ac:dyDescent="0.25">
      <c r="C14">
        <v>9</v>
      </c>
      <c r="D14">
        <v>3</v>
      </c>
      <c r="E14">
        <v>27480</v>
      </c>
      <c r="I14" s="2"/>
    </row>
    <row r="15" spans="3:11" x14ac:dyDescent="0.25">
      <c r="C15">
        <v>10</v>
      </c>
      <c r="D15">
        <v>0</v>
      </c>
      <c r="E15">
        <v>20000</v>
      </c>
      <c r="I15" s="2"/>
    </row>
    <row r="16" spans="3:11" x14ac:dyDescent="0.25">
      <c r="C16">
        <v>11</v>
      </c>
      <c r="D16">
        <v>8</v>
      </c>
      <c r="E16">
        <v>43295</v>
      </c>
      <c r="I16" s="2"/>
    </row>
    <row r="17" spans="3:15" x14ac:dyDescent="0.25">
      <c r="C17">
        <v>12</v>
      </c>
      <c r="D17">
        <v>6</v>
      </c>
      <c r="E17">
        <v>34817</v>
      </c>
      <c r="I17" s="2"/>
    </row>
    <row r="18" spans="3:15" x14ac:dyDescent="0.25">
      <c r="C18">
        <v>13</v>
      </c>
      <c r="D18">
        <v>3</v>
      </c>
      <c r="E18">
        <v>26957</v>
      </c>
      <c r="I18" s="2"/>
    </row>
    <row r="19" spans="3:15" x14ac:dyDescent="0.25">
      <c r="C19">
        <v>14</v>
      </c>
      <c r="D19">
        <v>6</v>
      </c>
      <c r="E19">
        <v>37139</v>
      </c>
      <c r="I19" s="2"/>
    </row>
    <row r="20" spans="3:15" x14ac:dyDescent="0.25">
      <c r="C20">
        <v>15</v>
      </c>
      <c r="D20">
        <v>2</v>
      </c>
      <c r="E20">
        <v>23663</v>
      </c>
      <c r="I20" s="2"/>
    </row>
    <row r="21" spans="3:15" x14ac:dyDescent="0.25">
      <c r="C21">
        <v>16</v>
      </c>
      <c r="D21">
        <v>7</v>
      </c>
      <c r="E21">
        <v>38503</v>
      </c>
      <c r="I21" s="2"/>
    </row>
    <row r="22" spans="3:15" x14ac:dyDescent="0.25">
      <c r="C22">
        <v>17</v>
      </c>
      <c r="D22">
        <v>6</v>
      </c>
      <c r="E22">
        <v>35371</v>
      </c>
      <c r="I22" s="2"/>
    </row>
    <row r="23" spans="3:15" x14ac:dyDescent="0.25">
      <c r="C23">
        <v>18</v>
      </c>
      <c r="D23">
        <v>7</v>
      </c>
      <c r="E23">
        <v>39946</v>
      </c>
    </row>
    <row r="24" spans="3:15" x14ac:dyDescent="0.25">
      <c r="C24">
        <v>19</v>
      </c>
      <c r="D24">
        <v>2</v>
      </c>
      <c r="E24">
        <v>22997</v>
      </c>
    </row>
    <row r="25" spans="3:15" x14ac:dyDescent="0.25">
      <c r="C25">
        <v>20</v>
      </c>
      <c r="D25">
        <v>8</v>
      </c>
      <c r="E25">
        <v>41620</v>
      </c>
    </row>
    <row r="26" spans="3:15" x14ac:dyDescent="0.25">
      <c r="C26">
        <v>21</v>
      </c>
      <c r="D26">
        <v>4</v>
      </c>
      <c r="E26">
        <v>29939</v>
      </c>
      <c r="H26" s="19" t="s">
        <v>43</v>
      </c>
      <c r="I26" s="19"/>
      <c r="J26" s="19"/>
      <c r="K26" s="19"/>
      <c r="L26" s="19"/>
      <c r="M26" s="19"/>
      <c r="N26" s="19"/>
      <c r="O26" s="19"/>
    </row>
    <row r="27" spans="3:15" x14ac:dyDescent="0.25">
      <c r="C27">
        <v>22</v>
      </c>
      <c r="D27">
        <v>4</v>
      </c>
      <c r="E27">
        <v>29883</v>
      </c>
    </row>
    <row r="28" spans="3:15" x14ac:dyDescent="0.25">
      <c r="C28">
        <v>23</v>
      </c>
      <c r="D28">
        <v>6</v>
      </c>
      <c r="E28">
        <v>34385</v>
      </c>
    </row>
    <row r="29" spans="3:15" x14ac:dyDescent="0.25">
      <c r="C29">
        <v>24</v>
      </c>
      <c r="D29">
        <v>3</v>
      </c>
      <c r="E29">
        <v>27422</v>
      </c>
    </row>
    <row r="30" spans="3:15" x14ac:dyDescent="0.25">
      <c r="C30">
        <v>25</v>
      </c>
      <c r="D30">
        <v>8</v>
      </c>
      <c r="E30">
        <v>44642</v>
      </c>
    </row>
    <row r="31" spans="3:15" x14ac:dyDescent="0.25">
      <c r="C31">
        <v>26</v>
      </c>
      <c r="D31">
        <v>2</v>
      </c>
      <c r="E31">
        <v>24792</v>
      </c>
    </row>
    <row r="32" spans="3:15" x14ac:dyDescent="0.25">
      <c r="C32">
        <v>27</v>
      </c>
      <c r="D32">
        <v>7</v>
      </c>
      <c r="E32">
        <v>41189</v>
      </c>
    </row>
    <row r="33" spans="3:5" x14ac:dyDescent="0.25">
      <c r="C33">
        <v>28</v>
      </c>
      <c r="D33">
        <v>4</v>
      </c>
      <c r="E33">
        <v>28820</v>
      </c>
    </row>
    <row r="34" spans="3:5" x14ac:dyDescent="0.25">
      <c r="C34">
        <v>29</v>
      </c>
      <c r="D34">
        <v>6</v>
      </c>
      <c r="E34">
        <v>36303</v>
      </c>
    </row>
    <row r="35" spans="3:5" x14ac:dyDescent="0.25">
      <c r="C35">
        <v>30</v>
      </c>
      <c r="D35">
        <v>6</v>
      </c>
      <c r="E35">
        <v>35536</v>
      </c>
    </row>
    <row r="36" spans="3:5" x14ac:dyDescent="0.25">
      <c r="C36">
        <v>31</v>
      </c>
      <c r="D36">
        <v>6</v>
      </c>
      <c r="E36">
        <v>35807</v>
      </c>
    </row>
    <row r="37" spans="3:5" x14ac:dyDescent="0.25">
      <c r="C37">
        <v>32</v>
      </c>
      <c r="D37">
        <v>3</v>
      </c>
      <c r="E37">
        <v>26813</v>
      </c>
    </row>
    <row r="38" spans="3:5" x14ac:dyDescent="0.25">
      <c r="C38">
        <v>33</v>
      </c>
      <c r="D38">
        <v>0</v>
      </c>
      <c r="E38">
        <v>20000</v>
      </c>
    </row>
    <row r="39" spans="3:5" x14ac:dyDescent="0.25">
      <c r="C39">
        <v>34</v>
      </c>
      <c r="D39">
        <v>8</v>
      </c>
      <c r="E39">
        <v>42682</v>
      </c>
    </row>
    <row r="40" spans="3:5" x14ac:dyDescent="0.25">
      <c r="C40">
        <v>35</v>
      </c>
      <c r="D40">
        <v>4</v>
      </c>
      <c r="E40">
        <v>29850</v>
      </c>
    </row>
    <row r="41" spans="3:5" x14ac:dyDescent="0.25">
      <c r="C41">
        <v>36</v>
      </c>
      <c r="D41">
        <v>2</v>
      </c>
      <c r="E41">
        <v>24013</v>
      </c>
    </row>
    <row r="42" spans="3:5" x14ac:dyDescent="0.25">
      <c r="C42">
        <v>37</v>
      </c>
      <c r="D42">
        <v>4</v>
      </c>
      <c r="E42">
        <v>30713</v>
      </c>
    </row>
    <row r="43" spans="3:5" x14ac:dyDescent="0.25">
      <c r="C43">
        <v>38</v>
      </c>
      <c r="D43">
        <v>3</v>
      </c>
      <c r="E43">
        <v>27944</v>
      </c>
    </row>
    <row r="44" spans="3:5" x14ac:dyDescent="0.25">
      <c r="C44">
        <v>39</v>
      </c>
      <c r="D44">
        <v>3</v>
      </c>
      <c r="E44">
        <v>28375</v>
      </c>
    </row>
    <row r="45" spans="3:5" x14ac:dyDescent="0.25">
      <c r="C45">
        <v>40</v>
      </c>
      <c r="D45">
        <v>4</v>
      </c>
      <c r="E45">
        <v>30120</v>
      </c>
    </row>
    <row r="46" spans="3:5" x14ac:dyDescent="0.25">
      <c r="C46">
        <v>41</v>
      </c>
      <c r="D46">
        <v>7</v>
      </c>
      <c r="E46">
        <v>40843</v>
      </c>
    </row>
    <row r="47" spans="3:5" x14ac:dyDescent="0.25">
      <c r="C47">
        <v>42</v>
      </c>
      <c r="D47">
        <v>0</v>
      </c>
      <c r="E47">
        <v>20000</v>
      </c>
    </row>
    <row r="48" spans="3:5" x14ac:dyDescent="0.25">
      <c r="C48">
        <v>43</v>
      </c>
      <c r="D48">
        <v>4</v>
      </c>
      <c r="E48">
        <v>30675</v>
      </c>
    </row>
    <row r="49" spans="3:5" x14ac:dyDescent="0.25">
      <c r="C49">
        <v>44</v>
      </c>
      <c r="D49">
        <v>4</v>
      </c>
      <c r="E49">
        <v>29673</v>
      </c>
    </row>
    <row r="50" spans="3:5" x14ac:dyDescent="0.25">
      <c r="C50">
        <v>45</v>
      </c>
      <c r="D50">
        <v>3</v>
      </c>
      <c r="E50">
        <v>27774</v>
      </c>
    </row>
    <row r="51" spans="3:5" x14ac:dyDescent="0.25">
      <c r="C51">
        <v>46</v>
      </c>
      <c r="D51">
        <v>6</v>
      </c>
      <c r="E51">
        <v>35360</v>
      </c>
    </row>
    <row r="52" spans="3:5" x14ac:dyDescent="0.25">
      <c r="C52">
        <v>47</v>
      </c>
      <c r="D52">
        <v>8</v>
      </c>
      <c r="E52">
        <v>46000</v>
      </c>
    </row>
    <row r="53" spans="3:5" x14ac:dyDescent="0.25">
      <c r="C53">
        <v>48</v>
      </c>
      <c r="D53">
        <v>4</v>
      </c>
      <c r="E53">
        <v>31163</v>
      </c>
    </row>
    <row r="54" spans="3:5" x14ac:dyDescent="0.25">
      <c r="C54">
        <v>49</v>
      </c>
      <c r="D54">
        <v>4</v>
      </c>
      <c r="E54">
        <v>30367</v>
      </c>
    </row>
    <row r="55" spans="3:5" x14ac:dyDescent="0.25">
      <c r="C55">
        <v>50</v>
      </c>
      <c r="D55">
        <v>1</v>
      </c>
      <c r="E55">
        <v>21770</v>
      </c>
    </row>
    <row r="56" spans="3:5" x14ac:dyDescent="0.25">
      <c r="C56">
        <v>51</v>
      </c>
      <c r="D56">
        <v>5</v>
      </c>
      <c r="E56">
        <v>32246</v>
      </c>
    </row>
    <row r="57" spans="3:5" x14ac:dyDescent="0.25">
      <c r="C57">
        <v>52</v>
      </c>
      <c r="D57">
        <v>3</v>
      </c>
      <c r="E57">
        <v>27589</v>
      </c>
    </row>
    <row r="58" spans="3:5" x14ac:dyDescent="0.25">
      <c r="C58">
        <v>53</v>
      </c>
      <c r="D58">
        <v>6</v>
      </c>
      <c r="E58">
        <v>35587</v>
      </c>
    </row>
    <row r="59" spans="3:5" x14ac:dyDescent="0.25">
      <c r="C59">
        <v>54</v>
      </c>
      <c r="D59">
        <v>4</v>
      </c>
      <c r="E59">
        <v>29082</v>
      </c>
    </row>
    <row r="60" spans="3:5" x14ac:dyDescent="0.25">
      <c r="C60">
        <v>55</v>
      </c>
      <c r="D60">
        <v>3</v>
      </c>
      <c r="E60">
        <v>27225</v>
      </c>
    </row>
    <row r="61" spans="3:5" x14ac:dyDescent="0.25">
      <c r="C61">
        <v>56</v>
      </c>
      <c r="D61">
        <v>6</v>
      </c>
      <c r="E61">
        <v>37232</v>
      </c>
    </row>
    <row r="62" spans="3:5" x14ac:dyDescent="0.25">
      <c r="C62">
        <v>57</v>
      </c>
      <c r="D62">
        <v>6</v>
      </c>
      <c r="E62">
        <v>35739</v>
      </c>
    </row>
    <row r="63" spans="3:5" x14ac:dyDescent="0.25">
      <c r="C63">
        <v>58</v>
      </c>
      <c r="D63">
        <v>2</v>
      </c>
      <c r="E63">
        <v>25004</v>
      </c>
    </row>
    <row r="64" spans="3:5" x14ac:dyDescent="0.25">
      <c r="C64">
        <v>59</v>
      </c>
      <c r="D64">
        <v>7</v>
      </c>
      <c r="E64">
        <v>40593</v>
      </c>
    </row>
    <row r="65" spans="3:5" x14ac:dyDescent="0.25">
      <c r="C65">
        <v>60</v>
      </c>
      <c r="D65">
        <v>1</v>
      </c>
      <c r="E65">
        <v>22140</v>
      </c>
    </row>
    <row r="66" spans="3:5" x14ac:dyDescent="0.25">
      <c r="C66">
        <v>61</v>
      </c>
      <c r="D66">
        <v>4</v>
      </c>
      <c r="E66">
        <v>29321</v>
      </c>
    </row>
    <row r="67" spans="3:5" x14ac:dyDescent="0.25">
      <c r="C67">
        <v>62</v>
      </c>
      <c r="D67">
        <v>8</v>
      </c>
      <c r="E67">
        <v>42516</v>
      </c>
    </row>
    <row r="68" spans="3:5" x14ac:dyDescent="0.25">
      <c r="C68">
        <v>63</v>
      </c>
      <c r="D68">
        <v>1</v>
      </c>
      <c r="E68">
        <v>20927</v>
      </c>
    </row>
    <row r="69" spans="3:5" x14ac:dyDescent="0.25">
      <c r="C69">
        <v>64</v>
      </c>
      <c r="D69">
        <v>7</v>
      </c>
      <c r="E69">
        <v>38639</v>
      </c>
    </row>
    <row r="70" spans="3:5" x14ac:dyDescent="0.25">
      <c r="C70">
        <v>65</v>
      </c>
      <c r="D70">
        <v>2</v>
      </c>
      <c r="E70">
        <v>23605</v>
      </c>
    </row>
    <row r="71" spans="3:5" x14ac:dyDescent="0.25">
      <c r="C71">
        <v>66</v>
      </c>
      <c r="D71">
        <v>4</v>
      </c>
      <c r="E71">
        <v>30386</v>
      </c>
    </row>
    <row r="72" spans="3:5" x14ac:dyDescent="0.25">
      <c r="C72">
        <v>67</v>
      </c>
      <c r="D72">
        <v>8</v>
      </c>
      <c r="E72">
        <v>43148</v>
      </c>
    </row>
    <row r="73" spans="3:5" x14ac:dyDescent="0.25">
      <c r="C73">
        <v>68</v>
      </c>
      <c r="D73">
        <v>8</v>
      </c>
      <c r="E73">
        <v>43843</v>
      </c>
    </row>
    <row r="74" spans="3:5" x14ac:dyDescent="0.25">
      <c r="C74">
        <v>69</v>
      </c>
      <c r="D74">
        <v>8</v>
      </c>
      <c r="E74">
        <v>43618</v>
      </c>
    </row>
    <row r="75" spans="3:5" x14ac:dyDescent="0.25">
      <c r="C75">
        <v>70</v>
      </c>
      <c r="D75">
        <v>7</v>
      </c>
      <c r="E75">
        <v>38116</v>
      </c>
    </row>
    <row r="76" spans="3:5" x14ac:dyDescent="0.25">
      <c r="C76">
        <v>71</v>
      </c>
      <c r="D76">
        <v>7</v>
      </c>
      <c r="E76">
        <v>39270</v>
      </c>
    </row>
    <row r="77" spans="3:5" x14ac:dyDescent="0.25">
      <c r="C77">
        <v>72</v>
      </c>
      <c r="D77">
        <v>3</v>
      </c>
      <c r="E77">
        <v>27573</v>
      </c>
    </row>
    <row r="78" spans="3:5" x14ac:dyDescent="0.25">
      <c r="C78">
        <v>73</v>
      </c>
      <c r="D78">
        <v>6</v>
      </c>
      <c r="E78">
        <v>37038</v>
      </c>
    </row>
    <row r="79" spans="3:5" x14ac:dyDescent="0.25">
      <c r="C79">
        <v>74</v>
      </c>
      <c r="D79">
        <v>1</v>
      </c>
      <c r="E79">
        <v>20578</v>
      </c>
    </row>
    <row r="80" spans="3:5" x14ac:dyDescent="0.25">
      <c r="C80">
        <v>75</v>
      </c>
      <c r="D80">
        <v>8</v>
      </c>
      <c r="E80">
        <v>43163</v>
      </c>
    </row>
    <row r="81" spans="3:5" x14ac:dyDescent="0.25">
      <c r="C81">
        <v>76</v>
      </c>
      <c r="D81">
        <v>4</v>
      </c>
      <c r="E81">
        <v>28625</v>
      </c>
    </row>
    <row r="82" spans="3:5" x14ac:dyDescent="0.25">
      <c r="C82">
        <v>77</v>
      </c>
      <c r="D82">
        <v>4</v>
      </c>
      <c r="E82">
        <v>28040</v>
      </c>
    </row>
    <row r="83" spans="3:5" x14ac:dyDescent="0.25">
      <c r="C83">
        <v>78</v>
      </c>
      <c r="D83">
        <v>6</v>
      </c>
      <c r="E83">
        <v>36758</v>
      </c>
    </row>
    <row r="84" spans="3:5" x14ac:dyDescent="0.25">
      <c r="C84">
        <v>79</v>
      </c>
      <c r="D84">
        <v>8</v>
      </c>
      <c r="E84">
        <v>44100</v>
      </c>
    </row>
    <row r="85" spans="3:5" x14ac:dyDescent="0.25">
      <c r="C85">
        <v>80</v>
      </c>
      <c r="D85">
        <v>4</v>
      </c>
      <c r="E85">
        <v>28799</v>
      </c>
    </row>
    <row r="86" spans="3:5" x14ac:dyDescent="0.25">
      <c r="C86">
        <v>81</v>
      </c>
      <c r="D86">
        <v>6</v>
      </c>
      <c r="E86">
        <v>34499</v>
      </c>
    </row>
    <row r="87" spans="3:5" x14ac:dyDescent="0.25">
      <c r="C87">
        <v>82</v>
      </c>
      <c r="D87">
        <v>6</v>
      </c>
      <c r="E87">
        <v>36637</v>
      </c>
    </row>
    <row r="88" spans="3:5" x14ac:dyDescent="0.25">
      <c r="C88">
        <v>83</v>
      </c>
      <c r="D88">
        <v>6</v>
      </c>
      <c r="E88">
        <v>36212</v>
      </c>
    </row>
    <row r="89" spans="3:5" x14ac:dyDescent="0.25">
      <c r="C89">
        <v>84</v>
      </c>
      <c r="D89">
        <v>4</v>
      </c>
      <c r="E89">
        <v>29459</v>
      </c>
    </row>
    <row r="90" spans="3:5" x14ac:dyDescent="0.25">
      <c r="C90">
        <v>85</v>
      </c>
      <c r="D90">
        <v>8</v>
      </c>
      <c r="E90">
        <v>44788</v>
      </c>
    </row>
    <row r="91" spans="3:5" x14ac:dyDescent="0.25">
      <c r="C91">
        <v>86</v>
      </c>
      <c r="D91">
        <v>5</v>
      </c>
      <c r="E91">
        <v>33225</v>
      </c>
    </row>
    <row r="92" spans="3:5" x14ac:dyDescent="0.25">
      <c r="C92">
        <v>87</v>
      </c>
      <c r="D92">
        <v>5</v>
      </c>
      <c r="E92">
        <v>33107</v>
      </c>
    </row>
    <row r="93" spans="3:5" x14ac:dyDescent="0.25">
      <c r="C93">
        <v>88</v>
      </c>
      <c r="D93">
        <v>4</v>
      </c>
      <c r="E93">
        <v>30469</v>
      </c>
    </row>
    <row r="94" spans="3:5" x14ac:dyDescent="0.25">
      <c r="C94">
        <v>89</v>
      </c>
      <c r="D94">
        <v>7</v>
      </c>
      <c r="E94">
        <v>38937</v>
      </c>
    </row>
    <row r="95" spans="3:5" x14ac:dyDescent="0.25">
      <c r="C95">
        <v>90</v>
      </c>
      <c r="D95">
        <v>6</v>
      </c>
      <c r="E95">
        <v>36491</v>
      </c>
    </row>
    <row r="96" spans="3:5" x14ac:dyDescent="0.25">
      <c r="C96">
        <v>91</v>
      </c>
      <c r="D96">
        <v>7</v>
      </c>
      <c r="E96">
        <v>40313</v>
      </c>
    </row>
    <row r="97" spans="3:5" x14ac:dyDescent="0.25">
      <c r="C97">
        <v>92</v>
      </c>
      <c r="D97">
        <v>2</v>
      </c>
      <c r="E97">
        <v>25680</v>
      </c>
    </row>
    <row r="98" spans="3:5" x14ac:dyDescent="0.25">
      <c r="C98">
        <v>93</v>
      </c>
      <c r="D98">
        <v>8</v>
      </c>
      <c r="E98">
        <v>43344</v>
      </c>
    </row>
    <row r="99" spans="3:5" x14ac:dyDescent="0.25">
      <c r="C99">
        <v>94</v>
      </c>
      <c r="D99">
        <v>2</v>
      </c>
      <c r="E99">
        <v>24268</v>
      </c>
    </row>
    <row r="100" spans="3:5" x14ac:dyDescent="0.25">
      <c r="C100">
        <v>95</v>
      </c>
      <c r="D100">
        <v>2</v>
      </c>
      <c r="E100">
        <v>23813</v>
      </c>
    </row>
    <row r="101" spans="3:5" x14ac:dyDescent="0.25">
      <c r="C101">
        <v>96</v>
      </c>
      <c r="D101">
        <v>5</v>
      </c>
      <c r="E101">
        <v>33134</v>
      </c>
    </row>
    <row r="102" spans="3:5" x14ac:dyDescent="0.25">
      <c r="C102">
        <v>97</v>
      </c>
      <c r="D102">
        <v>6</v>
      </c>
      <c r="E102">
        <v>37631</v>
      </c>
    </row>
    <row r="103" spans="3:5" x14ac:dyDescent="0.25">
      <c r="C103">
        <v>98</v>
      </c>
      <c r="D103">
        <v>2</v>
      </c>
      <c r="E103">
        <v>24006</v>
      </c>
    </row>
    <row r="104" spans="3:5" x14ac:dyDescent="0.25">
      <c r="C104">
        <v>99</v>
      </c>
      <c r="D104">
        <v>1</v>
      </c>
      <c r="E104">
        <v>20990</v>
      </c>
    </row>
    <row r="105" spans="3:5" x14ac:dyDescent="0.25">
      <c r="C105">
        <v>100</v>
      </c>
      <c r="D105">
        <v>2</v>
      </c>
      <c r="E105">
        <v>24291</v>
      </c>
    </row>
    <row r="106" spans="3:5" x14ac:dyDescent="0.25">
      <c r="C106">
        <v>101</v>
      </c>
      <c r="D106">
        <v>3</v>
      </c>
      <c r="E106">
        <v>27436</v>
      </c>
    </row>
    <row r="107" spans="3:5" x14ac:dyDescent="0.25">
      <c r="C107">
        <v>102</v>
      </c>
      <c r="D107">
        <v>2</v>
      </c>
      <c r="E107">
        <v>24007</v>
      </c>
    </row>
    <row r="108" spans="3:5" x14ac:dyDescent="0.25">
      <c r="C108">
        <v>103</v>
      </c>
      <c r="D108">
        <v>7</v>
      </c>
      <c r="E108">
        <v>39494</v>
      </c>
    </row>
    <row r="109" spans="3:5" x14ac:dyDescent="0.25">
      <c r="C109">
        <v>104</v>
      </c>
      <c r="D109">
        <v>8</v>
      </c>
      <c r="E109">
        <v>44373</v>
      </c>
    </row>
    <row r="110" spans="3:5" x14ac:dyDescent="0.25">
      <c r="C110">
        <v>105</v>
      </c>
      <c r="D110">
        <v>4</v>
      </c>
      <c r="E110">
        <v>29898</v>
      </c>
    </row>
    <row r="111" spans="3:5" x14ac:dyDescent="0.25">
      <c r="C111">
        <v>106</v>
      </c>
      <c r="D111">
        <v>8</v>
      </c>
      <c r="E111">
        <v>42342</v>
      </c>
    </row>
    <row r="112" spans="3:5" x14ac:dyDescent="0.25">
      <c r="C112">
        <v>107</v>
      </c>
      <c r="D112">
        <v>4</v>
      </c>
      <c r="E112">
        <v>29297</v>
      </c>
    </row>
    <row r="113" spans="3:5" x14ac:dyDescent="0.25">
      <c r="C113">
        <v>108</v>
      </c>
      <c r="D113">
        <v>2</v>
      </c>
      <c r="E113">
        <v>26465</v>
      </c>
    </row>
    <row r="114" spans="3:5" x14ac:dyDescent="0.25">
      <c r="C114">
        <v>109</v>
      </c>
      <c r="D114">
        <v>4</v>
      </c>
      <c r="E114">
        <v>29958</v>
      </c>
    </row>
    <row r="115" spans="3:5" x14ac:dyDescent="0.25">
      <c r="C115">
        <v>110</v>
      </c>
      <c r="D115">
        <v>1</v>
      </c>
      <c r="E115">
        <v>21410</v>
      </c>
    </row>
    <row r="116" spans="3:5" x14ac:dyDescent="0.25">
      <c r="C116">
        <v>111</v>
      </c>
      <c r="D116">
        <v>1</v>
      </c>
      <c r="E116">
        <v>21407</v>
      </c>
    </row>
    <row r="117" spans="3:5" x14ac:dyDescent="0.25">
      <c r="C117">
        <v>112</v>
      </c>
      <c r="D117">
        <v>3</v>
      </c>
      <c r="E117">
        <v>25721</v>
      </c>
    </row>
    <row r="118" spans="3:5" x14ac:dyDescent="0.25">
      <c r="C118">
        <v>113</v>
      </c>
      <c r="D118">
        <v>7</v>
      </c>
      <c r="E118">
        <v>38944</v>
      </c>
    </row>
    <row r="119" spans="3:5" x14ac:dyDescent="0.25">
      <c r="C119">
        <v>114</v>
      </c>
      <c r="D119">
        <v>7</v>
      </c>
      <c r="E119">
        <v>40603</v>
      </c>
    </row>
    <row r="120" spans="3:5" x14ac:dyDescent="0.25">
      <c r="C120">
        <v>115</v>
      </c>
      <c r="D120">
        <v>2</v>
      </c>
      <c r="E120">
        <v>26252</v>
      </c>
    </row>
    <row r="121" spans="3:5" x14ac:dyDescent="0.25">
      <c r="C121">
        <v>116</v>
      </c>
      <c r="D121">
        <v>8</v>
      </c>
      <c r="E121">
        <v>42262</v>
      </c>
    </row>
    <row r="122" spans="3:5" x14ac:dyDescent="0.25">
      <c r="C122">
        <v>117</v>
      </c>
      <c r="D122">
        <v>2</v>
      </c>
      <c r="E122">
        <v>22851</v>
      </c>
    </row>
    <row r="123" spans="3:5" x14ac:dyDescent="0.25">
      <c r="C123">
        <v>118</v>
      </c>
      <c r="D123">
        <v>2</v>
      </c>
      <c r="E123">
        <v>24479</v>
      </c>
    </row>
    <row r="124" spans="3:5" x14ac:dyDescent="0.25">
      <c r="C124">
        <v>119</v>
      </c>
      <c r="D124">
        <v>3</v>
      </c>
      <c r="E124">
        <v>27379</v>
      </c>
    </row>
    <row r="125" spans="3:5" x14ac:dyDescent="0.25">
      <c r="C125">
        <v>120</v>
      </c>
      <c r="D125">
        <v>3</v>
      </c>
      <c r="E125">
        <v>26835</v>
      </c>
    </row>
    <row r="126" spans="3:5" x14ac:dyDescent="0.25">
      <c r="C126">
        <v>121</v>
      </c>
      <c r="D126">
        <v>7</v>
      </c>
      <c r="E126">
        <v>39526</v>
      </c>
    </row>
    <row r="127" spans="3:5" x14ac:dyDescent="0.25">
      <c r="C127">
        <v>122</v>
      </c>
      <c r="D127">
        <v>7</v>
      </c>
      <c r="E127">
        <v>39908</v>
      </c>
    </row>
    <row r="128" spans="3:5" x14ac:dyDescent="0.25">
      <c r="C128">
        <v>123</v>
      </c>
      <c r="D128">
        <v>8</v>
      </c>
      <c r="E128">
        <v>44335</v>
      </c>
    </row>
    <row r="129" spans="3:5" x14ac:dyDescent="0.25">
      <c r="C129">
        <v>124</v>
      </c>
      <c r="D129">
        <v>1</v>
      </c>
      <c r="E129">
        <v>20424</v>
      </c>
    </row>
    <row r="130" spans="3:5" x14ac:dyDescent="0.25">
      <c r="C130">
        <v>125</v>
      </c>
      <c r="D130">
        <v>8</v>
      </c>
      <c r="E130">
        <v>44142</v>
      </c>
    </row>
    <row r="131" spans="3:5" x14ac:dyDescent="0.25">
      <c r="C131">
        <v>126</v>
      </c>
      <c r="D131">
        <v>6</v>
      </c>
      <c r="E131">
        <v>37035</v>
      </c>
    </row>
    <row r="132" spans="3:5" x14ac:dyDescent="0.25">
      <c r="C132">
        <v>127</v>
      </c>
      <c r="D132">
        <v>4</v>
      </c>
      <c r="E132">
        <v>31854</v>
      </c>
    </row>
    <row r="133" spans="3:5" x14ac:dyDescent="0.25">
      <c r="C133">
        <v>128</v>
      </c>
      <c r="D133">
        <v>2</v>
      </c>
      <c r="E133">
        <v>23918</v>
      </c>
    </row>
    <row r="134" spans="3:5" x14ac:dyDescent="0.25">
      <c r="C134">
        <v>129</v>
      </c>
      <c r="D134">
        <v>5</v>
      </c>
      <c r="E134">
        <v>32025</v>
      </c>
    </row>
    <row r="135" spans="3:5" x14ac:dyDescent="0.25">
      <c r="C135">
        <v>130</v>
      </c>
      <c r="D135">
        <v>5</v>
      </c>
      <c r="E135">
        <v>31854</v>
      </c>
    </row>
    <row r="136" spans="3:5" x14ac:dyDescent="0.25">
      <c r="C136">
        <v>131</v>
      </c>
      <c r="D136">
        <v>4</v>
      </c>
      <c r="E136">
        <v>29291</v>
      </c>
    </row>
    <row r="137" spans="3:5" x14ac:dyDescent="0.25">
      <c r="C137">
        <v>132</v>
      </c>
      <c r="D137">
        <v>7</v>
      </c>
      <c r="E137">
        <v>39925</v>
      </c>
    </row>
    <row r="138" spans="3:5" x14ac:dyDescent="0.25">
      <c r="C138">
        <v>133</v>
      </c>
      <c r="D138">
        <v>6</v>
      </c>
      <c r="E138">
        <v>35630</v>
      </c>
    </row>
    <row r="139" spans="3:5" x14ac:dyDescent="0.25">
      <c r="C139">
        <v>134</v>
      </c>
      <c r="D139">
        <v>6</v>
      </c>
      <c r="E139">
        <v>37428</v>
      </c>
    </row>
    <row r="140" spans="3:5" x14ac:dyDescent="0.25">
      <c r="C140">
        <v>135</v>
      </c>
      <c r="D140">
        <v>3</v>
      </c>
      <c r="E140">
        <v>26371</v>
      </c>
    </row>
    <row r="141" spans="3:5" x14ac:dyDescent="0.25">
      <c r="C141">
        <v>136</v>
      </c>
      <c r="D141">
        <v>4</v>
      </c>
      <c r="E141">
        <v>29685</v>
      </c>
    </row>
    <row r="142" spans="3:5" x14ac:dyDescent="0.25">
      <c r="C142">
        <v>137</v>
      </c>
      <c r="D142">
        <v>1</v>
      </c>
      <c r="E142">
        <v>21319</v>
      </c>
    </row>
    <row r="143" spans="3:5" x14ac:dyDescent="0.25">
      <c r="C143">
        <v>138</v>
      </c>
      <c r="D143">
        <v>1</v>
      </c>
      <c r="E143">
        <v>22970</v>
      </c>
    </row>
    <row r="144" spans="3:5" x14ac:dyDescent="0.25">
      <c r="C144">
        <v>139</v>
      </c>
      <c r="D144">
        <v>4</v>
      </c>
      <c r="E144">
        <v>29620</v>
      </c>
    </row>
    <row r="145" spans="3:5" x14ac:dyDescent="0.25">
      <c r="C145">
        <v>140</v>
      </c>
      <c r="D145">
        <v>2</v>
      </c>
      <c r="E145">
        <v>24701</v>
      </c>
    </row>
    <row r="146" spans="3:5" x14ac:dyDescent="0.25">
      <c r="C146">
        <v>141</v>
      </c>
      <c r="D146">
        <v>8</v>
      </c>
      <c r="E146">
        <v>44716</v>
      </c>
    </row>
    <row r="147" spans="3:5" x14ac:dyDescent="0.25">
      <c r="C147">
        <v>142</v>
      </c>
      <c r="D147">
        <v>8</v>
      </c>
      <c r="E147">
        <v>43746</v>
      </c>
    </row>
    <row r="148" spans="3:5" x14ac:dyDescent="0.25">
      <c r="C148">
        <v>143</v>
      </c>
      <c r="D148">
        <v>8</v>
      </c>
      <c r="E148">
        <v>44562</v>
      </c>
    </row>
    <row r="149" spans="3:5" x14ac:dyDescent="0.25">
      <c r="C149">
        <v>144</v>
      </c>
      <c r="D149">
        <v>5</v>
      </c>
      <c r="E149">
        <v>32595</v>
      </c>
    </row>
    <row r="150" spans="3:5" x14ac:dyDescent="0.25">
      <c r="C150">
        <v>145</v>
      </c>
      <c r="D150">
        <v>3</v>
      </c>
      <c r="E150">
        <v>26544</v>
      </c>
    </row>
    <row r="151" spans="3:5" x14ac:dyDescent="0.25">
      <c r="C151">
        <v>146</v>
      </c>
      <c r="D151">
        <v>2</v>
      </c>
      <c r="E151">
        <v>23221</v>
      </c>
    </row>
    <row r="152" spans="3:5" x14ac:dyDescent="0.25">
      <c r="C152">
        <v>147</v>
      </c>
      <c r="D152">
        <v>7</v>
      </c>
      <c r="E152">
        <v>39543</v>
      </c>
    </row>
    <row r="153" spans="3:5" x14ac:dyDescent="0.25">
      <c r="C153">
        <v>148</v>
      </c>
      <c r="D153">
        <v>1</v>
      </c>
      <c r="E153">
        <v>20398</v>
      </c>
    </row>
    <row r="154" spans="3:5" x14ac:dyDescent="0.25">
      <c r="C154">
        <v>149</v>
      </c>
      <c r="D154">
        <v>4</v>
      </c>
      <c r="E154">
        <v>29172</v>
      </c>
    </row>
    <row r="155" spans="3:5" x14ac:dyDescent="0.25">
      <c r="C155">
        <v>150</v>
      </c>
      <c r="D155">
        <v>3</v>
      </c>
      <c r="E155">
        <v>27671</v>
      </c>
    </row>
    <row r="156" spans="3:5" x14ac:dyDescent="0.25">
      <c r="C156">
        <v>151</v>
      </c>
      <c r="D156">
        <v>2</v>
      </c>
      <c r="E156">
        <v>25290</v>
      </c>
    </row>
    <row r="157" spans="3:5" x14ac:dyDescent="0.25">
      <c r="C157">
        <v>152</v>
      </c>
      <c r="D157">
        <v>2</v>
      </c>
      <c r="E157">
        <v>24099</v>
      </c>
    </row>
    <row r="158" spans="3:5" x14ac:dyDescent="0.25">
      <c r="C158">
        <v>153</v>
      </c>
      <c r="D158">
        <v>2</v>
      </c>
      <c r="E158">
        <v>26390</v>
      </c>
    </row>
    <row r="159" spans="3:5" x14ac:dyDescent="0.25">
      <c r="C159">
        <v>154</v>
      </c>
      <c r="D159">
        <v>8</v>
      </c>
      <c r="E159">
        <v>44295</v>
      </c>
    </row>
    <row r="160" spans="3:5" x14ac:dyDescent="0.25">
      <c r="C160">
        <v>155</v>
      </c>
      <c r="D160">
        <v>2</v>
      </c>
      <c r="E160">
        <v>22628</v>
      </c>
    </row>
    <row r="161" spans="3:5" x14ac:dyDescent="0.25">
      <c r="C161">
        <v>156</v>
      </c>
      <c r="D161">
        <v>7</v>
      </c>
      <c r="E161">
        <v>39854</v>
      </c>
    </row>
    <row r="162" spans="3:5" x14ac:dyDescent="0.25">
      <c r="C162">
        <v>157</v>
      </c>
      <c r="D162">
        <v>8</v>
      </c>
      <c r="E162">
        <v>42899</v>
      </c>
    </row>
    <row r="163" spans="3:5" x14ac:dyDescent="0.25">
      <c r="C163">
        <v>158</v>
      </c>
      <c r="D163">
        <v>8</v>
      </c>
      <c r="E163">
        <v>44044</v>
      </c>
    </row>
    <row r="164" spans="3:5" x14ac:dyDescent="0.25">
      <c r="C164">
        <v>159</v>
      </c>
      <c r="D164">
        <v>4</v>
      </c>
      <c r="E164">
        <v>29464</v>
      </c>
    </row>
    <row r="165" spans="3:5" x14ac:dyDescent="0.25">
      <c r="C165">
        <v>160</v>
      </c>
      <c r="D165">
        <v>8</v>
      </c>
      <c r="E165">
        <v>42872</v>
      </c>
    </row>
    <row r="166" spans="3:5" x14ac:dyDescent="0.25">
      <c r="C166">
        <v>161</v>
      </c>
      <c r="D166">
        <v>2</v>
      </c>
      <c r="E166">
        <v>24981</v>
      </c>
    </row>
    <row r="167" spans="3:5" x14ac:dyDescent="0.25">
      <c r="C167">
        <v>162</v>
      </c>
      <c r="D167">
        <v>8</v>
      </c>
      <c r="E167">
        <v>44064</v>
      </c>
    </row>
    <row r="168" spans="3:5" x14ac:dyDescent="0.25">
      <c r="C168">
        <v>163</v>
      </c>
      <c r="D168">
        <v>8</v>
      </c>
      <c r="E168">
        <v>41903</v>
      </c>
    </row>
    <row r="169" spans="3:5" x14ac:dyDescent="0.25">
      <c r="C169">
        <v>164</v>
      </c>
      <c r="D169">
        <v>8</v>
      </c>
      <c r="E169">
        <v>44686</v>
      </c>
    </row>
    <row r="170" spans="3:5" x14ac:dyDescent="0.25">
      <c r="C170">
        <v>165</v>
      </c>
      <c r="D170">
        <v>3</v>
      </c>
      <c r="E170">
        <v>28028</v>
      </c>
    </row>
    <row r="171" spans="3:5" x14ac:dyDescent="0.25">
      <c r="C171">
        <v>166</v>
      </c>
      <c r="D171">
        <v>2</v>
      </c>
      <c r="E171">
        <v>24503</v>
      </c>
    </row>
    <row r="172" spans="3:5" x14ac:dyDescent="0.25">
      <c r="C172">
        <v>167</v>
      </c>
      <c r="D172">
        <v>5</v>
      </c>
      <c r="E172">
        <v>32236</v>
      </c>
    </row>
    <row r="173" spans="3:5" x14ac:dyDescent="0.25">
      <c r="C173">
        <v>168</v>
      </c>
      <c r="D173">
        <v>7</v>
      </c>
      <c r="E173">
        <v>39537</v>
      </c>
    </row>
    <row r="174" spans="3:5" x14ac:dyDescent="0.25">
      <c r="C174">
        <v>169</v>
      </c>
      <c r="D174">
        <v>1</v>
      </c>
      <c r="E174">
        <v>20242</v>
      </c>
    </row>
    <row r="175" spans="3:5" x14ac:dyDescent="0.25">
      <c r="C175">
        <v>170</v>
      </c>
      <c r="D175">
        <v>3</v>
      </c>
      <c r="E175">
        <v>28446</v>
      </c>
    </row>
    <row r="176" spans="3:5" x14ac:dyDescent="0.25">
      <c r="C176">
        <v>171</v>
      </c>
      <c r="D176">
        <v>2</v>
      </c>
      <c r="E176">
        <v>23477</v>
      </c>
    </row>
    <row r="177" spans="3:5" x14ac:dyDescent="0.25">
      <c r="C177">
        <v>172</v>
      </c>
      <c r="D177">
        <v>8</v>
      </c>
      <c r="E177">
        <v>44616</v>
      </c>
    </row>
    <row r="178" spans="3:5" x14ac:dyDescent="0.25">
      <c r="C178">
        <v>173</v>
      </c>
      <c r="D178">
        <v>4</v>
      </c>
      <c r="E178">
        <v>30323</v>
      </c>
    </row>
    <row r="179" spans="3:5" x14ac:dyDescent="0.25">
      <c r="C179">
        <v>174</v>
      </c>
      <c r="D179">
        <v>1</v>
      </c>
      <c r="E179">
        <v>21917</v>
      </c>
    </row>
    <row r="180" spans="3:5" x14ac:dyDescent="0.25">
      <c r="C180">
        <v>175</v>
      </c>
      <c r="D180">
        <v>1</v>
      </c>
      <c r="E180">
        <v>20639</v>
      </c>
    </row>
    <row r="181" spans="3:5" x14ac:dyDescent="0.25">
      <c r="C181">
        <v>176</v>
      </c>
      <c r="D181">
        <v>8</v>
      </c>
      <c r="E181">
        <v>44235</v>
      </c>
    </row>
    <row r="182" spans="3:5" x14ac:dyDescent="0.25">
      <c r="C182">
        <v>177</v>
      </c>
      <c r="D182">
        <v>7</v>
      </c>
      <c r="E182">
        <v>38686</v>
      </c>
    </row>
    <row r="183" spans="3:5" x14ac:dyDescent="0.25">
      <c r="C183">
        <v>178</v>
      </c>
      <c r="D183">
        <v>3</v>
      </c>
      <c r="E183">
        <v>26844</v>
      </c>
    </row>
    <row r="184" spans="3:5" x14ac:dyDescent="0.25">
      <c r="C184">
        <v>179</v>
      </c>
      <c r="D184">
        <v>5</v>
      </c>
      <c r="E184">
        <v>34226</v>
      </c>
    </row>
    <row r="185" spans="3:5" x14ac:dyDescent="0.25">
      <c r="C185">
        <v>180</v>
      </c>
      <c r="D185">
        <v>4</v>
      </c>
      <c r="E185">
        <v>28636</v>
      </c>
    </row>
    <row r="186" spans="3:5" x14ac:dyDescent="0.25">
      <c r="C186">
        <v>181</v>
      </c>
      <c r="D186">
        <v>5</v>
      </c>
      <c r="E186">
        <v>32629</v>
      </c>
    </row>
    <row r="187" spans="3:5" x14ac:dyDescent="0.25">
      <c r="C187">
        <v>182</v>
      </c>
      <c r="D187">
        <v>7</v>
      </c>
      <c r="E187">
        <v>40505</v>
      </c>
    </row>
    <row r="188" spans="3:5" x14ac:dyDescent="0.25">
      <c r="C188">
        <v>183</v>
      </c>
      <c r="D188">
        <v>7</v>
      </c>
      <c r="E188">
        <v>41201</v>
      </c>
    </row>
    <row r="189" spans="3:5" x14ac:dyDescent="0.25">
      <c r="C189">
        <v>184</v>
      </c>
      <c r="D189">
        <v>4</v>
      </c>
      <c r="E189">
        <v>32302</v>
      </c>
    </row>
    <row r="190" spans="3:5" x14ac:dyDescent="0.25">
      <c r="C190">
        <v>185</v>
      </c>
      <c r="D190">
        <v>7</v>
      </c>
      <c r="E190">
        <v>41124</v>
      </c>
    </row>
    <row r="191" spans="3:5" x14ac:dyDescent="0.25">
      <c r="C191">
        <v>186</v>
      </c>
      <c r="D191">
        <v>6</v>
      </c>
      <c r="E191">
        <v>34229</v>
      </c>
    </row>
    <row r="192" spans="3:5" x14ac:dyDescent="0.25">
      <c r="C192">
        <v>187</v>
      </c>
      <c r="D192">
        <v>6</v>
      </c>
      <c r="E192">
        <v>37359</v>
      </c>
    </row>
    <row r="193" spans="3:5" x14ac:dyDescent="0.25">
      <c r="C193">
        <v>188</v>
      </c>
      <c r="D193">
        <v>3</v>
      </c>
      <c r="E193">
        <v>27101</v>
      </c>
    </row>
    <row r="194" spans="3:5" x14ac:dyDescent="0.25">
      <c r="C194">
        <v>189</v>
      </c>
      <c r="D194">
        <v>8</v>
      </c>
      <c r="E194">
        <v>42346</v>
      </c>
    </row>
    <row r="195" spans="3:5" x14ac:dyDescent="0.25">
      <c r="C195">
        <v>190</v>
      </c>
      <c r="D195">
        <v>4</v>
      </c>
      <c r="E195">
        <v>30911</v>
      </c>
    </row>
    <row r="196" spans="3:5" x14ac:dyDescent="0.25">
      <c r="C196">
        <v>191</v>
      </c>
      <c r="D196">
        <v>7</v>
      </c>
      <c r="E196">
        <v>40344</v>
      </c>
    </row>
    <row r="197" spans="3:5" x14ac:dyDescent="0.25">
      <c r="C197">
        <v>192</v>
      </c>
      <c r="D197">
        <v>3</v>
      </c>
      <c r="E197">
        <v>26604</v>
      </c>
    </row>
    <row r="198" spans="3:5" x14ac:dyDescent="0.25">
      <c r="C198">
        <v>193</v>
      </c>
      <c r="D198">
        <v>4</v>
      </c>
      <c r="E198">
        <v>28105</v>
      </c>
    </row>
    <row r="199" spans="3:5" x14ac:dyDescent="0.25">
      <c r="C199">
        <v>194</v>
      </c>
      <c r="D199">
        <v>1</v>
      </c>
      <c r="E199">
        <v>21680</v>
      </c>
    </row>
    <row r="200" spans="3:5" x14ac:dyDescent="0.25">
      <c r="C200">
        <v>195</v>
      </c>
      <c r="D200">
        <v>5</v>
      </c>
      <c r="E200">
        <v>32582</v>
      </c>
    </row>
    <row r="201" spans="3:5" x14ac:dyDescent="0.25">
      <c r="C201">
        <v>196</v>
      </c>
      <c r="D201">
        <v>5</v>
      </c>
      <c r="E201">
        <v>32788</v>
      </c>
    </row>
    <row r="202" spans="3:5" x14ac:dyDescent="0.25">
      <c r="C202">
        <v>197</v>
      </c>
      <c r="D202">
        <v>3</v>
      </c>
      <c r="E202">
        <v>26642</v>
      </c>
    </row>
    <row r="203" spans="3:5" x14ac:dyDescent="0.25">
      <c r="C203">
        <v>198</v>
      </c>
      <c r="D203">
        <v>4</v>
      </c>
      <c r="E203">
        <v>31240</v>
      </c>
    </row>
    <row r="204" spans="3:5" x14ac:dyDescent="0.25">
      <c r="C204">
        <v>199</v>
      </c>
      <c r="D204">
        <v>8</v>
      </c>
      <c r="E204">
        <v>43727</v>
      </c>
    </row>
    <row r="205" spans="3:5" x14ac:dyDescent="0.25">
      <c r="C205">
        <v>200</v>
      </c>
      <c r="D205">
        <v>3</v>
      </c>
      <c r="E205">
        <v>26583</v>
      </c>
    </row>
    <row r="206" spans="3:5" x14ac:dyDescent="0.25">
      <c r="C206">
        <v>201</v>
      </c>
      <c r="D206">
        <v>1</v>
      </c>
      <c r="E206">
        <v>20637</v>
      </c>
    </row>
    <row r="207" spans="3:5" x14ac:dyDescent="0.25">
      <c r="C207">
        <v>202</v>
      </c>
      <c r="D207">
        <v>8</v>
      </c>
      <c r="E207">
        <v>41322</v>
      </c>
    </row>
    <row r="208" spans="3:5" x14ac:dyDescent="0.25">
      <c r="C208">
        <v>203</v>
      </c>
      <c r="D208">
        <v>1</v>
      </c>
      <c r="E208">
        <v>22561</v>
      </c>
    </row>
    <row r="209" spans="3:5" x14ac:dyDescent="0.25">
      <c r="C209">
        <v>204</v>
      </c>
      <c r="D209">
        <v>6</v>
      </c>
      <c r="E209">
        <v>37331</v>
      </c>
    </row>
    <row r="210" spans="3:5" x14ac:dyDescent="0.25">
      <c r="C210">
        <v>205</v>
      </c>
      <c r="D210">
        <v>2</v>
      </c>
      <c r="E210">
        <v>22367</v>
      </c>
    </row>
    <row r="211" spans="3:5" x14ac:dyDescent="0.25">
      <c r="C211">
        <v>206</v>
      </c>
      <c r="D211">
        <v>4</v>
      </c>
      <c r="E211">
        <v>29041</v>
      </c>
    </row>
    <row r="212" spans="3:5" x14ac:dyDescent="0.25">
      <c r="C212">
        <v>207</v>
      </c>
      <c r="D212">
        <v>7</v>
      </c>
      <c r="E212">
        <v>41610</v>
      </c>
    </row>
    <row r="213" spans="3:5" x14ac:dyDescent="0.25">
      <c r="C213">
        <v>208</v>
      </c>
      <c r="D213">
        <v>3</v>
      </c>
      <c r="E213">
        <v>28983</v>
      </c>
    </row>
    <row r="214" spans="3:5" x14ac:dyDescent="0.25">
      <c r="C214">
        <v>209</v>
      </c>
      <c r="D214">
        <v>6</v>
      </c>
      <c r="E214">
        <v>34814</v>
      </c>
    </row>
    <row r="215" spans="3:5" x14ac:dyDescent="0.25">
      <c r="C215">
        <v>210</v>
      </c>
      <c r="D215">
        <v>8</v>
      </c>
      <c r="E215">
        <v>44238</v>
      </c>
    </row>
    <row r="216" spans="3:5" x14ac:dyDescent="0.25">
      <c r="C216">
        <v>211</v>
      </c>
      <c r="D216">
        <v>5</v>
      </c>
      <c r="E216">
        <v>33117</v>
      </c>
    </row>
    <row r="217" spans="3:5" x14ac:dyDescent="0.25">
      <c r="C217">
        <v>212</v>
      </c>
      <c r="D217">
        <v>4</v>
      </c>
      <c r="E217">
        <v>28068</v>
      </c>
    </row>
    <row r="218" spans="3:5" x14ac:dyDescent="0.25">
      <c r="C218">
        <v>213</v>
      </c>
      <c r="D218">
        <v>4</v>
      </c>
      <c r="E218">
        <v>28863</v>
      </c>
    </row>
    <row r="219" spans="3:5" x14ac:dyDescent="0.25">
      <c r="C219">
        <v>214</v>
      </c>
      <c r="D219">
        <v>7</v>
      </c>
      <c r="E219">
        <v>38604</v>
      </c>
    </row>
    <row r="220" spans="3:5" x14ac:dyDescent="0.25">
      <c r="C220">
        <v>215</v>
      </c>
      <c r="D220">
        <v>2</v>
      </c>
      <c r="E220">
        <v>24159</v>
      </c>
    </row>
    <row r="221" spans="3:5" x14ac:dyDescent="0.25">
      <c r="C221">
        <v>216</v>
      </c>
      <c r="D221">
        <v>8</v>
      </c>
      <c r="E221">
        <v>44158</v>
      </c>
    </row>
    <row r="222" spans="3:5" x14ac:dyDescent="0.25">
      <c r="C222">
        <v>217</v>
      </c>
      <c r="D222">
        <v>3</v>
      </c>
      <c r="E222">
        <v>27583</v>
      </c>
    </row>
    <row r="223" spans="3:5" x14ac:dyDescent="0.25">
      <c r="C223">
        <v>218</v>
      </c>
      <c r="D223">
        <v>2</v>
      </c>
      <c r="E223">
        <v>24829</v>
      </c>
    </row>
    <row r="224" spans="3:5" x14ac:dyDescent="0.25">
      <c r="C224">
        <v>219</v>
      </c>
      <c r="D224">
        <v>8</v>
      </c>
      <c r="E224">
        <v>43349</v>
      </c>
    </row>
    <row r="225" spans="3:5" x14ac:dyDescent="0.25">
      <c r="C225">
        <v>220</v>
      </c>
      <c r="D225">
        <v>4</v>
      </c>
      <c r="E225">
        <v>30690</v>
      </c>
    </row>
    <row r="226" spans="3:5" x14ac:dyDescent="0.25">
      <c r="C226">
        <v>221</v>
      </c>
      <c r="D226">
        <v>3</v>
      </c>
      <c r="E226">
        <v>27390</v>
      </c>
    </row>
    <row r="227" spans="3:5" x14ac:dyDescent="0.25">
      <c r="C227">
        <v>222</v>
      </c>
      <c r="D227">
        <v>6</v>
      </c>
      <c r="E227">
        <v>35849</v>
      </c>
    </row>
    <row r="228" spans="3:5" x14ac:dyDescent="0.25">
      <c r="C228">
        <v>223</v>
      </c>
      <c r="D228">
        <v>5</v>
      </c>
      <c r="E228">
        <v>31638</v>
      </c>
    </row>
    <row r="229" spans="3:5" x14ac:dyDescent="0.25">
      <c r="C229">
        <v>224</v>
      </c>
      <c r="D229">
        <v>4</v>
      </c>
      <c r="E229">
        <v>31184</v>
      </c>
    </row>
    <row r="230" spans="3:5" x14ac:dyDescent="0.25">
      <c r="C230">
        <v>225</v>
      </c>
      <c r="D230">
        <v>6</v>
      </c>
      <c r="E230">
        <v>38347</v>
      </c>
    </row>
    <row r="231" spans="3:5" x14ac:dyDescent="0.25">
      <c r="C231">
        <v>226</v>
      </c>
      <c r="D231">
        <v>4</v>
      </c>
      <c r="E231">
        <v>30528</v>
      </c>
    </row>
    <row r="232" spans="3:5" x14ac:dyDescent="0.25">
      <c r="C232">
        <v>227</v>
      </c>
      <c r="D232">
        <v>3</v>
      </c>
      <c r="E232">
        <v>27510</v>
      </c>
    </row>
    <row r="233" spans="3:5" x14ac:dyDescent="0.25">
      <c r="C233">
        <v>228</v>
      </c>
      <c r="D233">
        <v>2</v>
      </c>
      <c r="E233">
        <v>23940</v>
      </c>
    </row>
    <row r="234" spans="3:5" x14ac:dyDescent="0.25">
      <c r="C234">
        <v>229</v>
      </c>
      <c r="D234">
        <v>7</v>
      </c>
      <c r="E234">
        <v>40607</v>
      </c>
    </row>
    <row r="235" spans="3:5" x14ac:dyDescent="0.25">
      <c r="C235">
        <v>230</v>
      </c>
      <c r="D235">
        <v>5</v>
      </c>
      <c r="E235">
        <v>32473</v>
      </c>
    </row>
    <row r="236" spans="3:5" x14ac:dyDescent="0.25">
      <c r="C236">
        <v>231</v>
      </c>
      <c r="D236">
        <v>4</v>
      </c>
      <c r="E236">
        <v>28216</v>
      </c>
    </row>
    <row r="237" spans="3:5" x14ac:dyDescent="0.25">
      <c r="C237">
        <v>232</v>
      </c>
      <c r="D237">
        <v>7</v>
      </c>
      <c r="E237">
        <v>39779</v>
      </c>
    </row>
    <row r="238" spans="3:5" x14ac:dyDescent="0.25">
      <c r="C238">
        <v>233</v>
      </c>
      <c r="D238">
        <v>6</v>
      </c>
      <c r="E238">
        <v>34271</v>
      </c>
    </row>
    <row r="239" spans="3:5" x14ac:dyDescent="0.25">
      <c r="C239">
        <v>234</v>
      </c>
      <c r="D239">
        <v>2</v>
      </c>
      <c r="E239">
        <v>25773</v>
      </c>
    </row>
    <row r="240" spans="3:5" x14ac:dyDescent="0.25">
      <c r="C240">
        <v>235</v>
      </c>
      <c r="D240">
        <v>7</v>
      </c>
      <c r="E240">
        <v>39188</v>
      </c>
    </row>
    <row r="241" spans="3:5" x14ac:dyDescent="0.25">
      <c r="C241">
        <v>236</v>
      </c>
      <c r="D241">
        <v>1</v>
      </c>
      <c r="E241">
        <v>20936</v>
      </c>
    </row>
    <row r="242" spans="3:5" x14ac:dyDescent="0.25">
      <c r="C242">
        <v>237</v>
      </c>
      <c r="D242">
        <v>5</v>
      </c>
      <c r="E242">
        <v>33258</v>
      </c>
    </row>
    <row r="243" spans="3:5" x14ac:dyDescent="0.25">
      <c r="C243">
        <v>238</v>
      </c>
      <c r="D243">
        <v>5</v>
      </c>
      <c r="E243">
        <v>30751</v>
      </c>
    </row>
    <row r="244" spans="3:5" x14ac:dyDescent="0.25">
      <c r="C244">
        <v>239</v>
      </c>
      <c r="D244">
        <v>2</v>
      </c>
      <c r="E244">
        <v>23188</v>
      </c>
    </row>
    <row r="245" spans="3:5" x14ac:dyDescent="0.25">
      <c r="C245">
        <v>240</v>
      </c>
      <c r="D245">
        <v>3</v>
      </c>
      <c r="E245">
        <v>28589</v>
      </c>
    </row>
    <row r="246" spans="3:5" x14ac:dyDescent="0.25">
      <c r="C246">
        <v>241</v>
      </c>
      <c r="D246">
        <v>4</v>
      </c>
      <c r="E246">
        <v>29793</v>
      </c>
    </row>
    <row r="247" spans="3:5" x14ac:dyDescent="0.25">
      <c r="C247">
        <v>242</v>
      </c>
      <c r="D247">
        <v>2</v>
      </c>
      <c r="E247">
        <v>25749</v>
      </c>
    </row>
    <row r="248" spans="3:5" x14ac:dyDescent="0.25">
      <c r="C248">
        <v>243</v>
      </c>
      <c r="D248">
        <v>1</v>
      </c>
      <c r="E248">
        <v>21805</v>
      </c>
    </row>
    <row r="249" spans="3:5" x14ac:dyDescent="0.25">
      <c r="C249">
        <v>244</v>
      </c>
      <c r="D249">
        <v>7</v>
      </c>
      <c r="E249">
        <v>38620</v>
      </c>
    </row>
    <row r="250" spans="3:5" x14ac:dyDescent="0.25">
      <c r="C250">
        <v>245</v>
      </c>
      <c r="D250">
        <v>3</v>
      </c>
      <c r="E250">
        <v>27694</v>
      </c>
    </row>
    <row r="251" spans="3:5" x14ac:dyDescent="0.25">
      <c r="C251">
        <v>246</v>
      </c>
      <c r="D251">
        <v>7</v>
      </c>
      <c r="E251">
        <v>39859</v>
      </c>
    </row>
    <row r="252" spans="3:5" x14ac:dyDescent="0.25">
      <c r="C252">
        <v>247</v>
      </c>
      <c r="D252">
        <v>5</v>
      </c>
      <c r="E252">
        <v>32737</v>
      </c>
    </row>
    <row r="253" spans="3:5" x14ac:dyDescent="0.25">
      <c r="C253">
        <v>248</v>
      </c>
      <c r="D253">
        <v>4</v>
      </c>
      <c r="E253">
        <v>29876</v>
      </c>
    </row>
    <row r="254" spans="3:5" x14ac:dyDescent="0.25">
      <c r="C254">
        <v>249</v>
      </c>
      <c r="D254">
        <v>1</v>
      </c>
      <c r="E254">
        <v>20546</v>
      </c>
    </row>
    <row r="255" spans="3:5" x14ac:dyDescent="0.25">
      <c r="C255">
        <v>250</v>
      </c>
      <c r="D255">
        <v>1</v>
      </c>
      <c r="E255">
        <v>21939</v>
      </c>
    </row>
    <row r="256" spans="3:5" x14ac:dyDescent="0.25">
      <c r="C256">
        <v>251</v>
      </c>
      <c r="D256">
        <v>1</v>
      </c>
      <c r="E256">
        <v>22274</v>
      </c>
    </row>
    <row r="257" spans="3:5" x14ac:dyDescent="0.25">
      <c r="C257">
        <v>252</v>
      </c>
      <c r="D257">
        <v>1</v>
      </c>
      <c r="E257">
        <v>20706</v>
      </c>
    </row>
    <row r="258" spans="3:5" x14ac:dyDescent="0.25">
      <c r="C258">
        <v>253</v>
      </c>
      <c r="D258">
        <v>5</v>
      </c>
      <c r="E258">
        <v>32897</v>
      </c>
    </row>
    <row r="259" spans="3:5" x14ac:dyDescent="0.25">
      <c r="C259">
        <v>254</v>
      </c>
      <c r="D259">
        <v>6</v>
      </c>
      <c r="E259">
        <v>34437</v>
      </c>
    </row>
    <row r="260" spans="3:5" x14ac:dyDescent="0.25">
      <c r="C260">
        <v>255</v>
      </c>
      <c r="D260">
        <v>7</v>
      </c>
      <c r="E260">
        <v>38420</v>
      </c>
    </row>
    <row r="261" spans="3:5" x14ac:dyDescent="0.25">
      <c r="C261">
        <v>256</v>
      </c>
      <c r="D261">
        <v>5</v>
      </c>
      <c r="E261">
        <v>31395</v>
      </c>
    </row>
    <row r="262" spans="3:5" x14ac:dyDescent="0.25">
      <c r="C262">
        <v>257</v>
      </c>
      <c r="D262">
        <v>3</v>
      </c>
      <c r="E262">
        <v>26401</v>
      </c>
    </row>
    <row r="263" spans="3:5" x14ac:dyDescent="0.25">
      <c r="C263">
        <v>258</v>
      </c>
      <c r="D263">
        <v>1</v>
      </c>
      <c r="E263">
        <v>22118</v>
      </c>
    </row>
    <row r="264" spans="3:5" x14ac:dyDescent="0.25">
      <c r="C264">
        <v>259</v>
      </c>
      <c r="D264">
        <v>8</v>
      </c>
      <c r="E264">
        <v>42304</v>
      </c>
    </row>
    <row r="265" spans="3:5" x14ac:dyDescent="0.25">
      <c r="C265">
        <v>260</v>
      </c>
      <c r="D265">
        <v>8</v>
      </c>
      <c r="E265">
        <v>44206</v>
      </c>
    </row>
    <row r="266" spans="3:5" x14ac:dyDescent="0.25">
      <c r="C266">
        <v>261</v>
      </c>
      <c r="D266">
        <v>2</v>
      </c>
      <c r="E266">
        <v>24845</v>
      </c>
    </row>
    <row r="267" spans="3:5" x14ac:dyDescent="0.25">
      <c r="C267">
        <v>262</v>
      </c>
      <c r="D267">
        <v>1</v>
      </c>
      <c r="E267">
        <v>20321</v>
      </c>
    </row>
    <row r="268" spans="3:5" x14ac:dyDescent="0.25">
      <c r="C268">
        <v>263</v>
      </c>
      <c r="D268">
        <v>2</v>
      </c>
      <c r="E268">
        <v>24111</v>
      </c>
    </row>
    <row r="269" spans="3:5" x14ac:dyDescent="0.25">
      <c r="C269">
        <v>264</v>
      </c>
      <c r="D269">
        <v>2</v>
      </c>
      <c r="E269">
        <v>24773</v>
      </c>
    </row>
    <row r="270" spans="3:5" x14ac:dyDescent="0.25">
      <c r="C270">
        <v>265</v>
      </c>
      <c r="D270">
        <v>7</v>
      </c>
      <c r="E270">
        <v>39403</v>
      </c>
    </row>
    <row r="271" spans="3:5" x14ac:dyDescent="0.25">
      <c r="C271">
        <v>266</v>
      </c>
      <c r="D271">
        <v>2</v>
      </c>
      <c r="E271">
        <v>24101</v>
      </c>
    </row>
    <row r="272" spans="3:5" x14ac:dyDescent="0.25">
      <c r="C272">
        <v>267</v>
      </c>
      <c r="D272">
        <v>1</v>
      </c>
      <c r="E272">
        <v>21900</v>
      </c>
    </row>
    <row r="273" spans="3:5" x14ac:dyDescent="0.25">
      <c r="C273">
        <v>268</v>
      </c>
      <c r="D273">
        <v>1</v>
      </c>
      <c r="E273">
        <v>20253</v>
      </c>
    </row>
    <row r="274" spans="3:5" x14ac:dyDescent="0.25">
      <c r="C274">
        <v>269</v>
      </c>
      <c r="D274">
        <v>3</v>
      </c>
      <c r="E274">
        <v>26429</v>
      </c>
    </row>
    <row r="275" spans="3:5" x14ac:dyDescent="0.25">
      <c r="C275">
        <v>270</v>
      </c>
      <c r="D275">
        <v>1</v>
      </c>
      <c r="E275">
        <v>20528</v>
      </c>
    </row>
    <row r="276" spans="3:5" x14ac:dyDescent="0.25">
      <c r="C276">
        <v>271</v>
      </c>
      <c r="D276">
        <v>2</v>
      </c>
      <c r="E276">
        <v>23162</v>
      </c>
    </row>
    <row r="277" spans="3:5" x14ac:dyDescent="0.25">
      <c r="C277">
        <v>272</v>
      </c>
      <c r="D277">
        <v>6</v>
      </c>
      <c r="E277">
        <v>34964</v>
      </c>
    </row>
    <row r="278" spans="3:5" x14ac:dyDescent="0.25">
      <c r="C278">
        <v>273</v>
      </c>
      <c r="D278">
        <v>8</v>
      </c>
      <c r="E278">
        <v>42699</v>
      </c>
    </row>
    <row r="279" spans="3:5" x14ac:dyDescent="0.25">
      <c r="C279">
        <v>274</v>
      </c>
      <c r="D279">
        <v>8</v>
      </c>
      <c r="E279">
        <v>43619</v>
      </c>
    </row>
    <row r="280" spans="3:5" x14ac:dyDescent="0.25">
      <c r="C280">
        <v>275</v>
      </c>
      <c r="D280">
        <v>7</v>
      </c>
      <c r="E280">
        <v>40285</v>
      </c>
    </row>
    <row r="281" spans="3:5" x14ac:dyDescent="0.25">
      <c r="C281">
        <v>276</v>
      </c>
      <c r="D281">
        <v>7</v>
      </c>
      <c r="E281">
        <v>41973</v>
      </c>
    </row>
    <row r="282" spans="3:5" x14ac:dyDescent="0.25">
      <c r="C282">
        <v>277</v>
      </c>
      <c r="D282">
        <v>7</v>
      </c>
      <c r="E282">
        <v>39680</v>
      </c>
    </row>
    <row r="283" spans="3:5" x14ac:dyDescent="0.25">
      <c r="C283">
        <v>278</v>
      </c>
      <c r="D283">
        <v>1</v>
      </c>
      <c r="E283">
        <v>20675</v>
      </c>
    </row>
    <row r="284" spans="3:5" x14ac:dyDescent="0.25">
      <c r="C284">
        <v>279</v>
      </c>
      <c r="D284">
        <v>7</v>
      </c>
      <c r="E284">
        <v>38581</v>
      </c>
    </row>
    <row r="285" spans="3:5" x14ac:dyDescent="0.25">
      <c r="C285">
        <v>280</v>
      </c>
      <c r="D285">
        <v>7</v>
      </c>
      <c r="E285">
        <v>41470</v>
      </c>
    </row>
    <row r="286" spans="3:5" x14ac:dyDescent="0.25">
      <c r="C286">
        <v>281</v>
      </c>
      <c r="D286">
        <v>6</v>
      </c>
      <c r="E286">
        <v>35168</v>
      </c>
    </row>
    <row r="287" spans="3:5" x14ac:dyDescent="0.25">
      <c r="C287">
        <v>282</v>
      </c>
      <c r="D287">
        <v>8</v>
      </c>
      <c r="E287">
        <v>43225</v>
      </c>
    </row>
    <row r="288" spans="3:5" x14ac:dyDescent="0.25">
      <c r="C288">
        <v>283</v>
      </c>
      <c r="D288">
        <v>8</v>
      </c>
      <c r="E288">
        <v>43791</v>
      </c>
    </row>
    <row r="289" spans="3:5" x14ac:dyDescent="0.25">
      <c r="C289">
        <v>284</v>
      </c>
      <c r="D289">
        <v>2</v>
      </c>
      <c r="E289">
        <v>22829</v>
      </c>
    </row>
    <row r="290" spans="3:5" x14ac:dyDescent="0.25">
      <c r="C290">
        <v>285</v>
      </c>
      <c r="D290">
        <v>8</v>
      </c>
      <c r="E290">
        <v>42539</v>
      </c>
    </row>
    <row r="291" spans="3:5" x14ac:dyDescent="0.25">
      <c r="C291">
        <v>286</v>
      </c>
      <c r="D291">
        <v>2</v>
      </c>
      <c r="E291">
        <v>24770</v>
      </c>
    </row>
    <row r="292" spans="3:5" x14ac:dyDescent="0.25">
      <c r="C292">
        <v>287</v>
      </c>
      <c r="D292">
        <v>5</v>
      </c>
      <c r="E292">
        <v>31760</v>
      </c>
    </row>
    <row r="293" spans="3:5" x14ac:dyDescent="0.25">
      <c r="C293">
        <v>288</v>
      </c>
      <c r="D293">
        <v>1</v>
      </c>
      <c r="E293">
        <v>20819</v>
      </c>
    </row>
    <row r="294" spans="3:5" x14ac:dyDescent="0.25">
      <c r="C294">
        <v>289</v>
      </c>
      <c r="D294">
        <v>6</v>
      </c>
      <c r="E294">
        <v>35662</v>
      </c>
    </row>
    <row r="295" spans="3:5" x14ac:dyDescent="0.25">
      <c r="C295">
        <v>290</v>
      </c>
      <c r="D295">
        <v>5</v>
      </c>
      <c r="E295">
        <v>32096</v>
      </c>
    </row>
    <row r="296" spans="3:5" x14ac:dyDescent="0.25">
      <c r="C296">
        <v>291</v>
      </c>
      <c r="D296">
        <v>6</v>
      </c>
      <c r="E296">
        <v>36437</v>
      </c>
    </row>
    <row r="297" spans="3:5" x14ac:dyDescent="0.25">
      <c r="C297">
        <v>292</v>
      </c>
      <c r="D297">
        <v>4</v>
      </c>
      <c r="E297">
        <v>30746</v>
      </c>
    </row>
    <row r="298" spans="3:5" x14ac:dyDescent="0.25">
      <c r="C298">
        <v>293</v>
      </c>
      <c r="D298">
        <v>2</v>
      </c>
      <c r="E298">
        <v>23090</v>
      </c>
    </row>
    <row r="299" spans="3:5" x14ac:dyDescent="0.25">
      <c r="C299">
        <v>294</v>
      </c>
      <c r="D299">
        <v>3</v>
      </c>
      <c r="E299">
        <v>25517</v>
      </c>
    </row>
    <row r="300" spans="3:5" x14ac:dyDescent="0.25">
      <c r="C300">
        <v>295</v>
      </c>
      <c r="D300">
        <v>7</v>
      </c>
      <c r="E300">
        <v>39272</v>
      </c>
    </row>
    <row r="301" spans="3:5" x14ac:dyDescent="0.25">
      <c r="C301">
        <v>296</v>
      </c>
      <c r="D301">
        <v>2</v>
      </c>
      <c r="E301">
        <v>25238</v>
      </c>
    </row>
    <row r="302" spans="3:5" x14ac:dyDescent="0.25">
      <c r="C302">
        <v>297</v>
      </c>
      <c r="D302">
        <v>4</v>
      </c>
      <c r="E302">
        <v>29382</v>
      </c>
    </row>
    <row r="303" spans="3:5" x14ac:dyDescent="0.25">
      <c r="C303">
        <v>298</v>
      </c>
      <c r="D303">
        <v>7</v>
      </c>
      <c r="E303">
        <v>38524</v>
      </c>
    </row>
    <row r="304" spans="3:5" x14ac:dyDescent="0.25">
      <c r="C304">
        <v>299</v>
      </c>
      <c r="D304">
        <v>5</v>
      </c>
      <c r="E304">
        <v>33123</v>
      </c>
    </row>
    <row r="305" spans="3:5" x14ac:dyDescent="0.25">
      <c r="C305">
        <v>300</v>
      </c>
      <c r="D305">
        <v>6</v>
      </c>
      <c r="E305">
        <v>34389</v>
      </c>
    </row>
  </sheetData>
  <autoFilter ref="C5:E5">
    <sortState ref="C6:E305">
      <sortCondition ref="C5"/>
    </sortState>
  </autoFilter>
  <sortState ref="F6:F305">
    <sortCondition ref="F6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2"/>
  <sheetViews>
    <sheetView workbookViewId="0">
      <selection activeCell="B7" sqref="B7:D9"/>
    </sheetView>
  </sheetViews>
  <sheetFormatPr defaultColWidth="11" defaultRowHeight="15.75" x14ac:dyDescent="0.25"/>
  <cols>
    <col min="2" max="2" width="21.75" bestFit="1" customWidth="1"/>
    <col min="3" max="3" width="11.875" bestFit="1" customWidth="1"/>
    <col min="4" max="4" width="16.125" bestFit="1" customWidth="1"/>
  </cols>
  <sheetData>
    <row r="4" spans="2:5" x14ac:dyDescent="0.25">
      <c r="B4" s="8" t="s">
        <v>5</v>
      </c>
      <c r="C4" s="8">
        <v>20000</v>
      </c>
      <c r="E4" s="20" t="s">
        <v>46</v>
      </c>
    </row>
    <row r="6" spans="2:5" x14ac:dyDescent="0.25">
      <c r="B6" s="8"/>
      <c r="C6" s="8" t="s">
        <v>6</v>
      </c>
      <c r="D6" s="8" t="s">
        <v>12</v>
      </c>
    </row>
    <row r="7" spans="2:5" x14ac:dyDescent="0.25">
      <c r="B7" s="8" t="s">
        <v>1</v>
      </c>
      <c r="C7" s="8">
        <v>1000</v>
      </c>
      <c r="D7" s="8">
        <v>1</v>
      </c>
      <c r="E7" s="20" t="s">
        <v>49</v>
      </c>
    </row>
    <row r="8" spans="2:5" x14ac:dyDescent="0.25">
      <c r="B8" s="8" t="s">
        <v>2</v>
      </c>
      <c r="C8" s="8">
        <v>2000</v>
      </c>
      <c r="D8" s="8">
        <v>2</v>
      </c>
    </row>
    <row r="9" spans="2:5" x14ac:dyDescent="0.25">
      <c r="B9" s="8" t="s">
        <v>3</v>
      </c>
      <c r="C9" s="8">
        <v>4000</v>
      </c>
      <c r="D9" s="8">
        <v>4</v>
      </c>
    </row>
    <row r="11" spans="2:5" x14ac:dyDescent="0.25">
      <c r="B11" s="8" t="s">
        <v>8</v>
      </c>
      <c r="C11" s="3">
        <f>'Data Analysis'!I22</f>
        <v>43543.58139534884</v>
      </c>
      <c r="E11" s="20" t="s">
        <v>47</v>
      </c>
    </row>
    <row r="13" spans="2:5" x14ac:dyDescent="0.25">
      <c r="B13" s="8" t="s">
        <v>33</v>
      </c>
      <c r="C13" s="8" t="s">
        <v>0</v>
      </c>
    </row>
    <row r="14" spans="2:5" x14ac:dyDescent="0.25">
      <c r="B14" s="8">
        <v>0</v>
      </c>
      <c r="C14" s="8" t="s">
        <v>31</v>
      </c>
      <c r="E14" s="20" t="s">
        <v>48</v>
      </c>
    </row>
    <row r="15" spans="2:5" x14ac:dyDescent="0.25">
      <c r="B15" s="8">
        <v>1</v>
      </c>
      <c r="C15" s="8" t="s">
        <v>1</v>
      </c>
    </row>
    <row r="16" spans="2:5" x14ac:dyDescent="0.25">
      <c r="B16" s="8">
        <v>2</v>
      </c>
      <c r="C16" s="8" t="s">
        <v>1</v>
      </c>
    </row>
    <row r="17" spans="2:3" x14ac:dyDescent="0.25">
      <c r="B17" s="8">
        <v>3</v>
      </c>
      <c r="C17" s="8" t="s">
        <v>1</v>
      </c>
    </row>
    <row r="18" spans="2:3" x14ac:dyDescent="0.25">
      <c r="B18" s="8">
        <v>4</v>
      </c>
      <c r="C18" s="8" t="s">
        <v>1</v>
      </c>
    </row>
    <row r="19" spans="2:3" x14ac:dyDescent="0.25">
      <c r="B19" s="8">
        <v>5</v>
      </c>
      <c r="C19" s="8" t="s">
        <v>1</v>
      </c>
    </row>
    <row r="20" spans="2:3" x14ac:dyDescent="0.25">
      <c r="B20" s="8">
        <v>6</v>
      </c>
      <c r="C20" s="8" t="s">
        <v>2</v>
      </c>
    </row>
    <row r="21" spans="2:3" x14ac:dyDescent="0.25">
      <c r="B21" s="8">
        <v>7</v>
      </c>
      <c r="C21" s="8" t="s">
        <v>2</v>
      </c>
    </row>
    <row r="22" spans="2:3" x14ac:dyDescent="0.25">
      <c r="B22" s="8">
        <v>8</v>
      </c>
      <c r="C22" s="8" t="s">
        <v>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J305"/>
  <sheetViews>
    <sheetView tabSelected="1" topLeftCell="B1" zoomScale="70" zoomScaleNormal="70" workbookViewId="0">
      <selection activeCell="O12" sqref="O12"/>
    </sheetView>
  </sheetViews>
  <sheetFormatPr defaultColWidth="11" defaultRowHeight="15.75" x14ac:dyDescent="0.25"/>
  <cols>
    <col min="8" max="8" width="22.625" bestFit="1" customWidth="1"/>
  </cols>
  <sheetData>
    <row r="5" spans="3:10" x14ac:dyDescent="0.25">
      <c r="C5" s="8" t="s">
        <v>34</v>
      </c>
      <c r="D5" s="8" t="s">
        <v>33</v>
      </c>
      <c r="E5" s="8" t="s">
        <v>7</v>
      </c>
    </row>
    <row r="6" spans="3:10" x14ac:dyDescent="0.25">
      <c r="C6" s="8">
        <f>Data!C6</f>
        <v>1</v>
      </c>
      <c r="D6" s="8">
        <f>Data!D6</f>
        <v>4</v>
      </c>
      <c r="E6" s="8">
        <f>Data!E6</f>
        <v>30011</v>
      </c>
    </row>
    <row r="7" spans="3:10" x14ac:dyDescent="0.25">
      <c r="C7" s="8">
        <f>Data!C7</f>
        <v>2</v>
      </c>
      <c r="D7" s="8">
        <f>Data!D7</f>
        <v>4</v>
      </c>
      <c r="E7" s="8">
        <f>Data!E7</f>
        <v>31120</v>
      </c>
    </row>
    <row r="8" spans="3:10" x14ac:dyDescent="0.25">
      <c r="C8" s="8">
        <f>Data!C8</f>
        <v>3</v>
      </c>
      <c r="D8" s="8">
        <f>Data!D8</f>
        <v>6</v>
      </c>
      <c r="E8" s="8">
        <f>Data!E8</f>
        <v>37011</v>
      </c>
    </row>
    <row r="9" spans="3:10" x14ac:dyDescent="0.25">
      <c r="C9" s="8">
        <f>Data!C9</f>
        <v>4</v>
      </c>
      <c r="D9" s="8">
        <f>Data!D9</f>
        <v>0</v>
      </c>
      <c r="E9" s="8">
        <f>Data!E9</f>
        <v>20000</v>
      </c>
    </row>
    <row r="10" spans="3:10" x14ac:dyDescent="0.25">
      <c r="C10" s="8">
        <f>Data!C10</f>
        <v>5</v>
      </c>
      <c r="D10" s="8">
        <f>Data!D10</f>
        <v>3</v>
      </c>
      <c r="E10" s="8">
        <f>Data!E10</f>
        <v>25356</v>
      </c>
    </row>
    <row r="11" spans="3:10" x14ac:dyDescent="0.25">
      <c r="C11" s="8">
        <f>Data!C11</f>
        <v>6</v>
      </c>
      <c r="D11" s="8">
        <f>Data!D11</f>
        <v>6</v>
      </c>
      <c r="E11" s="8">
        <f>Data!E11</f>
        <v>35703</v>
      </c>
    </row>
    <row r="12" spans="3:10" x14ac:dyDescent="0.25">
      <c r="C12" s="8">
        <f>Data!C12</f>
        <v>7</v>
      </c>
      <c r="D12" s="8">
        <f>Data!D12</f>
        <v>7</v>
      </c>
      <c r="E12" s="8">
        <f>Data!E12</f>
        <v>39156</v>
      </c>
    </row>
    <row r="13" spans="3:10" x14ac:dyDescent="0.25">
      <c r="C13" s="8">
        <f>Data!C13</f>
        <v>8</v>
      </c>
      <c r="D13" s="8">
        <f>Data!D13</f>
        <v>6</v>
      </c>
      <c r="E13" s="8">
        <f>Data!E13</f>
        <v>36643</v>
      </c>
      <c r="H13" s="8" t="s">
        <v>33</v>
      </c>
      <c r="I13" s="8" t="s">
        <v>26</v>
      </c>
    </row>
    <row r="14" spans="3:10" x14ac:dyDescent="0.25">
      <c r="C14" s="8">
        <f>Data!C14</f>
        <v>9</v>
      </c>
      <c r="D14" s="8">
        <f>Data!D14</f>
        <v>3</v>
      </c>
      <c r="E14" s="8">
        <f>Data!E14</f>
        <v>27480</v>
      </c>
      <c r="H14" s="8">
        <v>0</v>
      </c>
      <c r="I14" s="3">
        <f>SUMIF($D$6:$D$305,H14,$E$6:$E$305)/COUNTIF($D$6:$D$305,H14)</f>
        <v>20000</v>
      </c>
    </row>
    <row r="15" spans="3:10" x14ac:dyDescent="0.25">
      <c r="C15" s="8">
        <f>Data!C15</f>
        <v>10</v>
      </c>
      <c r="D15" s="8">
        <f>Data!D15</f>
        <v>0</v>
      </c>
      <c r="E15" s="8">
        <f>Data!E15</f>
        <v>20000</v>
      </c>
      <c r="H15" s="8">
        <v>1</v>
      </c>
      <c r="I15" s="3">
        <f>SUMIF($D$6:$D$305,H15,$E$6:$E$305)/COUNTIF($D$6:$D$305,H15)</f>
        <v>21227.633333333335</v>
      </c>
      <c r="J15" s="19" t="b">
        <f>I15&gt;I14</f>
        <v>1</v>
      </c>
    </row>
    <row r="16" spans="3:10" x14ac:dyDescent="0.25">
      <c r="C16" s="8">
        <f>Data!C16</f>
        <v>11</v>
      </c>
      <c r="D16" s="8">
        <f>Data!D16</f>
        <v>8</v>
      </c>
      <c r="E16" s="8">
        <f>Data!E16</f>
        <v>43295</v>
      </c>
      <c r="H16" s="8">
        <v>2</v>
      </c>
      <c r="I16" s="3">
        <f t="shared" ref="I16:I22" si="0">SUMIF($D$6:$D$305,H16,$E$6:$E$305)/COUNTIF($D$6:$D$305,H16)</f>
        <v>24293.285714285714</v>
      </c>
      <c r="J16" s="19" t="b">
        <f t="shared" ref="J16:J22" si="1">I16&gt;I15</f>
        <v>1</v>
      </c>
    </row>
    <row r="17" spans="3:10" x14ac:dyDescent="0.25">
      <c r="C17" s="8">
        <f>Data!C17</f>
        <v>12</v>
      </c>
      <c r="D17" s="8">
        <f>Data!D17</f>
        <v>6</v>
      </c>
      <c r="E17" s="8">
        <f>Data!E17</f>
        <v>34817</v>
      </c>
      <c r="H17" s="8">
        <v>3</v>
      </c>
      <c r="I17" s="3">
        <f t="shared" si="0"/>
        <v>27200.264705882353</v>
      </c>
      <c r="J17" s="19" t="b">
        <f t="shared" si="1"/>
        <v>1</v>
      </c>
    </row>
    <row r="18" spans="3:10" x14ac:dyDescent="0.25">
      <c r="C18" s="8">
        <f>Data!C18</f>
        <v>13</v>
      </c>
      <c r="D18" s="8">
        <f>Data!D18</f>
        <v>3</v>
      </c>
      <c r="E18" s="8">
        <f>Data!E18</f>
        <v>26957</v>
      </c>
      <c r="H18" s="8">
        <v>4</v>
      </c>
      <c r="I18" s="3">
        <f t="shared" si="0"/>
        <v>29840.391304347828</v>
      </c>
      <c r="J18" s="19" t="b">
        <f t="shared" si="1"/>
        <v>1</v>
      </c>
    </row>
    <row r="19" spans="3:10" x14ac:dyDescent="0.25">
      <c r="C19" s="8">
        <f>Data!C19</f>
        <v>14</v>
      </c>
      <c r="D19" s="8">
        <f>Data!D19</f>
        <v>6</v>
      </c>
      <c r="E19" s="8">
        <f>Data!E19</f>
        <v>37139</v>
      </c>
      <c r="H19" s="8">
        <v>5</v>
      </c>
      <c r="I19" s="3">
        <f t="shared" si="0"/>
        <v>32517.043478260868</v>
      </c>
      <c r="J19" s="19" t="b">
        <f t="shared" si="1"/>
        <v>1</v>
      </c>
    </row>
    <row r="20" spans="3:10" x14ac:dyDescent="0.25">
      <c r="C20" s="8">
        <f>Data!C20</f>
        <v>15</v>
      </c>
      <c r="D20" s="8">
        <f>Data!D20</f>
        <v>2</v>
      </c>
      <c r="E20" s="8">
        <f>Data!E20</f>
        <v>23663</v>
      </c>
      <c r="H20" s="8">
        <v>6</v>
      </c>
      <c r="I20" s="3">
        <f t="shared" si="0"/>
        <v>35979.7027027027</v>
      </c>
      <c r="J20" s="19" t="b">
        <f t="shared" si="1"/>
        <v>1</v>
      </c>
    </row>
    <row r="21" spans="3:10" x14ac:dyDescent="0.25">
      <c r="C21" s="8">
        <f>Data!C21</f>
        <v>16</v>
      </c>
      <c r="D21" s="8">
        <f>Data!D21</f>
        <v>7</v>
      </c>
      <c r="E21" s="8">
        <f>Data!E21</f>
        <v>38503</v>
      </c>
      <c r="H21" s="8">
        <v>7</v>
      </c>
      <c r="I21" s="3">
        <f t="shared" si="0"/>
        <v>39770.097560975613</v>
      </c>
      <c r="J21" s="19" t="b">
        <f t="shared" si="1"/>
        <v>1</v>
      </c>
    </row>
    <row r="22" spans="3:10" x14ac:dyDescent="0.25">
      <c r="C22" s="8">
        <f>Data!C22</f>
        <v>17</v>
      </c>
      <c r="D22" s="8">
        <f>Data!D22</f>
        <v>6</v>
      </c>
      <c r="E22" s="8">
        <f>Data!E22</f>
        <v>35371</v>
      </c>
      <c r="H22" s="8">
        <v>8</v>
      </c>
      <c r="I22" s="3">
        <f t="shared" si="0"/>
        <v>43543.58139534884</v>
      </c>
      <c r="J22" s="19" t="b">
        <f t="shared" si="1"/>
        <v>1</v>
      </c>
    </row>
    <row r="23" spans="3:10" x14ac:dyDescent="0.25">
      <c r="C23" s="8">
        <f>Data!C23</f>
        <v>18</v>
      </c>
      <c r="D23" s="8">
        <f>Data!D23</f>
        <v>7</v>
      </c>
      <c r="E23" s="8">
        <f>Data!E23</f>
        <v>39946</v>
      </c>
      <c r="H23" s="8" t="s">
        <v>51</v>
      </c>
      <c r="I23" s="8" t="s">
        <v>4</v>
      </c>
      <c r="J23" s="8" t="s">
        <v>52</v>
      </c>
    </row>
    <row r="24" spans="3:10" x14ac:dyDescent="0.25">
      <c r="C24" s="8">
        <f>Data!C24</f>
        <v>19</v>
      </c>
      <c r="D24" s="8">
        <f>Data!D24</f>
        <v>2</v>
      </c>
      <c r="E24" s="8">
        <f>Data!E24</f>
        <v>22997</v>
      </c>
      <c r="H24" s="8" t="s">
        <v>1</v>
      </c>
      <c r="I24" s="16">
        <f>I19-I14</f>
        <v>12517.043478260868</v>
      </c>
      <c r="J24" s="6">
        <f>I24/I27</f>
        <v>0.53165418073282922</v>
      </c>
    </row>
    <row r="25" spans="3:10" x14ac:dyDescent="0.25">
      <c r="C25" s="8">
        <f>Data!C25</f>
        <v>20</v>
      </c>
      <c r="D25" s="8">
        <f>Data!D25</f>
        <v>8</v>
      </c>
      <c r="E25" s="8">
        <f>Data!E25</f>
        <v>41620</v>
      </c>
      <c r="H25" s="8" t="s">
        <v>2</v>
      </c>
      <c r="I25" s="16">
        <f>I21-I19</f>
        <v>7253.0540827147452</v>
      </c>
      <c r="J25" s="6">
        <f>I25/I27</f>
        <v>0.30806927633140918</v>
      </c>
    </row>
    <row r="26" spans="3:10" x14ac:dyDescent="0.25">
      <c r="C26" s="8">
        <f>Data!C26</f>
        <v>21</v>
      </c>
      <c r="D26" s="8">
        <f>Data!D26</f>
        <v>4</v>
      </c>
      <c r="E26" s="8">
        <f>Data!E26</f>
        <v>29939</v>
      </c>
      <c r="H26" s="8" t="s">
        <v>3</v>
      </c>
      <c r="I26" s="16">
        <f>I22-I21</f>
        <v>3773.4838343732263</v>
      </c>
      <c r="J26" s="6">
        <f>I26/I27</f>
        <v>0.1602765429357616</v>
      </c>
    </row>
    <row r="27" spans="3:10" x14ac:dyDescent="0.25">
      <c r="C27" s="8">
        <f>Data!C27</f>
        <v>22</v>
      </c>
      <c r="D27" s="8">
        <f>Data!D27</f>
        <v>4</v>
      </c>
      <c r="E27" s="8">
        <f>Data!E27</f>
        <v>29883</v>
      </c>
      <c r="H27" s="8" t="s">
        <v>32</v>
      </c>
      <c r="I27" s="16">
        <f>SUM(I24:I26)</f>
        <v>23543.58139534884</v>
      </c>
      <c r="J27" s="6">
        <f>I27/I27</f>
        <v>1</v>
      </c>
    </row>
    <row r="28" spans="3:10" x14ac:dyDescent="0.25">
      <c r="C28" s="8">
        <f>Data!C28</f>
        <v>23</v>
      </c>
      <c r="D28" s="8">
        <f>Data!D28</f>
        <v>6</v>
      </c>
      <c r="E28" s="8">
        <f>Data!E28</f>
        <v>34385</v>
      </c>
      <c r="H28" s="8"/>
      <c r="I28" s="17" t="b">
        <f>I14+I27=I22</f>
        <v>1</v>
      </c>
      <c r="J28" s="17" t="b">
        <f>SUM(J24:J26)=1</f>
        <v>1</v>
      </c>
    </row>
    <row r="29" spans="3:10" x14ac:dyDescent="0.25">
      <c r="C29" s="8">
        <f>Data!C29</f>
        <v>24</v>
      </c>
      <c r="D29" s="8">
        <f>Data!D29</f>
        <v>3</v>
      </c>
      <c r="E29" s="8">
        <f>Data!E29</f>
        <v>27422</v>
      </c>
    </row>
    <row r="30" spans="3:10" x14ac:dyDescent="0.25">
      <c r="C30" s="8">
        <f>Data!C30</f>
        <v>25</v>
      </c>
      <c r="D30" s="8">
        <f>Data!D30</f>
        <v>8</v>
      </c>
      <c r="E30" s="8">
        <f>Data!E30</f>
        <v>44642</v>
      </c>
    </row>
    <row r="31" spans="3:10" x14ac:dyDescent="0.25">
      <c r="C31" s="8">
        <f>Data!C31</f>
        <v>26</v>
      </c>
      <c r="D31" s="8">
        <f>Data!D31</f>
        <v>2</v>
      </c>
      <c r="E31" s="8">
        <f>Data!E31</f>
        <v>24792</v>
      </c>
    </row>
    <row r="32" spans="3:10" x14ac:dyDescent="0.25">
      <c r="C32" s="8">
        <f>Data!C32</f>
        <v>27</v>
      </c>
      <c r="D32" s="8">
        <f>Data!D32</f>
        <v>7</v>
      </c>
      <c r="E32" s="8">
        <f>Data!E32</f>
        <v>41189</v>
      </c>
    </row>
    <row r="33" spans="3:5" x14ac:dyDescent="0.25">
      <c r="C33" s="8">
        <f>Data!C33</f>
        <v>28</v>
      </c>
      <c r="D33" s="8">
        <f>Data!D33</f>
        <v>4</v>
      </c>
      <c r="E33" s="8">
        <f>Data!E33</f>
        <v>28820</v>
      </c>
    </row>
    <row r="34" spans="3:5" x14ac:dyDescent="0.25">
      <c r="C34" s="8">
        <f>Data!C34</f>
        <v>29</v>
      </c>
      <c r="D34" s="8">
        <f>Data!D34</f>
        <v>6</v>
      </c>
      <c r="E34" s="8">
        <f>Data!E34</f>
        <v>36303</v>
      </c>
    </row>
    <row r="35" spans="3:5" x14ac:dyDescent="0.25">
      <c r="C35" s="8">
        <f>Data!C35</f>
        <v>30</v>
      </c>
      <c r="D35" s="8">
        <f>Data!D35</f>
        <v>6</v>
      </c>
      <c r="E35" s="8">
        <f>Data!E35</f>
        <v>35536</v>
      </c>
    </row>
    <row r="36" spans="3:5" x14ac:dyDescent="0.25">
      <c r="C36" s="8">
        <f>Data!C36</f>
        <v>31</v>
      </c>
      <c r="D36" s="8">
        <f>Data!D36</f>
        <v>6</v>
      </c>
      <c r="E36" s="8">
        <f>Data!E36</f>
        <v>35807</v>
      </c>
    </row>
    <row r="37" spans="3:5" x14ac:dyDescent="0.25">
      <c r="C37" s="8">
        <f>Data!C37</f>
        <v>32</v>
      </c>
      <c r="D37" s="8">
        <f>Data!D37</f>
        <v>3</v>
      </c>
      <c r="E37" s="8">
        <f>Data!E37</f>
        <v>26813</v>
      </c>
    </row>
    <row r="38" spans="3:5" x14ac:dyDescent="0.25">
      <c r="C38" s="8">
        <f>Data!C38</f>
        <v>33</v>
      </c>
      <c r="D38" s="8">
        <f>Data!D38</f>
        <v>0</v>
      </c>
      <c r="E38" s="8">
        <f>Data!E38</f>
        <v>20000</v>
      </c>
    </row>
    <row r="39" spans="3:5" x14ac:dyDescent="0.25">
      <c r="C39" s="8">
        <f>Data!C39</f>
        <v>34</v>
      </c>
      <c r="D39" s="8">
        <f>Data!D39</f>
        <v>8</v>
      </c>
      <c r="E39" s="8">
        <f>Data!E39</f>
        <v>42682</v>
      </c>
    </row>
    <row r="40" spans="3:5" x14ac:dyDescent="0.25">
      <c r="C40" s="8">
        <f>Data!C40</f>
        <v>35</v>
      </c>
      <c r="D40" s="8">
        <f>Data!D40</f>
        <v>4</v>
      </c>
      <c r="E40" s="8">
        <f>Data!E40</f>
        <v>29850</v>
      </c>
    </row>
    <row r="41" spans="3:5" x14ac:dyDescent="0.25">
      <c r="C41" s="8">
        <f>Data!C41</f>
        <v>36</v>
      </c>
      <c r="D41" s="8">
        <f>Data!D41</f>
        <v>2</v>
      </c>
      <c r="E41" s="8">
        <f>Data!E41</f>
        <v>24013</v>
      </c>
    </row>
    <row r="42" spans="3:5" x14ac:dyDescent="0.25">
      <c r="C42" s="8">
        <f>Data!C42</f>
        <v>37</v>
      </c>
      <c r="D42" s="8">
        <f>Data!D42</f>
        <v>4</v>
      </c>
      <c r="E42" s="8">
        <f>Data!E42</f>
        <v>30713</v>
      </c>
    </row>
    <row r="43" spans="3:5" x14ac:dyDescent="0.25">
      <c r="C43" s="8">
        <f>Data!C43</f>
        <v>38</v>
      </c>
      <c r="D43" s="8">
        <f>Data!D43</f>
        <v>3</v>
      </c>
      <c r="E43" s="8">
        <f>Data!E43</f>
        <v>27944</v>
      </c>
    </row>
    <row r="44" spans="3:5" x14ac:dyDescent="0.25">
      <c r="C44" s="8">
        <f>Data!C44</f>
        <v>39</v>
      </c>
      <c r="D44" s="8">
        <f>Data!D44</f>
        <v>3</v>
      </c>
      <c r="E44" s="8">
        <f>Data!E44</f>
        <v>28375</v>
      </c>
    </row>
    <row r="45" spans="3:5" x14ac:dyDescent="0.25">
      <c r="C45" s="8">
        <f>Data!C45</f>
        <v>40</v>
      </c>
      <c r="D45" s="8">
        <f>Data!D45</f>
        <v>4</v>
      </c>
      <c r="E45" s="8">
        <f>Data!E45</f>
        <v>30120</v>
      </c>
    </row>
    <row r="46" spans="3:5" x14ac:dyDescent="0.25">
      <c r="C46" s="8">
        <f>Data!C46</f>
        <v>41</v>
      </c>
      <c r="D46" s="8">
        <f>Data!D46</f>
        <v>7</v>
      </c>
      <c r="E46" s="8">
        <f>Data!E46</f>
        <v>40843</v>
      </c>
    </row>
    <row r="47" spans="3:5" x14ac:dyDescent="0.25">
      <c r="C47" s="8">
        <f>Data!C47</f>
        <v>42</v>
      </c>
      <c r="D47" s="8">
        <f>Data!D47</f>
        <v>0</v>
      </c>
      <c r="E47" s="8">
        <f>Data!E47</f>
        <v>20000</v>
      </c>
    </row>
    <row r="48" spans="3:5" x14ac:dyDescent="0.25">
      <c r="C48" s="8">
        <f>Data!C48</f>
        <v>43</v>
      </c>
      <c r="D48" s="8">
        <f>Data!D48</f>
        <v>4</v>
      </c>
      <c r="E48" s="8">
        <f>Data!E48</f>
        <v>30675</v>
      </c>
    </row>
    <row r="49" spans="3:5" x14ac:dyDescent="0.25">
      <c r="C49" s="8">
        <f>Data!C49</f>
        <v>44</v>
      </c>
      <c r="D49" s="8">
        <f>Data!D49</f>
        <v>4</v>
      </c>
      <c r="E49" s="8">
        <f>Data!E49</f>
        <v>29673</v>
      </c>
    </row>
    <row r="50" spans="3:5" x14ac:dyDescent="0.25">
      <c r="C50" s="8">
        <f>Data!C50</f>
        <v>45</v>
      </c>
      <c r="D50" s="8">
        <f>Data!D50</f>
        <v>3</v>
      </c>
      <c r="E50" s="8">
        <f>Data!E50</f>
        <v>27774</v>
      </c>
    </row>
    <row r="51" spans="3:5" x14ac:dyDescent="0.25">
      <c r="C51" s="8">
        <f>Data!C51</f>
        <v>46</v>
      </c>
      <c r="D51" s="8">
        <f>Data!D51</f>
        <v>6</v>
      </c>
      <c r="E51" s="8">
        <f>Data!E51</f>
        <v>35360</v>
      </c>
    </row>
    <row r="52" spans="3:5" x14ac:dyDescent="0.25">
      <c r="C52" s="8">
        <f>Data!C52</f>
        <v>47</v>
      </c>
      <c r="D52" s="8">
        <f>Data!D52</f>
        <v>8</v>
      </c>
      <c r="E52" s="8">
        <f>Data!E52</f>
        <v>46000</v>
      </c>
    </row>
    <row r="53" spans="3:5" x14ac:dyDescent="0.25">
      <c r="C53" s="8">
        <f>Data!C53</f>
        <v>48</v>
      </c>
      <c r="D53" s="8">
        <f>Data!D53</f>
        <v>4</v>
      </c>
      <c r="E53" s="8">
        <f>Data!E53</f>
        <v>31163</v>
      </c>
    </row>
    <row r="54" spans="3:5" x14ac:dyDescent="0.25">
      <c r="C54" s="8">
        <f>Data!C54</f>
        <v>49</v>
      </c>
      <c r="D54" s="8">
        <f>Data!D54</f>
        <v>4</v>
      </c>
      <c r="E54" s="8">
        <f>Data!E54</f>
        <v>30367</v>
      </c>
    </row>
    <row r="55" spans="3:5" x14ac:dyDescent="0.25">
      <c r="C55" s="8">
        <f>Data!C55</f>
        <v>50</v>
      </c>
      <c r="D55" s="8">
        <f>Data!D55</f>
        <v>1</v>
      </c>
      <c r="E55" s="8">
        <f>Data!E55</f>
        <v>21770</v>
      </c>
    </row>
    <row r="56" spans="3:5" x14ac:dyDescent="0.25">
      <c r="C56" s="8">
        <f>Data!C56</f>
        <v>51</v>
      </c>
      <c r="D56" s="8">
        <f>Data!D56</f>
        <v>5</v>
      </c>
      <c r="E56" s="8">
        <f>Data!E56</f>
        <v>32246</v>
      </c>
    </row>
    <row r="57" spans="3:5" x14ac:dyDescent="0.25">
      <c r="C57" s="8">
        <f>Data!C57</f>
        <v>52</v>
      </c>
      <c r="D57" s="8">
        <f>Data!D57</f>
        <v>3</v>
      </c>
      <c r="E57" s="8">
        <f>Data!E57</f>
        <v>27589</v>
      </c>
    </row>
    <row r="58" spans="3:5" x14ac:dyDescent="0.25">
      <c r="C58" s="8">
        <f>Data!C58</f>
        <v>53</v>
      </c>
      <c r="D58" s="8">
        <f>Data!D58</f>
        <v>6</v>
      </c>
      <c r="E58" s="8">
        <f>Data!E58</f>
        <v>35587</v>
      </c>
    </row>
    <row r="59" spans="3:5" x14ac:dyDescent="0.25">
      <c r="C59" s="8">
        <f>Data!C59</f>
        <v>54</v>
      </c>
      <c r="D59" s="8">
        <f>Data!D59</f>
        <v>4</v>
      </c>
      <c r="E59" s="8">
        <f>Data!E59</f>
        <v>29082</v>
      </c>
    </row>
    <row r="60" spans="3:5" x14ac:dyDescent="0.25">
      <c r="C60" s="8">
        <f>Data!C60</f>
        <v>55</v>
      </c>
      <c r="D60" s="8">
        <f>Data!D60</f>
        <v>3</v>
      </c>
      <c r="E60" s="8">
        <f>Data!E60</f>
        <v>27225</v>
      </c>
    </row>
    <row r="61" spans="3:5" x14ac:dyDescent="0.25">
      <c r="C61" s="8">
        <f>Data!C61</f>
        <v>56</v>
      </c>
      <c r="D61" s="8">
        <f>Data!D61</f>
        <v>6</v>
      </c>
      <c r="E61" s="8">
        <f>Data!E61</f>
        <v>37232</v>
      </c>
    </row>
    <row r="62" spans="3:5" x14ac:dyDescent="0.25">
      <c r="C62" s="8">
        <f>Data!C62</f>
        <v>57</v>
      </c>
      <c r="D62" s="8">
        <f>Data!D62</f>
        <v>6</v>
      </c>
      <c r="E62" s="8">
        <f>Data!E62</f>
        <v>35739</v>
      </c>
    </row>
    <row r="63" spans="3:5" x14ac:dyDescent="0.25">
      <c r="C63" s="8">
        <f>Data!C63</f>
        <v>58</v>
      </c>
      <c r="D63" s="8">
        <f>Data!D63</f>
        <v>2</v>
      </c>
      <c r="E63" s="8">
        <f>Data!E63</f>
        <v>25004</v>
      </c>
    </row>
    <row r="64" spans="3:5" x14ac:dyDescent="0.25">
      <c r="C64" s="8">
        <f>Data!C64</f>
        <v>59</v>
      </c>
      <c r="D64" s="8">
        <f>Data!D64</f>
        <v>7</v>
      </c>
      <c r="E64" s="8">
        <f>Data!E64</f>
        <v>40593</v>
      </c>
    </row>
    <row r="65" spans="3:5" x14ac:dyDescent="0.25">
      <c r="C65" s="8">
        <f>Data!C65</f>
        <v>60</v>
      </c>
      <c r="D65" s="8">
        <f>Data!D65</f>
        <v>1</v>
      </c>
      <c r="E65" s="8">
        <f>Data!E65</f>
        <v>22140</v>
      </c>
    </row>
    <row r="66" spans="3:5" x14ac:dyDescent="0.25">
      <c r="C66" s="8">
        <f>Data!C66</f>
        <v>61</v>
      </c>
      <c r="D66" s="8">
        <f>Data!D66</f>
        <v>4</v>
      </c>
      <c r="E66" s="8">
        <f>Data!E66</f>
        <v>29321</v>
      </c>
    </row>
    <row r="67" spans="3:5" x14ac:dyDescent="0.25">
      <c r="C67" s="8">
        <f>Data!C67</f>
        <v>62</v>
      </c>
      <c r="D67" s="8">
        <f>Data!D67</f>
        <v>8</v>
      </c>
      <c r="E67" s="8">
        <f>Data!E67</f>
        <v>42516</v>
      </c>
    </row>
    <row r="68" spans="3:5" x14ac:dyDescent="0.25">
      <c r="C68" s="8">
        <f>Data!C68</f>
        <v>63</v>
      </c>
      <c r="D68" s="8">
        <f>Data!D68</f>
        <v>1</v>
      </c>
      <c r="E68" s="8">
        <f>Data!E68</f>
        <v>20927</v>
      </c>
    </row>
    <row r="69" spans="3:5" x14ac:dyDescent="0.25">
      <c r="C69" s="8">
        <f>Data!C69</f>
        <v>64</v>
      </c>
      <c r="D69" s="8">
        <f>Data!D69</f>
        <v>7</v>
      </c>
      <c r="E69" s="8">
        <f>Data!E69</f>
        <v>38639</v>
      </c>
    </row>
    <row r="70" spans="3:5" x14ac:dyDescent="0.25">
      <c r="C70" s="8">
        <f>Data!C70</f>
        <v>65</v>
      </c>
      <c r="D70" s="8">
        <f>Data!D70</f>
        <v>2</v>
      </c>
      <c r="E70" s="8">
        <f>Data!E70</f>
        <v>23605</v>
      </c>
    </row>
    <row r="71" spans="3:5" x14ac:dyDescent="0.25">
      <c r="C71" s="8">
        <f>Data!C71</f>
        <v>66</v>
      </c>
      <c r="D71" s="8">
        <f>Data!D71</f>
        <v>4</v>
      </c>
      <c r="E71" s="8">
        <f>Data!E71</f>
        <v>30386</v>
      </c>
    </row>
    <row r="72" spans="3:5" x14ac:dyDescent="0.25">
      <c r="C72" s="8">
        <f>Data!C72</f>
        <v>67</v>
      </c>
      <c r="D72" s="8">
        <f>Data!D72</f>
        <v>8</v>
      </c>
      <c r="E72" s="8">
        <f>Data!E72</f>
        <v>43148</v>
      </c>
    </row>
    <row r="73" spans="3:5" x14ac:dyDescent="0.25">
      <c r="C73" s="8">
        <f>Data!C73</f>
        <v>68</v>
      </c>
      <c r="D73" s="8">
        <f>Data!D73</f>
        <v>8</v>
      </c>
      <c r="E73" s="8">
        <f>Data!E73</f>
        <v>43843</v>
      </c>
    </row>
    <row r="74" spans="3:5" x14ac:dyDescent="0.25">
      <c r="C74" s="8">
        <f>Data!C74</f>
        <v>69</v>
      </c>
      <c r="D74" s="8">
        <f>Data!D74</f>
        <v>8</v>
      </c>
      <c r="E74" s="8">
        <f>Data!E74</f>
        <v>43618</v>
      </c>
    </row>
    <row r="75" spans="3:5" x14ac:dyDescent="0.25">
      <c r="C75" s="8">
        <f>Data!C75</f>
        <v>70</v>
      </c>
      <c r="D75" s="8">
        <f>Data!D75</f>
        <v>7</v>
      </c>
      <c r="E75" s="8">
        <f>Data!E75</f>
        <v>38116</v>
      </c>
    </row>
    <row r="76" spans="3:5" x14ac:dyDescent="0.25">
      <c r="C76" s="8">
        <f>Data!C76</f>
        <v>71</v>
      </c>
      <c r="D76" s="8">
        <f>Data!D76</f>
        <v>7</v>
      </c>
      <c r="E76" s="8">
        <f>Data!E76</f>
        <v>39270</v>
      </c>
    </row>
    <row r="77" spans="3:5" x14ac:dyDescent="0.25">
      <c r="C77" s="8">
        <f>Data!C77</f>
        <v>72</v>
      </c>
      <c r="D77" s="8">
        <f>Data!D77</f>
        <v>3</v>
      </c>
      <c r="E77" s="8">
        <f>Data!E77</f>
        <v>27573</v>
      </c>
    </row>
    <row r="78" spans="3:5" x14ac:dyDescent="0.25">
      <c r="C78" s="8">
        <f>Data!C78</f>
        <v>73</v>
      </c>
      <c r="D78" s="8">
        <f>Data!D78</f>
        <v>6</v>
      </c>
      <c r="E78" s="8">
        <f>Data!E78</f>
        <v>37038</v>
      </c>
    </row>
    <row r="79" spans="3:5" x14ac:dyDescent="0.25">
      <c r="C79" s="8">
        <f>Data!C79</f>
        <v>74</v>
      </c>
      <c r="D79" s="8">
        <f>Data!D79</f>
        <v>1</v>
      </c>
      <c r="E79" s="8">
        <f>Data!E79</f>
        <v>20578</v>
      </c>
    </row>
    <row r="80" spans="3:5" x14ac:dyDescent="0.25">
      <c r="C80" s="8">
        <f>Data!C80</f>
        <v>75</v>
      </c>
      <c r="D80" s="8">
        <f>Data!D80</f>
        <v>8</v>
      </c>
      <c r="E80" s="8">
        <f>Data!E80</f>
        <v>43163</v>
      </c>
    </row>
    <row r="81" spans="3:5" x14ac:dyDescent="0.25">
      <c r="C81" s="8">
        <f>Data!C81</f>
        <v>76</v>
      </c>
      <c r="D81" s="8">
        <f>Data!D81</f>
        <v>4</v>
      </c>
      <c r="E81" s="8">
        <f>Data!E81</f>
        <v>28625</v>
      </c>
    </row>
    <row r="82" spans="3:5" x14ac:dyDescent="0.25">
      <c r="C82" s="8">
        <f>Data!C82</f>
        <v>77</v>
      </c>
      <c r="D82" s="8">
        <f>Data!D82</f>
        <v>4</v>
      </c>
      <c r="E82" s="8">
        <f>Data!E82</f>
        <v>28040</v>
      </c>
    </row>
    <row r="83" spans="3:5" x14ac:dyDescent="0.25">
      <c r="C83" s="8">
        <f>Data!C83</f>
        <v>78</v>
      </c>
      <c r="D83" s="8">
        <f>Data!D83</f>
        <v>6</v>
      </c>
      <c r="E83" s="8">
        <f>Data!E83</f>
        <v>36758</v>
      </c>
    </row>
    <row r="84" spans="3:5" x14ac:dyDescent="0.25">
      <c r="C84" s="8">
        <f>Data!C84</f>
        <v>79</v>
      </c>
      <c r="D84" s="8">
        <f>Data!D84</f>
        <v>8</v>
      </c>
      <c r="E84" s="8">
        <f>Data!E84</f>
        <v>44100</v>
      </c>
    </row>
    <row r="85" spans="3:5" x14ac:dyDescent="0.25">
      <c r="C85" s="8">
        <f>Data!C85</f>
        <v>80</v>
      </c>
      <c r="D85" s="8">
        <f>Data!D85</f>
        <v>4</v>
      </c>
      <c r="E85" s="8">
        <f>Data!E85</f>
        <v>28799</v>
      </c>
    </row>
    <row r="86" spans="3:5" x14ac:dyDescent="0.25">
      <c r="C86" s="8">
        <f>Data!C86</f>
        <v>81</v>
      </c>
      <c r="D86" s="8">
        <f>Data!D86</f>
        <v>6</v>
      </c>
      <c r="E86" s="8">
        <f>Data!E86</f>
        <v>34499</v>
      </c>
    </row>
    <row r="87" spans="3:5" x14ac:dyDescent="0.25">
      <c r="C87" s="8">
        <f>Data!C87</f>
        <v>82</v>
      </c>
      <c r="D87" s="8">
        <f>Data!D87</f>
        <v>6</v>
      </c>
      <c r="E87" s="8">
        <f>Data!E87</f>
        <v>36637</v>
      </c>
    </row>
    <row r="88" spans="3:5" x14ac:dyDescent="0.25">
      <c r="C88" s="8">
        <f>Data!C88</f>
        <v>83</v>
      </c>
      <c r="D88" s="8">
        <f>Data!D88</f>
        <v>6</v>
      </c>
      <c r="E88" s="8">
        <f>Data!E88</f>
        <v>36212</v>
      </c>
    </row>
    <row r="89" spans="3:5" x14ac:dyDescent="0.25">
      <c r="C89" s="8">
        <f>Data!C89</f>
        <v>84</v>
      </c>
      <c r="D89" s="8">
        <f>Data!D89</f>
        <v>4</v>
      </c>
      <c r="E89" s="8">
        <f>Data!E89</f>
        <v>29459</v>
      </c>
    </row>
    <row r="90" spans="3:5" x14ac:dyDescent="0.25">
      <c r="C90" s="8">
        <f>Data!C90</f>
        <v>85</v>
      </c>
      <c r="D90" s="8">
        <f>Data!D90</f>
        <v>8</v>
      </c>
      <c r="E90" s="8">
        <f>Data!E90</f>
        <v>44788</v>
      </c>
    </row>
    <row r="91" spans="3:5" x14ac:dyDescent="0.25">
      <c r="C91" s="8">
        <f>Data!C91</f>
        <v>86</v>
      </c>
      <c r="D91" s="8">
        <f>Data!D91</f>
        <v>5</v>
      </c>
      <c r="E91" s="8">
        <f>Data!E91</f>
        <v>33225</v>
      </c>
    </row>
    <row r="92" spans="3:5" x14ac:dyDescent="0.25">
      <c r="C92" s="8">
        <f>Data!C92</f>
        <v>87</v>
      </c>
      <c r="D92" s="8">
        <f>Data!D92</f>
        <v>5</v>
      </c>
      <c r="E92" s="8">
        <f>Data!E92</f>
        <v>33107</v>
      </c>
    </row>
    <row r="93" spans="3:5" x14ac:dyDescent="0.25">
      <c r="C93" s="8">
        <f>Data!C93</f>
        <v>88</v>
      </c>
      <c r="D93" s="8">
        <f>Data!D93</f>
        <v>4</v>
      </c>
      <c r="E93" s="8">
        <f>Data!E93</f>
        <v>30469</v>
      </c>
    </row>
    <row r="94" spans="3:5" x14ac:dyDescent="0.25">
      <c r="C94" s="8">
        <f>Data!C94</f>
        <v>89</v>
      </c>
      <c r="D94" s="8">
        <f>Data!D94</f>
        <v>7</v>
      </c>
      <c r="E94" s="8">
        <f>Data!E94</f>
        <v>38937</v>
      </c>
    </row>
    <row r="95" spans="3:5" x14ac:dyDescent="0.25">
      <c r="C95" s="8">
        <f>Data!C95</f>
        <v>90</v>
      </c>
      <c r="D95" s="8">
        <f>Data!D95</f>
        <v>6</v>
      </c>
      <c r="E95" s="8">
        <f>Data!E95</f>
        <v>36491</v>
      </c>
    </row>
    <row r="96" spans="3:5" x14ac:dyDescent="0.25">
      <c r="C96" s="8">
        <f>Data!C96</f>
        <v>91</v>
      </c>
      <c r="D96" s="8">
        <f>Data!D96</f>
        <v>7</v>
      </c>
      <c r="E96" s="8">
        <f>Data!E96</f>
        <v>40313</v>
      </c>
    </row>
    <row r="97" spans="3:5" x14ac:dyDescent="0.25">
      <c r="C97" s="8">
        <f>Data!C97</f>
        <v>92</v>
      </c>
      <c r="D97" s="8">
        <f>Data!D97</f>
        <v>2</v>
      </c>
      <c r="E97" s="8">
        <f>Data!E97</f>
        <v>25680</v>
      </c>
    </row>
    <row r="98" spans="3:5" x14ac:dyDescent="0.25">
      <c r="C98" s="8">
        <f>Data!C98</f>
        <v>93</v>
      </c>
      <c r="D98" s="8">
        <f>Data!D98</f>
        <v>8</v>
      </c>
      <c r="E98" s="8">
        <f>Data!E98</f>
        <v>43344</v>
      </c>
    </row>
    <row r="99" spans="3:5" x14ac:dyDescent="0.25">
      <c r="C99" s="8">
        <f>Data!C99</f>
        <v>94</v>
      </c>
      <c r="D99" s="8">
        <f>Data!D99</f>
        <v>2</v>
      </c>
      <c r="E99" s="8">
        <f>Data!E99</f>
        <v>24268</v>
      </c>
    </row>
    <row r="100" spans="3:5" x14ac:dyDescent="0.25">
      <c r="C100" s="8">
        <f>Data!C100</f>
        <v>95</v>
      </c>
      <c r="D100" s="8">
        <f>Data!D100</f>
        <v>2</v>
      </c>
      <c r="E100" s="8">
        <f>Data!E100</f>
        <v>23813</v>
      </c>
    </row>
    <row r="101" spans="3:5" x14ac:dyDescent="0.25">
      <c r="C101" s="8">
        <f>Data!C101</f>
        <v>96</v>
      </c>
      <c r="D101" s="8">
        <f>Data!D101</f>
        <v>5</v>
      </c>
      <c r="E101" s="8">
        <f>Data!E101</f>
        <v>33134</v>
      </c>
    </row>
    <row r="102" spans="3:5" x14ac:dyDescent="0.25">
      <c r="C102" s="8">
        <f>Data!C102</f>
        <v>97</v>
      </c>
      <c r="D102" s="8">
        <f>Data!D102</f>
        <v>6</v>
      </c>
      <c r="E102" s="8">
        <f>Data!E102</f>
        <v>37631</v>
      </c>
    </row>
    <row r="103" spans="3:5" x14ac:dyDescent="0.25">
      <c r="C103" s="8">
        <f>Data!C103</f>
        <v>98</v>
      </c>
      <c r="D103" s="8">
        <f>Data!D103</f>
        <v>2</v>
      </c>
      <c r="E103" s="8">
        <f>Data!E103</f>
        <v>24006</v>
      </c>
    </row>
    <row r="104" spans="3:5" x14ac:dyDescent="0.25">
      <c r="C104" s="8">
        <f>Data!C104</f>
        <v>99</v>
      </c>
      <c r="D104" s="8">
        <f>Data!D104</f>
        <v>1</v>
      </c>
      <c r="E104" s="8">
        <f>Data!E104</f>
        <v>20990</v>
      </c>
    </row>
    <row r="105" spans="3:5" x14ac:dyDescent="0.25">
      <c r="C105" s="8">
        <f>Data!C105</f>
        <v>100</v>
      </c>
      <c r="D105" s="8">
        <f>Data!D105</f>
        <v>2</v>
      </c>
      <c r="E105" s="8">
        <f>Data!E105</f>
        <v>24291</v>
      </c>
    </row>
    <row r="106" spans="3:5" x14ac:dyDescent="0.25">
      <c r="C106" s="8">
        <f>Data!C106</f>
        <v>101</v>
      </c>
      <c r="D106" s="8">
        <f>Data!D106</f>
        <v>3</v>
      </c>
      <c r="E106" s="8">
        <f>Data!E106</f>
        <v>27436</v>
      </c>
    </row>
    <row r="107" spans="3:5" x14ac:dyDescent="0.25">
      <c r="C107" s="8">
        <f>Data!C107</f>
        <v>102</v>
      </c>
      <c r="D107" s="8">
        <f>Data!D107</f>
        <v>2</v>
      </c>
      <c r="E107" s="8">
        <f>Data!E107</f>
        <v>24007</v>
      </c>
    </row>
    <row r="108" spans="3:5" x14ac:dyDescent="0.25">
      <c r="C108" s="8">
        <f>Data!C108</f>
        <v>103</v>
      </c>
      <c r="D108" s="8">
        <f>Data!D108</f>
        <v>7</v>
      </c>
      <c r="E108" s="8">
        <f>Data!E108</f>
        <v>39494</v>
      </c>
    </row>
    <row r="109" spans="3:5" x14ac:dyDescent="0.25">
      <c r="C109" s="8">
        <f>Data!C109</f>
        <v>104</v>
      </c>
      <c r="D109" s="8">
        <f>Data!D109</f>
        <v>8</v>
      </c>
      <c r="E109" s="8">
        <f>Data!E109</f>
        <v>44373</v>
      </c>
    </row>
    <row r="110" spans="3:5" x14ac:dyDescent="0.25">
      <c r="C110" s="8">
        <f>Data!C110</f>
        <v>105</v>
      </c>
      <c r="D110" s="8">
        <f>Data!D110</f>
        <v>4</v>
      </c>
      <c r="E110" s="8">
        <f>Data!E110</f>
        <v>29898</v>
      </c>
    </row>
    <row r="111" spans="3:5" x14ac:dyDescent="0.25">
      <c r="C111" s="8">
        <f>Data!C111</f>
        <v>106</v>
      </c>
      <c r="D111" s="8">
        <f>Data!D111</f>
        <v>8</v>
      </c>
      <c r="E111" s="8">
        <f>Data!E111</f>
        <v>42342</v>
      </c>
    </row>
    <row r="112" spans="3:5" x14ac:dyDescent="0.25">
      <c r="C112" s="8">
        <f>Data!C112</f>
        <v>107</v>
      </c>
      <c r="D112" s="8">
        <f>Data!D112</f>
        <v>4</v>
      </c>
      <c r="E112" s="8">
        <f>Data!E112</f>
        <v>29297</v>
      </c>
    </row>
    <row r="113" spans="3:5" x14ac:dyDescent="0.25">
      <c r="C113" s="8">
        <f>Data!C113</f>
        <v>108</v>
      </c>
      <c r="D113" s="8">
        <f>Data!D113</f>
        <v>2</v>
      </c>
      <c r="E113" s="8">
        <f>Data!E113</f>
        <v>26465</v>
      </c>
    </row>
    <row r="114" spans="3:5" x14ac:dyDescent="0.25">
      <c r="C114" s="8">
        <f>Data!C114</f>
        <v>109</v>
      </c>
      <c r="D114" s="8">
        <f>Data!D114</f>
        <v>4</v>
      </c>
      <c r="E114" s="8">
        <f>Data!E114</f>
        <v>29958</v>
      </c>
    </row>
    <row r="115" spans="3:5" x14ac:dyDescent="0.25">
      <c r="C115" s="8">
        <f>Data!C115</f>
        <v>110</v>
      </c>
      <c r="D115" s="8">
        <f>Data!D115</f>
        <v>1</v>
      </c>
      <c r="E115" s="8">
        <f>Data!E115</f>
        <v>21410</v>
      </c>
    </row>
    <row r="116" spans="3:5" x14ac:dyDescent="0.25">
      <c r="C116" s="8">
        <f>Data!C116</f>
        <v>111</v>
      </c>
      <c r="D116" s="8">
        <f>Data!D116</f>
        <v>1</v>
      </c>
      <c r="E116" s="8">
        <f>Data!E116</f>
        <v>21407</v>
      </c>
    </row>
    <row r="117" spans="3:5" x14ac:dyDescent="0.25">
      <c r="C117" s="8">
        <f>Data!C117</f>
        <v>112</v>
      </c>
      <c r="D117" s="8">
        <f>Data!D117</f>
        <v>3</v>
      </c>
      <c r="E117" s="8">
        <f>Data!E117</f>
        <v>25721</v>
      </c>
    </row>
    <row r="118" spans="3:5" x14ac:dyDescent="0.25">
      <c r="C118" s="8">
        <f>Data!C118</f>
        <v>113</v>
      </c>
      <c r="D118" s="8">
        <f>Data!D118</f>
        <v>7</v>
      </c>
      <c r="E118" s="8">
        <f>Data!E118</f>
        <v>38944</v>
      </c>
    </row>
    <row r="119" spans="3:5" x14ac:dyDescent="0.25">
      <c r="C119" s="8">
        <f>Data!C119</f>
        <v>114</v>
      </c>
      <c r="D119" s="8">
        <f>Data!D119</f>
        <v>7</v>
      </c>
      <c r="E119" s="8">
        <f>Data!E119</f>
        <v>40603</v>
      </c>
    </row>
    <row r="120" spans="3:5" x14ac:dyDescent="0.25">
      <c r="C120" s="8">
        <f>Data!C120</f>
        <v>115</v>
      </c>
      <c r="D120" s="8">
        <f>Data!D120</f>
        <v>2</v>
      </c>
      <c r="E120" s="8">
        <f>Data!E120</f>
        <v>26252</v>
      </c>
    </row>
    <row r="121" spans="3:5" x14ac:dyDescent="0.25">
      <c r="C121" s="8">
        <f>Data!C121</f>
        <v>116</v>
      </c>
      <c r="D121" s="8">
        <f>Data!D121</f>
        <v>8</v>
      </c>
      <c r="E121" s="8">
        <f>Data!E121</f>
        <v>42262</v>
      </c>
    </row>
    <row r="122" spans="3:5" x14ac:dyDescent="0.25">
      <c r="C122" s="8">
        <f>Data!C122</f>
        <v>117</v>
      </c>
      <c r="D122" s="8">
        <f>Data!D122</f>
        <v>2</v>
      </c>
      <c r="E122" s="8">
        <f>Data!E122</f>
        <v>22851</v>
      </c>
    </row>
    <row r="123" spans="3:5" x14ac:dyDescent="0.25">
      <c r="C123" s="8">
        <f>Data!C123</f>
        <v>118</v>
      </c>
      <c r="D123" s="8">
        <f>Data!D123</f>
        <v>2</v>
      </c>
      <c r="E123" s="8">
        <f>Data!E123</f>
        <v>24479</v>
      </c>
    </row>
    <row r="124" spans="3:5" x14ac:dyDescent="0.25">
      <c r="C124" s="8">
        <f>Data!C124</f>
        <v>119</v>
      </c>
      <c r="D124" s="8">
        <f>Data!D124</f>
        <v>3</v>
      </c>
      <c r="E124" s="8">
        <f>Data!E124</f>
        <v>27379</v>
      </c>
    </row>
    <row r="125" spans="3:5" x14ac:dyDescent="0.25">
      <c r="C125" s="8">
        <f>Data!C125</f>
        <v>120</v>
      </c>
      <c r="D125" s="8">
        <f>Data!D125</f>
        <v>3</v>
      </c>
      <c r="E125" s="8">
        <f>Data!E125</f>
        <v>26835</v>
      </c>
    </row>
    <row r="126" spans="3:5" x14ac:dyDescent="0.25">
      <c r="C126" s="8">
        <f>Data!C126</f>
        <v>121</v>
      </c>
      <c r="D126" s="8">
        <f>Data!D126</f>
        <v>7</v>
      </c>
      <c r="E126" s="8">
        <f>Data!E126</f>
        <v>39526</v>
      </c>
    </row>
    <row r="127" spans="3:5" x14ac:dyDescent="0.25">
      <c r="C127" s="8">
        <f>Data!C127</f>
        <v>122</v>
      </c>
      <c r="D127" s="8">
        <f>Data!D127</f>
        <v>7</v>
      </c>
      <c r="E127" s="8">
        <f>Data!E127</f>
        <v>39908</v>
      </c>
    </row>
    <row r="128" spans="3:5" x14ac:dyDescent="0.25">
      <c r="C128" s="8">
        <f>Data!C128</f>
        <v>123</v>
      </c>
      <c r="D128" s="8">
        <f>Data!D128</f>
        <v>8</v>
      </c>
      <c r="E128" s="8">
        <f>Data!E128</f>
        <v>44335</v>
      </c>
    </row>
    <row r="129" spans="3:5" x14ac:dyDescent="0.25">
      <c r="C129" s="8">
        <f>Data!C129</f>
        <v>124</v>
      </c>
      <c r="D129" s="8">
        <f>Data!D129</f>
        <v>1</v>
      </c>
      <c r="E129" s="8">
        <f>Data!E129</f>
        <v>20424</v>
      </c>
    </row>
    <row r="130" spans="3:5" x14ac:dyDescent="0.25">
      <c r="C130" s="8">
        <f>Data!C130</f>
        <v>125</v>
      </c>
      <c r="D130" s="8">
        <f>Data!D130</f>
        <v>8</v>
      </c>
      <c r="E130" s="8">
        <f>Data!E130</f>
        <v>44142</v>
      </c>
    </row>
    <row r="131" spans="3:5" x14ac:dyDescent="0.25">
      <c r="C131" s="8">
        <f>Data!C131</f>
        <v>126</v>
      </c>
      <c r="D131" s="8">
        <f>Data!D131</f>
        <v>6</v>
      </c>
      <c r="E131" s="8">
        <f>Data!E131</f>
        <v>37035</v>
      </c>
    </row>
    <row r="132" spans="3:5" x14ac:dyDescent="0.25">
      <c r="C132" s="8">
        <f>Data!C132</f>
        <v>127</v>
      </c>
      <c r="D132" s="8">
        <f>Data!D132</f>
        <v>4</v>
      </c>
      <c r="E132" s="8">
        <f>Data!E132</f>
        <v>31854</v>
      </c>
    </row>
    <row r="133" spans="3:5" x14ac:dyDescent="0.25">
      <c r="C133" s="8">
        <f>Data!C133</f>
        <v>128</v>
      </c>
      <c r="D133" s="8">
        <f>Data!D133</f>
        <v>2</v>
      </c>
      <c r="E133" s="8">
        <f>Data!E133</f>
        <v>23918</v>
      </c>
    </row>
    <row r="134" spans="3:5" x14ac:dyDescent="0.25">
      <c r="C134" s="8">
        <f>Data!C134</f>
        <v>129</v>
      </c>
      <c r="D134" s="8">
        <f>Data!D134</f>
        <v>5</v>
      </c>
      <c r="E134" s="8">
        <f>Data!E134</f>
        <v>32025</v>
      </c>
    </row>
    <row r="135" spans="3:5" x14ac:dyDescent="0.25">
      <c r="C135" s="8">
        <f>Data!C135</f>
        <v>130</v>
      </c>
      <c r="D135" s="8">
        <f>Data!D135</f>
        <v>5</v>
      </c>
      <c r="E135" s="8">
        <f>Data!E135</f>
        <v>31854</v>
      </c>
    </row>
    <row r="136" spans="3:5" x14ac:dyDescent="0.25">
      <c r="C136" s="8">
        <f>Data!C136</f>
        <v>131</v>
      </c>
      <c r="D136" s="8">
        <f>Data!D136</f>
        <v>4</v>
      </c>
      <c r="E136" s="8">
        <f>Data!E136</f>
        <v>29291</v>
      </c>
    </row>
    <row r="137" spans="3:5" x14ac:dyDescent="0.25">
      <c r="C137" s="8">
        <f>Data!C137</f>
        <v>132</v>
      </c>
      <c r="D137" s="8">
        <f>Data!D137</f>
        <v>7</v>
      </c>
      <c r="E137" s="8">
        <f>Data!E137</f>
        <v>39925</v>
      </c>
    </row>
    <row r="138" spans="3:5" x14ac:dyDescent="0.25">
      <c r="C138" s="8">
        <f>Data!C138</f>
        <v>133</v>
      </c>
      <c r="D138" s="8">
        <f>Data!D138</f>
        <v>6</v>
      </c>
      <c r="E138" s="8">
        <f>Data!E138</f>
        <v>35630</v>
      </c>
    </row>
    <row r="139" spans="3:5" x14ac:dyDescent="0.25">
      <c r="C139" s="8">
        <f>Data!C139</f>
        <v>134</v>
      </c>
      <c r="D139" s="8">
        <f>Data!D139</f>
        <v>6</v>
      </c>
      <c r="E139" s="8">
        <f>Data!E139</f>
        <v>37428</v>
      </c>
    </row>
    <row r="140" spans="3:5" x14ac:dyDescent="0.25">
      <c r="C140" s="8">
        <f>Data!C140</f>
        <v>135</v>
      </c>
      <c r="D140" s="8">
        <f>Data!D140</f>
        <v>3</v>
      </c>
      <c r="E140" s="8">
        <f>Data!E140</f>
        <v>26371</v>
      </c>
    </row>
    <row r="141" spans="3:5" x14ac:dyDescent="0.25">
      <c r="C141" s="8">
        <f>Data!C141</f>
        <v>136</v>
      </c>
      <c r="D141" s="8">
        <f>Data!D141</f>
        <v>4</v>
      </c>
      <c r="E141" s="8">
        <f>Data!E141</f>
        <v>29685</v>
      </c>
    </row>
    <row r="142" spans="3:5" x14ac:dyDescent="0.25">
      <c r="C142" s="8">
        <f>Data!C142</f>
        <v>137</v>
      </c>
      <c r="D142" s="8">
        <f>Data!D142</f>
        <v>1</v>
      </c>
      <c r="E142" s="8">
        <f>Data!E142</f>
        <v>21319</v>
      </c>
    </row>
    <row r="143" spans="3:5" x14ac:dyDescent="0.25">
      <c r="C143" s="8">
        <f>Data!C143</f>
        <v>138</v>
      </c>
      <c r="D143" s="8">
        <f>Data!D143</f>
        <v>1</v>
      </c>
      <c r="E143" s="8">
        <f>Data!E143</f>
        <v>22970</v>
      </c>
    </row>
    <row r="144" spans="3:5" x14ac:dyDescent="0.25">
      <c r="C144" s="8">
        <f>Data!C144</f>
        <v>139</v>
      </c>
      <c r="D144" s="8">
        <f>Data!D144</f>
        <v>4</v>
      </c>
      <c r="E144" s="8">
        <f>Data!E144</f>
        <v>29620</v>
      </c>
    </row>
    <row r="145" spans="3:5" x14ac:dyDescent="0.25">
      <c r="C145" s="8">
        <f>Data!C145</f>
        <v>140</v>
      </c>
      <c r="D145" s="8">
        <f>Data!D145</f>
        <v>2</v>
      </c>
      <c r="E145" s="8">
        <f>Data!E145</f>
        <v>24701</v>
      </c>
    </row>
    <row r="146" spans="3:5" x14ac:dyDescent="0.25">
      <c r="C146" s="8">
        <f>Data!C146</f>
        <v>141</v>
      </c>
      <c r="D146" s="8">
        <f>Data!D146</f>
        <v>8</v>
      </c>
      <c r="E146" s="8">
        <f>Data!E146</f>
        <v>44716</v>
      </c>
    </row>
    <row r="147" spans="3:5" x14ac:dyDescent="0.25">
      <c r="C147" s="8">
        <f>Data!C147</f>
        <v>142</v>
      </c>
      <c r="D147" s="8">
        <f>Data!D147</f>
        <v>8</v>
      </c>
      <c r="E147" s="8">
        <f>Data!E147</f>
        <v>43746</v>
      </c>
    </row>
    <row r="148" spans="3:5" x14ac:dyDescent="0.25">
      <c r="C148" s="8">
        <f>Data!C148</f>
        <v>143</v>
      </c>
      <c r="D148" s="8">
        <f>Data!D148</f>
        <v>8</v>
      </c>
      <c r="E148" s="8">
        <f>Data!E148</f>
        <v>44562</v>
      </c>
    </row>
    <row r="149" spans="3:5" x14ac:dyDescent="0.25">
      <c r="C149" s="8">
        <f>Data!C149</f>
        <v>144</v>
      </c>
      <c r="D149" s="8">
        <f>Data!D149</f>
        <v>5</v>
      </c>
      <c r="E149" s="8">
        <f>Data!E149</f>
        <v>32595</v>
      </c>
    </row>
    <row r="150" spans="3:5" x14ac:dyDescent="0.25">
      <c r="C150" s="8">
        <f>Data!C150</f>
        <v>145</v>
      </c>
      <c r="D150" s="8">
        <f>Data!D150</f>
        <v>3</v>
      </c>
      <c r="E150" s="8">
        <f>Data!E150</f>
        <v>26544</v>
      </c>
    </row>
    <row r="151" spans="3:5" x14ac:dyDescent="0.25">
      <c r="C151" s="8">
        <f>Data!C151</f>
        <v>146</v>
      </c>
      <c r="D151" s="8">
        <f>Data!D151</f>
        <v>2</v>
      </c>
      <c r="E151" s="8">
        <f>Data!E151</f>
        <v>23221</v>
      </c>
    </row>
    <row r="152" spans="3:5" x14ac:dyDescent="0.25">
      <c r="C152" s="8">
        <f>Data!C152</f>
        <v>147</v>
      </c>
      <c r="D152" s="8">
        <f>Data!D152</f>
        <v>7</v>
      </c>
      <c r="E152" s="8">
        <f>Data!E152</f>
        <v>39543</v>
      </c>
    </row>
    <row r="153" spans="3:5" x14ac:dyDescent="0.25">
      <c r="C153" s="8">
        <f>Data!C153</f>
        <v>148</v>
      </c>
      <c r="D153" s="8">
        <f>Data!D153</f>
        <v>1</v>
      </c>
      <c r="E153" s="8">
        <f>Data!E153</f>
        <v>20398</v>
      </c>
    </row>
    <row r="154" spans="3:5" x14ac:dyDescent="0.25">
      <c r="C154" s="8">
        <f>Data!C154</f>
        <v>149</v>
      </c>
      <c r="D154" s="8">
        <f>Data!D154</f>
        <v>4</v>
      </c>
      <c r="E154" s="8">
        <f>Data!E154</f>
        <v>29172</v>
      </c>
    </row>
    <row r="155" spans="3:5" x14ac:dyDescent="0.25">
      <c r="C155" s="8">
        <f>Data!C155</f>
        <v>150</v>
      </c>
      <c r="D155" s="8">
        <f>Data!D155</f>
        <v>3</v>
      </c>
      <c r="E155" s="8">
        <f>Data!E155</f>
        <v>27671</v>
      </c>
    </row>
    <row r="156" spans="3:5" x14ac:dyDescent="0.25">
      <c r="C156" s="8">
        <f>Data!C156</f>
        <v>151</v>
      </c>
      <c r="D156" s="8">
        <f>Data!D156</f>
        <v>2</v>
      </c>
      <c r="E156" s="8">
        <f>Data!E156</f>
        <v>25290</v>
      </c>
    </row>
    <row r="157" spans="3:5" x14ac:dyDescent="0.25">
      <c r="C157" s="8">
        <f>Data!C157</f>
        <v>152</v>
      </c>
      <c r="D157" s="8">
        <f>Data!D157</f>
        <v>2</v>
      </c>
      <c r="E157" s="8">
        <f>Data!E157</f>
        <v>24099</v>
      </c>
    </row>
    <row r="158" spans="3:5" x14ac:dyDescent="0.25">
      <c r="C158" s="8">
        <f>Data!C158</f>
        <v>153</v>
      </c>
      <c r="D158" s="8">
        <f>Data!D158</f>
        <v>2</v>
      </c>
      <c r="E158" s="8">
        <f>Data!E158</f>
        <v>26390</v>
      </c>
    </row>
    <row r="159" spans="3:5" x14ac:dyDescent="0.25">
      <c r="C159" s="8">
        <f>Data!C159</f>
        <v>154</v>
      </c>
      <c r="D159" s="8">
        <f>Data!D159</f>
        <v>8</v>
      </c>
      <c r="E159" s="8">
        <f>Data!E159</f>
        <v>44295</v>
      </c>
    </row>
    <row r="160" spans="3:5" x14ac:dyDescent="0.25">
      <c r="C160" s="8">
        <f>Data!C160</f>
        <v>155</v>
      </c>
      <c r="D160" s="8">
        <f>Data!D160</f>
        <v>2</v>
      </c>
      <c r="E160" s="8">
        <f>Data!E160</f>
        <v>22628</v>
      </c>
    </row>
    <row r="161" spans="3:5" x14ac:dyDescent="0.25">
      <c r="C161" s="8">
        <f>Data!C161</f>
        <v>156</v>
      </c>
      <c r="D161" s="8">
        <f>Data!D161</f>
        <v>7</v>
      </c>
      <c r="E161" s="8">
        <f>Data!E161</f>
        <v>39854</v>
      </c>
    </row>
    <row r="162" spans="3:5" x14ac:dyDescent="0.25">
      <c r="C162" s="8">
        <f>Data!C162</f>
        <v>157</v>
      </c>
      <c r="D162" s="8">
        <f>Data!D162</f>
        <v>8</v>
      </c>
      <c r="E162" s="8">
        <f>Data!E162</f>
        <v>42899</v>
      </c>
    </row>
    <row r="163" spans="3:5" x14ac:dyDescent="0.25">
      <c r="C163" s="8">
        <f>Data!C163</f>
        <v>158</v>
      </c>
      <c r="D163" s="8">
        <f>Data!D163</f>
        <v>8</v>
      </c>
      <c r="E163" s="8">
        <f>Data!E163</f>
        <v>44044</v>
      </c>
    </row>
    <row r="164" spans="3:5" x14ac:dyDescent="0.25">
      <c r="C164" s="8">
        <f>Data!C164</f>
        <v>159</v>
      </c>
      <c r="D164" s="8">
        <f>Data!D164</f>
        <v>4</v>
      </c>
      <c r="E164" s="8">
        <f>Data!E164</f>
        <v>29464</v>
      </c>
    </row>
    <row r="165" spans="3:5" x14ac:dyDescent="0.25">
      <c r="C165" s="8">
        <f>Data!C165</f>
        <v>160</v>
      </c>
      <c r="D165" s="8">
        <f>Data!D165</f>
        <v>8</v>
      </c>
      <c r="E165" s="8">
        <f>Data!E165</f>
        <v>42872</v>
      </c>
    </row>
    <row r="166" spans="3:5" x14ac:dyDescent="0.25">
      <c r="C166" s="8">
        <f>Data!C166</f>
        <v>161</v>
      </c>
      <c r="D166" s="8">
        <f>Data!D166</f>
        <v>2</v>
      </c>
      <c r="E166" s="8">
        <f>Data!E166</f>
        <v>24981</v>
      </c>
    </row>
    <row r="167" spans="3:5" x14ac:dyDescent="0.25">
      <c r="C167" s="8">
        <f>Data!C167</f>
        <v>162</v>
      </c>
      <c r="D167" s="8">
        <f>Data!D167</f>
        <v>8</v>
      </c>
      <c r="E167" s="8">
        <f>Data!E167</f>
        <v>44064</v>
      </c>
    </row>
    <row r="168" spans="3:5" x14ac:dyDescent="0.25">
      <c r="C168" s="8">
        <f>Data!C168</f>
        <v>163</v>
      </c>
      <c r="D168" s="8">
        <f>Data!D168</f>
        <v>8</v>
      </c>
      <c r="E168" s="8">
        <f>Data!E168</f>
        <v>41903</v>
      </c>
    </row>
    <row r="169" spans="3:5" x14ac:dyDescent="0.25">
      <c r="C169" s="8">
        <f>Data!C169</f>
        <v>164</v>
      </c>
      <c r="D169" s="8">
        <f>Data!D169</f>
        <v>8</v>
      </c>
      <c r="E169" s="8">
        <f>Data!E169</f>
        <v>44686</v>
      </c>
    </row>
    <row r="170" spans="3:5" x14ac:dyDescent="0.25">
      <c r="C170" s="8">
        <f>Data!C170</f>
        <v>165</v>
      </c>
      <c r="D170" s="8">
        <f>Data!D170</f>
        <v>3</v>
      </c>
      <c r="E170" s="8">
        <f>Data!E170</f>
        <v>28028</v>
      </c>
    </row>
    <row r="171" spans="3:5" x14ac:dyDescent="0.25">
      <c r="C171" s="8">
        <f>Data!C171</f>
        <v>166</v>
      </c>
      <c r="D171" s="8">
        <f>Data!D171</f>
        <v>2</v>
      </c>
      <c r="E171" s="8">
        <f>Data!E171</f>
        <v>24503</v>
      </c>
    </row>
    <row r="172" spans="3:5" x14ac:dyDescent="0.25">
      <c r="C172" s="8">
        <f>Data!C172</f>
        <v>167</v>
      </c>
      <c r="D172" s="8">
        <f>Data!D172</f>
        <v>5</v>
      </c>
      <c r="E172" s="8">
        <f>Data!E172</f>
        <v>32236</v>
      </c>
    </row>
    <row r="173" spans="3:5" x14ac:dyDescent="0.25">
      <c r="C173" s="8">
        <f>Data!C173</f>
        <v>168</v>
      </c>
      <c r="D173" s="8">
        <f>Data!D173</f>
        <v>7</v>
      </c>
      <c r="E173" s="8">
        <f>Data!E173</f>
        <v>39537</v>
      </c>
    </row>
    <row r="174" spans="3:5" x14ac:dyDescent="0.25">
      <c r="C174" s="8">
        <f>Data!C174</f>
        <v>169</v>
      </c>
      <c r="D174" s="8">
        <f>Data!D174</f>
        <v>1</v>
      </c>
      <c r="E174" s="8">
        <f>Data!E174</f>
        <v>20242</v>
      </c>
    </row>
    <row r="175" spans="3:5" x14ac:dyDescent="0.25">
      <c r="C175" s="8">
        <f>Data!C175</f>
        <v>170</v>
      </c>
      <c r="D175" s="8">
        <f>Data!D175</f>
        <v>3</v>
      </c>
      <c r="E175" s="8">
        <f>Data!E175</f>
        <v>28446</v>
      </c>
    </row>
    <row r="176" spans="3:5" x14ac:dyDescent="0.25">
      <c r="C176" s="8">
        <f>Data!C176</f>
        <v>171</v>
      </c>
      <c r="D176" s="8">
        <f>Data!D176</f>
        <v>2</v>
      </c>
      <c r="E176" s="8">
        <f>Data!E176</f>
        <v>23477</v>
      </c>
    </row>
    <row r="177" spans="3:5" x14ac:dyDescent="0.25">
      <c r="C177" s="8">
        <f>Data!C177</f>
        <v>172</v>
      </c>
      <c r="D177" s="8">
        <f>Data!D177</f>
        <v>8</v>
      </c>
      <c r="E177" s="8">
        <f>Data!E177</f>
        <v>44616</v>
      </c>
    </row>
    <row r="178" spans="3:5" x14ac:dyDescent="0.25">
      <c r="C178" s="8">
        <f>Data!C178</f>
        <v>173</v>
      </c>
      <c r="D178" s="8">
        <f>Data!D178</f>
        <v>4</v>
      </c>
      <c r="E178" s="8">
        <f>Data!E178</f>
        <v>30323</v>
      </c>
    </row>
    <row r="179" spans="3:5" x14ac:dyDescent="0.25">
      <c r="C179" s="8">
        <f>Data!C179</f>
        <v>174</v>
      </c>
      <c r="D179" s="8">
        <f>Data!D179</f>
        <v>1</v>
      </c>
      <c r="E179" s="8">
        <f>Data!E179</f>
        <v>21917</v>
      </c>
    </row>
    <row r="180" spans="3:5" x14ac:dyDescent="0.25">
      <c r="C180" s="8">
        <f>Data!C180</f>
        <v>175</v>
      </c>
      <c r="D180" s="8">
        <f>Data!D180</f>
        <v>1</v>
      </c>
      <c r="E180" s="8">
        <f>Data!E180</f>
        <v>20639</v>
      </c>
    </row>
    <row r="181" spans="3:5" x14ac:dyDescent="0.25">
      <c r="C181" s="8">
        <f>Data!C181</f>
        <v>176</v>
      </c>
      <c r="D181" s="8">
        <f>Data!D181</f>
        <v>8</v>
      </c>
      <c r="E181" s="8">
        <f>Data!E181</f>
        <v>44235</v>
      </c>
    </row>
    <row r="182" spans="3:5" x14ac:dyDescent="0.25">
      <c r="C182" s="8">
        <f>Data!C182</f>
        <v>177</v>
      </c>
      <c r="D182" s="8">
        <f>Data!D182</f>
        <v>7</v>
      </c>
      <c r="E182" s="8">
        <f>Data!E182</f>
        <v>38686</v>
      </c>
    </row>
    <row r="183" spans="3:5" x14ac:dyDescent="0.25">
      <c r="C183" s="8">
        <f>Data!C183</f>
        <v>178</v>
      </c>
      <c r="D183" s="8">
        <f>Data!D183</f>
        <v>3</v>
      </c>
      <c r="E183" s="8">
        <f>Data!E183</f>
        <v>26844</v>
      </c>
    </row>
    <row r="184" spans="3:5" x14ac:dyDescent="0.25">
      <c r="C184" s="8">
        <f>Data!C184</f>
        <v>179</v>
      </c>
      <c r="D184" s="8">
        <f>Data!D184</f>
        <v>5</v>
      </c>
      <c r="E184" s="8">
        <f>Data!E184</f>
        <v>34226</v>
      </c>
    </row>
    <row r="185" spans="3:5" x14ac:dyDescent="0.25">
      <c r="C185" s="8">
        <f>Data!C185</f>
        <v>180</v>
      </c>
      <c r="D185" s="8">
        <f>Data!D185</f>
        <v>4</v>
      </c>
      <c r="E185" s="8">
        <f>Data!E185</f>
        <v>28636</v>
      </c>
    </row>
    <row r="186" spans="3:5" x14ac:dyDescent="0.25">
      <c r="C186" s="8">
        <f>Data!C186</f>
        <v>181</v>
      </c>
      <c r="D186" s="8">
        <f>Data!D186</f>
        <v>5</v>
      </c>
      <c r="E186" s="8">
        <f>Data!E186</f>
        <v>32629</v>
      </c>
    </row>
    <row r="187" spans="3:5" x14ac:dyDescent="0.25">
      <c r="C187" s="8">
        <f>Data!C187</f>
        <v>182</v>
      </c>
      <c r="D187" s="8">
        <f>Data!D187</f>
        <v>7</v>
      </c>
      <c r="E187" s="8">
        <f>Data!E187</f>
        <v>40505</v>
      </c>
    </row>
    <row r="188" spans="3:5" x14ac:dyDescent="0.25">
      <c r="C188" s="8">
        <f>Data!C188</f>
        <v>183</v>
      </c>
      <c r="D188" s="8">
        <f>Data!D188</f>
        <v>7</v>
      </c>
      <c r="E188" s="8">
        <f>Data!E188</f>
        <v>41201</v>
      </c>
    </row>
    <row r="189" spans="3:5" x14ac:dyDescent="0.25">
      <c r="C189" s="8">
        <f>Data!C189</f>
        <v>184</v>
      </c>
      <c r="D189" s="8">
        <f>Data!D189</f>
        <v>4</v>
      </c>
      <c r="E189" s="8">
        <f>Data!E189</f>
        <v>32302</v>
      </c>
    </row>
    <row r="190" spans="3:5" x14ac:dyDescent="0.25">
      <c r="C190" s="8">
        <f>Data!C190</f>
        <v>185</v>
      </c>
      <c r="D190" s="8">
        <f>Data!D190</f>
        <v>7</v>
      </c>
      <c r="E190" s="8">
        <f>Data!E190</f>
        <v>41124</v>
      </c>
    </row>
    <row r="191" spans="3:5" x14ac:dyDescent="0.25">
      <c r="C191" s="8">
        <f>Data!C191</f>
        <v>186</v>
      </c>
      <c r="D191" s="8">
        <f>Data!D191</f>
        <v>6</v>
      </c>
      <c r="E191" s="8">
        <f>Data!E191</f>
        <v>34229</v>
      </c>
    </row>
    <row r="192" spans="3:5" x14ac:dyDescent="0.25">
      <c r="C192" s="8">
        <f>Data!C192</f>
        <v>187</v>
      </c>
      <c r="D192" s="8">
        <f>Data!D192</f>
        <v>6</v>
      </c>
      <c r="E192" s="8">
        <f>Data!E192</f>
        <v>37359</v>
      </c>
    </row>
    <row r="193" spans="3:5" x14ac:dyDescent="0.25">
      <c r="C193" s="8">
        <f>Data!C193</f>
        <v>188</v>
      </c>
      <c r="D193" s="8">
        <f>Data!D193</f>
        <v>3</v>
      </c>
      <c r="E193" s="8">
        <f>Data!E193</f>
        <v>27101</v>
      </c>
    </row>
    <row r="194" spans="3:5" x14ac:dyDescent="0.25">
      <c r="C194" s="8">
        <f>Data!C194</f>
        <v>189</v>
      </c>
      <c r="D194" s="8">
        <f>Data!D194</f>
        <v>8</v>
      </c>
      <c r="E194" s="8">
        <f>Data!E194</f>
        <v>42346</v>
      </c>
    </row>
    <row r="195" spans="3:5" x14ac:dyDescent="0.25">
      <c r="C195" s="8">
        <f>Data!C195</f>
        <v>190</v>
      </c>
      <c r="D195" s="8">
        <f>Data!D195</f>
        <v>4</v>
      </c>
      <c r="E195" s="8">
        <f>Data!E195</f>
        <v>30911</v>
      </c>
    </row>
    <row r="196" spans="3:5" x14ac:dyDescent="0.25">
      <c r="C196" s="8">
        <f>Data!C196</f>
        <v>191</v>
      </c>
      <c r="D196" s="8">
        <f>Data!D196</f>
        <v>7</v>
      </c>
      <c r="E196" s="8">
        <f>Data!E196</f>
        <v>40344</v>
      </c>
    </row>
    <row r="197" spans="3:5" x14ac:dyDescent="0.25">
      <c r="C197" s="8">
        <f>Data!C197</f>
        <v>192</v>
      </c>
      <c r="D197" s="8">
        <f>Data!D197</f>
        <v>3</v>
      </c>
      <c r="E197" s="8">
        <f>Data!E197</f>
        <v>26604</v>
      </c>
    </row>
    <row r="198" spans="3:5" x14ac:dyDescent="0.25">
      <c r="C198" s="8">
        <f>Data!C198</f>
        <v>193</v>
      </c>
      <c r="D198" s="8">
        <f>Data!D198</f>
        <v>4</v>
      </c>
      <c r="E198" s="8">
        <f>Data!E198</f>
        <v>28105</v>
      </c>
    </row>
    <row r="199" spans="3:5" x14ac:dyDescent="0.25">
      <c r="C199" s="8">
        <f>Data!C199</f>
        <v>194</v>
      </c>
      <c r="D199" s="8">
        <f>Data!D199</f>
        <v>1</v>
      </c>
      <c r="E199" s="8">
        <f>Data!E199</f>
        <v>21680</v>
      </c>
    </row>
    <row r="200" spans="3:5" x14ac:dyDescent="0.25">
      <c r="C200" s="8">
        <f>Data!C200</f>
        <v>195</v>
      </c>
      <c r="D200" s="8">
        <f>Data!D200</f>
        <v>5</v>
      </c>
      <c r="E200" s="8">
        <f>Data!E200</f>
        <v>32582</v>
      </c>
    </row>
    <row r="201" spans="3:5" x14ac:dyDescent="0.25">
      <c r="C201" s="8">
        <f>Data!C201</f>
        <v>196</v>
      </c>
      <c r="D201" s="8">
        <f>Data!D201</f>
        <v>5</v>
      </c>
      <c r="E201" s="8">
        <f>Data!E201</f>
        <v>32788</v>
      </c>
    </row>
    <row r="202" spans="3:5" x14ac:dyDescent="0.25">
      <c r="C202" s="8">
        <f>Data!C202</f>
        <v>197</v>
      </c>
      <c r="D202" s="8">
        <f>Data!D202</f>
        <v>3</v>
      </c>
      <c r="E202" s="8">
        <f>Data!E202</f>
        <v>26642</v>
      </c>
    </row>
    <row r="203" spans="3:5" x14ac:dyDescent="0.25">
      <c r="C203" s="8">
        <f>Data!C203</f>
        <v>198</v>
      </c>
      <c r="D203" s="8">
        <f>Data!D203</f>
        <v>4</v>
      </c>
      <c r="E203" s="8">
        <f>Data!E203</f>
        <v>31240</v>
      </c>
    </row>
    <row r="204" spans="3:5" x14ac:dyDescent="0.25">
      <c r="C204" s="8">
        <f>Data!C204</f>
        <v>199</v>
      </c>
      <c r="D204" s="8">
        <f>Data!D204</f>
        <v>8</v>
      </c>
      <c r="E204" s="8">
        <f>Data!E204</f>
        <v>43727</v>
      </c>
    </row>
    <row r="205" spans="3:5" x14ac:dyDescent="0.25">
      <c r="C205" s="8">
        <f>Data!C205</f>
        <v>200</v>
      </c>
      <c r="D205" s="8">
        <f>Data!D205</f>
        <v>3</v>
      </c>
      <c r="E205" s="8">
        <f>Data!E205</f>
        <v>26583</v>
      </c>
    </row>
    <row r="206" spans="3:5" x14ac:dyDescent="0.25">
      <c r="C206" s="8">
        <f>Data!C206</f>
        <v>201</v>
      </c>
      <c r="D206" s="8">
        <f>Data!D206</f>
        <v>1</v>
      </c>
      <c r="E206" s="8">
        <f>Data!E206</f>
        <v>20637</v>
      </c>
    </row>
    <row r="207" spans="3:5" x14ac:dyDescent="0.25">
      <c r="C207" s="8">
        <f>Data!C207</f>
        <v>202</v>
      </c>
      <c r="D207" s="8">
        <f>Data!D207</f>
        <v>8</v>
      </c>
      <c r="E207" s="8">
        <f>Data!E207</f>
        <v>41322</v>
      </c>
    </row>
    <row r="208" spans="3:5" x14ac:dyDescent="0.25">
      <c r="C208" s="8">
        <f>Data!C208</f>
        <v>203</v>
      </c>
      <c r="D208" s="8">
        <f>Data!D208</f>
        <v>1</v>
      </c>
      <c r="E208" s="8">
        <f>Data!E208</f>
        <v>22561</v>
      </c>
    </row>
    <row r="209" spans="3:5" x14ac:dyDescent="0.25">
      <c r="C209" s="8">
        <f>Data!C209</f>
        <v>204</v>
      </c>
      <c r="D209" s="8">
        <f>Data!D209</f>
        <v>6</v>
      </c>
      <c r="E209" s="8">
        <f>Data!E209</f>
        <v>37331</v>
      </c>
    </row>
    <row r="210" spans="3:5" x14ac:dyDescent="0.25">
      <c r="C210" s="8">
        <f>Data!C210</f>
        <v>205</v>
      </c>
      <c r="D210" s="8">
        <f>Data!D210</f>
        <v>2</v>
      </c>
      <c r="E210" s="8">
        <f>Data!E210</f>
        <v>22367</v>
      </c>
    </row>
    <row r="211" spans="3:5" x14ac:dyDescent="0.25">
      <c r="C211" s="8">
        <f>Data!C211</f>
        <v>206</v>
      </c>
      <c r="D211" s="8">
        <f>Data!D211</f>
        <v>4</v>
      </c>
      <c r="E211" s="8">
        <f>Data!E211</f>
        <v>29041</v>
      </c>
    </row>
    <row r="212" spans="3:5" x14ac:dyDescent="0.25">
      <c r="C212" s="8">
        <f>Data!C212</f>
        <v>207</v>
      </c>
      <c r="D212" s="8">
        <f>Data!D212</f>
        <v>7</v>
      </c>
      <c r="E212" s="8">
        <f>Data!E212</f>
        <v>41610</v>
      </c>
    </row>
    <row r="213" spans="3:5" x14ac:dyDescent="0.25">
      <c r="C213" s="8">
        <f>Data!C213</f>
        <v>208</v>
      </c>
      <c r="D213" s="8">
        <f>Data!D213</f>
        <v>3</v>
      </c>
      <c r="E213" s="8">
        <f>Data!E213</f>
        <v>28983</v>
      </c>
    </row>
    <row r="214" spans="3:5" x14ac:dyDescent="0.25">
      <c r="C214" s="8">
        <f>Data!C214</f>
        <v>209</v>
      </c>
      <c r="D214" s="8">
        <f>Data!D214</f>
        <v>6</v>
      </c>
      <c r="E214" s="8">
        <f>Data!E214</f>
        <v>34814</v>
      </c>
    </row>
    <row r="215" spans="3:5" x14ac:dyDescent="0.25">
      <c r="C215" s="8">
        <f>Data!C215</f>
        <v>210</v>
      </c>
      <c r="D215" s="8">
        <f>Data!D215</f>
        <v>8</v>
      </c>
      <c r="E215" s="8">
        <f>Data!E215</f>
        <v>44238</v>
      </c>
    </row>
    <row r="216" spans="3:5" x14ac:dyDescent="0.25">
      <c r="C216" s="8">
        <f>Data!C216</f>
        <v>211</v>
      </c>
      <c r="D216" s="8">
        <f>Data!D216</f>
        <v>5</v>
      </c>
      <c r="E216" s="8">
        <f>Data!E216</f>
        <v>33117</v>
      </c>
    </row>
    <row r="217" spans="3:5" x14ac:dyDescent="0.25">
      <c r="C217" s="8">
        <f>Data!C217</f>
        <v>212</v>
      </c>
      <c r="D217" s="8">
        <f>Data!D217</f>
        <v>4</v>
      </c>
      <c r="E217" s="8">
        <f>Data!E217</f>
        <v>28068</v>
      </c>
    </row>
    <row r="218" spans="3:5" x14ac:dyDescent="0.25">
      <c r="C218" s="8">
        <f>Data!C218</f>
        <v>213</v>
      </c>
      <c r="D218" s="8">
        <f>Data!D218</f>
        <v>4</v>
      </c>
      <c r="E218" s="8">
        <f>Data!E218</f>
        <v>28863</v>
      </c>
    </row>
    <row r="219" spans="3:5" x14ac:dyDescent="0.25">
      <c r="C219" s="8">
        <f>Data!C219</f>
        <v>214</v>
      </c>
      <c r="D219" s="8">
        <f>Data!D219</f>
        <v>7</v>
      </c>
      <c r="E219" s="8">
        <f>Data!E219</f>
        <v>38604</v>
      </c>
    </row>
    <row r="220" spans="3:5" x14ac:dyDescent="0.25">
      <c r="C220" s="8">
        <f>Data!C220</f>
        <v>215</v>
      </c>
      <c r="D220" s="8">
        <f>Data!D220</f>
        <v>2</v>
      </c>
      <c r="E220" s="8">
        <f>Data!E220</f>
        <v>24159</v>
      </c>
    </row>
    <row r="221" spans="3:5" x14ac:dyDescent="0.25">
      <c r="C221" s="8">
        <f>Data!C221</f>
        <v>216</v>
      </c>
      <c r="D221" s="8">
        <f>Data!D221</f>
        <v>8</v>
      </c>
      <c r="E221" s="8">
        <f>Data!E221</f>
        <v>44158</v>
      </c>
    </row>
    <row r="222" spans="3:5" x14ac:dyDescent="0.25">
      <c r="C222" s="8">
        <f>Data!C222</f>
        <v>217</v>
      </c>
      <c r="D222" s="8">
        <f>Data!D222</f>
        <v>3</v>
      </c>
      <c r="E222" s="8">
        <f>Data!E222</f>
        <v>27583</v>
      </c>
    </row>
    <row r="223" spans="3:5" x14ac:dyDescent="0.25">
      <c r="C223" s="8">
        <f>Data!C223</f>
        <v>218</v>
      </c>
      <c r="D223" s="8">
        <f>Data!D223</f>
        <v>2</v>
      </c>
      <c r="E223" s="8">
        <f>Data!E223</f>
        <v>24829</v>
      </c>
    </row>
    <row r="224" spans="3:5" x14ac:dyDescent="0.25">
      <c r="C224" s="8">
        <f>Data!C224</f>
        <v>219</v>
      </c>
      <c r="D224" s="8">
        <f>Data!D224</f>
        <v>8</v>
      </c>
      <c r="E224" s="8">
        <f>Data!E224</f>
        <v>43349</v>
      </c>
    </row>
    <row r="225" spans="3:5" x14ac:dyDescent="0.25">
      <c r="C225" s="8">
        <f>Data!C225</f>
        <v>220</v>
      </c>
      <c r="D225" s="8">
        <f>Data!D225</f>
        <v>4</v>
      </c>
      <c r="E225" s="8">
        <f>Data!E225</f>
        <v>30690</v>
      </c>
    </row>
    <row r="226" spans="3:5" x14ac:dyDescent="0.25">
      <c r="C226" s="8">
        <f>Data!C226</f>
        <v>221</v>
      </c>
      <c r="D226" s="8">
        <f>Data!D226</f>
        <v>3</v>
      </c>
      <c r="E226" s="8">
        <f>Data!E226</f>
        <v>27390</v>
      </c>
    </row>
    <row r="227" spans="3:5" x14ac:dyDescent="0.25">
      <c r="C227" s="8">
        <f>Data!C227</f>
        <v>222</v>
      </c>
      <c r="D227" s="8">
        <f>Data!D227</f>
        <v>6</v>
      </c>
      <c r="E227" s="8">
        <f>Data!E227</f>
        <v>35849</v>
      </c>
    </row>
    <row r="228" spans="3:5" x14ac:dyDescent="0.25">
      <c r="C228" s="8">
        <f>Data!C228</f>
        <v>223</v>
      </c>
      <c r="D228" s="8">
        <f>Data!D228</f>
        <v>5</v>
      </c>
      <c r="E228" s="8">
        <f>Data!E228</f>
        <v>31638</v>
      </c>
    </row>
    <row r="229" spans="3:5" x14ac:dyDescent="0.25">
      <c r="C229" s="8">
        <f>Data!C229</f>
        <v>224</v>
      </c>
      <c r="D229" s="8">
        <f>Data!D229</f>
        <v>4</v>
      </c>
      <c r="E229" s="8">
        <f>Data!E229</f>
        <v>31184</v>
      </c>
    </row>
    <row r="230" spans="3:5" x14ac:dyDescent="0.25">
      <c r="C230" s="8">
        <f>Data!C230</f>
        <v>225</v>
      </c>
      <c r="D230" s="8">
        <f>Data!D230</f>
        <v>6</v>
      </c>
      <c r="E230" s="8">
        <f>Data!E230</f>
        <v>38347</v>
      </c>
    </row>
    <row r="231" spans="3:5" x14ac:dyDescent="0.25">
      <c r="C231" s="8">
        <f>Data!C231</f>
        <v>226</v>
      </c>
      <c r="D231" s="8">
        <f>Data!D231</f>
        <v>4</v>
      </c>
      <c r="E231" s="8">
        <f>Data!E231</f>
        <v>30528</v>
      </c>
    </row>
    <row r="232" spans="3:5" x14ac:dyDescent="0.25">
      <c r="C232" s="8">
        <f>Data!C232</f>
        <v>227</v>
      </c>
      <c r="D232" s="8">
        <f>Data!D232</f>
        <v>3</v>
      </c>
      <c r="E232" s="8">
        <f>Data!E232</f>
        <v>27510</v>
      </c>
    </row>
    <row r="233" spans="3:5" x14ac:dyDescent="0.25">
      <c r="C233" s="8">
        <f>Data!C233</f>
        <v>228</v>
      </c>
      <c r="D233" s="8">
        <f>Data!D233</f>
        <v>2</v>
      </c>
      <c r="E233" s="8">
        <f>Data!E233</f>
        <v>23940</v>
      </c>
    </row>
    <row r="234" spans="3:5" x14ac:dyDescent="0.25">
      <c r="C234" s="8">
        <f>Data!C234</f>
        <v>229</v>
      </c>
      <c r="D234" s="8">
        <f>Data!D234</f>
        <v>7</v>
      </c>
      <c r="E234" s="8">
        <f>Data!E234</f>
        <v>40607</v>
      </c>
    </row>
    <row r="235" spans="3:5" x14ac:dyDescent="0.25">
      <c r="C235" s="8">
        <f>Data!C235</f>
        <v>230</v>
      </c>
      <c r="D235" s="8">
        <f>Data!D235</f>
        <v>5</v>
      </c>
      <c r="E235" s="8">
        <f>Data!E235</f>
        <v>32473</v>
      </c>
    </row>
    <row r="236" spans="3:5" x14ac:dyDescent="0.25">
      <c r="C236" s="8">
        <f>Data!C236</f>
        <v>231</v>
      </c>
      <c r="D236" s="8">
        <f>Data!D236</f>
        <v>4</v>
      </c>
      <c r="E236" s="8">
        <f>Data!E236</f>
        <v>28216</v>
      </c>
    </row>
    <row r="237" spans="3:5" x14ac:dyDescent="0.25">
      <c r="C237" s="8">
        <f>Data!C237</f>
        <v>232</v>
      </c>
      <c r="D237" s="8">
        <f>Data!D237</f>
        <v>7</v>
      </c>
      <c r="E237" s="8">
        <f>Data!E237</f>
        <v>39779</v>
      </c>
    </row>
    <row r="238" spans="3:5" x14ac:dyDescent="0.25">
      <c r="C238" s="8">
        <f>Data!C238</f>
        <v>233</v>
      </c>
      <c r="D238" s="8">
        <f>Data!D238</f>
        <v>6</v>
      </c>
      <c r="E238" s="8">
        <f>Data!E238</f>
        <v>34271</v>
      </c>
    </row>
    <row r="239" spans="3:5" x14ac:dyDescent="0.25">
      <c r="C239" s="8">
        <f>Data!C239</f>
        <v>234</v>
      </c>
      <c r="D239" s="8">
        <f>Data!D239</f>
        <v>2</v>
      </c>
      <c r="E239" s="8">
        <f>Data!E239</f>
        <v>25773</v>
      </c>
    </row>
    <row r="240" spans="3:5" x14ac:dyDescent="0.25">
      <c r="C240" s="8">
        <f>Data!C240</f>
        <v>235</v>
      </c>
      <c r="D240" s="8">
        <f>Data!D240</f>
        <v>7</v>
      </c>
      <c r="E240" s="8">
        <f>Data!E240</f>
        <v>39188</v>
      </c>
    </row>
    <row r="241" spans="3:5" x14ac:dyDescent="0.25">
      <c r="C241" s="8">
        <f>Data!C241</f>
        <v>236</v>
      </c>
      <c r="D241" s="8">
        <f>Data!D241</f>
        <v>1</v>
      </c>
      <c r="E241" s="8">
        <f>Data!E241</f>
        <v>20936</v>
      </c>
    </row>
    <row r="242" spans="3:5" x14ac:dyDescent="0.25">
      <c r="C242" s="8">
        <f>Data!C242</f>
        <v>237</v>
      </c>
      <c r="D242" s="8">
        <f>Data!D242</f>
        <v>5</v>
      </c>
      <c r="E242" s="8">
        <f>Data!E242</f>
        <v>33258</v>
      </c>
    </row>
    <row r="243" spans="3:5" x14ac:dyDescent="0.25">
      <c r="C243" s="8">
        <f>Data!C243</f>
        <v>238</v>
      </c>
      <c r="D243" s="8">
        <f>Data!D243</f>
        <v>5</v>
      </c>
      <c r="E243" s="8">
        <f>Data!E243</f>
        <v>30751</v>
      </c>
    </row>
    <row r="244" spans="3:5" x14ac:dyDescent="0.25">
      <c r="C244" s="8">
        <f>Data!C244</f>
        <v>239</v>
      </c>
      <c r="D244" s="8">
        <f>Data!D244</f>
        <v>2</v>
      </c>
      <c r="E244" s="8">
        <f>Data!E244</f>
        <v>23188</v>
      </c>
    </row>
    <row r="245" spans="3:5" x14ac:dyDescent="0.25">
      <c r="C245" s="8">
        <f>Data!C245</f>
        <v>240</v>
      </c>
      <c r="D245" s="8">
        <f>Data!D245</f>
        <v>3</v>
      </c>
      <c r="E245" s="8">
        <f>Data!E245</f>
        <v>28589</v>
      </c>
    </row>
    <row r="246" spans="3:5" x14ac:dyDescent="0.25">
      <c r="C246" s="8">
        <f>Data!C246</f>
        <v>241</v>
      </c>
      <c r="D246" s="8">
        <f>Data!D246</f>
        <v>4</v>
      </c>
      <c r="E246" s="8">
        <f>Data!E246</f>
        <v>29793</v>
      </c>
    </row>
    <row r="247" spans="3:5" x14ac:dyDescent="0.25">
      <c r="C247" s="8">
        <f>Data!C247</f>
        <v>242</v>
      </c>
      <c r="D247" s="8">
        <f>Data!D247</f>
        <v>2</v>
      </c>
      <c r="E247" s="8">
        <f>Data!E247</f>
        <v>25749</v>
      </c>
    </row>
    <row r="248" spans="3:5" x14ac:dyDescent="0.25">
      <c r="C248" s="8">
        <f>Data!C248</f>
        <v>243</v>
      </c>
      <c r="D248" s="8">
        <f>Data!D248</f>
        <v>1</v>
      </c>
      <c r="E248" s="8">
        <f>Data!E248</f>
        <v>21805</v>
      </c>
    </row>
    <row r="249" spans="3:5" x14ac:dyDescent="0.25">
      <c r="C249" s="8">
        <f>Data!C249</f>
        <v>244</v>
      </c>
      <c r="D249" s="8">
        <f>Data!D249</f>
        <v>7</v>
      </c>
      <c r="E249" s="8">
        <f>Data!E249</f>
        <v>38620</v>
      </c>
    </row>
    <row r="250" spans="3:5" x14ac:dyDescent="0.25">
      <c r="C250" s="8">
        <f>Data!C250</f>
        <v>245</v>
      </c>
      <c r="D250" s="8">
        <f>Data!D250</f>
        <v>3</v>
      </c>
      <c r="E250" s="8">
        <f>Data!E250</f>
        <v>27694</v>
      </c>
    </row>
    <row r="251" spans="3:5" x14ac:dyDescent="0.25">
      <c r="C251" s="8">
        <f>Data!C251</f>
        <v>246</v>
      </c>
      <c r="D251" s="8">
        <f>Data!D251</f>
        <v>7</v>
      </c>
      <c r="E251" s="8">
        <f>Data!E251</f>
        <v>39859</v>
      </c>
    </row>
    <row r="252" spans="3:5" x14ac:dyDescent="0.25">
      <c r="C252" s="8">
        <f>Data!C252</f>
        <v>247</v>
      </c>
      <c r="D252" s="8">
        <f>Data!D252</f>
        <v>5</v>
      </c>
      <c r="E252" s="8">
        <f>Data!E252</f>
        <v>32737</v>
      </c>
    </row>
    <row r="253" spans="3:5" x14ac:dyDescent="0.25">
      <c r="C253" s="8">
        <f>Data!C253</f>
        <v>248</v>
      </c>
      <c r="D253" s="8">
        <f>Data!D253</f>
        <v>4</v>
      </c>
      <c r="E253" s="8">
        <f>Data!E253</f>
        <v>29876</v>
      </c>
    </row>
    <row r="254" spans="3:5" x14ac:dyDescent="0.25">
      <c r="C254" s="8">
        <f>Data!C254</f>
        <v>249</v>
      </c>
      <c r="D254" s="8">
        <f>Data!D254</f>
        <v>1</v>
      </c>
      <c r="E254" s="8">
        <f>Data!E254</f>
        <v>20546</v>
      </c>
    </row>
    <row r="255" spans="3:5" x14ac:dyDescent="0.25">
      <c r="C255" s="8">
        <f>Data!C255</f>
        <v>250</v>
      </c>
      <c r="D255" s="8">
        <f>Data!D255</f>
        <v>1</v>
      </c>
      <c r="E255" s="8">
        <f>Data!E255</f>
        <v>21939</v>
      </c>
    </row>
    <row r="256" spans="3:5" x14ac:dyDescent="0.25">
      <c r="C256" s="8">
        <f>Data!C256</f>
        <v>251</v>
      </c>
      <c r="D256" s="8">
        <f>Data!D256</f>
        <v>1</v>
      </c>
      <c r="E256" s="8">
        <f>Data!E256</f>
        <v>22274</v>
      </c>
    </row>
    <row r="257" spans="3:5" x14ac:dyDescent="0.25">
      <c r="C257" s="8">
        <f>Data!C257</f>
        <v>252</v>
      </c>
      <c r="D257" s="8">
        <f>Data!D257</f>
        <v>1</v>
      </c>
      <c r="E257" s="8">
        <f>Data!E257</f>
        <v>20706</v>
      </c>
    </row>
    <row r="258" spans="3:5" x14ac:dyDescent="0.25">
      <c r="C258" s="8">
        <f>Data!C258</f>
        <v>253</v>
      </c>
      <c r="D258" s="8">
        <f>Data!D258</f>
        <v>5</v>
      </c>
      <c r="E258" s="8">
        <f>Data!E258</f>
        <v>32897</v>
      </c>
    </row>
    <row r="259" spans="3:5" x14ac:dyDescent="0.25">
      <c r="C259" s="8">
        <f>Data!C259</f>
        <v>254</v>
      </c>
      <c r="D259" s="8">
        <f>Data!D259</f>
        <v>6</v>
      </c>
      <c r="E259" s="8">
        <f>Data!E259</f>
        <v>34437</v>
      </c>
    </row>
    <row r="260" spans="3:5" x14ac:dyDescent="0.25">
      <c r="C260" s="8">
        <f>Data!C260</f>
        <v>255</v>
      </c>
      <c r="D260" s="8">
        <f>Data!D260</f>
        <v>7</v>
      </c>
      <c r="E260" s="8">
        <f>Data!E260</f>
        <v>38420</v>
      </c>
    </row>
    <row r="261" spans="3:5" x14ac:dyDescent="0.25">
      <c r="C261" s="8">
        <f>Data!C261</f>
        <v>256</v>
      </c>
      <c r="D261" s="8">
        <f>Data!D261</f>
        <v>5</v>
      </c>
      <c r="E261" s="8">
        <f>Data!E261</f>
        <v>31395</v>
      </c>
    </row>
    <row r="262" spans="3:5" x14ac:dyDescent="0.25">
      <c r="C262" s="8">
        <f>Data!C262</f>
        <v>257</v>
      </c>
      <c r="D262" s="8">
        <f>Data!D262</f>
        <v>3</v>
      </c>
      <c r="E262" s="8">
        <f>Data!E262</f>
        <v>26401</v>
      </c>
    </row>
    <row r="263" spans="3:5" x14ac:dyDescent="0.25">
      <c r="C263" s="8">
        <f>Data!C263</f>
        <v>258</v>
      </c>
      <c r="D263" s="8">
        <f>Data!D263</f>
        <v>1</v>
      </c>
      <c r="E263" s="8">
        <f>Data!E263</f>
        <v>22118</v>
      </c>
    </row>
    <row r="264" spans="3:5" x14ac:dyDescent="0.25">
      <c r="C264" s="8">
        <f>Data!C264</f>
        <v>259</v>
      </c>
      <c r="D264" s="8">
        <f>Data!D264</f>
        <v>8</v>
      </c>
      <c r="E264" s="8">
        <f>Data!E264</f>
        <v>42304</v>
      </c>
    </row>
    <row r="265" spans="3:5" x14ac:dyDescent="0.25">
      <c r="C265" s="8">
        <f>Data!C265</f>
        <v>260</v>
      </c>
      <c r="D265" s="8">
        <f>Data!D265</f>
        <v>8</v>
      </c>
      <c r="E265" s="8">
        <f>Data!E265</f>
        <v>44206</v>
      </c>
    </row>
    <row r="266" spans="3:5" x14ac:dyDescent="0.25">
      <c r="C266" s="8">
        <f>Data!C266</f>
        <v>261</v>
      </c>
      <c r="D266" s="8">
        <f>Data!D266</f>
        <v>2</v>
      </c>
      <c r="E266" s="8">
        <f>Data!E266</f>
        <v>24845</v>
      </c>
    </row>
    <row r="267" spans="3:5" x14ac:dyDescent="0.25">
      <c r="C267" s="8">
        <f>Data!C267</f>
        <v>262</v>
      </c>
      <c r="D267" s="8">
        <f>Data!D267</f>
        <v>1</v>
      </c>
      <c r="E267" s="8">
        <f>Data!E267</f>
        <v>20321</v>
      </c>
    </row>
    <row r="268" spans="3:5" x14ac:dyDescent="0.25">
      <c r="C268" s="8">
        <f>Data!C268</f>
        <v>263</v>
      </c>
      <c r="D268" s="8">
        <f>Data!D268</f>
        <v>2</v>
      </c>
      <c r="E268" s="8">
        <f>Data!E268</f>
        <v>24111</v>
      </c>
    </row>
    <row r="269" spans="3:5" x14ac:dyDescent="0.25">
      <c r="C269" s="8">
        <f>Data!C269</f>
        <v>264</v>
      </c>
      <c r="D269" s="8">
        <f>Data!D269</f>
        <v>2</v>
      </c>
      <c r="E269" s="8">
        <f>Data!E269</f>
        <v>24773</v>
      </c>
    </row>
    <row r="270" spans="3:5" x14ac:dyDescent="0.25">
      <c r="C270" s="8">
        <f>Data!C270</f>
        <v>265</v>
      </c>
      <c r="D270" s="8">
        <f>Data!D270</f>
        <v>7</v>
      </c>
      <c r="E270" s="8">
        <f>Data!E270</f>
        <v>39403</v>
      </c>
    </row>
    <row r="271" spans="3:5" x14ac:dyDescent="0.25">
      <c r="C271" s="8">
        <f>Data!C271</f>
        <v>266</v>
      </c>
      <c r="D271" s="8">
        <f>Data!D271</f>
        <v>2</v>
      </c>
      <c r="E271" s="8">
        <f>Data!E271</f>
        <v>24101</v>
      </c>
    </row>
    <row r="272" spans="3:5" x14ac:dyDescent="0.25">
      <c r="C272" s="8">
        <f>Data!C272</f>
        <v>267</v>
      </c>
      <c r="D272" s="8">
        <f>Data!D272</f>
        <v>1</v>
      </c>
      <c r="E272" s="8">
        <f>Data!E272</f>
        <v>21900</v>
      </c>
    </row>
    <row r="273" spans="3:5" x14ac:dyDescent="0.25">
      <c r="C273" s="8">
        <f>Data!C273</f>
        <v>268</v>
      </c>
      <c r="D273" s="8">
        <f>Data!D273</f>
        <v>1</v>
      </c>
      <c r="E273" s="8">
        <f>Data!E273</f>
        <v>20253</v>
      </c>
    </row>
    <row r="274" spans="3:5" x14ac:dyDescent="0.25">
      <c r="C274" s="8">
        <f>Data!C274</f>
        <v>269</v>
      </c>
      <c r="D274" s="8">
        <f>Data!D274</f>
        <v>3</v>
      </c>
      <c r="E274" s="8">
        <f>Data!E274</f>
        <v>26429</v>
      </c>
    </row>
    <row r="275" spans="3:5" x14ac:dyDescent="0.25">
      <c r="C275" s="8">
        <f>Data!C275</f>
        <v>270</v>
      </c>
      <c r="D275" s="8">
        <f>Data!D275</f>
        <v>1</v>
      </c>
      <c r="E275" s="8">
        <f>Data!E275</f>
        <v>20528</v>
      </c>
    </row>
    <row r="276" spans="3:5" x14ac:dyDescent="0.25">
      <c r="C276" s="8">
        <f>Data!C276</f>
        <v>271</v>
      </c>
      <c r="D276" s="8">
        <f>Data!D276</f>
        <v>2</v>
      </c>
      <c r="E276" s="8">
        <f>Data!E276</f>
        <v>23162</v>
      </c>
    </row>
    <row r="277" spans="3:5" x14ac:dyDescent="0.25">
      <c r="C277" s="8">
        <f>Data!C277</f>
        <v>272</v>
      </c>
      <c r="D277" s="8">
        <f>Data!D277</f>
        <v>6</v>
      </c>
      <c r="E277" s="8">
        <f>Data!E277</f>
        <v>34964</v>
      </c>
    </row>
    <row r="278" spans="3:5" x14ac:dyDescent="0.25">
      <c r="C278" s="8">
        <f>Data!C278</f>
        <v>273</v>
      </c>
      <c r="D278" s="8">
        <f>Data!D278</f>
        <v>8</v>
      </c>
      <c r="E278" s="8">
        <f>Data!E278</f>
        <v>42699</v>
      </c>
    </row>
    <row r="279" spans="3:5" x14ac:dyDescent="0.25">
      <c r="C279" s="8">
        <f>Data!C279</f>
        <v>274</v>
      </c>
      <c r="D279" s="8">
        <f>Data!D279</f>
        <v>8</v>
      </c>
      <c r="E279" s="8">
        <f>Data!E279</f>
        <v>43619</v>
      </c>
    </row>
    <row r="280" spans="3:5" x14ac:dyDescent="0.25">
      <c r="C280" s="8">
        <f>Data!C280</f>
        <v>275</v>
      </c>
      <c r="D280" s="8">
        <f>Data!D280</f>
        <v>7</v>
      </c>
      <c r="E280" s="8">
        <f>Data!E280</f>
        <v>40285</v>
      </c>
    </row>
    <row r="281" spans="3:5" x14ac:dyDescent="0.25">
      <c r="C281" s="8">
        <f>Data!C281</f>
        <v>276</v>
      </c>
      <c r="D281" s="8">
        <f>Data!D281</f>
        <v>7</v>
      </c>
      <c r="E281" s="8">
        <f>Data!E281</f>
        <v>41973</v>
      </c>
    </row>
    <row r="282" spans="3:5" x14ac:dyDescent="0.25">
      <c r="C282" s="8">
        <f>Data!C282</f>
        <v>277</v>
      </c>
      <c r="D282" s="8">
        <f>Data!D282</f>
        <v>7</v>
      </c>
      <c r="E282" s="8">
        <f>Data!E282</f>
        <v>39680</v>
      </c>
    </row>
    <row r="283" spans="3:5" x14ac:dyDescent="0.25">
      <c r="C283" s="8">
        <f>Data!C283</f>
        <v>278</v>
      </c>
      <c r="D283" s="8">
        <f>Data!D283</f>
        <v>1</v>
      </c>
      <c r="E283" s="8">
        <f>Data!E283</f>
        <v>20675</v>
      </c>
    </row>
    <row r="284" spans="3:5" x14ac:dyDescent="0.25">
      <c r="C284" s="8">
        <f>Data!C284</f>
        <v>279</v>
      </c>
      <c r="D284" s="8">
        <f>Data!D284</f>
        <v>7</v>
      </c>
      <c r="E284" s="8">
        <f>Data!E284</f>
        <v>38581</v>
      </c>
    </row>
    <row r="285" spans="3:5" x14ac:dyDescent="0.25">
      <c r="C285" s="8">
        <f>Data!C285</f>
        <v>280</v>
      </c>
      <c r="D285" s="8">
        <f>Data!D285</f>
        <v>7</v>
      </c>
      <c r="E285" s="8">
        <f>Data!E285</f>
        <v>41470</v>
      </c>
    </row>
    <row r="286" spans="3:5" x14ac:dyDescent="0.25">
      <c r="C286" s="8">
        <f>Data!C286</f>
        <v>281</v>
      </c>
      <c r="D286" s="8">
        <f>Data!D286</f>
        <v>6</v>
      </c>
      <c r="E286" s="8">
        <f>Data!E286</f>
        <v>35168</v>
      </c>
    </row>
    <row r="287" spans="3:5" x14ac:dyDescent="0.25">
      <c r="C287" s="8">
        <f>Data!C287</f>
        <v>282</v>
      </c>
      <c r="D287" s="8">
        <f>Data!D287</f>
        <v>8</v>
      </c>
      <c r="E287" s="8">
        <f>Data!E287</f>
        <v>43225</v>
      </c>
    </row>
    <row r="288" spans="3:5" x14ac:dyDescent="0.25">
      <c r="C288" s="8">
        <f>Data!C288</f>
        <v>283</v>
      </c>
      <c r="D288" s="8">
        <f>Data!D288</f>
        <v>8</v>
      </c>
      <c r="E288" s="8">
        <f>Data!E288</f>
        <v>43791</v>
      </c>
    </row>
    <row r="289" spans="3:5" x14ac:dyDescent="0.25">
      <c r="C289" s="8">
        <f>Data!C289</f>
        <v>284</v>
      </c>
      <c r="D289" s="8">
        <f>Data!D289</f>
        <v>2</v>
      </c>
      <c r="E289" s="8">
        <f>Data!E289</f>
        <v>22829</v>
      </c>
    </row>
    <row r="290" spans="3:5" x14ac:dyDescent="0.25">
      <c r="C290" s="8">
        <f>Data!C290</f>
        <v>285</v>
      </c>
      <c r="D290" s="8">
        <f>Data!D290</f>
        <v>8</v>
      </c>
      <c r="E290" s="8">
        <f>Data!E290</f>
        <v>42539</v>
      </c>
    </row>
    <row r="291" spans="3:5" x14ac:dyDescent="0.25">
      <c r="C291" s="8">
        <f>Data!C291</f>
        <v>286</v>
      </c>
      <c r="D291" s="8">
        <f>Data!D291</f>
        <v>2</v>
      </c>
      <c r="E291" s="8">
        <f>Data!E291</f>
        <v>24770</v>
      </c>
    </row>
    <row r="292" spans="3:5" x14ac:dyDescent="0.25">
      <c r="C292" s="8">
        <f>Data!C292</f>
        <v>287</v>
      </c>
      <c r="D292" s="8">
        <f>Data!D292</f>
        <v>5</v>
      </c>
      <c r="E292" s="8">
        <f>Data!E292</f>
        <v>31760</v>
      </c>
    </row>
    <row r="293" spans="3:5" x14ac:dyDescent="0.25">
      <c r="C293" s="8">
        <f>Data!C293</f>
        <v>288</v>
      </c>
      <c r="D293" s="8">
        <f>Data!D293</f>
        <v>1</v>
      </c>
      <c r="E293" s="8">
        <f>Data!E293</f>
        <v>20819</v>
      </c>
    </row>
    <row r="294" spans="3:5" x14ac:dyDescent="0.25">
      <c r="C294" s="8">
        <f>Data!C294</f>
        <v>289</v>
      </c>
      <c r="D294" s="8">
        <f>Data!D294</f>
        <v>6</v>
      </c>
      <c r="E294" s="8">
        <f>Data!E294</f>
        <v>35662</v>
      </c>
    </row>
    <row r="295" spans="3:5" x14ac:dyDescent="0.25">
      <c r="C295" s="8">
        <f>Data!C295</f>
        <v>290</v>
      </c>
      <c r="D295" s="8">
        <f>Data!D295</f>
        <v>5</v>
      </c>
      <c r="E295" s="8">
        <f>Data!E295</f>
        <v>32096</v>
      </c>
    </row>
    <row r="296" spans="3:5" x14ac:dyDescent="0.25">
      <c r="C296" s="8">
        <f>Data!C296</f>
        <v>291</v>
      </c>
      <c r="D296" s="8">
        <f>Data!D296</f>
        <v>6</v>
      </c>
      <c r="E296" s="8">
        <f>Data!E296</f>
        <v>36437</v>
      </c>
    </row>
    <row r="297" spans="3:5" x14ac:dyDescent="0.25">
      <c r="C297" s="8">
        <f>Data!C297</f>
        <v>292</v>
      </c>
      <c r="D297" s="8">
        <f>Data!D297</f>
        <v>4</v>
      </c>
      <c r="E297" s="8">
        <f>Data!E297</f>
        <v>30746</v>
      </c>
    </row>
    <row r="298" spans="3:5" x14ac:dyDescent="0.25">
      <c r="C298" s="8">
        <f>Data!C298</f>
        <v>293</v>
      </c>
      <c r="D298" s="8">
        <f>Data!D298</f>
        <v>2</v>
      </c>
      <c r="E298" s="8">
        <f>Data!E298</f>
        <v>23090</v>
      </c>
    </row>
    <row r="299" spans="3:5" x14ac:dyDescent="0.25">
      <c r="C299" s="8">
        <f>Data!C299</f>
        <v>294</v>
      </c>
      <c r="D299" s="8">
        <f>Data!D299</f>
        <v>3</v>
      </c>
      <c r="E299" s="8">
        <f>Data!E299</f>
        <v>25517</v>
      </c>
    </row>
    <row r="300" spans="3:5" x14ac:dyDescent="0.25">
      <c r="C300" s="8">
        <f>Data!C300</f>
        <v>295</v>
      </c>
      <c r="D300" s="8">
        <f>Data!D300</f>
        <v>7</v>
      </c>
      <c r="E300" s="8">
        <f>Data!E300</f>
        <v>39272</v>
      </c>
    </row>
    <row r="301" spans="3:5" x14ac:dyDescent="0.25">
      <c r="C301" s="8">
        <f>Data!C301</f>
        <v>296</v>
      </c>
      <c r="D301" s="8">
        <f>Data!D301</f>
        <v>2</v>
      </c>
      <c r="E301" s="8">
        <f>Data!E301</f>
        <v>25238</v>
      </c>
    </row>
    <row r="302" spans="3:5" x14ac:dyDescent="0.25">
      <c r="C302" s="8">
        <f>Data!C302</f>
        <v>297</v>
      </c>
      <c r="D302" s="8">
        <f>Data!D302</f>
        <v>4</v>
      </c>
      <c r="E302" s="8">
        <f>Data!E302</f>
        <v>29382</v>
      </c>
    </row>
    <row r="303" spans="3:5" x14ac:dyDescent="0.25">
      <c r="C303" s="8">
        <f>Data!C303</f>
        <v>298</v>
      </c>
      <c r="D303" s="8">
        <f>Data!D303</f>
        <v>7</v>
      </c>
      <c r="E303" s="8">
        <f>Data!E303</f>
        <v>38524</v>
      </c>
    </row>
    <row r="304" spans="3:5" x14ac:dyDescent="0.25">
      <c r="C304" s="8">
        <f>Data!C304</f>
        <v>299</v>
      </c>
      <c r="D304" s="8">
        <f>Data!D304</f>
        <v>5</v>
      </c>
      <c r="E304" s="8">
        <f>Data!E304</f>
        <v>33123</v>
      </c>
    </row>
    <row r="305" spans="3:5" x14ac:dyDescent="0.25">
      <c r="C305" s="8">
        <f>Data!C305</f>
        <v>300</v>
      </c>
      <c r="D305" s="8">
        <f>Data!D305</f>
        <v>6</v>
      </c>
      <c r="E305" s="8">
        <f>Data!E305</f>
        <v>34389</v>
      </c>
    </row>
  </sheetData>
  <autoFilter ref="C5:E5">
    <sortState ref="C6:E305">
      <sortCondition ref="C5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workbookViewId="0">
      <selection activeCell="C20" sqref="C20:E20"/>
    </sheetView>
  </sheetViews>
  <sheetFormatPr defaultColWidth="11" defaultRowHeight="15.75" x14ac:dyDescent="0.25"/>
  <cols>
    <col min="2" max="2" width="21.75" bestFit="1" customWidth="1"/>
    <col min="3" max="3" width="13.125" bestFit="1" customWidth="1"/>
    <col min="4" max="4" width="12.5" bestFit="1" customWidth="1"/>
  </cols>
  <sheetData>
    <row r="3" spans="2:5" x14ac:dyDescent="0.25">
      <c r="D3" s="8" t="s">
        <v>5</v>
      </c>
      <c r="E3" s="8">
        <f>starting_salary</f>
        <v>20000</v>
      </c>
    </row>
    <row r="5" spans="2:5" x14ac:dyDescent="0.25">
      <c r="D5" s="1"/>
    </row>
    <row r="7" spans="2:5" x14ac:dyDescent="0.25">
      <c r="B7" s="9" t="s">
        <v>33</v>
      </c>
      <c r="C7" s="9" t="s">
        <v>0</v>
      </c>
      <c r="D7" s="8" t="s">
        <v>4</v>
      </c>
      <c r="E7" s="8" t="s">
        <v>7</v>
      </c>
    </row>
    <row r="8" spans="2:5" x14ac:dyDescent="0.25">
      <c r="B8" s="9">
        <v>0</v>
      </c>
      <c r="C8" s="9" t="str">
        <f>VLOOKUP(B8,Parameters!$B$14:$C$22,2,FALSE)</f>
        <v>N/A</v>
      </c>
      <c r="D8" s="10" t="s">
        <v>31</v>
      </c>
      <c r="E8" s="10">
        <f>E3</f>
        <v>20000</v>
      </c>
    </row>
    <row r="9" spans="2:5" x14ac:dyDescent="0.25">
      <c r="B9" s="9">
        <v>1</v>
      </c>
      <c r="C9" s="9" t="str">
        <f>VLOOKUP(B9,Parameters!$B$14:$C$22,2,FALSE)</f>
        <v>Technical</v>
      </c>
      <c r="D9" s="8">
        <f>VLOOKUP(C9,Parameters!$B$7:$C$9,2,FALSE)</f>
        <v>1000</v>
      </c>
      <c r="E9" s="8">
        <f>E8+D9</f>
        <v>21000</v>
      </c>
    </row>
    <row r="10" spans="2:5" x14ac:dyDescent="0.25">
      <c r="B10" s="9">
        <v>2</v>
      </c>
      <c r="C10" s="9" t="str">
        <f>VLOOKUP(B10,Parameters!$B$14:$C$22,2,FALSE)</f>
        <v>Technical</v>
      </c>
      <c r="D10" s="8">
        <f>VLOOKUP(C10,Parameters!$B$7:$C$9,2,FALSE)</f>
        <v>1000</v>
      </c>
      <c r="E10" s="8">
        <f t="shared" ref="E10:E16" si="0">E9+D10</f>
        <v>22000</v>
      </c>
    </row>
    <row r="11" spans="2:5" x14ac:dyDescent="0.25">
      <c r="B11" s="9">
        <v>3</v>
      </c>
      <c r="C11" s="9" t="str">
        <f>VLOOKUP(B11,Parameters!$B$14:$C$22,2,FALSE)</f>
        <v>Technical</v>
      </c>
      <c r="D11" s="8">
        <f>VLOOKUP(C11,Parameters!$B$7:$C$9,2,FALSE)</f>
        <v>1000</v>
      </c>
      <c r="E11" s="8">
        <f t="shared" si="0"/>
        <v>23000</v>
      </c>
    </row>
    <row r="12" spans="2:5" x14ac:dyDescent="0.25">
      <c r="B12" s="9">
        <v>4</v>
      </c>
      <c r="C12" s="9" t="str">
        <f>VLOOKUP(B12,Parameters!$B$14:$C$22,2,FALSE)</f>
        <v>Technical</v>
      </c>
      <c r="D12" s="8">
        <f>VLOOKUP(C12,Parameters!$B$7:$C$9,2,FALSE)</f>
        <v>1000</v>
      </c>
      <c r="E12" s="8">
        <f t="shared" si="0"/>
        <v>24000</v>
      </c>
    </row>
    <row r="13" spans="2:5" x14ac:dyDescent="0.25">
      <c r="B13" s="9">
        <v>5</v>
      </c>
      <c r="C13" s="9" t="str">
        <f>VLOOKUP(B13,Parameters!$B$14:$C$22,2,FALSE)</f>
        <v>Technical</v>
      </c>
      <c r="D13" s="8">
        <f>VLOOKUP(C13,Parameters!$B$7:$C$9,2,FALSE)</f>
        <v>1000</v>
      </c>
      <c r="E13" s="8">
        <f t="shared" si="0"/>
        <v>25000</v>
      </c>
    </row>
    <row r="14" spans="2:5" x14ac:dyDescent="0.25">
      <c r="B14" s="9">
        <v>6</v>
      </c>
      <c r="C14" s="9" t="str">
        <f>VLOOKUP(B14,Parameters!$B$14:$C$22,2,FALSE)</f>
        <v>Specialist</v>
      </c>
      <c r="D14" s="8">
        <f>VLOOKUP(C14,Parameters!$B$7:$C$9,2,FALSE)</f>
        <v>2000</v>
      </c>
      <c r="E14" s="8">
        <f t="shared" si="0"/>
        <v>27000</v>
      </c>
    </row>
    <row r="15" spans="2:5" x14ac:dyDescent="0.25">
      <c r="B15" s="9">
        <v>7</v>
      </c>
      <c r="C15" s="9" t="str">
        <f>VLOOKUP(B15,Parameters!$B$14:$C$22,2,FALSE)</f>
        <v>Specialist</v>
      </c>
      <c r="D15" s="8">
        <f>VLOOKUP(C15,Parameters!$B$7:$C$9,2,FALSE)</f>
        <v>2000</v>
      </c>
      <c r="E15" s="8">
        <f t="shared" si="0"/>
        <v>29000</v>
      </c>
    </row>
    <row r="16" spans="2:5" x14ac:dyDescent="0.25">
      <c r="B16" s="9">
        <v>8</v>
      </c>
      <c r="C16" s="9" t="str">
        <f>VLOOKUP(B16,Parameters!$B$14:$C$22,2,FALSE)</f>
        <v>Summative</v>
      </c>
      <c r="D16" s="8">
        <f>VLOOKUP(C16,Parameters!$B$7:$C$9,2,FALSE)</f>
        <v>4000</v>
      </c>
      <c r="E16" s="8">
        <f t="shared" si="0"/>
        <v>33000</v>
      </c>
    </row>
    <row r="20" spans="3:5" x14ac:dyDescent="0.25">
      <c r="C20" s="8" t="s">
        <v>51</v>
      </c>
      <c r="D20" s="8" t="s">
        <v>4</v>
      </c>
      <c r="E20" s="8" t="s">
        <v>52</v>
      </c>
    </row>
    <row r="21" spans="3:5" x14ac:dyDescent="0.25">
      <c r="C21" s="8" t="s">
        <v>1</v>
      </c>
      <c r="D21" s="8">
        <f>E13-E8</f>
        <v>5000</v>
      </c>
      <c r="E21" s="6">
        <f>D21/D24</f>
        <v>0.38461538461538464</v>
      </c>
    </row>
    <row r="22" spans="3:5" x14ac:dyDescent="0.25">
      <c r="C22" s="8" t="s">
        <v>2</v>
      </c>
      <c r="D22" s="8">
        <f>E15-E13</f>
        <v>4000</v>
      </c>
      <c r="E22" s="6">
        <f>D22/D24</f>
        <v>0.30769230769230771</v>
      </c>
    </row>
    <row r="23" spans="3:5" x14ac:dyDescent="0.25">
      <c r="C23" s="8" t="s">
        <v>3</v>
      </c>
      <c r="D23" s="8">
        <f>E16-E15</f>
        <v>4000</v>
      </c>
      <c r="E23" s="6">
        <f>D23/D24</f>
        <v>0.30769230769230771</v>
      </c>
    </row>
    <row r="24" spans="3:5" x14ac:dyDescent="0.25">
      <c r="C24" s="8" t="s">
        <v>32</v>
      </c>
      <c r="D24" s="8">
        <f>SUM(D21:D23)</f>
        <v>13000</v>
      </c>
      <c r="E24" s="6">
        <f>D24/D24</f>
        <v>1</v>
      </c>
    </row>
    <row r="25" spans="3:5" x14ac:dyDescent="0.25">
      <c r="C25" s="8"/>
      <c r="D25" s="8" t="b">
        <f>E8+D24=E16</f>
        <v>1</v>
      </c>
      <c r="E25" s="8" t="b">
        <f>SUM(E21:E23)=1</f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5"/>
  <sheetViews>
    <sheetView workbookViewId="0">
      <selection activeCell="C20" sqref="C20:E20"/>
    </sheetView>
  </sheetViews>
  <sheetFormatPr defaultColWidth="11" defaultRowHeight="15.75" x14ac:dyDescent="0.25"/>
  <cols>
    <col min="3" max="3" width="23.75" bestFit="1" customWidth="1"/>
    <col min="5" max="5" width="35.625" bestFit="1" customWidth="1"/>
  </cols>
  <sheetData>
    <row r="3" spans="2:6" x14ac:dyDescent="0.25">
      <c r="C3" s="8" t="s">
        <v>5</v>
      </c>
      <c r="D3" s="8">
        <f>starting_salary</f>
        <v>20000</v>
      </c>
    </row>
    <row r="4" spans="2:6" x14ac:dyDescent="0.25">
      <c r="C4" s="8" t="s">
        <v>8</v>
      </c>
      <c r="D4" s="8">
        <f>target_salary</f>
        <v>43543.58139534884</v>
      </c>
    </row>
    <row r="5" spans="2:6" x14ac:dyDescent="0.25">
      <c r="C5" s="8" t="s">
        <v>10</v>
      </c>
      <c r="D5" s="15">
        <v>1317.9476744186036</v>
      </c>
    </row>
    <row r="7" spans="2:6" x14ac:dyDescent="0.25">
      <c r="B7" s="9" t="s">
        <v>33</v>
      </c>
      <c r="C7" s="9" t="s">
        <v>0</v>
      </c>
      <c r="D7" s="8" t="s">
        <v>28</v>
      </c>
      <c r="E7" s="8" t="s">
        <v>29</v>
      </c>
      <c r="F7" s="8" t="s">
        <v>7</v>
      </c>
    </row>
    <row r="8" spans="2:6" x14ac:dyDescent="0.25">
      <c r="B8" s="9">
        <v>0</v>
      </c>
      <c r="C8" s="9" t="str">
        <f>VLOOKUP(B8,Parameters!$B$14:$C$22,2,FALSE)</f>
        <v>N/A</v>
      </c>
      <c r="D8" s="10" t="s">
        <v>31</v>
      </c>
      <c r="E8" s="10" t="s">
        <v>31</v>
      </c>
      <c r="F8" s="14">
        <f>D3</f>
        <v>20000</v>
      </c>
    </row>
    <row r="9" spans="2:6" x14ac:dyDescent="0.25">
      <c r="B9" s="9">
        <v>1</v>
      </c>
      <c r="C9" s="9" t="str">
        <f>VLOOKUP(B9,Parameters!$B$14:$C$22,2,FALSE)</f>
        <v>Technical</v>
      </c>
      <c r="D9" s="8">
        <f>VLOOKUP(C9,Parameters!$B$7:$C$9,2,FALSE)</f>
        <v>1000</v>
      </c>
      <c r="E9" s="3">
        <f>D9+$D$5</f>
        <v>2317.9476744186036</v>
      </c>
      <c r="F9" s="3">
        <f>F8+E9</f>
        <v>22317.947674418603</v>
      </c>
    </row>
    <row r="10" spans="2:6" x14ac:dyDescent="0.25">
      <c r="B10" s="9">
        <v>2</v>
      </c>
      <c r="C10" s="9" t="str">
        <f>VLOOKUP(B10,Parameters!$B$14:$C$22,2,FALSE)</f>
        <v>Technical</v>
      </c>
      <c r="D10" s="8">
        <f>VLOOKUP(C10,Parameters!$B$7:$C$9,2,FALSE)</f>
        <v>1000</v>
      </c>
      <c r="E10" s="3">
        <f t="shared" ref="E10:E16" si="0">D10+$D$5</f>
        <v>2317.9476744186036</v>
      </c>
      <c r="F10" s="3">
        <f t="shared" ref="F10:F16" si="1">F9+E10</f>
        <v>24635.895348837206</v>
      </c>
    </row>
    <row r="11" spans="2:6" x14ac:dyDescent="0.25">
      <c r="B11" s="9">
        <v>3</v>
      </c>
      <c r="C11" s="9" t="str">
        <f>VLOOKUP(B11,Parameters!$B$14:$C$22,2,FALSE)</f>
        <v>Technical</v>
      </c>
      <c r="D11" s="8">
        <f>VLOOKUP(C11,Parameters!$B$7:$C$9,2,FALSE)</f>
        <v>1000</v>
      </c>
      <c r="E11" s="3">
        <f t="shared" si="0"/>
        <v>2317.9476744186036</v>
      </c>
      <c r="F11" s="3">
        <f t="shared" si="1"/>
        <v>26953.843023255809</v>
      </c>
    </row>
    <row r="12" spans="2:6" x14ac:dyDescent="0.25">
      <c r="B12" s="9">
        <v>4</v>
      </c>
      <c r="C12" s="9" t="str">
        <f>VLOOKUP(B12,Parameters!$B$14:$C$22,2,FALSE)</f>
        <v>Technical</v>
      </c>
      <c r="D12" s="8">
        <f>VLOOKUP(C12,Parameters!$B$7:$C$9,2,FALSE)</f>
        <v>1000</v>
      </c>
      <c r="E12" s="3">
        <f t="shared" si="0"/>
        <v>2317.9476744186036</v>
      </c>
      <c r="F12" s="3">
        <f t="shared" si="1"/>
        <v>29271.790697674413</v>
      </c>
    </row>
    <row r="13" spans="2:6" x14ac:dyDescent="0.25">
      <c r="B13" s="9">
        <v>5</v>
      </c>
      <c r="C13" s="9" t="str">
        <f>VLOOKUP(B13,Parameters!$B$14:$C$22,2,FALSE)</f>
        <v>Technical</v>
      </c>
      <c r="D13" s="8">
        <f>VLOOKUP(C13,Parameters!$B$7:$C$9,2,FALSE)</f>
        <v>1000</v>
      </c>
      <c r="E13" s="3">
        <f t="shared" si="0"/>
        <v>2317.9476744186036</v>
      </c>
      <c r="F13" s="3">
        <f t="shared" si="1"/>
        <v>31589.738372093016</v>
      </c>
    </row>
    <row r="14" spans="2:6" x14ac:dyDescent="0.25">
      <c r="B14" s="9">
        <v>6</v>
      </c>
      <c r="C14" s="9" t="str">
        <f>VLOOKUP(B14,Parameters!$B$14:$C$22,2,FALSE)</f>
        <v>Specialist</v>
      </c>
      <c r="D14" s="8">
        <f>VLOOKUP(C14,Parameters!$B$7:$C$9,2,FALSE)</f>
        <v>2000</v>
      </c>
      <c r="E14" s="3">
        <f t="shared" si="0"/>
        <v>3317.9476744186036</v>
      </c>
      <c r="F14" s="3">
        <f t="shared" si="1"/>
        <v>34907.686046511619</v>
      </c>
    </row>
    <row r="15" spans="2:6" x14ac:dyDescent="0.25">
      <c r="B15" s="9">
        <v>7</v>
      </c>
      <c r="C15" s="9" t="str">
        <f>VLOOKUP(B15,Parameters!$B$14:$C$22,2,FALSE)</f>
        <v>Specialist</v>
      </c>
      <c r="D15" s="8">
        <f>VLOOKUP(C15,Parameters!$B$7:$C$9,2,FALSE)</f>
        <v>2000</v>
      </c>
      <c r="E15" s="3">
        <f t="shared" si="0"/>
        <v>3317.9476744186036</v>
      </c>
      <c r="F15" s="3">
        <f t="shared" si="1"/>
        <v>38225.633720930222</v>
      </c>
    </row>
    <row r="16" spans="2:6" x14ac:dyDescent="0.25">
      <c r="B16" s="9">
        <v>8</v>
      </c>
      <c r="C16" s="9" t="str">
        <f>VLOOKUP(B16,Parameters!$B$14:$C$22,2,FALSE)</f>
        <v>Summative</v>
      </c>
      <c r="D16" s="8">
        <f>VLOOKUP(C16,Parameters!$B$7:$C$9,2,FALSE)</f>
        <v>4000</v>
      </c>
      <c r="E16" s="3">
        <f t="shared" si="0"/>
        <v>5317.9476744186031</v>
      </c>
      <c r="F16" s="3">
        <f t="shared" si="1"/>
        <v>43543.581395348825</v>
      </c>
    </row>
    <row r="18" spans="3:6" x14ac:dyDescent="0.25">
      <c r="E18" s="8" t="s">
        <v>9</v>
      </c>
      <c r="F18" s="15">
        <f>F16-D4</f>
        <v>0</v>
      </c>
    </row>
    <row r="19" spans="3:6" x14ac:dyDescent="0.25">
      <c r="E19" s="8" t="s">
        <v>30</v>
      </c>
      <c r="F19" s="17" t="str">
        <f>IF(ROUND(F18,3)=0,"OK","Rerun Goalseek")</f>
        <v>OK</v>
      </c>
    </row>
    <row r="20" spans="3:6" x14ac:dyDescent="0.25">
      <c r="C20" s="8" t="s">
        <v>51</v>
      </c>
      <c r="D20" s="8" t="s">
        <v>4</v>
      </c>
      <c r="E20" s="8" t="s">
        <v>52</v>
      </c>
    </row>
    <row r="21" spans="3:6" x14ac:dyDescent="0.25">
      <c r="C21" s="8" t="s">
        <v>1</v>
      </c>
      <c r="D21" s="13">
        <f>F13-F8</f>
        <v>11589.738372093016</v>
      </c>
      <c r="E21" s="6">
        <f>D21/D24</f>
        <v>0.49226743278669732</v>
      </c>
    </row>
    <row r="22" spans="3:6" x14ac:dyDescent="0.25">
      <c r="C22" s="8" t="s">
        <v>2</v>
      </c>
      <c r="D22" s="13">
        <f>F15-F13</f>
        <v>6635.8953488372063</v>
      </c>
      <c r="E22" s="6">
        <f>D22/D24</f>
        <v>0.28185581613119265</v>
      </c>
    </row>
    <row r="23" spans="3:6" x14ac:dyDescent="0.25">
      <c r="C23" s="8" t="s">
        <v>3</v>
      </c>
      <c r="D23" s="13">
        <f>F16-F15</f>
        <v>5317.9476744186031</v>
      </c>
      <c r="E23" s="6">
        <f>D23/D24</f>
        <v>0.22587675108211003</v>
      </c>
    </row>
    <row r="24" spans="3:6" x14ac:dyDescent="0.25">
      <c r="C24" s="8" t="s">
        <v>32</v>
      </c>
      <c r="D24" s="13">
        <f>SUM(D21:D23)</f>
        <v>23543.581395348825</v>
      </c>
      <c r="E24" s="6">
        <f>D24/D24</f>
        <v>1</v>
      </c>
    </row>
    <row r="25" spans="3:6" x14ac:dyDescent="0.25">
      <c r="C25" s="8"/>
      <c r="D25" s="8" t="b">
        <f>F8+D24=F16</f>
        <v>1</v>
      </c>
      <c r="E25" s="8" t="b">
        <f>SUM(E21:E23)=1</f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5"/>
  <sheetViews>
    <sheetView workbookViewId="0">
      <selection activeCell="E20" sqref="C20:E20"/>
    </sheetView>
  </sheetViews>
  <sheetFormatPr defaultColWidth="11" defaultRowHeight="15.75" x14ac:dyDescent="0.25"/>
  <cols>
    <col min="2" max="2" width="21.75" bestFit="1" customWidth="1"/>
    <col min="3" max="3" width="28.75" bestFit="1" customWidth="1"/>
    <col min="4" max="4" width="17.625" bestFit="1" customWidth="1"/>
    <col min="5" max="5" width="33.375" bestFit="1" customWidth="1"/>
    <col min="6" max="6" width="11.375" bestFit="1" customWidth="1"/>
  </cols>
  <sheetData>
    <row r="3" spans="2:6" x14ac:dyDescent="0.25">
      <c r="C3" s="8" t="s">
        <v>5</v>
      </c>
      <c r="D3" s="3">
        <f>starting_salary</f>
        <v>20000</v>
      </c>
    </row>
    <row r="4" spans="2:6" x14ac:dyDescent="0.25">
      <c r="C4" s="8" t="s">
        <v>8</v>
      </c>
      <c r="D4" s="3">
        <f>target_salary</f>
        <v>43543.58139534884</v>
      </c>
    </row>
    <row r="5" spans="2:6" x14ac:dyDescent="0.25">
      <c r="C5" s="8" t="s">
        <v>11</v>
      </c>
      <c r="D5" s="12">
        <v>6.3915029379662633E-2</v>
      </c>
    </row>
    <row r="7" spans="2:6" x14ac:dyDescent="0.25">
      <c r="B7" s="8" t="s">
        <v>33</v>
      </c>
      <c r="C7" s="8" t="s">
        <v>0</v>
      </c>
      <c r="D7" s="8" t="s">
        <v>13</v>
      </c>
      <c r="E7" s="8" t="s">
        <v>50</v>
      </c>
      <c r="F7" s="8" t="s">
        <v>7</v>
      </c>
    </row>
    <row r="8" spans="2:6" x14ac:dyDescent="0.25">
      <c r="B8" s="8">
        <v>0</v>
      </c>
      <c r="C8" s="9" t="str">
        <f>VLOOKUP(B8,Parameters!$B$14:$C$22,2,FALSE)</f>
        <v>N/A</v>
      </c>
      <c r="D8" s="10" t="s">
        <v>31</v>
      </c>
      <c r="E8" s="10" t="s">
        <v>31</v>
      </c>
      <c r="F8" s="10">
        <f>D3</f>
        <v>20000</v>
      </c>
    </row>
    <row r="9" spans="2:6" x14ac:dyDescent="0.25">
      <c r="B9" s="8">
        <v>1</v>
      </c>
      <c r="C9" s="9" t="str">
        <f>VLOOKUP(B9,Parameters!$B$14:$C$22,2,FALSE)</f>
        <v>Technical</v>
      </c>
      <c r="D9" s="8">
        <f>VLOOKUP(C9,Parameters!$B$7:$D$9,3,FALSE)</f>
        <v>1</v>
      </c>
      <c r="E9" s="11">
        <f>$D$5*D9</f>
        <v>6.3915029379662633E-2</v>
      </c>
      <c r="F9" s="3">
        <f>F8*(1+E9)</f>
        <v>21278.300587593254</v>
      </c>
    </row>
    <row r="10" spans="2:6" x14ac:dyDescent="0.25">
      <c r="B10" s="8">
        <v>2</v>
      </c>
      <c r="C10" s="9" t="str">
        <f>VLOOKUP(B10,Parameters!$B$14:$C$22,2,FALSE)</f>
        <v>Technical</v>
      </c>
      <c r="D10" s="8">
        <f>VLOOKUP(C10,Parameters!$B$7:$D$9,3,FALSE)</f>
        <v>1</v>
      </c>
      <c r="E10" s="11">
        <f t="shared" ref="E10:E16" si="0">$D$5*D10</f>
        <v>6.3915029379662633E-2</v>
      </c>
      <c r="F10" s="3">
        <f t="shared" ref="F10:F16" si="1">F9*(1+E10)</f>
        <v>22638.303794798569</v>
      </c>
    </row>
    <row r="11" spans="2:6" x14ac:dyDescent="0.25">
      <c r="B11" s="8">
        <v>3</v>
      </c>
      <c r="C11" s="9" t="str">
        <f>VLOOKUP(B11,Parameters!$B$14:$C$22,2,FALSE)</f>
        <v>Technical</v>
      </c>
      <c r="D11" s="8">
        <f>VLOOKUP(C11,Parameters!$B$7:$D$9,3,FALSE)</f>
        <v>1</v>
      </c>
      <c r="E11" s="11">
        <f t="shared" si="0"/>
        <v>6.3915029379662633E-2</v>
      </c>
      <c r="F11" s="3">
        <f t="shared" si="1"/>
        <v>24085.231646948847</v>
      </c>
    </row>
    <row r="12" spans="2:6" x14ac:dyDescent="0.25">
      <c r="B12" s="8">
        <v>4</v>
      </c>
      <c r="C12" s="9" t="str">
        <f>VLOOKUP(B12,Parameters!$B$14:$C$22,2,FALSE)</f>
        <v>Technical</v>
      </c>
      <c r="D12" s="8">
        <f>VLOOKUP(C12,Parameters!$B$7:$D$9,3,FALSE)</f>
        <v>1</v>
      </c>
      <c r="E12" s="11">
        <f t="shared" si="0"/>
        <v>6.3915029379662633E-2</v>
      </c>
      <c r="F12" s="3">
        <f t="shared" si="1"/>
        <v>25624.639935279563</v>
      </c>
    </row>
    <row r="13" spans="2:6" x14ac:dyDescent="0.25">
      <c r="B13" s="8">
        <v>5</v>
      </c>
      <c r="C13" s="9" t="str">
        <f>VLOOKUP(B13,Parameters!$B$14:$C$22,2,FALSE)</f>
        <v>Technical</v>
      </c>
      <c r="D13" s="8">
        <f>VLOOKUP(C13,Parameters!$B$7:$D$9,3,FALSE)</f>
        <v>1</v>
      </c>
      <c r="E13" s="11">
        <f t="shared" si="0"/>
        <v>6.3915029379662633E-2</v>
      </c>
      <c r="F13" s="3">
        <f t="shared" si="1"/>
        <v>27262.439549586234</v>
      </c>
    </row>
    <row r="14" spans="2:6" x14ac:dyDescent="0.25">
      <c r="B14" s="8">
        <v>6</v>
      </c>
      <c r="C14" s="9" t="str">
        <f>VLOOKUP(B14,Parameters!$B$14:$C$22,2,FALSE)</f>
        <v>Specialist</v>
      </c>
      <c r="D14" s="8">
        <f>VLOOKUP(C14,Parameters!$B$7:$D$9,3,FALSE)</f>
        <v>2</v>
      </c>
      <c r="E14" s="11">
        <f t="shared" si="0"/>
        <v>0.12783005875932527</v>
      </c>
      <c r="F14" s="3">
        <f t="shared" si="1"/>
        <v>30747.398799132396</v>
      </c>
    </row>
    <row r="15" spans="2:6" x14ac:dyDescent="0.25">
      <c r="B15" s="8">
        <v>7</v>
      </c>
      <c r="C15" s="9" t="str">
        <f>VLOOKUP(B15,Parameters!$B$14:$C$22,2,FALSE)</f>
        <v>Specialist</v>
      </c>
      <c r="D15" s="8">
        <f>VLOOKUP(C15,Parameters!$B$7:$D$9,3,FALSE)</f>
        <v>2</v>
      </c>
      <c r="E15" s="11">
        <f t="shared" si="0"/>
        <v>0.12783005875932527</v>
      </c>
      <c r="F15" s="3">
        <f t="shared" si="1"/>
        <v>34677.840594321897</v>
      </c>
    </row>
    <row r="16" spans="2:6" x14ac:dyDescent="0.25">
      <c r="B16" s="8">
        <v>8</v>
      </c>
      <c r="C16" s="9" t="str">
        <f>VLOOKUP(B16,Parameters!$B$14:$C$22,2,FALSE)</f>
        <v>Summative</v>
      </c>
      <c r="D16" s="8">
        <f>VLOOKUP(C16,Parameters!$B$7:$D$9,3,FALSE)</f>
        <v>4</v>
      </c>
      <c r="E16" s="11">
        <f t="shared" si="0"/>
        <v>0.25566011751865053</v>
      </c>
      <c r="F16" s="3">
        <f t="shared" si="1"/>
        <v>43543.581395959263</v>
      </c>
    </row>
    <row r="18" spans="3:6" x14ac:dyDescent="0.25">
      <c r="E18" s="8" t="s">
        <v>9</v>
      </c>
      <c r="F18" s="18">
        <f>F16-D4</f>
        <v>6.104237399995327E-7</v>
      </c>
    </row>
    <row r="19" spans="3:6" x14ac:dyDescent="0.25">
      <c r="E19" s="21" t="s">
        <v>30</v>
      </c>
      <c r="F19" s="17" t="str">
        <f>IF(ROUND(F18,3)=0,"OK","Rerun Goalseek")</f>
        <v>OK</v>
      </c>
    </row>
    <row r="20" spans="3:6" x14ac:dyDescent="0.25">
      <c r="C20" s="8" t="s">
        <v>51</v>
      </c>
      <c r="D20" s="8" t="s">
        <v>4</v>
      </c>
      <c r="E20" s="8" t="s">
        <v>52</v>
      </c>
    </row>
    <row r="21" spans="3:6" x14ac:dyDescent="0.25">
      <c r="C21" s="8" t="s">
        <v>1</v>
      </c>
      <c r="D21" s="13">
        <f>F13-F8</f>
        <v>7262.4395495862336</v>
      </c>
      <c r="E21" s="6">
        <f>D21/D24</f>
        <v>0.30846791859936279</v>
      </c>
    </row>
    <row r="22" spans="3:6" x14ac:dyDescent="0.25">
      <c r="C22" s="8" t="s">
        <v>2</v>
      </c>
      <c r="D22" s="13">
        <f>F15-F13</f>
        <v>7415.4010447356632</v>
      </c>
      <c r="E22" s="6">
        <f>D22/D24</f>
        <v>0.31496486961870435</v>
      </c>
    </row>
    <row r="23" spans="3:6" x14ac:dyDescent="0.25">
      <c r="C23" s="8" t="s">
        <v>3</v>
      </c>
      <c r="D23" s="13">
        <f>F16-F15</f>
        <v>8865.7408016373665</v>
      </c>
      <c r="E23" s="6">
        <f>D23/D24</f>
        <v>0.37656721178193286</v>
      </c>
    </row>
    <row r="24" spans="3:6" x14ac:dyDescent="0.25">
      <c r="C24" s="8" t="s">
        <v>32</v>
      </c>
      <c r="D24" s="13">
        <f>SUM(D21:D23)</f>
        <v>23543.581395959263</v>
      </c>
      <c r="E24" s="6">
        <f>D24/D24</f>
        <v>1</v>
      </c>
    </row>
    <row r="25" spans="3:6" x14ac:dyDescent="0.25">
      <c r="C25" s="8"/>
      <c r="D25" s="17" t="b">
        <f>F8+D24=F16</f>
        <v>1</v>
      </c>
      <c r="E25" s="17" t="b">
        <f>SUM(E21:E23)=1</f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37"/>
  <sheetViews>
    <sheetView workbookViewId="0">
      <selection activeCell="E36" sqref="E36"/>
    </sheetView>
  </sheetViews>
  <sheetFormatPr defaultColWidth="11" defaultRowHeight="15.75" x14ac:dyDescent="0.25"/>
  <cols>
    <col min="2" max="2" width="13.125" bestFit="1" customWidth="1"/>
    <col min="3" max="3" width="13.125" customWidth="1"/>
    <col min="4" max="4" width="12.125" bestFit="1" customWidth="1"/>
    <col min="5" max="5" width="12.75" bestFit="1" customWidth="1"/>
    <col min="6" max="6" width="18.25" bestFit="1" customWidth="1"/>
  </cols>
  <sheetData>
    <row r="6" spans="2:9" x14ac:dyDescent="0.25">
      <c r="B6" s="4"/>
      <c r="C6" s="4" t="s">
        <v>16</v>
      </c>
      <c r="D6" s="4" t="s">
        <v>35</v>
      </c>
      <c r="E6" s="4" t="s">
        <v>14</v>
      </c>
      <c r="F6" s="4" t="s">
        <v>15</v>
      </c>
    </row>
    <row r="7" spans="2:9" x14ac:dyDescent="0.25">
      <c r="B7" s="4" t="s">
        <v>5</v>
      </c>
      <c r="C7" s="3">
        <f>Base!E8</f>
        <v>20000</v>
      </c>
      <c r="D7" s="3">
        <f>'Data Analysis'!I14</f>
        <v>20000</v>
      </c>
      <c r="E7" s="3">
        <f>'Fixed Increase'!F8</f>
        <v>20000</v>
      </c>
      <c r="F7" s="3">
        <f>'Percentage Increase'!F8</f>
        <v>20000</v>
      </c>
      <c r="H7" s="19" t="b">
        <f>AND(C7=D7,D7=E7,E7=F7,F7=20000)</f>
        <v>1</v>
      </c>
      <c r="I7" t="s">
        <v>39</v>
      </c>
    </row>
    <row r="8" spans="2:9" x14ac:dyDescent="0.25">
      <c r="B8" s="4" t="s">
        <v>17</v>
      </c>
      <c r="C8" s="3">
        <f>Base!E9</f>
        <v>21000</v>
      </c>
      <c r="D8" s="3">
        <f>'Data Analysis'!I15</f>
        <v>21227.633333333335</v>
      </c>
      <c r="E8" s="3">
        <f>'Fixed Increase'!F9</f>
        <v>22317.947674418603</v>
      </c>
      <c r="F8" s="3">
        <f>'Percentage Increase'!F9</f>
        <v>21278.300587593254</v>
      </c>
      <c r="H8" s="19" t="b">
        <f>SUM(C8:F8)&gt;SUM(C7:F7)</f>
        <v>1</v>
      </c>
      <c r="I8" t="s">
        <v>41</v>
      </c>
    </row>
    <row r="9" spans="2:9" x14ac:dyDescent="0.25">
      <c r="B9" s="4" t="s">
        <v>18</v>
      </c>
      <c r="C9" s="3">
        <f>Base!E10</f>
        <v>22000</v>
      </c>
      <c r="D9" s="3">
        <f>'Data Analysis'!I16</f>
        <v>24293.285714285714</v>
      </c>
      <c r="E9" s="3">
        <f>'Fixed Increase'!F10</f>
        <v>24635.895348837206</v>
      </c>
      <c r="F9" s="3">
        <f>'Percentage Increase'!F10</f>
        <v>22638.303794798569</v>
      </c>
      <c r="H9" s="19" t="b">
        <f t="shared" ref="H9:H14" si="0">SUM(C9:F9)&gt;SUM(C8:F8)</f>
        <v>1</v>
      </c>
      <c r="I9" t="s">
        <v>41</v>
      </c>
    </row>
    <row r="10" spans="2:9" x14ac:dyDescent="0.25">
      <c r="B10" s="4" t="s">
        <v>19</v>
      </c>
      <c r="C10" s="3">
        <f>Base!E11</f>
        <v>23000</v>
      </c>
      <c r="D10" s="3">
        <f>'Data Analysis'!I17</f>
        <v>27200.264705882353</v>
      </c>
      <c r="E10" s="3">
        <f>'Fixed Increase'!F11</f>
        <v>26953.843023255809</v>
      </c>
      <c r="F10" s="3">
        <f>'Percentage Increase'!F11</f>
        <v>24085.231646948847</v>
      </c>
      <c r="H10" s="19" t="b">
        <f t="shared" si="0"/>
        <v>1</v>
      </c>
      <c r="I10" t="s">
        <v>41</v>
      </c>
    </row>
    <row r="11" spans="2:9" x14ac:dyDescent="0.25">
      <c r="B11" s="4" t="s">
        <v>20</v>
      </c>
      <c r="C11" s="3">
        <f>Base!E12</f>
        <v>24000</v>
      </c>
      <c r="D11" s="3">
        <f>'Data Analysis'!I18</f>
        <v>29840.391304347828</v>
      </c>
      <c r="E11" s="3">
        <f>'Fixed Increase'!F12</f>
        <v>29271.790697674413</v>
      </c>
      <c r="F11" s="3">
        <f>'Percentage Increase'!F12</f>
        <v>25624.639935279563</v>
      </c>
      <c r="H11" s="19" t="b">
        <f t="shared" si="0"/>
        <v>1</v>
      </c>
      <c r="I11" t="s">
        <v>41</v>
      </c>
    </row>
    <row r="12" spans="2:9" x14ac:dyDescent="0.25">
      <c r="B12" s="4" t="s">
        <v>21</v>
      </c>
      <c r="C12" s="3">
        <f>Base!E13</f>
        <v>25000</v>
      </c>
      <c r="D12" s="3">
        <f>'Data Analysis'!I19</f>
        <v>32517.043478260868</v>
      </c>
      <c r="E12" s="3">
        <f>'Fixed Increase'!F13</f>
        <v>31589.738372093016</v>
      </c>
      <c r="F12" s="3">
        <f>'Percentage Increase'!F13</f>
        <v>27262.439549586234</v>
      </c>
      <c r="H12" s="19" t="b">
        <f>SUM(C12:F12)&gt;SUM(C11:F11)</f>
        <v>1</v>
      </c>
      <c r="I12" t="s">
        <v>41</v>
      </c>
    </row>
    <row r="13" spans="2:9" x14ac:dyDescent="0.25">
      <c r="B13" s="4" t="s">
        <v>22</v>
      </c>
      <c r="C13" s="3">
        <f>Base!E14</f>
        <v>27000</v>
      </c>
      <c r="D13" s="3">
        <f>'Data Analysis'!I20</f>
        <v>35979.7027027027</v>
      </c>
      <c r="E13" s="3">
        <f>'Fixed Increase'!F14</f>
        <v>34907.686046511619</v>
      </c>
      <c r="F13" s="3">
        <f>'Percentage Increase'!F14</f>
        <v>30747.398799132396</v>
      </c>
      <c r="H13" s="19" t="b">
        <f t="shared" si="0"/>
        <v>1</v>
      </c>
      <c r="I13" t="s">
        <v>41</v>
      </c>
    </row>
    <row r="14" spans="2:9" x14ac:dyDescent="0.25">
      <c r="B14" s="4" t="s">
        <v>23</v>
      </c>
      <c r="C14" s="3">
        <f>Base!E15</f>
        <v>29000</v>
      </c>
      <c r="D14" s="3">
        <f>'Data Analysis'!I21</f>
        <v>39770.097560975613</v>
      </c>
      <c r="E14" s="3">
        <f>'Fixed Increase'!F15</f>
        <v>38225.633720930222</v>
      </c>
      <c r="F14" s="3">
        <f>'Percentage Increase'!F15</f>
        <v>34677.840594321897</v>
      </c>
      <c r="H14" s="19" t="b">
        <f t="shared" si="0"/>
        <v>1</v>
      </c>
      <c r="I14" t="s">
        <v>41</v>
      </c>
    </row>
    <row r="15" spans="2:9" x14ac:dyDescent="0.25">
      <c r="B15" s="4" t="s">
        <v>3</v>
      </c>
      <c r="C15" s="3">
        <f>Base!E16</f>
        <v>33000</v>
      </c>
      <c r="D15" s="3">
        <f>'Data Analysis'!I22</f>
        <v>43543.58139534884</v>
      </c>
      <c r="E15" s="3">
        <f>'Fixed Increase'!F16</f>
        <v>43543.581395348825</v>
      </c>
      <c r="F15" s="3">
        <f>'Percentage Increase'!F16</f>
        <v>43543.581395959263</v>
      </c>
      <c r="H15" s="19" t="b">
        <f>AND(ROUND(D15,2)=ROUND(E15,2),ROUND(E15,2)=ROUND(F15,2))</f>
        <v>1</v>
      </c>
      <c r="I15" t="s">
        <v>40</v>
      </c>
    </row>
    <row r="30" spans="2:6" x14ac:dyDescent="0.25">
      <c r="C30" s="4" t="s">
        <v>16</v>
      </c>
      <c r="D30" s="4" t="s">
        <v>35</v>
      </c>
      <c r="E30" s="4" t="s">
        <v>14</v>
      </c>
      <c r="F30" s="4" t="s">
        <v>15</v>
      </c>
    </row>
    <row r="31" spans="2:6" x14ac:dyDescent="0.25">
      <c r="B31" s="4" t="s">
        <v>1</v>
      </c>
      <c r="C31" s="5">
        <f>Base!E21</f>
        <v>0.38461538461538464</v>
      </c>
      <c r="D31" s="5">
        <f>'Data Analysis'!J24</f>
        <v>0.53165418073282922</v>
      </c>
      <c r="E31" s="6">
        <f>'Fixed Increase'!E21</f>
        <v>0.49226743278669732</v>
      </c>
      <c r="F31" s="5">
        <f>'Percentage Increase'!E21</f>
        <v>0.30846791859936279</v>
      </c>
    </row>
    <row r="32" spans="2:6" x14ac:dyDescent="0.25">
      <c r="B32" s="4" t="s">
        <v>2</v>
      </c>
      <c r="C32" s="5">
        <f>Base!E22</f>
        <v>0.30769230769230771</v>
      </c>
      <c r="D32" s="5">
        <f>'Data Analysis'!J25</f>
        <v>0.30806927633140918</v>
      </c>
      <c r="E32" s="6">
        <f>'Fixed Increase'!E22</f>
        <v>0.28185581613119265</v>
      </c>
      <c r="F32" s="5">
        <f>'Percentage Increase'!E22</f>
        <v>0.31496486961870435</v>
      </c>
    </row>
    <row r="33" spans="2:6" x14ac:dyDescent="0.25">
      <c r="B33" s="4" t="s">
        <v>3</v>
      </c>
      <c r="C33" s="5">
        <f>Base!E23</f>
        <v>0.30769230769230771</v>
      </c>
      <c r="D33" s="5">
        <f>'Data Analysis'!J26</f>
        <v>0.1602765429357616</v>
      </c>
      <c r="E33" s="6">
        <f>'Fixed Increase'!E23</f>
        <v>0.22587675108211003</v>
      </c>
      <c r="F33" s="5">
        <f>'Percentage Increase'!E23</f>
        <v>0.37656721178193286</v>
      </c>
    </row>
    <row r="34" spans="2:6" x14ac:dyDescent="0.25">
      <c r="B34" s="4" t="s">
        <v>32</v>
      </c>
      <c r="C34" s="5">
        <f>SUM(C31:C33)</f>
        <v>1</v>
      </c>
      <c r="D34" s="5">
        <f>SUM(D31:D33)</f>
        <v>1</v>
      </c>
      <c r="E34" s="5">
        <f t="shared" ref="E34:F34" si="1">SUM(E31:E33)</f>
        <v>1</v>
      </c>
      <c r="F34" s="5">
        <f t="shared" si="1"/>
        <v>1</v>
      </c>
    </row>
    <row r="36" spans="2:6" x14ac:dyDescent="0.25">
      <c r="B36" s="7" t="s">
        <v>38</v>
      </c>
      <c r="C36" s="19" t="b">
        <f>C34=1</f>
        <v>1</v>
      </c>
      <c r="D36" s="19" t="b">
        <f t="shared" ref="D36:F36" si="2">D34=1</f>
        <v>1</v>
      </c>
      <c r="E36" s="19" t="b">
        <f t="shared" si="2"/>
        <v>1</v>
      </c>
      <c r="F36" s="19" t="b">
        <f t="shared" si="2"/>
        <v>1</v>
      </c>
    </row>
    <row r="37" spans="2:6" x14ac:dyDescent="0.25">
      <c r="C37" s="19"/>
      <c r="D37" s="19"/>
      <c r="E37" s="19"/>
      <c r="F37" s="1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Data</vt:lpstr>
      <vt:lpstr>Parameters</vt:lpstr>
      <vt:lpstr>Data Analysis</vt:lpstr>
      <vt:lpstr>Base</vt:lpstr>
      <vt:lpstr>Fixed Increase</vt:lpstr>
      <vt:lpstr>Percentage Increase</vt:lpstr>
      <vt:lpstr>Results</vt:lpstr>
      <vt:lpstr>exam_type_lookup</vt:lpstr>
      <vt:lpstr>pay_raise_lookup</vt:lpstr>
      <vt:lpstr>starting_salary</vt:lpstr>
      <vt:lpstr>target_salary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.</dc:creator>
  <cp:lastModifiedBy>Philip McCarthy</cp:lastModifiedBy>
  <dcterms:created xsi:type="dcterms:W3CDTF">2018-09-22T14:32:26Z</dcterms:created>
  <dcterms:modified xsi:type="dcterms:W3CDTF">2018-10-11T14:57:36Z</dcterms:modified>
</cp:coreProperties>
</file>