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Q:\Assessment\Z. September 2021\Examiner reports\5. Complete for publication\CAA Module 5\"/>
    </mc:Choice>
  </mc:AlternateContent>
  <bookViews>
    <workbookView xWindow="0" yWindow="0" windowWidth="25440" windowHeight="15990" activeTab="5"/>
  </bookViews>
  <sheets>
    <sheet name="Data" sheetId="1" r:id="rId1"/>
    <sheet name="Data Validation" sheetId="2" r:id="rId2"/>
    <sheet name="Parameters" sheetId="19" r:id="rId3"/>
    <sheet name="Current Investment Returns" sheetId="4" r:id="rId4"/>
    <sheet name="Alternative Investmetn Returns" sheetId="21" r:id="rId5"/>
    <sheet name="Charts" sheetId="20" r:id="rId6"/>
  </sheets>
  <externalReferences>
    <externalReference r:id="rId7"/>
  </externalReferences>
  <definedNames>
    <definedName name="alternative_projection">Parameters!$C$20:$E$24</definedName>
    <definedName name="alternative_projection_initial_period">Parameters!$D$26</definedName>
    <definedName name="amc">Parameters!$D$4</definedName>
    <definedName name="avcomp1">[1]Parameters!$F$4</definedName>
    <definedName name="avcomp2">[1]Parameters!$F$5</definedName>
    <definedName name="Average4Table">[1]Competitions!$U$5:$Z$62</definedName>
    <definedName name="Average6Table">[1]Competitions!$X$5:$Z$62</definedName>
    <definedName name="BaseDate">[1]Parameters!$H$8</definedName>
    <definedName name="initial_value">Parameters!$D$3</definedName>
    <definedName name="original_projection">Parameters!$C$9:$E$13</definedName>
    <definedName name="ScratchTable">[1]Competitions!$P$5:$Z$62</definedName>
    <definedName name="solver_adj" localSheetId="4" hidden="1">'Alternative Investmetn Returns'!$AA$9</definedName>
    <definedName name="solver_cvg" localSheetId="4" hidden="1">0.0001</definedName>
    <definedName name="solver_drv" localSheetId="4" hidden="1">1</definedName>
    <definedName name="solver_eng" localSheetId="4" hidden="1">1</definedName>
    <definedName name="solver_est" localSheetId="4" hidden="1">1</definedName>
    <definedName name="solver_itr" localSheetId="4" hidden="1">2147483647</definedName>
    <definedName name="solver_mip" localSheetId="4" hidden="1">2147483647</definedName>
    <definedName name="solver_mni" localSheetId="4" hidden="1">30</definedName>
    <definedName name="solver_mrt" localSheetId="4" hidden="1">0.075</definedName>
    <definedName name="solver_msl" localSheetId="4" hidden="1">2</definedName>
    <definedName name="solver_neg" localSheetId="4" hidden="1">1</definedName>
    <definedName name="solver_nod" localSheetId="4" hidden="1">2147483647</definedName>
    <definedName name="solver_num" localSheetId="4" hidden="1">0</definedName>
    <definedName name="solver_nwt" localSheetId="4" hidden="1">1</definedName>
    <definedName name="solver_opt" localSheetId="4" hidden="1">'Alternative Investmetn Returns'!$AA$7</definedName>
    <definedName name="solver_pre" localSheetId="4" hidden="1">0.000001</definedName>
    <definedName name="solver_rbv" localSheetId="4" hidden="1">1</definedName>
    <definedName name="solver_rlx" localSheetId="4" hidden="1">2</definedName>
    <definedName name="solver_rsd" localSheetId="4" hidden="1">0</definedName>
    <definedName name="solver_scl" localSheetId="4" hidden="1">1</definedName>
    <definedName name="solver_sho" localSheetId="4" hidden="1">2</definedName>
    <definedName name="solver_ssz" localSheetId="4" hidden="1">100</definedName>
    <definedName name="solver_tim" localSheetId="4" hidden="1">2147483647</definedName>
    <definedName name="solver_tol" localSheetId="4" hidden="1">0.01</definedName>
    <definedName name="solver_typ" localSheetId="4" hidden="1">3</definedName>
    <definedName name="solver_val" localSheetId="4" hidden="1">0</definedName>
    <definedName name="solver_ver" localSheetId="4" hidden="1">3</definedName>
    <definedName name="VetsTable">[1]Veterans!$T$5:$V$62</definedName>
    <definedName name="VetStandards">[1]Parameters!$A$11:$B$51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4" l="1"/>
  <c r="Z15" i="4"/>
  <c r="AA15" i="4" s="1"/>
  <c r="AB15" i="4" s="1"/>
  <c r="C16" i="4"/>
  <c r="Z16" i="4"/>
  <c r="AA16" i="4" s="1"/>
  <c r="AB16" i="4" s="1"/>
  <c r="C17" i="4"/>
  <c r="Z17" i="4"/>
  <c r="AA17" i="4" s="1"/>
  <c r="AB17" i="4" s="1"/>
  <c r="C18" i="4"/>
  <c r="Z18" i="4"/>
  <c r="AA18" i="4"/>
  <c r="C19" i="4"/>
  <c r="Z19" i="4"/>
  <c r="AA19" i="4"/>
  <c r="C20" i="4"/>
  <c r="Z20" i="4"/>
  <c r="AA20" i="4" s="1"/>
  <c r="AB20" i="4" s="1"/>
  <c r="C21" i="4"/>
  <c r="Z21" i="4"/>
  <c r="AA21" i="4" s="1"/>
  <c r="C22" i="4"/>
  <c r="Z22" i="4"/>
  <c r="AA22" i="4"/>
  <c r="C23" i="4"/>
  <c r="Z23" i="4"/>
  <c r="AA23" i="4" s="1"/>
  <c r="AB23" i="4" s="1"/>
  <c r="C24" i="4"/>
  <c r="Z24" i="4"/>
  <c r="AA24" i="4" s="1"/>
  <c r="AB24" i="4" s="1"/>
  <c r="C25" i="4"/>
  <c r="Z25" i="4"/>
  <c r="AA25" i="4" s="1"/>
  <c r="AB25" i="4" s="1"/>
  <c r="C26" i="4"/>
  <c r="Z26" i="4"/>
  <c r="AA26" i="4"/>
  <c r="C27" i="4"/>
  <c r="Z27" i="4"/>
  <c r="AA27" i="4"/>
  <c r="C28" i="4"/>
  <c r="Z28" i="4"/>
  <c r="C29" i="4"/>
  <c r="Z29" i="4"/>
  <c r="AA29" i="4" s="1"/>
  <c r="AB29" i="4" s="1"/>
  <c r="C30" i="4"/>
  <c r="Z30" i="4"/>
  <c r="AA30" i="4"/>
  <c r="C31" i="4"/>
  <c r="Z31" i="4"/>
  <c r="AA31" i="4" s="1"/>
  <c r="C32" i="4"/>
  <c r="AA32" i="4" s="1"/>
  <c r="AB32" i="4" s="1"/>
  <c r="Z32" i="4"/>
  <c r="C33" i="4"/>
  <c r="Z33" i="4"/>
  <c r="AA33" i="4" s="1"/>
  <c r="AB33" i="4" s="1"/>
  <c r="C34" i="4"/>
  <c r="Z34" i="4"/>
  <c r="AA34" i="4"/>
  <c r="C35" i="4"/>
  <c r="Z35" i="4"/>
  <c r="AA35" i="4"/>
  <c r="C36" i="4"/>
  <c r="Z36" i="4"/>
  <c r="AA36" i="4" s="1"/>
  <c r="AB36" i="4" s="1"/>
  <c r="C37" i="4"/>
  <c r="Z37" i="4"/>
  <c r="AA37" i="4" s="1"/>
  <c r="AB37" i="4" s="1"/>
  <c r="C38" i="4"/>
  <c r="Z38" i="4"/>
  <c r="AA38" i="4"/>
  <c r="C39" i="4"/>
  <c r="Z39" i="4"/>
  <c r="AA39" i="4" s="1"/>
  <c r="AB39" i="4" s="1"/>
  <c r="C40" i="4"/>
  <c r="AA40" i="4" s="1"/>
  <c r="AB40" i="4" s="1"/>
  <c r="Z40" i="4"/>
  <c r="C41" i="4"/>
  <c r="Z41" i="4"/>
  <c r="AA41" i="4" s="1"/>
  <c r="AB41" i="4" s="1"/>
  <c r="C42" i="4"/>
  <c r="Z42" i="4"/>
  <c r="AA42" i="4"/>
  <c r="C43" i="4"/>
  <c r="Z43" i="4"/>
  <c r="AA43" i="4"/>
  <c r="C44" i="4"/>
  <c r="AA44" i="4" s="1"/>
  <c r="AB44" i="4" s="1"/>
  <c r="Z44" i="4"/>
  <c r="C45" i="4"/>
  <c r="Z45" i="4"/>
  <c r="AA45" i="4" s="1"/>
  <c r="AB45" i="4" s="1"/>
  <c r="C46" i="4"/>
  <c r="Z46" i="4"/>
  <c r="AA46" i="4"/>
  <c r="C47" i="4"/>
  <c r="Z47" i="4"/>
  <c r="AA47" i="4" s="1"/>
  <c r="AB47" i="4" s="1"/>
  <c r="C48" i="4"/>
  <c r="AA48" i="4" s="1"/>
  <c r="AB48" i="4" s="1"/>
  <c r="Z48" i="4"/>
  <c r="C49" i="4"/>
  <c r="Z49" i="4"/>
  <c r="AA49" i="4" s="1"/>
  <c r="AB49" i="4" s="1"/>
  <c r="C50" i="4"/>
  <c r="Z50" i="4"/>
  <c r="AA50" i="4"/>
  <c r="C51" i="4"/>
  <c r="Z51" i="4"/>
  <c r="AA51" i="4"/>
  <c r="C52" i="4"/>
  <c r="AA52" i="4" s="1"/>
  <c r="AB52" i="4" s="1"/>
  <c r="Z52" i="4"/>
  <c r="C53" i="4"/>
  <c r="Z53" i="4"/>
  <c r="AA53" i="4" s="1"/>
  <c r="AB53" i="4" s="1"/>
  <c r="C54" i="4"/>
  <c r="Z54" i="4"/>
  <c r="AA54" i="4"/>
  <c r="C55" i="4"/>
  <c r="Z55" i="4"/>
  <c r="AA55" i="4" s="1"/>
  <c r="AB55" i="4" s="1"/>
  <c r="C56" i="4"/>
  <c r="AA56" i="4" s="1"/>
  <c r="AB56" i="4" s="1"/>
  <c r="Z56" i="4"/>
  <c r="C57" i="4"/>
  <c r="Z57" i="4"/>
  <c r="AA57" i="4" s="1"/>
  <c r="AB57" i="4" s="1"/>
  <c r="C58" i="4"/>
  <c r="Z58" i="4"/>
  <c r="AA58" i="4"/>
  <c r="C59" i="4"/>
  <c r="Z59" i="4"/>
  <c r="AA59" i="4"/>
  <c r="C60" i="4"/>
  <c r="AA60" i="4" s="1"/>
  <c r="AB60" i="4" s="1"/>
  <c r="Z60" i="4"/>
  <c r="C61" i="4"/>
  <c r="Z61" i="4"/>
  <c r="AA61" i="4" s="1"/>
  <c r="AB61" i="4" s="1"/>
  <c r="C62" i="4"/>
  <c r="Z62" i="4"/>
  <c r="AA62" i="4"/>
  <c r="C63" i="4"/>
  <c r="Z63" i="4"/>
  <c r="AA63" i="4" s="1"/>
  <c r="AB63" i="4" s="1"/>
  <c r="C64" i="4"/>
  <c r="AA64" i="4" s="1"/>
  <c r="Z64" i="4"/>
  <c r="C65" i="4"/>
  <c r="Z65" i="4"/>
  <c r="AA65" i="4" s="1"/>
  <c r="C66" i="4"/>
  <c r="Z66" i="4"/>
  <c r="AA66" i="4"/>
  <c r="C67" i="4"/>
  <c r="Z67" i="4"/>
  <c r="AA67" i="4"/>
  <c r="C68" i="4"/>
  <c r="AA68" i="4" s="1"/>
  <c r="Z68" i="4"/>
  <c r="C69" i="4"/>
  <c r="Z69" i="4"/>
  <c r="AA69" i="4" s="1"/>
  <c r="AB69" i="4" s="1"/>
  <c r="C70" i="4"/>
  <c r="Z70" i="4"/>
  <c r="AA70" i="4"/>
  <c r="C71" i="4"/>
  <c r="Z71" i="4"/>
  <c r="AA71" i="4" s="1"/>
  <c r="C72" i="4"/>
  <c r="AA72" i="4" s="1"/>
  <c r="AB72" i="4" s="1"/>
  <c r="AC72" i="4" s="1"/>
  <c r="AD72" i="4" s="1"/>
  <c r="AE72" i="4" s="1"/>
  <c r="AF72" i="4" s="1"/>
  <c r="AG72" i="4" s="1"/>
  <c r="AH72" i="4" s="1"/>
  <c r="AI72" i="4" s="1"/>
  <c r="AJ72" i="4" s="1"/>
  <c r="AK72" i="4" s="1"/>
  <c r="AL72" i="4" s="1"/>
  <c r="AM72" i="4" s="1"/>
  <c r="AN72" i="4" s="1"/>
  <c r="AO72" i="4" s="1"/>
  <c r="AP72" i="4" s="1"/>
  <c r="AQ72" i="4" s="1"/>
  <c r="AR72" i="4" s="1"/>
  <c r="AS72" i="4" s="1"/>
  <c r="AT72" i="4" s="1"/>
  <c r="Z72" i="4"/>
  <c r="C73" i="4"/>
  <c r="Z73" i="4"/>
  <c r="AA73" i="4" s="1"/>
  <c r="AB73" i="4" s="1"/>
  <c r="C74" i="4"/>
  <c r="Z74" i="4"/>
  <c r="AA74" i="4"/>
  <c r="C75" i="4"/>
  <c r="Z75" i="4"/>
  <c r="AA75" i="4"/>
  <c r="C76" i="4"/>
  <c r="AA76" i="4" s="1"/>
  <c r="Z76" i="4"/>
  <c r="C77" i="4"/>
  <c r="Z77" i="4"/>
  <c r="AA77" i="4" s="1"/>
  <c r="AB77" i="4" s="1"/>
  <c r="C78" i="4"/>
  <c r="Z78" i="4"/>
  <c r="AA78" i="4"/>
  <c r="C79" i="4"/>
  <c r="Z79" i="4"/>
  <c r="AA79" i="4" s="1"/>
  <c r="C80" i="4"/>
  <c r="AA80" i="4" s="1"/>
  <c r="Z80" i="4"/>
  <c r="C81" i="4"/>
  <c r="Z81" i="4"/>
  <c r="AA81" i="4" s="1"/>
  <c r="AB81" i="4" s="1"/>
  <c r="C82" i="4"/>
  <c r="Z82" i="4"/>
  <c r="AA82" i="4"/>
  <c r="C83" i="4"/>
  <c r="Z83" i="4"/>
  <c r="AA83" i="4"/>
  <c r="C84" i="4"/>
  <c r="AA84" i="4" s="1"/>
  <c r="Z84" i="4"/>
  <c r="C85" i="4"/>
  <c r="Z85" i="4"/>
  <c r="AA85" i="4" s="1"/>
  <c r="C86" i="4"/>
  <c r="Z86" i="4"/>
  <c r="AA86" i="4"/>
  <c r="C87" i="4"/>
  <c r="Z87" i="4"/>
  <c r="AA87" i="4" s="1"/>
  <c r="C88" i="4"/>
  <c r="AA88" i="4" s="1"/>
  <c r="Z88" i="4"/>
  <c r="C89" i="4"/>
  <c r="Z89" i="4"/>
  <c r="AA89" i="4" s="1"/>
  <c r="AB89" i="4" s="1"/>
  <c r="C90" i="4"/>
  <c r="Z90" i="4"/>
  <c r="AA90" i="4"/>
  <c r="C91" i="4"/>
  <c r="Z91" i="4"/>
  <c r="AA91" i="4"/>
  <c r="C92" i="4"/>
  <c r="AA92" i="4" s="1"/>
  <c r="Z92" i="4"/>
  <c r="C93" i="4"/>
  <c r="Z93" i="4"/>
  <c r="AA93" i="4" s="1"/>
  <c r="AB93" i="4" s="1"/>
  <c r="C94" i="4"/>
  <c r="Z94" i="4"/>
  <c r="AA94" i="4"/>
  <c r="C95" i="4"/>
  <c r="Z95" i="4"/>
  <c r="AA95" i="4" s="1"/>
  <c r="C96" i="4"/>
  <c r="AA96" i="4" s="1"/>
  <c r="Z96" i="4"/>
  <c r="C97" i="4"/>
  <c r="Z97" i="4"/>
  <c r="AA97" i="4" s="1"/>
  <c r="AB97" i="4" s="1"/>
  <c r="C98" i="4"/>
  <c r="Z98" i="4"/>
  <c r="AA98" i="4"/>
  <c r="C99" i="4"/>
  <c r="Z99" i="4"/>
  <c r="AA99" i="4"/>
  <c r="C100" i="4"/>
  <c r="AA100" i="4" s="1"/>
  <c r="Z100" i="4"/>
  <c r="C101" i="4"/>
  <c r="Z101" i="4"/>
  <c r="AA101" i="4" s="1"/>
  <c r="AB101" i="4" s="1"/>
  <c r="C102" i="4"/>
  <c r="Z102" i="4"/>
  <c r="AA102" i="4"/>
  <c r="C103" i="4"/>
  <c r="Z103" i="4"/>
  <c r="AA103" i="4" s="1"/>
  <c r="C104" i="4"/>
  <c r="AA104" i="4" s="1"/>
  <c r="Z104" i="4"/>
  <c r="C105" i="4"/>
  <c r="Z105" i="4"/>
  <c r="AA105" i="4" s="1"/>
  <c r="AB105" i="4" s="1"/>
  <c r="C106" i="4"/>
  <c r="Z106" i="4"/>
  <c r="AA106" i="4"/>
  <c r="C107" i="4"/>
  <c r="Z107" i="4"/>
  <c r="AA107" i="4"/>
  <c r="C108" i="4"/>
  <c r="AA108" i="4" s="1"/>
  <c r="Z108" i="4"/>
  <c r="C109" i="4"/>
  <c r="Z109" i="4"/>
  <c r="AA109" i="4" s="1"/>
  <c r="AB109" i="4" s="1"/>
  <c r="C110" i="4"/>
  <c r="Z110" i="4"/>
  <c r="AA110" i="4"/>
  <c r="C111" i="4"/>
  <c r="Z111" i="4"/>
  <c r="AA111" i="4" s="1"/>
  <c r="C112" i="4"/>
  <c r="AA112" i="4" s="1"/>
  <c r="Z112" i="4"/>
  <c r="C113" i="4"/>
  <c r="Z113" i="4"/>
  <c r="AA113" i="4" s="1"/>
  <c r="AB113" i="4" s="1"/>
  <c r="C114" i="4"/>
  <c r="Z114" i="4"/>
  <c r="AA114" i="4"/>
  <c r="C115" i="4"/>
  <c r="Z115" i="4"/>
  <c r="AA115" i="4"/>
  <c r="C116" i="4"/>
  <c r="AA116" i="4" s="1"/>
  <c r="Z116" i="4"/>
  <c r="C117" i="4"/>
  <c r="Z117" i="4"/>
  <c r="AA117" i="4" s="1"/>
  <c r="AB117" i="4" s="1"/>
  <c r="C118" i="4"/>
  <c r="Z118" i="4"/>
  <c r="AA118" i="4"/>
  <c r="C119" i="4"/>
  <c r="Z119" i="4"/>
  <c r="AA119" i="4" s="1"/>
  <c r="C120" i="4"/>
  <c r="AA120" i="4" s="1"/>
  <c r="Z120" i="4"/>
  <c r="C121" i="4"/>
  <c r="Z121" i="4"/>
  <c r="AA121" i="4" s="1"/>
  <c r="C122" i="4"/>
  <c r="Z122" i="4"/>
  <c r="AA122" i="4"/>
  <c r="C123" i="4"/>
  <c r="Z123" i="4"/>
  <c r="AA123" i="4"/>
  <c r="C124" i="4"/>
  <c r="AA124" i="4" s="1"/>
  <c r="Z124" i="4"/>
  <c r="C125" i="4"/>
  <c r="Z125" i="4"/>
  <c r="AA125" i="4" s="1"/>
  <c r="C126" i="4"/>
  <c r="Z126" i="4"/>
  <c r="AA126" i="4"/>
  <c r="C127" i="4"/>
  <c r="Z127" i="4"/>
  <c r="AA127" i="4" s="1"/>
  <c r="C128" i="4"/>
  <c r="AA128" i="4" s="1"/>
  <c r="Z128" i="4"/>
  <c r="C129" i="4"/>
  <c r="Z129" i="4"/>
  <c r="AA129" i="4" s="1"/>
  <c r="C130" i="4"/>
  <c r="Z130" i="4"/>
  <c r="AA130" i="4"/>
  <c r="C131" i="4"/>
  <c r="Z131" i="4"/>
  <c r="AA131" i="4"/>
  <c r="C132" i="4"/>
  <c r="AA132" i="4" s="1"/>
  <c r="Z132" i="4"/>
  <c r="C133" i="4"/>
  <c r="Z133" i="4"/>
  <c r="AA133" i="4" s="1"/>
  <c r="C134" i="4"/>
  <c r="Z134" i="4"/>
  <c r="AA134" i="4"/>
  <c r="C135" i="4"/>
  <c r="Z135" i="4"/>
  <c r="AA135" i="4" s="1"/>
  <c r="C136" i="4"/>
  <c r="AA136" i="4" s="1"/>
  <c r="Z136" i="4"/>
  <c r="C137" i="4"/>
  <c r="Z137" i="4"/>
  <c r="AA137" i="4" s="1"/>
  <c r="C138" i="4"/>
  <c r="Z138" i="4"/>
  <c r="AA138" i="4"/>
  <c r="C139" i="4"/>
  <c r="Z139" i="4"/>
  <c r="AA139" i="4"/>
  <c r="C140" i="4"/>
  <c r="AA140" i="4" s="1"/>
  <c r="Z140" i="4"/>
  <c r="C141" i="4"/>
  <c r="Z141" i="4"/>
  <c r="AA141" i="4" s="1"/>
  <c r="C142" i="4"/>
  <c r="Z142" i="4"/>
  <c r="AA142" i="4"/>
  <c r="C143" i="4"/>
  <c r="Z143" i="4"/>
  <c r="AA143" i="4" s="1"/>
  <c r="C144" i="4"/>
  <c r="AA144" i="4" s="1"/>
  <c r="Z144" i="4"/>
  <c r="C145" i="4"/>
  <c r="Z145" i="4"/>
  <c r="AA145" i="4" s="1"/>
  <c r="C146" i="4"/>
  <c r="Z146" i="4"/>
  <c r="AA146" i="4"/>
  <c r="C147" i="4"/>
  <c r="Z147" i="4"/>
  <c r="AA147" i="4"/>
  <c r="C148" i="4"/>
  <c r="AA148" i="4" s="1"/>
  <c r="Z148" i="4"/>
  <c r="C149" i="4"/>
  <c r="Z149" i="4"/>
  <c r="AA149" i="4" s="1"/>
  <c r="AB149" i="4" s="1"/>
  <c r="AC149" i="4" s="1"/>
  <c r="AD149" i="4" s="1"/>
  <c r="AE149" i="4" s="1"/>
  <c r="AF149" i="4" s="1"/>
  <c r="AG149" i="4" s="1"/>
  <c r="AH149" i="4" s="1"/>
  <c r="AI149" i="4" s="1"/>
  <c r="AJ149" i="4" s="1"/>
  <c r="AK149" i="4" s="1"/>
  <c r="AL149" i="4" s="1"/>
  <c r="AM149" i="4" s="1"/>
  <c r="AN149" i="4" s="1"/>
  <c r="AO149" i="4" s="1"/>
  <c r="AP149" i="4" s="1"/>
  <c r="AQ149" i="4" s="1"/>
  <c r="AR149" i="4" s="1"/>
  <c r="AS149" i="4" s="1"/>
  <c r="AT149" i="4" s="1"/>
  <c r="C150" i="4"/>
  <c r="Z150" i="4"/>
  <c r="AA150" i="4"/>
  <c r="C151" i="4"/>
  <c r="Z151" i="4"/>
  <c r="AA151" i="4" s="1"/>
  <c r="C152" i="4"/>
  <c r="AA152" i="4" s="1"/>
  <c r="Z152" i="4"/>
  <c r="C153" i="4"/>
  <c r="Z153" i="4"/>
  <c r="AA153" i="4" s="1"/>
  <c r="C154" i="4"/>
  <c r="Z154" i="4"/>
  <c r="AA154" i="4"/>
  <c r="C155" i="4"/>
  <c r="Z155" i="4"/>
  <c r="AA155" i="4"/>
  <c r="C156" i="4"/>
  <c r="AA156" i="4" s="1"/>
  <c r="Z156" i="4"/>
  <c r="C157" i="4"/>
  <c r="Z157" i="4"/>
  <c r="AA157" i="4" s="1"/>
  <c r="C158" i="4"/>
  <c r="Z158" i="4"/>
  <c r="AA158" i="4"/>
  <c r="C159" i="4"/>
  <c r="Z159" i="4"/>
  <c r="AA159" i="4" s="1"/>
  <c r="C160" i="4"/>
  <c r="AA160" i="4" s="1"/>
  <c r="Z160" i="4"/>
  <c r="C161" i="4"/>
  <c r="Z161" i="4"/>
  <c r="AA161" i="4" s="1"/>
  <c r="C162" i="4"/>
  <c r="Z162" i="4"/>
  <c r="AA162" i="4"/>
  <c r="C163" i="4"/>
  <c r="Z163" i="4"/>
  <c r="AA163" i="4"/>
  <c r="C164" i="4"/>
  <c r="AA164" i="4" s="1"/>
  <c r="Z164" i="4"/>
  <c r="C165" i="4"/>
  <c r="Z165" i="4"/>
  <c r="AA165" i="4" s="1"/>
  <c r="C166" i="4"/>
  <c r="Z166" i="4"/>
  <c r="AA166" i="4"/>
  <c r="C167" i="4"/>
  <c r="Z167" i="4"/>
  <c r="AA167" i="4" s="1"/>
  <c r="C168" i="4"/>
  <c r="AA168" i="4" s="1"/>
  <c r="Z168" i="4"/>
  <c r="C169" i="4"/>
  <c r="Z169" i="4"/>
  <c r="AA169" i="4" s="1"/>
  <c r="C170" i="4"/>
  <c r="Z170" i="4"/>
  <c r="AA170" i="4"/>
  <c r="C171" i="4"/>
  <c r="Z171" i="4"/>
  <c r="AA171" i="4"/>
  <c r="C172" i="4"/>
  <c r="AA172" i="4" s="1"/>
  <c r="Z172" i="4"/>
  <c r="C173" i="4"/>
  <c r="Z173" i="4"/>
  <c r="AA173" i="4" s="1"/>
  <c r="C174" i="4"/>
  <c r="Z174" i="4"/>
  <c r="AA174" i="4"/>
  <c r="C175" i="4"/>
  <c r="Z175" i="4"/>
  <c r="AA175" i="4" s="1"/>
  <c r="C176" i="4"/>
  <c r="AA176" i="4" s="1"/>
  <c r="Z176" i="4"/>
  <c r="C177" i="4"/>
  <c r="Z177" i="4"/>
  <c r="AA177" i="4" s="1"/>
  <c r="C178" i="4"/>
  <c r="Z178" i="4"/>
  <c r="AA178" i="4"/>
  <c r="C179" i="4"/>
  <c r="Z179" i="4"/>
  <c r="AA179" i="4"/>
  <c r="C180" i="4"/>
  <c r="AA180" i="4" s="1"/>
  <c r="Z180" i="4"/>
  <c r="C181" i="4"/>
  <c r="Z181" i="4"/>
  <c r="AA181" i="4" s="1"/>
  <c r="C182" i="4"/>
  <c r="Z182" i="4"/>
  <c r="AA182" i="4"/>
  <c r="C183" i="4"/>
  <c r="Z183" i="4"/>
  <c r="AA183" i="4" s="1"/>
  <c r="C184" i="4"/>
  <c r="AA184" i="4" s="1"/>
  <c r="Z184" i="4"/>
  <c r="C185" i="4"/>
  <c r="Z185" i="4"/>
  <c r="AA185" i="4" s="1"/>
  <c r="C186" i="4"/>
  <c r="Z186" i="4"/>
  <c r="AA186" i="4"/>
  <c r="C187" i="4"/>
  <c r="Z187" i="4"/>
  <c r="AA187" i="4"/>
  <c r="C188" i="4"/>
  <c r="AA188" i="4" s="1"/>
  <c r="Z188" i="4"/>
  <c r="C189" i="4"/>
  <c r="Z189" i="4"/>
  <c r="AA189" i="4" s="1"/>
  <c r="C190" i="4"/>
  <c r="Z190" i="4"/>
  <c r="AA190" i="4"/>
  <c r="C191" i="4"/>
  <c r="Z191" i="4"/>
  <c r="AA191" i="4" s="1"/>
  <c r="C192" i="4"/>
  <c r="AA192" i="4" s="1"/>
  <c r="Z192" i="4"/>
  <c r="C193" i="4"/>
  <c r="Z193" i="4"/>
  <c r="AA193" i="4" s="1"/>
  <c r="C194" i="4"/>
  <c r="Z194" i="4"/>
  <c r="AA194" i="4"/>
  <c r="C195" i="4"/>
  <c r="Z195" i="4"/>
  <c r="AA195" i="4"/>
  <c r="C196" i="4"/>
  <c r="AA196" i="4" s="1"/>
  <c r="Z196" i="4"/>
  <c r="C197" i="4"/>
  <c r="Z197" i="4"/>
  <c r="AA197" i="4" s="1"/>
  <c r="C198" i="4"/>
  <c r="Z198" i="4"/>
  <c r="AA198" i="4"/>
  <c r="C199" i="4"/>
  <c r="Z199" i="4"/>
  <c r="AA199" i="4" s="1"/>
  <c r="C200" i="4"/>
  <c r="AA200" i="4" s="1"/>
  <c r="Z200" i="4"/>
  <c r="C201" i="4"/>
  <c r="Z201" i="4"/>
  <c r="AA201" i="4" s="1"/>
  <c r="C202" i="4"/>
  <c r="Z202" i="4"/>
  <c r="AA202" i="4"/>
  <c r="C203" i="4"/>
  <c r="Z203" i="4"/>
  <c r="AA203" i="4"/>
  <c r="C204" i="4"/>
  <c r="AA204" i="4" s="1"/>
  <c r="Z204" i="4"/>
  <c r="C205" i="4"/>
  <c r="Z205" i="4"/>
  <c r="AA205" i="4" s="1"/>
  <c r="C206" i="4"/>
  <c r="Z206" i="4"/>
  <c r="AA206" i="4"/>
  <c r="C207" i="4"/>
  <c r="Z207" i="4"/>
  <c r="AA207" i="4" s="1"/>
  <c r="C208" i="4"/>
  <c r="AA208" i="4" s="1"/>
  <c r="Z208" i="4"/>
  <c r="C209" i="4"/>
  <c r="Z209" i="4"/>
  <c r="AA209" i="4" s="1"/>
  <c r="C210" i="4"/>
  <c r="Z210" i="4"/>
  <c r="AA210" i="4"/>
  <c r="C211" i="4"/>
  <c r="Z211" i="4"/>
  <c r="AA211" i="4"/>
  <c r="C212" i="4"/>
  <c r="AA212" i="4" s="1"/>
  <c r="Z212" i="4"/>
  <c r="C213" i="4"/>
  <c r="Z213" i="4"/>
  <c r="AA213" i="4" s="1"/>
  <c r="C214" i="4"/>
  <c r="Z214" i="4"/>
  <c r="AA214" i="4"/>
  <c r="D15" i="4"/>
  <c r="D16" i="4"/>
  <c r="D17" i="4"/>
  <c r="D18" i="4"/>
  <c r="AB18" i="4"/>
  <c r="D19" i="4"/>
  <c r="AB19" i="4"/>
  <c r="D20" i="4"/>
  <c r="D21" i="4"/>
  <c r="D22" i="4"/>
  <c r="AB22" i="4"/>
  <c r="D23" i="4"/>
  <c r="D24" i="4"/>
  <c r="D25" i="4"/>
  <c r="D26" i="4"/>
  <c r="AB26" i="4"/>
  <c r="D27" i="4"/>
  <c r="AB27" i="4"/>
  <c r="D28" i="4"/>
  <c r="D29" i="4"/>
  <c r="D30" i="4"/>
  <c r="AB30" i="4"/>
  <c r="D31" i="4"/>
  <c r="D32" i="4"/>
  <c r="D33" i="4"/>
  <c r="D34" i="4"/>
  <c r="AB34" i="4"/>
  <c r="D35" i="4"/>
  <c r="AB35" i="4"/>
  <c r="D36" i="4"/>
  <c r="D37" i="4"/>
  <c r="D38" i="4"/>
  <c r="AB38" i="4"/>
  <c r="D39" i="4"/>
  <c r="D40" i="4"/>
  <c r="D41" i="4"/>
  <c r="D42" i="4"/>
  <c r="AB42" i="4"/>
  <c r="D43" i="4"/>
  <c r="AB43" i="4"/>
  <c r="D44" i="4"/>
  <c r="D45" i="4"/>
  <c r="D46" i="4"/>
  <c r="AB46" i="4"/>
  <c r="D47" i="4"/>
  <c r="D48" i="4"/>
  <c r="D49" i="4"/>
  <c r="D50" i="4"/>
  <c r="AB50" i="4"/>
  <c r="D51" i="4"/>
  <c r="AB51" i="4"/>
  <c r="D52" i="4"/>
  <c r="D53" i="4"/>
  <c r="D54" i="4"/>
  <c r="AB54" i="4"/>
  <c r="D55" i="4"/>
  <c r="D56" i="4"/>
  <c r="D57" i="4"/>
  <c r="D58" i="4"/>
  <c r="AB58" i="4"/>
  <c r="D59" i="4"/>
  <c r="AB59" i="4"/>
  <c r="D60" i="4"/>
  <c r="D61" i="4"/>
  <c r="D62" i="4"/>
  <c r="AB62" i="4"/>
  <c r="D63" i="4"/>
  <c r="D64" i="4"/>
  <c r="AB64" i="4"/>
  <c r="D65" i="4"/>
  <c r="D66" i="4"/>
  <c r="AB66" i="4" s="1"/>
  <c r="D67" i="4"/>
  <c r="AB67" i="4"/>
  <c r="D68" i="4"/>
  <c r="AB68" i="4"/>
  <c r="D69" i="4"/>
  <c r="D70" i="4"/>
  <c r="AB70" i="4"/>
  <c r="D71" i="4"/>
  <c r="AB71" i="4"/>
  <c r="D72" i="4"/>
  <c r="D73" i="4"/>
  <c r="D74" i="4"/>
  <c r="AB74" i="4" s="1"/>
  <c r="D75" i="4"/>
  <c r="AB75" i="4"/>
  <c r="D76" i="4"/>
  <c r="AB76" i="4"/>
  <c r="D77" i="4"/>
  <c r="D78" i="4"/>
  <c r="D79" i="4"/>
  <c r="AB79" i="4"/>
  <c r="D80" i="4"/>
  <c r="AB80" i="4"/>
  <c r="D81" i="4"/>
  <c r="D82" i="4"/>
  <c r="AB82" i="4" s="1"/>
  <c r="D83" i="4"/>
  <c r="AB83" i="4"/>
  <c r="D84" i="4"/>
  <c r="AB84" i="4"/>
  <c r="D85" i="4"/>
  <c r="D86" i="4"/>
  <c r="AB86" i="4"/>
  <c r="D87" i="4"/>
  <c r="AB87" i="4"/>
  <c r="D88" i="4"/>
  <c r="AB88" i="4"/>
  <c r="D89" i="4"/>
  <c r="D90" i="4"/>
  <c r="AB90" i="4"/>
  <c r="D91" i="4"/>
  <c r="AB91" i="4"/>
  <c r="D92" i="4"/>
  <c r="D93" i="4"/>
  <c r="D94" i="4"/>
  <c r="AB94" i="4"/>
  <c r="D95" i="4"/>
  <c r="D96" i="4"/>
  <c r="AB96" i="4"/>
  <c r="D97" i="4"/>
  <c r="D98" i="4"/>
  <c r="AB98" i="4" s="1"/>
  <c r="D99" i="4"/>
  <c r="AB99" i="4"/>
  <c r="D100" i="4"/>
  <c r="AB100" i="4"/>
  <c r="D101" i="4"/>
  <c r="D102" i="4"/>
  <c r="AB102" i="4"/>
  <c r="D103" i="4"/>
  <c r="AB103" i="4"/>
  <c r="D104" i="4"/>
  <c r="AB104" i="4"/>
  <c r="D105" i="4"/>
  <c r="D106" i="4"/>
  <c r="AB106" i="4" s="1"/>
  <c r="D107" i="4"/>
  <c r="AB107" i="4"/>
  <c r="D108" i="4"/>
  <c r="AB108" i="4"/>
  <c r="D109" i="4"/>
  <c r="D110" i="4"/>
  <c r="AB110" i="4"/>
  <c r="D111" i="4"/>
  <c r="AB111" i="4"/>
  <c r="D112" i="4"/>
  <c r="AB112" i="4"/>
  <c r="D113" i="4"/>
  <c r="D114" i="4"/>
  <c r="AB114" i="4" s="1"/>
  <c r="D115" i="4"/>
  <c r="AB115" i="4"/>
  <c r="D116" i="4"/>
  <c r="AB116" i="4"/>
  <c r="D117" i="4"/>
  <c r="D118" i="4"/>
  <c r="AB118" i="4"/>
  <c r="D119" i="4"/>
  <c r="AB119" i="4"/>
  <c r="D120" i="4"/>
  <c r="AB120" i="4"/>
  <c r="D121" i="4"/>
  <c r="D122" i="4"/>
  <c r="AB122" i="4"/>
  <c r="D123" i="4"/>
  <c r="AB123" i="4"/>
  <c r="D124" i="4"/>
  <c r="AB124" i="4"/>
  <c r="D125" i="4"/>
  <c r="D126" i="4"/>
  <c r="AB126" i="4"/>
  <c r="D127" i="4"/>
  <c r="AB127" i="4"/>
  <c r="D128" i="4"/>
  <c r="AB128" i="4"/>
  <c r="D129" i="4"/>
  <c r="D130" i="4"/>
  <c r="AB130" i="4" s="1"/>
  <c r="D131" i="4"/>
  <c r="AB131" i="4"/>
  <c r="D132" i="4"/>
  <c r="AB132" i="4" s="1"/>
  <c r="D133" i="4"/>
  <c r="D134" i="4"/>
  <c r="AB134" i="4"/>
  <c r="D135" i="4"/>
  <c r="AB135" i="4"/>
  <c r="D136" i="4"/>
  <c r="D137" i="4"/>
  <c r="D138" i="4"/>
  <c r="AB138" i="4" s="1"/>
  <c r="D139" i="4"/>
  <c r="AB139" i="4" s="1"/>
  <c r="D140" i="4"/>
  <c r="AB140" i="4"/>
  <c r="D141" i="4"/>
  <c r="D142" i="4"/>
  <c r="D143" i="4"/>
  <c r="AB143" i="4"/>
  <c r="D144" i="4"/>
  <c r="AB144" i="4"/>
  <c r="D145" i="4"/>
  <c r="D146" i="4"/>
  <c r="AB146" i="4" s="1"/>
  <c r="D147" i="4"/>
  <c r="AB147" i="4" s="1"/>
  <c r="D148" i="4"/>
  <c r="AB148" i="4" s="1"/>
  <c r="D149" i="4"/>
  <c r="D150" i="4"/>
  <c r="AB150" i="4"/>
  <c r="D151" i="4"/>
  <c r="AB151" i="4"/>
  <c r="D152" i="4"/>
  <c r="AB152" i="4"/>
  <c r="D153" i="4"/>
  <c r="D154" i="4"/>
  <c r="AB154" i="4"/>
  <c r="D155" i="4"/>
  <c r="AB155" i="4" s="1"/>
  <c r="D156" i="4"/>
  <c r="D157" i="4"/>
  <c r="D158" i="4"/>
  <c r="AB158" i="4"/>
  <c r="D159" i="4"/>
  <c r="D160" i="4"/>
  <c r="AB160" i="4"/>
  <c r="D161" i="4"/>
  <c r="D162" i="4"/>
  <c r="AB162" i="4" s="1"/>
  <c r="D163" i="4"/>
  <c r="AB163" i="4"/>
  <c r="D164" i="4"/>
  <c r="AB164" i="4" s="1"/>
  <c r="D165" i="4"/>
  <c r="D166" i="4"/>
  <c r="AB166" i="4"/>
  <c r="D167" i="4"/>
  <c r="AB167" i="4"/>
  <c r="D168" i="4"/>
  <c r="AB168" i="4"/>
  <c r="D169" i="4"/>
  <c r="D170" i="4"/>
  <c r="AB170" i="4" s="1"/>
  <c r="D171" i="4"/>
  <c r="AB171" i="4" s="1"/>
  <c r="D172" i="4"/>
  <c r="AB172" i="4"/>
  <c r="D173" i="4"/>
  <c r="D174" i="4"/>
  <c r="AB174" i="4"/>
  <c r="D175" i="4"/>
  <c r="AB175" i="4"/>
  <c r="D176" i="4"/>
  <c r="AB176" i="4"/>
  <c r="D177" i="4"/>
  <c r="D178" i="4"/>
  <c r="AB178" i="4" s="1"/>
  <c r="D179" i="4"/>
  <c r="AB179" i="4" s="1"/>
  <c r="D180" i="4"/>
  <c r="AB180" i="4" s="1"/>
  <c r="D181" i="4"/>
  <c r="D182" i="4"/>
  <c r="AB182" i="4"/>
  <c r="D183" i="4"/>
  <c r="AB183" i="4"/>
  <c r="D184" i="4"/>
  <c r="AB184" i="4"/>
  <c r="D185" i="4"/>
  <c r="D186" i="4"/>
  <c r="AB186" i="4"/>
  <c r="D187" i="4"/>
  <c r="AB187" i="4" s="1"/>
  <c r="D188" i="4"/>
  <c r="AB188" i="4" s="1"/>
  <c r="D189" i="4"/>
  <c r="D190" i="4"/>
  <c r="AB190" i="4"/>
  <c r="D191" i="4"/>
  <c r="AB191" i="4"/>
  <c r="D192" i="4"/>
  <c r="AB192" i="4"/>
  <c r="D193" i="4"/>
  <c r="D194" i="4"/>
  <c r="AB194" i="4" s="1"/>
  <c r="D195" i="4"/>
  <c r="AB195" i="4"/>
  <c r="D196" i="4"/>
  <c r="AB196" i="4" s="1"/>
  <c r="D197" i="4"/>
  <c r="D198" i="4"/>
  <c r="AB198" i="4"/>
  <c r="D199" i="4"/>
  <c r="AB199" i="4"/>
  <c r="D200" i="4"/>
  <c r="D201" i="4"/>
  <c r="D202" i="4"/>
  <c r="AB202" i="4" s="1"/>
  <c r="D203" i="4"/>
  <c r="AB203" i="4" s="1"/>
  <c r="D204" i="4"/>
  <c r="AB204" i="4"/>
  <c r="D205" i="4"/>
  <c r="D206" i="4"/>
  <c r="D207" i="4"/>
  <c r="AB207" i="4"/>
  <c r="D208" i="4"/>
  <c r="AB208" i="4"/>
  <c r="D209" i="4"/>
  <c r="D210" i="4"/>
  <c r="AB210" i="4" s="1"/>
  <c r="D211" i="4"/>
  <c r="AB211" i="4" s="1"/>
  <c r="D212" i="4"/>
  <c r="AB212" i="4" s="1"/>
  <c r="D213" i="4"/>
  <c r="D214" i="4"/>
  <c r="AB214" i="4"/>
  <c r="E15" i="4"/>
  <c r="AC15" i="4"/>
  <c r="AD15" i="4" s="1"/>
  <c r="AE15" i="4" s="1"/>
  <c r="AF15" i="4" s="1"/>
  <c r="AG15" i="4" s="1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E17" i="4"/>
  <c r="AC17" i="4" s="1"/>
  <c r="AD17" i="4" s="1"/>
  <c r="AE17" i="4" s="1"/>
  <c r="AF17" i="4" s="1"/>
  <c r="AG17" i="4" s="1"/>
  <c r="F17" i="4"/>
  <c r="G17" i="4"/>
  <c r="H17" i="4"/>
  <c r="I17" i="4"/>
  <c r="J17" i="4"/>
  <c r="AH17" i="4"/>
  <c r="AI17" i="4" s="1"/>
  <c r="AJ17" i="4" s="1"/>
  <c r="AK17" i="4" s="1"/>
  <c r="AL17" i="4" s="1"/>
  <c r="AM17" i="4" s="1"/>
  <c r="AN17" i="4" s="1"/>
  <c r="AO17" i="4" s="1"/>
  <c r="AP17" i="4" s="1"/>
  <c r="AQ17" i="4" s="1"/>
  <c r="AR17" i="4" s="1"/>
  <c r="AS17" i="4" s="1"/>
  <c r="AT17" i="4" s="1"/>
  <c r="K17" i="4"/>
  <c r="L17" i="4"/>
  <c r="M17" i="4"/>
  <c r="N17" i="4"/>
  <c r="O17" i="4"/>
  <c r="P17" i="4"/>
  <c r="Q17" i="4"/>
  <c r="R17" i="4"/>
  <c r="S17" i="4"/>
  <c r="T17" i="4"/>
  <c r="U17" i="4"/>
  <c r="V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E19" i="4"/>
  <c r="AC19" i="4"/>
  <c r="F19" i="4"/>
  <c r="AD19" i="4"/>
  <c r="G19" i="4"/>
  <c r="AE19" i="4"/>
  <c r="AF19" i="4" s="1"/>
  <c r="AG19" i="4" s="1"/>
  <c r="AH19" i="4" s="1"/>
  <c r="AI19" i="4" s="1"/>
  <c r="AJ19" i="4" s="1"/>
  <c r="AK19" i="4" s="1"/>
  <c r="AL19" i="4" s="1"/>
  <c r="AM19" i="4" s="1"/>
  <c r="AN19" i="4" s="1"/>
  <c r="AO19" i="4" s="1"/>
  <c r="AP19" i="4" s="1"/>
  <c r="AQ19" i="4" s="1"/>
  <c r="AR19" i="4" s="1"/>
  <c r="AS19" i="4" s="1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AT19" i="4"/>
  <c r="E20" i="4"/>
  <c r="AC20" i="4"/>
  <c r="AD20" i="4" s="1"/>
  <c r="AE20" i="4" s="1"/>
  <c r="AF20" i="4" s="1"/>
  <c r="AG20" i="4" s="1"/>
  <c r="AH20" i="4" s="1"/>
  <c r="AI20" i="4" s="1"/>
  <c r="AJ20" i="4" s="1"/>
  <c r="AK20" i="4" s="1"/>
  <c r="AL20" i="4" s="1"/>
  <c r="AM20" i="4" s="1"/>
  <c r="AN20" i="4" s="1"/>
  <c r="AO20" i="4" s="1"/>
  <c r="AP20" i="4" s="1"/>
  <c r="AQ20" i="4" s="1"/>
  <c r="AR20" i="4" s="1"/>
  <c r="AS20" i="4" s="1"/>
  <c r="AT20" i="4" s="1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E22" i="4"/>
  <c r="AC22" i="4"/>
  <c r="AD22" i="4" s="1"/>
  <c r="AE22" i="4" s="1"/>
  <c r="AF22" i="4" s="1"/>
  <c r="AG22" i="4" s="1"/>
  <c r="AH22" i="4" s="1"/>
  <c r="AI22" i="4" s="1"/>
  <c r="AJ22" i="4" s="1"/>
  <c r="AK22" i="4" s="1"/>
  <c r="AL22" i="4" s="1"/>
  <c r="AM22" i="4" s="1"/>
  <c r="AN22" i="4" s="1"/>
  <c r="AO22" i="4" s="1"/>
  <c r="AP22" i="4" s="1"/>
  <c r="AQ22" i="4" s="1"/>
  <c r="AR22" i="4" s="1"/>
  <c r="AS22" i="4" s="1"/>
  <c r="AT22" i="4" s="1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E23" i="4"/>
  <c r="AC23" i="4"/>
  <c r="AD23" i="4" s="1"/>
  <c r="AE23" i="4" s="1"/>
  <c r="AF23" i="4" s="1"/>
  <c r="AG23" i="4" s="1"/>
  <c r="AH23" i="4" s="1"/>
  <c r="AI23" i="4" s="1"/>
  <c r="AJ23" i="4" s="1"/>
  <c r="AK23" i="4" s="1"/>
  <c r="F23" i="4"/>
  <c r="G23" i="4"/>
  <c r="H23" i="4"/>
  <c r="I23" i="4"/>
  <c r="J23" i="4"/>
  <c r="K23" i="4"/>
  <c r="L23" i="4"/>
  <c r="M23" i="4"/>
  <c r="N23" i="4"/>
  <c r="AL23" i="4"/>
  <c r="AM23" i="4" s="1"/>
  <c r="AN23" i="4" s="1"/>
  <c r="AO23" i="4" s="1"/>
  <c r="AP23" i="4" s="1"/>
  <c r="AQ23" i="4" s="1"/>
  <c r="AR23" i="4" s="1"/>
  <c r="AS23" i="4" s="1"/>
  <c r="AT23" i="4" s="1"/>
  <c r="O23" i="4"/>
  <c r="P23" i="4"/>
  <c r="Q23" i="4"/>
  <c r="R23" i="4"/>
  <c r="S23" i="4"/>
  <c r="T23" i="4"/>
  <c r="U23" i="4"/>
  <c r="V23" i="4"/>
  <c r="E24" i="4"/>
  <c r="AC24" i="4"/>
  <c r="AD24" i="4" s="1"/>
  <c r="AE24" i="4" s="1"/>
  <c r="AF24" i="4" s="1"/>
  <c r="AG24" i="4" s="1"/>
  <c r="AH24" i="4" s="1"/>
  <c r="AI24" i="4" s="1"/>
  <c r="AJ24" i="4" s="1"/>
  <c r="AK24" i="4" s="1"/>
  <c r="AL24" i="4" s="1"/>
  <c r="AM24" i="4" s="1"/>
  <c r="AN24" i="4" s="1"/>
  <c r="AO24" i="4" s="1"/>
  <c r="AP24" i="4" s="1"/>
  <c r="AQ24" i="4" s="1"/>
  <c r="AR24" i="4" s="1"/>
  <c r="AS24" i="4" s="1"/>
  <c r="AT24" i="4" s="1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E25" i="4"/>
  <c r="AC25" i="4" s="1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E26" i="4"/>
  <c r="AC26" i="4" s="1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E27" i="4"/>
  <c r="AC27" i="4"/>
  <c r="F27" i="4"/>
  <c r="AD27" i="4"/>
  <c r="AE27" i="4" s="1"/>
  <c r="AF27" i="4" s="1"/>
  <c r="AG27" i="4" s="1"/>
  <c r="AH27" i="4" s="1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E29" i="4"/>
  <c r="AC29" i="4" s="1"/>
  <c r="AD29" i="4" s="1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E30" i="4"/>
  <c r="AC30" i="4" s="1"/>
  <c r="AD30" i="4" s="1"/>
  <c r="AE30" i="4" s="1"/>
  <c r="AF30" i="4" s="1"/>
  <c r="AG30" i="4" s="1"/>
  <c r="AH30" i="4" s="1"/>
  <c r="AI30" i="4" s="1"/>
  <c r="AJ30" i="4" s="1"/>
  <c r="AK30" i="4" s="1"/>
  <c r="AL30" i="4" s="1"/>
  <c r="AM30" i="4" s="1"/>
  <c r="AN30" i="4" s="1"/>
  <c r="AO30" i="4" s="1"/>
  <c r="AP30" i="4" s="1"/>
  <c r="AQ30" i="4" s="1"/>
  <c r="AR30" i="4" s="1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E32" i="4"/>
  <c r="AC32" i="4"/>
  <c r="AD32" i="4" s="1"/>
  <c r="F32" i="4"/>
  <c r="G32" i="4"/>
  <c r="AE32" i="4" s="1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E33" i="4"/>
  <c r="AC33" i="4" s="1"/>
  <c r="AD33" i="4" s="1"/>
  <c r="AE33" i="4" s="1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E34" i="4"/>
  <c r="AC34" i="4" s="1"/>
  <c r="AD34" i="4" s="1"/>
  <c r="AE34" i="4" s="1"/>
  <c r="AF34" i="4" s="1"/>
  <c r="AG34" i="4" s="1"/>
  <c r="AH34" i="4" s="1"/>
  <c r="AI34" i="4" s="1"/>
  <c r="AJ34" i="4" s="1"/>
  <c r="AK34" i="4" s="1"/>
  <c r="AL34" i="4" s="1"/>
  <c r="AM34" i="4" s="1"/>
  <c r="AN34" i="4" s="1"/>
  <c r="AO34" i="4" s="1"/>
  <c r="AP34" i="4" s="1"/>
  <c r="AQ34" i="4" s="1"/>
  <c r="AR34" i="4" s="1"/>
  <c r="AS34" i="4" s="1"/>
  <c r="AT34" i="4" s="1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E35" i="4"/>
  <c r="AC35" i="4"/>
  <c r="F35" i="4"/>
  <c r="AD35" i="4"/>
  <c r="G35" i="4"/>
  <c r="AE35" i="4"/>
  <c r="AF35" i="4" s="1"/>
  <c r="AG35" i="4" s="1"/>
  <c r="AH35" i="4" s="1"/>
  <c r="AI35" i="4" s="1"/>
  <c r="AJ35" i="4" s="1"/>
  <c r="AK35" i="4" s="1"/>
  <c r="AL35" i="4" s="1"/>
  <c r="AM35" i="4" s="1"/>
  <c r="AN35" i="4" s="1"/>
  <c r="AO35" i="4" s="1"/>
  <c r="AP35" i="4" s="1"/>
  <c r="AQ35" i="4" s="1"/>
  <c r="AR35" i="4" s="1"/>
  <c r="AS35" i="4" s="1"/>
  <c r="AT35" i="4" s="1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E36" i="4"/>
  <c r="AC36" i="4"/>
  <c r="AD36" i="4" s="1"/>
  <c r="AE36" i="4" s="1"/>
  <c r="AF36" i="4" s="1"/>
  <c r="AG36" i="4" s="1"/>
  <c r="AH36" i="4" s="1"/>
  <c r="AI36" i="4" s="1"/>
  <c r="AJ36" i="4" s="1"/>
  <c r="AK36" i="4" s="1"/>
  <c r="AL36" i="4" s="1"/>
  <c r="AM36" i="4" s="1"/>
  <c r="AN36" i="4" s="1"/>
  <c r="AO36" i="4" s="1"/>
  <c r="AP36" i="4" s="1"/>
  <c r="AQ36" i="4" s="1"/>
  <c r="AR36" i="4" s="1"/>
  <c r="AS36" i="4" s="1"/>
  <c r="AT36" i="4" s="1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E37" i="4"/>
  <c r="AC37" i="4" s="1"/>
  <c r="AD37" i="4" s="1"/>
  <c r="AE37" i="4" s="1"/>
  <c r="AF37" i="4" s="1"/>
  <c r="AG37" i="4" s="1"/>
  <c r="AH37" i="4" s="1"/>
  <c r="AI37" i="4" s="1"/>
  <c r="AJ37" i="4" s="1"/>
  <c r="AK37" i="4" s="1"/>
  <c r="AL37" i="4" s="1"/>
  <c r="AM37" i="4" s="1"/>
  <c r="AN37" i="4" s="1"/>
  <c r="AO37" i="4" s="1"/>
  <c r="AP37" i="4" s="1"/>
  <c r="AQ37" i="4" s="1"/>
  <c r="AR37" i="4" s="1"/>
  <c r="AS37" i="4" s="1"/>
  <c r="AT37" i="4" s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E38" i="4"/>
  <c r="AC38" i="4"/>
  <c r="AD38" i="4" s="1"/>
  <c r="AE38" i="4" s="1"/>
  <c r="AF38" i="4" s="1"/>
  <c r="F38" i="4"/>
  <c r="G38" i="4"/>
  <c r="H38" i="4"/>
  <c r="I38" i="4"/>
  <c r="AG38" i="4"/>
  <c r="AH38" i="4" s="1"/>
  <c r="AI38" i="4" s="1"/>
  <c r="AJ38" i="4" s="1"/>
  <c r="AK38" i="4" s="1"/>
  <c r="AL38" i="4" s="1"/>
  <c r="AM38" i="4" s="1"/>
  <c r="AN38" i="4" s="1"/>
  <c r="AO38" i="4" s="1"/>
  <c r="AP38" i="4" s="1"/>
  <c r="AQ38" i="4" s="1"/>
  <c r="AR38" i="4" s="1"/>
  <c r="AS38" i="4" s="1"/>
  <c r="AT38" i="4" s="1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E39" i="4"/>
  <c r="AC39" i="4" s="1"/>
  <c r="AD39" i="4" s="1"/>
  <c r="AE39" i="4" s="1"/>
  <c r="AF39" i="4" s="1"/>
  <c r="AG39" i="4" s="1"/>
  <c r="AH39" i="4" s="1"/>
  <c r="AI39" i="4" s="1"/>
  <c r="AJ39" i="4" s="1"/>
  <c r="AK39" i="4" s="1"/>
  <c r="AL39" i="4" s="1"/>
  <c r="AM39" i="4" s="1"/>
  <c r="AN39" i="4" s="1"/>
  <c r="AO39" i="4" s="1"/>
  <c r="AP39" i="4" s="1"/>
  <c r="AQ39" i="4" s="1"/>
  <c r="AR39" i="4" s="1"/>
  <c r="AS39" i="4" s="1"/>
  <c r="AT39" i="4" s="1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E40" i="4"/>
  <c r="AC40" i="4"/>
  <c r="AD40" i="4" s="1"/>
  <c r="AE40" i="4" s="1"/>
  <c r="AF40" i="4" s="1"/>
  <c r="AG40" i="4" s="1"/>
  <c r="AH40" i="4" s="1"/>
  <c r="AI40" i="4" s="1"/>
  <c r="AJ40" i="4" s="1"/>
  <c r="F40" i="4"/>
  <c r="G40" i="4"/>
  <c r="H40" i="4"/>
  <c r="I40" i="4"/>
  <c r="J40" i="4"/>
  <c r="K40" i="4"/>
  <c r="L40" i="4"/>
  <c r="M40" i="4"/>
  <c r="AK40" i="4"/>
  <c r="AL40" i="4" s="1"/>
  <c r="AM40" i="4" s="1"/>
  <c r="AN40" i="4" s="1"/>
  <c r="AO40" i="4" s="1"/>
  <c r="AP40" i="4" s="1"/>
  <c r="AQ40" i="4" s="1"/>
  <c r="AR40" i="4" s="1"/>
  <c r="AS40" i="4" s="1"/>
  <c r="AT40" i="4" s="1"/>
  <c r="N40" i="4"/>
  <c r="O40" i="4"/>
  <c r="P40" i="4"/>
  <c r="Q40" i="4"/>
  <c r="R40" i="4"/>
  <c r="S40" i="4"/>
  <c r="T40" i="4"/>
  <c r="U40" i="4"/>
  <c r="V40" i="4"/>
  <c r="E41" i="4"/>
  <c r="AC41" i="4" s="1"/>
  <c r="AD41" i="4" s="1"/>
  <c r="F41" i="4"/>
  <c r="G41" i="4"/>
  <c r="AE41" i="4" s="1"/>
  <c r="AF41" i="4" s="1"/>
  <c r="AG41" i="4" s="1"/>
  <c r="AH41" i="4" s="1"/>
  <c r="AI41" i="4" s="1"/>
  <c r="AJ41" i="4" s="1"/>
  <c r="AK41" i="4" s="1"/>
  <c r="AL41" i="4" s="1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E42" i="4"/>
  <c r="AC42" i="4" s="1"/>
  <c r="AD42" i="4" s="1"/>
  <c r="AE42" i="4" s="1"/>
  <c r="AF42" i="4" s="1"/>
  <c r="AG42" i="4" s="1"/>
  <c r="AH42" i="4" s="1"/>
  <c r="AI42" i="4" s="1"/>
  <c r="AJ42" i="4" s="1"/>
  <c r="AK42" i="4" s="1"/>
  <c r="AL42" i="4" s="1"/>
  <c r="AM42" i="4" s="1"/>
  <c r="AN42" i="4" s="1"/>
  <c r="AO42" i="4" s="1"/>
  <c r="AP42" i="4" s="1"/>
  <c r="AQ42" i="4" s="1"/>
  <c r="AR42" i="4" s="1"/>
  <c r="AS42" i="4" s="1"/>
  <c r="AT42" i="4" s="1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E43" i="4"/>
  <c r="AC43" i="4" s="1"/>
  <c r="AD43" i="4" s="1"/>
  <c r="F43" i="4"/>
  <c r="G43" i="4"/>
  <c r="AE43" i="4"/>
  <c r="AF43" i="4" s="1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E44" i="4"/>
  <c r="AC44" i="4"/>
  <c r="AD44" i="4" s="1"/>
  <c r="AE44" i="4" s="1"/>
  <c r="AF44" i="4" s="1"/>
  <c r="AG44" i="4" s="1"/>
  <c r="AH44" i="4" s="1"/>
  <c r="AI44" i="4" s="1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E45" i="4"/>
  <c r="AC45" i="4" s="1"/>
  <c r="AD45" i="4" s="1"/>
  <c r="AE45" i="4" s="1"/>
  <c r="AF45" i="4" s="1"/>
  <c r="AG45" i="4" s="1"/>
  <c r="AH45" i="4" s="1"/>
  <c r="AI45" i="4" s="1"/>
  <c r="AJ45" i="4" s="1"/>
  <c r="AK45" i="4" s="1"/>
  <c r="AL45" i="4" s="1"/>
  <c r="AM45" i="4" s="1"/>
  <c r="AN45" i="4" s="1"/>
  <c r="AO45" i="4" s="1"/>
  <c r="AP45" i="4" s="1"/>
  <c r="AQ45" i="4" s="1"/>
  <c r="AR45" i="4" s="1"/>
  <c r="AS45" i="4" s="1"/>
  <c r="AT45" i="4" s="1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E46" i="4"/>
  <c r="AC46" i="4" s="1"/>
  <c r="AD46" i="4" s="1"/>
  <c r="AE46" i="4" s="1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E47" i="4"/>
  <c r="AC47" i="4" s="1"/>
  <c r="F47" i="4"/>
  <c r="AD47" i="4" s="1"/>
  <c r="AE47" i="4" s="1"/>
  <c r="AF47" i="4" s="1"/>
  <c r="AG47" i="4" s="1"/>
  <c r="AH47" i="4" s="1"/>
  <c r="AI47" i="4" s="1"/>
  <c r="AJ47" i="4" s="1"/>
  <c r="AK47" i="4" s="1"/>
  <c r="AL47" i="4" s="1"/>
  <c r="AM47" i="4" s="1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E48" i="4"/>
  <c r="AC48" i="4" s="1"/>
  <c r="AD48" i="4" s="1"/>
  <c r="AE48" i="4" s="1"/>
  <c r="AF48" i="4" s="1"/>
  <c r="AG48" i="4" s="1"/>
  <c r="AH48" i="4" s="1"/>
  <c r="AI48" i="4" s="1"/>
  <c r="AJ48" i="4" s="1"/>
  <c r="AK48" i="4" s="1"/>
  <c r="AL48" i="4" s="1"/>
  <c r="AM48" i="4" s="1"/>
  <c r="AN48" i="4" s="1"/>
  <c r="AO48" i="4" s="1"/>
  <c r="AP48" i="4" s="1"/>
  <c r="AQ48" i="4" s="1"/>
  <c r="AR48" i="4" s="1"/>
  <c r="AS48" i="4" s="1"/>
  <c r="AT48" i="4" s="1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E49" i="4"/>
  <c r="AC49" i="4" s="1"/>
  <c r="F49" i="4"/>
  <c r="AD49" i="4"/>
  <c r="G49" i="4"/>
  <c r="AE49" i="4"/>
  <c r="AF49" i="4" s="1"/>
  <c r="AG49" i="4" s="1"/>
  <c r="AH49" i="4" s="1"/>
  <c r="AI49" i="4" s="1"/>
  <c r="AJ49" i="4" s="1"/>
  <c r="AK49" i="4" s="1"/>
  <c r="AL49" i="4" s="1"/>
  <c r="AM49" i="4" s="1"/>
  <c r="AN49" i="4" s="1"/>
  <c r="AO49" i="4" s="1"/>
  <c r="AP49" i="4" s="1"/>
  <c r="AQ49" i="4" s="1"/>
  <c r="AR49" i="4" s="1"/>
  <c r="AS49" i="4" s="1"/>
  <c r="AT49" i="4" s="1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E50" i="4"/>
  <c r="AC50" i="4" s="1"/>
  <c r="AD50" i="4" s="1"/>
  <c r="AE50" i="4" s="1"/>
  <c r="AF50" i="4" s="1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E51" i="4"/>
  <c r="AC51" i="4" s="1"/>
  <c r="AD51" i="4" s="1"/>
  <c r="AE51" i="4" s="1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E52" i="4"/>
  <c r="AC52" i="4" s="1"/>
  <c r="AD52" i="4" s="1"/>
  <c r="AE52" i="4" s="1"/>
  <c r="AF52" i="4" s="1"/>
  <c r="AG52" i="4" s="1"/>
  <c r="AH52" i="4" s="1"/>
  <c r="AI52" i="4" s="1"/>
  <c r="AJ52" i="4" s="1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E53" i="4"/>
  <c r="AC53" i="4" s="1"/>
  <c r="AD53" i="4" s="1"/>
  <c r="AE53" i="4" s="1"/>
  <c r="AF53" i="4" s="1"/>
  <c r="AG53" i="4" s="1"/>
  <c r="AH53" i="4" s="1"/>
  <c r="AI53" i="4" s="1"/>
  <c r="AJ53" i="4" s="1"/>
  <c r="AK53" i="4" s="1"/>
  <c r="F53" i="4"/>
  <c r="G53" i="4"/>
  <c r="H53" i="4"/>
  <c r="I53" i="4"/>
  <c r="J53" i="4"/>
  <c r="K53" i="4"/>
  <c r="L53" i="4"/>
  <c r="M53" i="4"/>
  <c r="N53" i="4"/>
  <c r="AL53" i="4"/>
  <c r="AM53" i="4" s="1"/>
  <c r="AN53" i="4" s="1"/>
  <c r="AO53" i="4" s="1"/>
  <c r="AP53" i="4" s="1"/>
  <c r="AQ53" i="4" s="1"/>
  <c r="AR53" i="4" s="1"/>
  <c r="AS53" i="4" s="1"/>
  <c r="AT53" i="4" s="1"/>
  <c r="O53" i="4"/>
  <c r="P53" i="4"/>
  <c r="Q53" i="4"/>
  <c r="R53" i="4"/>
  <c r="S53" i="4"/>
  <c r="T53" i="4"/>
  <c r="U53" i="4"/>
  <c r="V53" i="4"/>
  <c r="E54" i="4"/>
  <c r="AC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E55" i="4"/>
  <c r="AC55" i="4"/>
  <c r="AD55" i="4" s="1"/>
  <c r="AE55" i="4" s="1"/>
  <c r="AF55" i="4" s="1"/>
  <c r="AG55" i="4" s="1"/>
  <c r="AH55" i="4" s="1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E56" i="4"/>
  <c r="AC56" i="4" s="1"/>
  <c r="F56" i="4"/>
  <c r="AD56" i="4"/>
  <c r="G56" i="4"/>
  <c r="AE56" i="4"/>
  <c r="AF56" i="4" s="1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E57" i="4"/>
  <c r="AC57" i="4"/>
  <c r="AD57" i="4" s="1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E58" i="4"/>
  <c r="AC58" i="4" s="1"/>
  <c r="AD58" i="4" s="1"/>
  <c r="AE58" i="4" s="1"/>
  <c r="AF58" i="4" s="1"/>
  <c r="AG58" i="4" s="1"/>
  <c r="F58" i="4"/>
  <c r="G58" i="4"/>
  <c r="H58" i="4"/>
  <c r="I58" i="4"/>
  <c r="J58" i="4"/>
  <c r="AH58" i="4"/>
  <c r="AI58" i="4" s="1"/>
  <c r="AJ58" i="4" s="1"/>
  <c r="AK58" i="4" s="1"/>
  <c r="AL58" i="4" s="1"/>
  <c r="AM58" i="4" s="1"/>
  <c r="AN58" i="4" s="1"/>
  <c r="AO58" i="4" s="1"/>
  <c r="AP58" i="4" s="1"/>
  <c r="AQ58" i="4" s="1"/>
  <c r="AR58" i="4" s="1"/>
  <c r="AS58" i="4" s="1"/>
  <c r="AT58" i="4" s="1"/>
  <c r="K58" i="4"/>
  <c r="L58" i="4"/>
  <c r="M58" i="4"/>
  <c r="N58" i="4"/>
  <c r="O58" i="4"/>
  <c r="P58" i="4"/>
  <c r="Q58" i="4"/>
  <c r="R58" i="4"/>
  <c r="S58" i="4"/>
  <c r="T58" i="4"/>
  <c r="U58" i="4"/>
  <c r="V58" i="4"/>
  <c r="E59" i="4"/>
  <c r="AC59" i="4"/>
  <c r="AD59" i="4" s="1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E60" i="4"/>
  <c r="AC60" i="4" s="1"/>
  <c r="F60" i="4"/>
  <c r="AD60" i="4"/>
  <c r="AE60" i="4" s="1"/>
  <c r="AF60" i="4" s="1"/>
  <c r="AG60" i="4" s="1"/>
  <c r="AH60" i="4" s="1"/>
  <c r="AI60" i="4" s="1"/>
  <c r="AJ60" i="4" s="1"/>
  <c r="AK60" i="4" s="1"/>
  <c r="AL60" i="4" s="1"/>
  <c r="AM60" i="4" s="1"/>
  <c r="AN60" i="4" s="1"/>
  <c r="AO60" i="4" s="1"/>
  <c r="AP60" i="4" s="1"/>
  <c r="AQ60" i="4" s="1"/>
  <c r="AR60" i="4" s="1"/>
  <c r="AS60" i="4" s="1"/>
  <c r="AT60" i="4" s="1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E61" i="4"/>
  <c r="AC61" i="4" s="1"/>
  <c r="AD61" i="4" s="1"/>
  <c r="AE61" i="4" s="1"/>
  <c r="F61" i="4"/>
  <c r="G61" i="4"/>
  <c r="H61" i="4"/>
  <c r="AF61" i="4"/>
  <c r="AG61" i="4" s="1"/>
  <c r="AH61" i="4" s="1"/>
  <c r="AI61" i="4" s="1"/>
  <c r="AJ61" i="4" s="1"/>
  <c r="AK61" i="4" s="1"/>
  <c r="AL61" i="4" s="1"/>
  <c r="AM61" i="4" s="1"/>
  <c r="AN61" i="4" s="1"/>
  <c r="AO61" i="4" s="1"/>
  <c r="AP61" i="4" s="1"/>
  <c r="AQ61" i="4" s="1"/>
  <c r="AR61" i="4" s="1"/>
  <c r="AS61" i="4" s="1"/>
  <c r="AT61" i="4" s="1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E62" i="4"/>
  <c r="AC62" i="4" s="1"/>
  <c r="F62" i="4"/>
  <c r="AD62" i="4"/>
  <c r="AE62" i="4" s="1"/>
  <c r="AF62" i="4" s="1"/>
  <c r="AG62" i="4" s="1"/>
  <c r="AH62" i="4" s="1"/>
  <c r="AI62" i="4" s="1"/>
  <c r="AJ62" i="4" s="1"/>
  <c r="AK62" i="4" s="1"/>
  <c r="AL62" i="4" s="1"/>
  <c r="AM62" i="4" s="1"/>
  <c r="AN62" i="4" s="1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E63" i="4"/>
  <c r="AC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E66" i="4"/>
  <c r="AC66" i="4" s="1"/>
  <c r="F66" i="4"/>
  <c r="AD66" i="4"/>
  <c r="AE66" i="4" s="1"/>
  <c r="AF66" i="4" s="1"/>
  <c r="AG66" i="4" s="1"/>
  <c r="G66" i="4"/>
  <c r="H66" i="4"/>
  <c r="I66" i="4"/>
  <c r="J66" i="4"/>
  <c r="AH66" i="4"/>
  <c r="K66" i="4"/>
  <c r="L66" i="4"/>
  <c r="M66" i="4"/>
  <c r="N66" i="4"/>
  <c r="O66" i="4"/>
  <c r="P66" i="4"/>
  <c r="Q66" i="4"/>
  <c r="R66" i="4"/>
  <c r="S66" i="4"/>
  <c r="T66" i="4"/>
  <c r="U66" i="4"/>
  <c r="V66" i="4"/>
  <c r="E67" i="4"/>
  <c r="AC67" i="4" s="1"/>
  <c r="AD67" i="4" s="1"/>
  <c r="AE67" i="4" s="1"/>
  <c r="AF67" i="4" s="1"/>
  <c r="AG67" i="4" s="1"/>
  <c r="AH67" i="4" s="1"/>
  <c r="AI67" i="4" s="1"/>
  <c r="AJ67" i="4" s="1"/>
  <c r="AK67" i="4" s="1"/>
  <c r="AL67" i="4" s="1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E68" i="4"/>
  <c r="AC68" i="4"/>
  <c r="AD68" i="4" s="1"/>
  <c r="AE68" i="4" s="1"/>
  <c r="AF68" i="4" s="1"/>
  <c r="F68" i="4"/>
  <c r="G68" i="4"/>
  <c r="H68" i="4"/>
  <c r="I68" i="4"/>
  <c r="AG68" i="4"/>
  <c r="AH68" i="4" s="1"/>
  <c r="AI68" i="4" s="1"/>
  <c r="AJ68" i="4" s="1"/>
  <c r="AK68" i="4" s="1"/>
  <c r="AL68" i="4" s="1"/>
  <c r="AM68" i="4" s="1"/>
  <c r="AN68" i="4" s="1"/>
  <c r="AO68" i="4" s="1"/>
  <c r="AP68" i="4" s="1"/>
  <c r="AQ68" i="4" s="1"/>
  <c r="AR68" i="4" s="1"/>
  <c r="AS68" i="4" s="1"/>
  <c r="AT68" i="4" s="1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E69" i="4"/>
  <c r="AC69" i="4" s="1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E70" i="4"/>
  <c r="AC70" i="4"/>
  <c r="AD70" i="4" s="1"/>
  <c r="AE70" i="4" s="1"/>
  <c r="AF70" i="4" s="1"/>
  <c r="AG70" i="4" s="1"/>
  <c r="AH70" i="4" s="1"/>
  <c r="AI70" i="4" s="1"/>
  <c r="AJ70" i="4" s="1"/>
  <c r="AK70" i="4" s="1"/>
  <c r="AL70" i="4" s="1"/>
  <c r="AM70" i="4" s="1"/>
  <c r="F70" i="4"/>
  <c r="G70" i="4"/>
  <c r="H70" i="4"/>
  <c r="I70" i="4"/>
  <c r="J70" i="4"/>
  <c r="K70" i="4"/>
  <c r="L70" i="4"/>
  <c r="M70" i="4"/>
  <c r="N70" i="4"/>
  <c r="O70" i="4"/>
  <c r="P70" i="4"/>
  <c r="AN70" i="4"/>
  <c r="AO70" i="4" s="1"/>
  <c r="AP70" i="4" s="1"/>
  <c r="AQ70" i="4" s="1"/>
  <c r="AR70" i="4" s="1"/>
  <c r="AS70" i="4" s="1"/>
  <c r="AT70" i="4" s="1"/>
  <c r="Q70" i="4"/>
  <c r="R70" i="4"/>
  <c r="S70" i="4"/>
  <c r="T70" i="4"/>
  <c r="U70" i="4"/>
  <c r="V70" i="4"/>
  <c r="E71" i="4"/>
  <c r="AC71" i="4" s="1"/>
  <c r="F71" i="4"/>
  <c r="AD71" i="4"/>
  <c r="AE71" i="4" s="1"/>
  <c r="AF71" i="4" s="1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E73" i="4"/>
  <c r="AC73" i="4" s="1"/>
  <c r="AD73" i="4" s="1"/>
  <c r="AE73" i="4" s="1"/>
  <c r="AF73" i="4" s="1"/>
  <c r="AG73" i="4" s="1"/>
  <c r="F73" i="4"/>
  <c r="G73" i="4"/>
  <c r="H73" i="4"/>
  <c r="I73" i="4"/>
  <c r="J73" i="4"/>
  <c r="AH73" i="4"/>
  <c r="AI73" i="4" s="1"/>
  <c r="AJ73" i="4" s="1"/>
  <c r="AK73" i="4" s="1"/>
  <c r="AL73" i="4" s="1"/>
  <c r="AM73" i="4" s="1"/>
  <c r="AN73" i="4" s="1"/>
  <c r="AO73" i="4" s="1"/>
  <c r="AP73" i="4" s="1"/>
  <c r="AQ73" i="4" s="1"/>
  <c r="AR73" i="4" s="1"/>
  <c r="AS73" i="4" s="1"/>
  <c r="AT73" i="4" s="1"/>
  <c r="K73" i="4"/>
  <c r="L73" i="4"/>
  <c r="M73" i="4"/>
  <c r="N73" i="4"/>
  <c r="O73" i="4"/>
  <c r="P73" i="4"/>
  <c r="Q73" i="4"/>
  <c r="R73" i="4"/>
  <c r="S73" i="4"/>
  <c r="T73" i="4"/>
  <c r="U73" i="4"/>
  <c r="V73" i="4"/>
  <c r="E74" i="4"/>
  <c r="AC74" i="4"/>
  <c r="AD74" i="4" s="1"/>
  <c r="AE74" i="4" s="1"/>
  <c r="F74" i="4"/>
  <c r="G74" i="4"/>
  <c r="H74" i="4"/>
  <c r="AF74" i="4"/>
  <c r="AG74" i="4" s="1"/>
  <c r="AH74" i="4" s="1"/>
  <c r="AI74" i="4" s="1"/>
  <c r="AJ74" i="4" s="1"/>
  <c r="I74" i="4"/>
  <c r="J74" i="4"/>
  <c r="K74" i="4"/>
  <c r="L74" i="4"/>
  <c r="M74" i="4"/>
  <c r="AK74" i="4"/>
  <c r="AL74" i="4" s="1"/>
  <c r="AM74" i="4" s="1"/>
  <c r="AN74" i="4" s="1"/>
  <c r="AO74" i="4" s="1"/>
  <c r="AP74" i="4" s="1"/>
  <c r="AQ74" i="4" s="1"/>
  <c r="AR74" i="4" s="1"/>
  <c r="AS74" i="4" s="1"/>
  <c r="AT74" i="4" s="1"/>
  <c r="N74" i="4"/>
  <c r="O74" i="4"/>
  <c r="P74" i="4"/>
  <c r="Q74" i="4"/>
  <c r="R74" i="4"/>
  <c r="S74" i="4"/>
  <c r="T74" i="4"/>
  <c r="U74" i="4"/>
  <c r="V74" i="4"/>
  <c r="E75" i="4"/>
  <c r="AC75" i="4" s="1"/>
  <c r="F75" i="4"/>
  <c r="AD75" i="4"/>
  <c r="AE75" i="4" s="1"/>
  <c r="AF75" i="4" s="1"/>
  <c r="AG75" i="4" s="1"/>
  <c r="AH75" i="4" s="1"/>
  <c r="AI75" i="4" s="1"/>
  <c r="AJ75" i="4" s="1"/>
  <c r="AK75" i="4" s="1"/>
  <c r="AL75" i="4" s="1"/>
  <c r="AM75" i="4" s="1"/>
  <c r="AN75" i="4" s="1"/>
  <c r="AO75" i="4" s="1"/>
  <c r="AP75" i="4" s="1"/>
  <c r="AQ75" i="4" s="1"/>
  <c r="AR75" i="4" s="1"/>
  <c r="AS75" i="4" s="1"/>
  <c r="AT75" i="4" s="1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E76" i="4"/>
  <c r="AC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E77" i="4"/>
  <c r="AC77" i="4" s="1"/>
  <c r="AD77" i="4" s="1"/>
  <c r="AE77" i="4" s="1"/>
  <c r="AF77" i="4" s="1"/>
  <c r="AG77" i="4" s="1"/>
  <c r="AH77" i="4" s="1"/>
  <c r="AI77" i="4" s="1"/>
  <c r="AJ77" i="4" s="1"/>
  <c r="AK77" i="4" s="1"/>
  <c r="AL77" i="4" s="1"/>
  <c r="AM77" i="4" s="1"/>
  <c r="AN77" i="4" s="1"/>
  <c r="AO77" i="4" s="1"/>
  <c r="AP77" i="4" s="1"/>
  <c r="AQ77" i="4" s="1"/>
  <c r="AR77" i="4" s="1"/>
  <c r="AS77" i="4" s="1"/>
  <c r="AT77" i="4" s="1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E79" i="4"/>
  <c r="AC79" i="4"/>
  <c r="AD79" i="4" s="1"/>
  <c r="F79" i="4"/>
  <c r="G79" i="4"/>
  <c r="AE79" i="4"/>
  <c r="AF79" i="4" s="1"/>
  <c r="AG79" i="4" s="1"/>
  <c r="AH79" i="4" s="1"/>
  <c r="AI79" i="4" s="1"/>
  <c r="AJ79" i="4" s="1"/>
  <c r="AK79" i="4" s="1"/>
  <c r="AL79" i="4" s="1"/>
  <c r="AM79" i="4" s="1"/>
  <c r="AN79" i="4" s="1"/>
  <c r="AO79" i="4" s="1"/>
  <c r="AP79" i="4" s="1"/>
  <c r="AQ79" i="4" s="1"/>
  <c r="AR79" i="4" s="1"/>
  <c r="AS79" i="4" s="1"/>
  <c r="AT79" i="4" s="1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E80" i="4"/>
  <c r="AC80" i="4"/>
  <c r="AD80" i="4" s="1"/>
  <c r="F80" i="4"/>
  <c r="G80" i="4"/>
  <c r="AE80" i="4"/>
  <c r="AF80" i="4" s="1"/>
  <c r="AG80" i="4" s="1"/>
  <c r="AH80" i="4" s="1"/>
  <c r="AI80" i="4" s="1"/>
  <c r="AJ80" i="4" s="1"/>
  <c r="AK80" i="4" s="1"/>
  <c r="AL80" i="4" s="1"/>
  <c r="AM80" i="4" s="1"/>
  <c r="AN80" i="4" s="1"/>
  <c r="AO80" i="4" s="1"/>
  <c r="AP80" i="4" s="1"/>
  <c r="AQ80" i="4" s="1"/>
  <c r="AR80" i="4" s="1"/>
  <c r="AS80" i="4" s="1"/>
  <c r="AT80" i="4" s="1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E81" i="4"/>
  <c r="AC81" i="4"/>
  <c r="AD81" i="4" s="1"/>
  <c r="AE81" i="4" s="1"/>
  <c r="AF81" i="4" s="1"/>
  <c r="AG81" i="4" s="1"/>
  <c r="AH81" i="4" s="1"/>
  <c r="AI81" i="4" s="1"/>
  <c r="AJ81" i="4" s="1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E82" i="4"/>
  <c r="AC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E83" i="4"/>
  <c r="AC83" i="4"/>
  <c r="F83" i="4"/>
  <c r="AD83" i="4"/>
  <c r="AE83" i="4" s="1"/>
  <c r="AF83" i="4" s="1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E84" i="4"/>
  <c r="AC84" i="4"/>
  <c r="F84" i="4"/>
  <c r="AD84" i="4"/>
  <c r="AE84" i="4" s="1"/>
  <c r="G84" i="4"/>
  <c r="H84" i="4"/>
  <c r="AF84" i="4"/>
  <c r="AG84" i="4" s="1"/>
  <c r="AH84" i="4" s="1"/>
  <c r="AI84" i="4" s="1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E86" i="4"/>
  <c r="AC86" i="4"/>
  <c r="F86" i="4"/>
  <c r="AD86" i="4" s="1"/>
  <c r="AE86" i="4" s="1"/>
  <c r="AF86" i="4" s="1"/>
  <c r="AG86" i="4" s="1"/>
  <c r="AH86" i="4" s="1"/>
  <c r="AI86" i="4" s="1"/>
  <c r="AJ86" i="4" s="1"/>
  <c r="AK86" i="4" s="1"/>
  <c r="AL86" i="4" s="1"/>
  <c r="AM86" i="4" s="1"/>
  <c r="AN86" i="4" s="1"/>
  <c r="AO86" i="4" s="1"/>
  <c r="AP86" i="4" s="1"/>
  <c r="AQ86" i="4" s="1"/>
  <c r="AR86" i="4" s="1"/>
  <c r="AS86" i="4" s="1"/>
  <c r="AT86" i="4" s="1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E87" i="4"/>
  <c r="AC87" i="4" s="1"/>
  <c r="AD87" i="4" s="1"/>
  <c r="AE87" i="4" s="1"/>
  <c r="AF87" i="4" s="1"/>
  <c r="AG87" i="4" s="1"/>
  <c r="AH87" i="4" s="1"/>
  <c r="AI87" i="4" s="1"/>
  <c r="AJ87" i="4" s="1"/>
  <c r="AK87" i="4" s="1"/>
  <c r="AL87" i="4" s="1"/>
  <c r="AM87" i="4" s="1"/>
  <c r="AN87" i="4" s="1"/>
  <c r="AO87" i="4" s="1"/>
  <c r="AP87" i="4" s="1"/>
  <c r="AQ87" i="4" s="1"/>
  <c r="AR87" i="4" s="1"/>
  <c r="AS87" i="4" s="1"/>
  <c r="AT87" i="4" s="1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E88" i="4"/>
  <c r="AC88" i="4" s="1"/>
  <c r="AD88" i="4" s="1"/>
  <c r="AE88" i="4" s="1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E89" i="4"/>
  <c r="AC89" i="4" s="1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E90" i="4"/>
  <c r="AC90" i="4" s="1"/>
  <c r="F90" i="4"/>
  <c r="AD90" i="4"/>
  <c r="AE90" i="4" s="1"/>
  <c r="G90" i="4"/>
  <c r="H90" i="4"/>
  <c r="AF90" i="4"/>
  <c r="AG90" i="4" s="1"/>
  <c r="AH90" i="4" s="1"/>
  <c r="AI90" i="4" s="1"/>
  <c r="AJ90" i="4" s="1"/>
  <c r="AK90" i="4" s="1"/>
  <c r="AL90" i="4" s="1"/>
  <c r="AM90" i="4" s="1"/>
  <c r="AN90" i="4" s="1"/>
  <c r="AO90" i="4" s="1"/>
  <c r="AP90" i="4" s="1"/>
  <c r="AQ90" i="4" s="1"/>
  <c r="AR90" i="4" s="1"/>
  <c r="AS90" i="4" s="1"/>
  <c r="AT90" i="4" s="1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E91" i="4"/>
  <c r="AC91" i="4" s="1"/>
  <c r="F91" i="4"/>
  <c r="AD91" i="4"/>
  <c r="AE91" i="4" s="1"/>
  <c r="AF91" i="4" s="1"/>
  <c r="AG91" i="4" s="1"/>
  <c r="AH91" i="4" s="1"/>
  <c r="AI91" i="4" s="1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E93" i="4"/>
  <c r="AC93" i="4" s="1"/>
  <c r="F93" i="4"/>
  <c r="AD93" i="4" s="1"/>
  <c r="AE93" i="4" s="1"/>
  <c r="AF93" i="4" s="1"/>
  <c r="AG93" i="4" s="1"/>
  <c r="AH93" i="4" s="1"/>
  <c r="AI93" i="4" s="1"/>
  <c r="AJ93" i="4" s="1"/>
  <c r="AK93" i="4" s="1"/>
  <c r="AL93" i="4" s="1"/>
  <c r="AM93" i="4" s="1"/>
  <c r="AN93" i="4" s="1"/>
  <c r="AO93" i="4" s="1"/>
  <c r="AP93" i="4" s="1"/>
  <c r="AQ93" i="4" s="1"/>
  <c r="AR93" i="4" s="1"/>
  <c r="AS93" i="4" s="1"/>
  <c r="AT93" i="4" s="1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E94" i="4"/>
  <c r="AC94" i="4" s="1"/>
  <c r="F94" i="4"/>
  <c r="AD94" i="4"/>
  <c r="AE94" i="4" s="1"/>
  <c r="AF94" i="4" s="1"/>
  <c r="AG94" i="4" s="1"/>
  <c r="AH94" i="4" s="1"/>
  <c r="AI94" i="4" s="1"/>
  <c r="AJ94" i="4" s="1"/>
  <c r="AK94" i="4" s="1"/>
  <c r="AL94" i="4" s="1"/>
  <c r="AM94" i="4" s="1"/>
  <c r="AN94" i="4" s="1"/>
  <c r="AO94" i="4" s="1"/>
  <c r="AP94" i="4" s="1"/>
  <c r="AQ94" i="4" s="1"/>
  <c r="AR94" i="4" s="1"/>
  <c r="AS94" i="4" s="1"/>
  <c r="AT94" i="4" s="1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E96" i="4"/>
  <c r="AC96" i="4" s="1"/>
  <c r="AD96" i="4" s="1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E97" i="4"/>
  <c r="AC97" i="4" s="1"/>
  <c r="AD97" i="4" s="1"/>
  <c r="AE97" i="4" s="1"/>
  <c r="AF97" i="4" s="1"/>
  <c r="AG97" i="4" s="1"/>
  <c r="F97" i="4"/>
  <c r="G97" i="4"/>
  <c r="H97" i="4"/>
  <c r="I97" i="4"/>
  <c r="J97" i="4"/>
  <c r="AH97" i="4"/>
  <c r="K97" i="4"/>
  <c r="L97" i="4"/>
  <c r="M97" i="4"/>
  <c r="N97" i="4"/>
  <c r="O97" i="4"/>
  <c r="P97" i="4"/>
  <c r="Q97" i="4"/>
  <c r="R97" i="4"/>
  <c r="S97" i="4"/>
  <c r="T97" i="4"/>
  <c r="U97" i="4"/>
  <c r="V97" i="4"/>
  <c r="E98" i="4"/>
  <c r="AC98" i="4" s="1"/>
  <c r="F98" i="4"/>
  <c r="AD98" i="4"/>
  <c r="AE98" i="4" s="1"/>
  <c r="G98" i="4"/>
  <c r="H98" i="4"/>
  <c r="AF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E99" i="4"/>
  <c r="AC99" i="4" s="1"/>
  <c r="F99" i="4"/>
  <c r="AD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E100" i="4"/>
  <c r="AC100" i="4" s="1"/>
  <c r="AD100" i="4" s="1"/>
  <c r="AE100" i="4" s="1"/>
  <c r="AF100" i="4" s="1"/>
  <c r="AG100" i="4" s="1"/>
  <c r="AH100" i="4" s="1"/>
  <c r="AI100" i="4" s="1"/>
  <c r="AJ100" i="4" s="1"/>
  <c r="AK100" i="4" s="1"/>
  <c r="AL100" i="4" s="1"/>
  <c r="AM100" i="4" s="1"/>
  <c r="AN100" i="4" s="1"/>
  <c r="AO100" i="4" s="1"/>
  <c r="AP100" i="4" s="1"/>
  <c r="AQ100" i="4" s="1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AR100" i="4"/>
  <c r="AS100" i="4" s="1"/>
  <c r="AT100" i="4" s="1"/>
  <c r="U100" i="4"/>
  <c r="V100" i="4"/>
  <c r="E101" i="4"/>
  <c r="AC101" i="4" s="1"/>
  <c r="AD101" i="4" s="1"/>
  <c r="AE101" i="4" s="1"/>
  <c r="F101" i="4"/>
  <c r="G101" i="4"/>
  <c r="H101" i="4"/>
  <c r="AF101" i="4"/>
  <c r="AG101" i="4" s="1"/>
  <c r="AH101" i="4" s="1"/>
  <c r="AI101" i="4" s="1"/>
  <c r="AJ101" i="4" s="1"/>
  <c r="AK101" i="4" s="1"/>
  <c r="AL101" i="4" s="1"/>
  <c r="AM101" i="4" s="1"/>
  <c r="AN101" i="4" s="1"/>
  <c r="AO101" i="4" s="1"/>
  <c r="AP101" i="4" s="1"/>
  <c r="AQ101" i="4" s="1"/>
  <c r="AR101" i="4" s="1"/>
  <c r="AS101" i="4" s="1"/>
  <c r="AT101" i="4" s="1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E102" i="4"/>
  <c r="AC102" i="4" s="1"/>
  <c r="F102" i="4"/>
  <c r="AD102" i="4" s="1"/>
  <c r="AE102" i="4" s="1"/>
  <c r="AF102" i="4" s="1"/>
  <c r="AG102" i="4" s="1"/>
  <c r="AH102" i="4" s="1"/>
  <c r="AI102" i="4" s="1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E103" i="4"/>
  <c r="AC103" i="4" s="1"/>
  <c r="F103" i="4"/>
  <c r="AD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E104" i="4"/>
  <c r="AC104" i="4" s="1"/>
  <c r="AD104" i="4" s="1"/>
  <c r="AE104" i="4" s="1"/>
  <c r="AF104" i="4" s="1"/>
  <c r="AG104" i="4" s="1"/>
  <c r="AH104" i="4" s="1"/>
  <c r="AI104" i="4" s="1"/>
  <c r="AJ104" i="4" s="1"/>
  <c r="AK104" i="4" s="1"/>
  <c r="AL104" i="4" s="1"/>
  <c r="AM104" i="4" s="1"/>
  <c r="AN104" i="4" s="1"/>
  <c r="AO104" i="4" s="1"/>
  <c r="AP104" i="4" s="1"/>
  <c r="AQ104" i="4" s="1"/>
  <c r="AR104" i="4" s="1"/>
  <c r="AS104" i="4" s="1"/>
  <c r="AT104" i="4" s="1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E105" i="4"/>
  <c r="AC105" i="4" s="1"/>
  <c r="AD105" i="4" s="1"/>
  <c r="AE105" i="4" s="1"/>
  <c r="AF105" i="4" s="1"/>
  <c r="AG105" i="4" s="1"/>
  <c r="F105" i="4"/>
  <c r="G105" i="4"/>
  <c r="H105" i="4"/>
  <c r="I105" i="4"/>
  <c r="J105" i="4"/>
  <c r="AH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E106" i="4"/>
  <c r="AC106" i="4" s="1"/>
  <c r="F106" i="4"/>
  <c r="AD106" i="4"/>
  <c r="AE106" i="4" s="1"/>
  <c r="AF106" i="4" s="1"/>
  <c r="AG106" i="4" s="1"/>
  <c r="AH106" i="4" s="1"/>
  <c r="AI106" i="4" s="1"/>
  <c r="AJ106" i="4" s="1"/>
  <c r="AK106" i="4" s="1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E107" i="4"/>
  <c r="AC107" i="4" s="1"/>
  <c r="F107" i="4"/>
  <c r="AD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E108" i="4"/>
  <c r="AC108" i="4" s="1"/>
  <c r="AD108" i="4" s="1"/>
  <c r="AE108" i="4" s="1"/>
  <c r="AF108" i="4" s="1"/>
  <c r="AG108" i="4" s="1"/>
  <c r="F108" i="4"/>
  <c r="G108" i="4"/>
  <c r="H108" i="4"/>
  <c r="I108" i="4"/>
  <c r="J108" i="4"/>
  <c r="AH108" i="4"/>
  <c r="AI108" i="4" s="1"/>
  <c r="AJ108" i="4" s="1"/>
  <c r="AK108" i="4" s="1"/>
  <c r="AL108" i="4" s="1"/>
  <c r="AM108" i="4" s="1"/>
  <c r="AN108" i="4" s="1"/>
  <c r="AO108" i="4" s="1"/>
  <c r="K108" i="4"/>
  <c r="L108" i="4"/>
  <c r="M108" i="4"/>
  <c r="N108" i="4"/>
  <c r="O108" i="4"/>
  <c r="P108" i="4"/>
  <c r="Q108" i="4"/>
  <c r="R108" i="4"/>
  <c r="AP108" i="4"/>
  <c r="AQ108" i="4" s="1"/>
  <c r="AR108" i="4" s="1"/>
  <c r="AS108" i="4" s="1"/>
  <c r="AT108" i="4" s="1"/>
  <c r="S108" i="4"/>
  <c r="T108" i="4"/>
  <c r="U108" i="4"/>
  <c r="V108" i="4"/>
  <c r="E109" i="4"/>
  <c r="AC109" i="4" s="1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E110" i="4"/>
  <c r="AC110" i="4" s="1"/>
  <c r="F110" i="4"/>
  <c r="AD110" i="4"/>
  <c r="AE110" i="4" s="1"/>
  <c r="G110" i="4"/>
  <c r="H110" i="4"/>
  <c r="AF110" i="4"/>
  <c r="AG110" i="4" s="1"/>
  <c r="AH110" i="4" s="1"/>
  <c r="AI110" i="4" s="1"/>
  <c r="AJ110" i="4" s="1"/>
  <c r="AK110" i="4" s="1"/>
  <c r="AL110" i="4" s="1"/>
  <c r="AM110" i="4" s="1"/>
  <c r="AN110" i="4" s="1"/>
  <c r="AO110" i="4" s="1"/>
  <c r="AP110" i="4" s="1"/>
  <c r="AQ110" i="4" s="1"/>
  <c r="AR110" i="4" s="1"/>
  <c r="AS110" i="4" s="1"/>
  <c r="AT110" i="4" s="1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E111" i="4"/>
  <c r="AC111" i="4" s="1"/>
  <c r="F111" i="4"/>
  <c r="AD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E112" i="4"/>
  <c r="AC112" i="4" s="1"/>
  <c r="F112" i="4"/>
  <c r="AD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E113" i="4"/>
  <c r="AC113" i="4"/>
  <c r="F113" i="4"/>
  <c r="AD113" i="4" s="1"/>
  <c r="AE113" i="4" s="1"/>
  <c r="AF113" i="4" s="1"/>
  <c r="AG113" i="4" s="1"/>
  <c r="G113" i="4"/>
  <c r="H113" i="4"/>
  <c r="I113" i="4"/>
  <c r="J113" i="4"/>
  <c r="AH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E114" i="4"/>
  <c r="AC114" i="4" s="1"/>
  <c r="F114" i="4"/>
  <c r="AD114" i="4"/>
  <c r="G114" i="4"/>
  <c r="AE114" i="4" s="1"/>
  <c r="AF114" i="4" s="1"/>
  <c r="AG114" i="4" s="1"/>
  <c r="AH114" i="4" s="1"/>
  <c r="AI114" i="4" s="1"/>
  <c r="AJ114" i="4" s="1"/>
  <c r="AK114" i="4" s="1"/>
  <c r="AL114" i="4" s="1"/>
  <c r="AM114" i="4" s="1"/>
  <c r="AN114" i="4" s="1"/>
  <c r="AO114" i="4" s="1"/>
  <c r="AP114" i="4" s="1"/>
  <c r="AQ114" i="4" s="1"/>
  <c r="AR114" i="4" s="1"/>
  <c r="AS114" i="4" s="1"/>
  <c r="AT114" i="4" s="1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E115" i="4"/>
  <c r="AC115" i="4"/>
  <c r="AD115" i="4" s="1"/>
  <c r="F115" i="4"/>
  <c r="G115" i="4"/>
  <c r="AE115" i="4"/>
  <c r="AF115" i="4" s="1"/>
  <c r="AG115" i="4" s="1"/>
  <c r="AH115" i="4" s="1"/>
  <c r="AI115" i="4" s="1"/>
  <c r="AJ115" i="4" s="1"/>
  <c r="AK115" i="4" s="1"/>
  <c r="H115" i="4"/>
  <c r="I115" i="4"/>
  <c r="J115" i="4"/>
  <c r="K115" i="4"/>
  <c r="L115" i="4"/>
  <c r="M115" i="4"/>
  <c r="N115" i="4"/>
  <c r="AL115" i="4"/>
  <c r="AM115" i="4" s="1"/>
  <c r="AN115" i="4" s="1"/>
  <c r="AO115" i="4" s="1"/>
  <c r="AP115" i="4" s="1"/>
  <c r="AQ115" i="4" s="1"/>
  <c r="AR115" i="4" s="1"/>
  <c r="AS115" i="4" s="1"/>
  <c r="AT115" i="4" s="1"/>
  <c r="O115" i="4"/>
  <c r="P115" i="4"/>
  <c r="Q115" i="4"/>
  <c r="R115" i="4"/>
  <c r="S115" i="4"/>
  <c r="T115" i="4"/>
  <c r="U115" i="4"/>
  <c r="V115" i="4"/>
  <c r="E116" i="4"/>
  <c r="AC116" i="4"/>
  <c r="AD116" i="4" s="1"/>
  <c r="AE116" i="4" s="1"/>
  <c r="F116" i="4"/>
  <c r="G116" i="4"/>
  <c r="H116" i="4"/>
  <c r="AF116" i="4"/>
  <c r="AG116" i="4" s="1"/>
  <c r="AH116" i="4" s="1"/>
  <c r="AI116" i="4" s="1"/>
  <c r="AJ116" i="4" s="1"/>
  <c r="AK116" i="4" s="1"/>
  <c r="AL116" i="4" s="1"/>
  <c r="AM116" i="4" s="1"/>
  <c r="AN116" i="4" s="1"/>
  <c r="AO116" i="4" s="1"/>
  <c r="AP116" i="4" s="1"/>
  <c r="AQ116" i="4" s="1"/>
  <c r="AR116" i="4" s="1"/>
  <c r="AS116" i="4" s="1"/>
  <c r="AT116" i="4" s="1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E117" i="4"/>
  <c r="AC117" i="4" s="1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E118" i="4"/>
  <c r="AC118" i="4" s="1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E119" i="4"/>
  <c r="AC119" i="4"/>
  <c r="F119" i="4"/>
  <c r="AD119" i="4"/>
  <c r="AE119" i="4" s="1"/>
  <c r="AF119" i="4" s="1"/>
  <c r="AG119" i="4" s="1"/>
  <c r="AH119" i="4" s="1"/>
  <c r="AI119" i="4" s="1"/>
  <c r="AJ119" i="4" s="1"/>
  <c r="G119" i="4"/>
  <c r="H119" i="4"/>
  <c r="I119" i="4"/>
  <c r="J119" i="4"/>
  <c r="K119" i="4"/>
  <c r="L119" i="4"/>
  <c r="M119" i="4"/>
  <c r="AK119" i="4"/>
  <c r="AL119" i="4" s="1"/>
  <c r="AM119" i="4" s="1"/>
  <c r="AN119" i="4" s="1"/>
  <c r="AO119" i="4" s="1"/>
  <c r="AP119" i="4" s="1"/>
  <c r="AQ119" i="4" s="1"/>
  <c r="AR119" i="4" s="1"/>
  <c r="AS119" i="4" s="1"/>
  <c r="AT119" i="4" s="1"/>
  <c r="N119" i="4"/>
  <c r="O119" i="4"/>
  <c r="P119" i="4"/>
  <c r="Q119" i="4"/>
  <c r="R119" i="4"/>
  <c r="S119" i="4"/>
  <c r="T119" i="4"/>
  <c r="U119" i="4"/>
  <c r="V119" i="4"/>
  <c r="E120" i="4"/>
  <c r="AC120" i="4" s="1"/>
  <c r="AD120" i="4" s="1"/>
  <c r="AE120" i="4" s="1"/>
  <c r="AF120" i="4" s="1"/>
  <c r="AG120" i="4" s="1"/>
  <c r="AH120" i="4" s="1"/>
  <c r="AI120" i="4" s="1"/>
  <c r="AJ120" i="4" s="1"/>
  <c r="AK120" i="4" s="1"/>
  <c r="AL120" i="4" s="1"/>
  <c r="AM120" i="4" s="1"/>
  <c r="AN120" i="4" s="1"/>
  <c r="AO120" i="4" s="1"/>
  <c r="AP120" i="4" s="1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E122" i="4"/>
  <c r="AC122" i="4"/>
  <c r="AD122" i="4" s="1"/>
  <c r="AE122" i="4" s="1"/>
  <c r="AF122" i="4" s="1"/>
  <c r="AG122" i="4" s="1"/>
  <c r="AH122" i="4" s="1"/>
  <c r="AI122" i="4" s="1"/>
  <c r="AJ122" i="4" s="1"/>
  <c r="AK122" i="4" s="1"/>
  <c r="AL122" i="4" s="1"/>
  <c r="AM122" i="4" s="1"/>
  <c r="AN122" i="4" s="1"/>
  <c r="AO122" i="4" s="1"/>
  <c r="AP122" i="4" s="1"/>
  <c r="AQ122" i="4" s="1"/>
  <c r="AR122" i="4" s="1"/>
  <c r="AS122" i="4" s="1"/>
  <c r="AT122" i="4" s="1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E123" i="4"/>
  <c r="AC123" i="4"/>
  <c r="AD123" i="4" s="1"/>
  <c r="AE123" i="4" s="1"/>
  <c r="AF123" i="4" s="1"/>
  <c r="AG123" i="4" s="1"/>
  <c r="F123" i="4"/>
  <c r="G123" i="4"/>
  <c r="H123" i="4"/>
  <c r="I123" i="4"/>
  <c r="J123" i="4"/>
  <c r="AH123" i="4"/>
  <c r="AI123" i="4" s="1"/>
  <c r="AJ123" i="4" s="1"/>
  <c r="AK123" i="4" s="1"/>
  <c r="AL123" i="4" s="1"/>
  <c r="AM123" i="4" s="1"/>
  <c r="AN123" i="4" s="1"/>
  <c r="AO123" i="4" s="1"/>
  <c r="AP123" i="4" s="1"/>
  <c r="AQ123" i="4" s="1"/>
  <c r="AR123" i="4" s="1"/>
  <c r="AS123" i="4" s="1"/>
  <c r="AT123" i="4" s="1"/>
  <c r="K123" i="4"/>
  <c r="L123" i="4"/>
  <c r="M123" i="4"/>
  <c r="N123" i="4"/>
  <c r="O123" i="4"/>
  <c r="P123" i="4"/>
  <c r="Q123" i="4"/>
  <c r="R123" i="4"/>
  <c r="S123" i="4"/>
  <c r="T123" i="4"/>
  <c r="U123" i="4"/>
  <c r="V123" i="4"/>
  <c r="E124" i="4"/>
  <c r="AC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E126" i="4"/>
  <c r="AC126" i="4"/>
  <c r="AD126" i="4" s="1"/>
  <c r="AE126" i="4" s="1"/>
  <c r="AF126" i="4" s="1"/>
  <c r="AG126" i="4" s="1"/>
  <c r="AH126" i="4" s="1"/>
  <c r="AI126" i="4" s="1"/>
  <c r="AJ126" i="4" s="1"/>
  <c r="AK126" i="4" s="1"/>
  <c r="F126" i="4"/>
  <c r="G126" i="4"/>
  <c r="H126" i="4"/>
  <c r="I126" i="4"/>
  <c r="J126" i="4"/>
  <c r="K126" i="4"/>
  <c r="L126" i="4"/>
  <c r="M126" i="4"/>
  <c r="N126" i="4"/>
  <c r="AL126" i="4"/>
  <c r="AM126" i="4" s="1"/>
  <c r="AN126" i="4" s="1"/>
  <c r="AO126" i="4" s="1"/>
  <c r="AP126" i="4" s="1"/>
  <c r="AQ126" i="4" s="1"/>
  <c r="AR126" i="4" s="1"/>
  <c r="AS126" i="4" s="1"/>
  <c r="AT126" i="4" s="1"/>
  <c r="O126" i="4"/>
  <c r="P126" i="4"/>
  <c r="Q126" i="4"/>
  <c r="R126" i="4"/>
  <c r="S126" i="4"/>
  <c r="T126" i="4"/>
  <c r="U126" i="4"/>
  <c r="V126" i="4"/>
  <c r="E127" i="4"/>
  <c r="AC127" i="4"/>
  <c r="F127" i="4"/>
  <c r="AD127" i="4"/>
  <c r="AE127" i="4" s="1"/>
  <c r="AF127" i="4" s="1"/>
  <c r="AG127" i="4" s="1"/>
  <c r="AH127" i="4" s="1"/>
  <c r="AI127" i="4" s="1"/>
  <c r="AJ127" i="4" s="1"/>
  <c r="AK127" i="4" s="1"/>
  <c r="G127" i="4"/>
  <c r="H127" i="4"/>
  <c r="I127" i="4"/>
  <c r="J127" i="4"/>
  <c r="K127" i="4"/>
  <c r="L127" i="4"/>
  <c r="M127" i="4"/>
  <c r="N127" i="4"/>
  <c r="AL127" i="4"/>
  <c r="AM127" i="4" s="1"/>
  <c r="AN127" i="4" s="1"/>
  <c r="AO127" i="4" s="1"/>
  <c r="AP127" i="4" s="1"/>
  <c r="AQ127" i="4" s="1"/>
  <c r="AR127" i="4" s="1"/>
  <c r="AS127" i="4" s="1"/>
  <c r="AT127" i="4" s="1"/>
  <c r="O127" i="4"/>
  <c r="P127" i="4"/>
  <c r="Q127" i="4"/>
  <c r="R127" i="4"/>
  <c r="S127" i="4"/>
  <c r="T127" i="4"/>
  <c r="U127" i="4"/>
  <c r="V127" i="4"/>
  <c r="E128" i="4"/>
  <c r="AC128" i="4"/>
  <c r="AD128" i="4" s="1"/>
  <c r="AE128" i="4" s="1"/>
  <c r="AF128" i="4" s="1"/>
  <c r="AG128" i="4" s="1"/>
  <c r="AH128" i="4" s="1"/>
  <c r="AI128" i="4" s="1"/>
  <c r="AJ128" i="4" s="1"/>
  <c r="AK128" i="4" s="1"/>
  <c r="AL128" i="4" s="1"/>
  <c r="AM128" i="4" s="1"/>
  <c r="AN128" i="4" s="1"/>
  <c r="AO128" i="4" s="1"/>
  <c r="AP128" i="4" s="1"/>
  <c r="AQ128" i="4" s="1"/>
  <c r="AR128" i="4" s="1"/>
  <c r="AS128" i="4" s="1"/>
  <c r="AT128" i="4" s="1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E130" i="4"/>
  <c r="AC130" i="4" s="1"/>
  <c r="AD130" i="4" s="1"/>
  <c r="AE130" i="4" s="1"/>
  <c r="AF130" i="4" s="1"/>
  <c r="AG130" i="4" s="1"/>
  <c r="AH130" i="4" s="1"/>
  <c r="AI130" i="4" s="1"/>
  <c r="AJ130" i="4" s="1"/>
  <c r="AK130" i="4" s="1"/>
  <c r="AL130" i="4" s="1"/>
  <c r="AM130" i="4" s="1"/>
  <c r="AN130" i="4" s="1"/>
  <c r="AO130" i="4" s="1"/>
  <c r="AP130" i="4" s="1"/>
  <c r="AQ130" i="4" s="1"/>
  <c r="AR130" i="4" s="1"/>
  <c r="AS130" i="4" s="1"/>
  <c r="AT130" i="4" s="1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E131" i="4"/>
  <c r="AC131" i="4" s="1"/>
  <c r="F131" i="4"/>
  <c r="AD131" i="4"/>
  <c r="AE131" i="4" s="1"/>
  <c r="AF131" i="4" s="1"/>
  <c r="AG131" i="4" s="1"/>
  <c r="AH131" i="4" s="1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E132" i="4"/>
  <c r="AC132" i="4"/>
  <c r="F132" i="4"/>
  <c r="AD132" i="4"/>
  <c r="AE132" i="4" s="1"/>
  <c r="AF132" i="4" s="1"/>
  <c r="AG132" i="4" s="1"/>
  <c r="AH132" i="4" s="1"/>
  <c r="AI132" i="4" s="1"/>
  <c r="AJ132" i="4" s="1"/>
  <c r="AK132" i="4" s="1"/>
  <c r="AL132" i="4" s="1"/>
  <c r="AM132" i="4" s="1"/>
  <c r="AN132" i="4" s="1"/>
  <c r="AO132" i="4" s="1"/>
  <c r="AP132" i="4" s="1"/>
  <c r="AQ132" i="4" s="1"/>
  <c r="AR132" i="4" s="1"/>
  <c r="AS132" i="4" s="1"/>
  <c r="AT132" i="4" s="1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E134" i="4"/>
  <c r="AC134" i="4"/>
  <c r="F134" i="4"/>
  <c r="AD134" i="4" s="1"/>
  <c r="AE134" i="4" s="1"/>
  <c r="AF134" i="4" s="1"/>
  <c r="AG134" i="4" s="1"/>
  <c r="AH134" i="4" s="1"/>
  <c r="AI134" i="4" s="1"/>
  <c r="AJ134" i="4" s="1"/>
  <c r="AK134" i="4" s="1"/>
  <c r="AL134" i="4" s="1"/>
  <c r="AM134" i="4" s="1"/>
  <c r="AN134" i="4" s="1"/>
  <c r="AO134" i="4" s="1"/>
  <c r="AP134" i="4" s="1"/>
  <c r="AQ134" i="4" s="1"/>
  <c r="AR134" i="4" s="1"/>
  <c r="AS134" i="4" s="1"/>
  <c r="AT134" i="4" s="1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E135" i="4"/>
  <c r="AC135" i="4" s="1"/>
  <c r="F135" i="4"/>
  <c r="AD135" i="4"/>
  <c r="G135" i="4"/>
  <c r="AE135" i="4"/>
  <c r="AF135" i="4" s="1"/>
  <c r="AG135" i="4" s="1"/>
  <c r="AH135" i="4" s="1"/>
  <c r="AI135" i="4" s="1"/>
  <c r="AJ135" i="4" s="1"/>
  <c r="AK135" i="4" s="1"/>
  <c r="AL135" i="4" s="1"/>
  <c r="H135" i="4"/>
  <c r="I135" i="4"/>
  <c r="J135" i="4"/>
  <c r="K135" i="4"/>
  <c r="L135" i="4"/>
  <c r="M135" i="4"/>
  <c r="N135" i="4"/>
  <c r="O135" i="4"/>
  <c r="AM135" i="4"/>
  <c r="AN135" i="4" s="1"/>
  <c r="AO135" i="4" s="1"/>
  <c r="AP135" i="4" s="1"/>
  <c r="AQ135" i="4" s="1"/>
  <c r="AR135" i="4" s="1"/>
  <c r="AS135" i="4" s="1"/>
  <c r="AT135" i="4" s="1"/>
  <c r="P135" i="4"/>
  <c r="Q135" i="4"/>
  <c r="R135" i="4"/>
  <c r="S135" i="4"/>
  <c r="T135" i="4"/>
  <c r="U135" i="4"/>
  <c r="V135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E138" i="4"/>
  <c r="AC138" i="4"/>
  <c r="F138" i="4"/>
  <c r="AD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E139" i="4"/>
  <c r="AC139" i="4" s="1"/>
  <c r="AD139" i="4" s="1"/>
  <c r="F139" i="4"/>
  <c r="G139" i="4"/>
  <c r="AE139" i="4"/>
  <c r="H139" i="4"/>
  <c r="AF139" i="4"/>
  <c r="AG139" i="4" s="1"/>
  <c r="AH139" i="4" s="1"/>
  <c r="AI139" i="4" s="1"/>
  <c r="AJ139" i="4" s="1"/>
  <c r="AK139" i="4" s="1"/>
  <c r="AL139" i="4" s="1"/>
  <c r="AM139" i="4" s="1"/>
  <c r="AN139" i="4" s="1"/>
  <c r="AO139" i="4" s="1"/>
  <c r="AP139" i="4" s="1"/>
  <c r="AQ139" i="4" s="1"/>
  <c r="AR139" i="4" s="1"/>
  <c r="AS139" i="4" s="1"/>
  <c r="AT139" i="4" s="1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E140" i="4"/>
  <c r="AC140" i="4"/>
  <c r="AD140" i="4" s="1"/>
  <c r="AE140" i="4" s="1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E143" i="4"/>
  <c r="AC143" i="4" s="1"/>
  <c r="AD143" i="4" s="1"/>
  <c r="AE143" i="4" s="1"/>
  <c r="F143" i="4"/>
  <c r="G143" i="4"/>
  <c r="H143" i="4"/>
  <c r="AF143" i="4"/>
  <c r="AG143" i="4" s="1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E144" i="4"/>
  <c r="AC144" i="4"/>
  <c r="AD144" i="4" s="1"/>
  <c r="AE144" i="4" s="1"/>
  <c r="AF144" i="4" s="1"/>
  <c r="AG144" i="4" s="1"/>
  <c r="AH144" i="4" s="1"/>
  <c r="AI144" i="4" s="1"/>
  <c r="AJ144" i="4" s="1"/>
  <c r="AK144" i="4" s="1"/>
  <c r="AL144" i="4" s="1"/>
  <c r="AM144" i="4" s="1"/>
  <c r="AN144" i="4" s="1"/>
  <c r="AO144" i="4" s="1"/>
  <c r="AP144" i="4" s="1"/>
  <c r="AQ144" i="4" s="1"/>
  <c r="AR144" i="4" s="1"/>
  <c r="AS144" i="4" s="1"/>
  <c r="AT144" i="4" s="1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E146" i="4"/>
  <c r="AC146" i="4" s="1"/>
  <c r="AD146" i="4" s="1"/>
  <c r="AE146" i="4" s="1"/>
  <c r="AF146" i="4" s="1"/>
  <c r="F146" i="4"/>
  <c r="G146" i="4"/>
  <c r="H146" i="4"/>
  <c r="I146" i="4"/>
  <c r="AG146" i="4"/>
  <c r="AH146" i="4" s="1"/>
  <c r="AI146" i="4" s="1"/>
  <c r="AJ146" i="4" s="1"/>
  <c r="AK146" i="4" s="1"/>
  <c r="AL146" i="4" s="1"/>
  <c r="AM146" i="4" s="1"/>
  <c r="AN146" i="4" s="1"/>
  <c r="AO146" i="4" s="1"/>
  <c r="AP146" i="4" s="1"/>
  <c r="AQ146" i="4" s="1"/>
  <c r="AR146" i="4" s="1"/>
  <c r="AS146" i="4" s="1"/>
  <c r="AT146" i="4" s="1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E147" i="4"/>
  <c r="AC147" i="4" s="1"/>
  <c r="AD147" i="4" s="1"/>
  <c r="AE147" i="4" s="1"/>
  <c r="AF147" i="4" s="1"/>
  <c r="AG147" i="4" s="1"/>
  <c r="AH147" i="4" s="1"/>
  <c r="AI147" i="4" s="1"/>
  <c r="AJ147" i="4" s="1"/>
  <c r="AK147" i="4" s="1"/>
  <c r="AL147" i="4" s="1"/>
  <c r="AM147" i="4" s="1"/>
  <c r="AN147" i="4" s="1"/>
  <c r="AO147" i="4" s="1"/>
  <c r="AP147" i="4" s="1"/>
  <c r="AQ147" i="4" s="1"/>
  <c r="AR147" i="4" s="1"/>
  <c r="AS147" i="4" s="1"/>
  <c r="AT147" i="4" s="1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E148" i="4"/>
  <c r="AC148" i="4"/>
  <c r="AD148" i="4" s="1"/>
  <c r="AE148" i="4" s="1"/>
  <c r="AF148" i="4" s="1"/>
  <c r="AG148" i="4" s="1"/>
  <c r="AH148" i="4" s="1"/>
  <c r="AI148" i="4" s="1"/>
  <c r="AJ148" i="4" s="1"/>
  <c r="AK148" i="4" s="1"/>
  <c r="AL148" i="4" s="1"/>
  <c r="AM148" i="4" s="1"/>
  <c r="AN148" i="4" s="1"/>
  <c r="AO148" i="4" s="1"/>
  <c r="AP148" i="4" s="1"/>
  <c r="AQ148" i="4" s="1"/>
  <c r="AR148" i="4" s="1"/>
  <c r="AS148" i="4" s="1"/>
  <c r="AT148" i="4" s="1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E150" i="4"/>
  <c r="AC150" i="4"/>
  <c r="F150" i="4"/>
  <c r="AD150" i="4" s="1"/>
  <c r="AE150" i="4" s="1"/>
  <c r="AF150" i="4" s="1"/>
  <c r="AG150" i="4" s="1"/>
  <c r="AH150" i="4" s="1"/>
  <c r="AI150" i="4" s="1"/>
  <c r="AJ150" i="4" s="1"/>
  <c r="AK150" i="4" s="1"/>
  <c r="AL150" i="4" s="1"/>
  <c r="AM150" i="4" s="1"/>
  <c r="AN150" i="4" s="1"/>
  <c r="AO150" i="4" s="1"/>
  <c r="AP150" i="4" s="1"/>
  <c r="AQ150" i="4" s="1"/>
  <c r="AR150" i="4" s="1"/>
  <c r="AS150" i="4" s="1"/>
  <c r="AT150" i="4" s="1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E151" i="4"/>
  <c r="AC151" i="4" s="1"/>
  <c r="F151" i="4"/>
  <c r="AD151" i="4"/>
  <c r="AE151" i="4" s="1"/>
  <c r="AF151" i="4" s="1"/>
  <c r="AG151" i="4" s="1"/>
  <c r="AH151" i="4" s="1"/>
  <c r="AI151" i="4" s="1"/>
  <c r="AJ151" i="4" s="1"/>
  <c r="AK151" i="4" s="1"/>
  <c r="AL151" i="4" s="1"/>
  <c r="AM151" i="4" s="1"/>
  <c r="AN151" i="4" s="1"/>
  <c r="AO151" i="4" s="1"/>
  <c r="AP151" i="4" s="1"/>
  <c r="AQ151" i="4" s="1"/>
  <c r="AR151" i="4" s="1"/>
  <c r="AS151" i="4" s="1"/>
  <c r="AT151" i="4" s="1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E152" i="4"/>
  <c r="AC152" i="4" s="1"/>
  <c r="F152" i="4"/>
  <c r="AD152" i="4"/>
  <c r="AE152" i="4" s="1"/>
  <c r="AF152" i="4" s="1"/>
  <c r="AG152" i="4" s="1"/>
  <c r="AH152" i="4" s="1"/>
  <c r="AI152" i="4" s="1"/>
  <c r="AJ152" i="4" s="1"/>
  <c r="AK152" i="4" s="1"/>
  <c r="AL152" i="4" s="1"/>
  <c r="AM152" i="4" s="1"/>
  <c r="AN152" i="4" s="1"/>
  <c r="AO152" i="4" s="1"/>
  <c r="AP152" i="4" s="1"/>
  <c r="AQ152" i="4" s="1"/>
  <c r="AR152" i="4" s="1"/>
  <c r="AS152" i="4" s="1"/>
  <c r="AT152" i="4" s="1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E154" i="4"/>
  <c r="AC154" i="4"/>
  <c r="AD154" i="4" s="1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E155" i="4"/>
  <c r="AC155" i="4" s="1"/>
  <c r="AD155" i="4" s="1"/>
  <c r="F155" i="4"/>
  <c r="G155" i="4"/>
  <c r="AE155" i="4"/>
  <c r="AF155" i="4" s="1"/>
  <c r="AG155" i="4" s="1"/>
  <c r="AH155" i="4" s="1"/>
  <c r="AI155" i="4" s="1"/>
  <c r="AJ155" i="4" s="1"/>
  <c r="AK155" i="4" s="1"/>
  <c r="AL155" i="4" s="1"/>
  <c r="AM155" i="4" s="1"/>
  <c r="AN155" i="4" s="1"/>
  <c r="AO155" i="4" s="1"/>
  <c r="AP155" i="4" s="1"/>
  <c r="AQ155" i="4" s="1"/>
  <c r="AR155" i="4" s="1"/>
  <c r="AS155" i="4" s="1"/>
  <c r="AT155" i="4" s="1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E158" i="4"/>
  <c r="AC158" i="4" s="1"/>
  <c r="AD158" i="4" s="1"/>
  <c r="AE158" i="4" s="1"/>
  <c r="AF158" i="4" s="1"/>
  <c r="F158" i="4"/>
  <c r="G158" i="4"/>
  <c r="H158" i="4"/>
  <c r="I158" i="4"/>
  <c r="AG158" i="4"/>
  <c r="AH158" i="4" s="1"/>
  <c r="AI158" i="4" s="1"/>
  <c r="AJ158" i="4" s="1"/>
  <c r="AK158" i="4" s="1"/>
  <c r="AL158" i="4" s="1"/>
  <c r="AM158" i="4" s="1"/>
  <c r="AN158" i="4" s="1"/>
  <c r="AO158" i="4" s="1"/>
  <c r="AP158" i="4" s="1"/>
  <c r="AQ158" i="4" s="1"/>
  <c r="AR158" i="4" s="1"/>
  <c r="AS158" i="4" s="1"/>
  <c r="AT158" i="4" s="1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E160" i="4"/>
  <c r="AC160" i="4"/>
  <c r="AD160" i="4" s="1"/>
  <c r="AE160" i="4" s="1"/>
  <c r="AF160" i="4" s="1"/>
  <c r="AG160" i="4" s="1"/>
  <c r="AH160" i="4" s="1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E162" i="4"/>
  <c r="AC162" i="4"/>
  <c r="AD162" i="4" s="1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E163" i="4"/>
  <c r="AC163" i="4" s="1"/>
  <c r="F163" i="4"/>
  <c r="AD163" i="4"/>
  <c r="G163" i="4"/>
  <c r="AE163" i="4"/>
  <c r="H163" i="4"/>
  <c r="AF163" i="4"/>
  <c r="AG163" i="4" s="1"/>
  <c r="AH163" i="4" s="1"/>
  <c r="AI163" i="4" s="1"/>
  <c r="AJ163" i="4" s="1"/>
  <c r="AK163" i="4" s="1"/>
  <c r="AL163" i="4" s="1"/>
  <c r="AM163" i="4" s="1"/>
  <c r="AN163" i="4" s="1"/>
  <c r="AO163" i="4" s="1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E164" i="4"/>
  <c r="AC164" i="4" s="1"/>
  <c r="AD164" i="4" s="1"/>
  <c r="AE164" i="4" s="1"/>
  <c r="AF164" i="4" s="1"/>
  <c r="AG164" i="4" s="1"/>
  <c r="AH164" i="4" s="1"/>
  <c r="AI164" i="4" s="1"/>
  <c r="AJ164" i="4" s="1"/>
  <c r="F164" i="4"/>
  <c r="G164" i="4"/>
  <c r="H164" i="4"/>
  <c r="I164" i="4"/>
  <c r="J164" i="4"/>
  <c r="K164" i="4"/>
  <c r="L164" i="4"/>
  <c r="M164" i="4"/>
  <c r="AK164" i="4"/>
  <c r="AL164" i="4" s="1"/>
  <c r="AM164" i="4" s="1"/>
  <c r="AN164" i="4" s="1"/>
  <c r="AO164" i="4" s="1"/>
  <c r="AP164" i="4" s="1"/>
  <c r="AQ164" i="4" s="1"/>
  <c r="AR164" i="4" s="1"/>
  <c r="AS164" i="4" s="1"/>
  <c r="N164" i="4"/>
  <c r="O164" i="4"/>
  <c r="P164" i="4"/>
  <c r="Q164" i="4"/>
  <c r="R164" i="4"/>
  <c r="S164" i="4"/>
  <c r="T164" i="4"/>
  <c r="U164" i="4"/>
  <c r="V164" i="4"/>
  <c r="AT164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E166" i="4"/>
  <c r="AC166" i="4" s="1"/>
  <c r="AD166" i="4" s="1"/>
  <c r="AE166" i="4" s="1"/>
  <c r="AF166" i="4" s="1"/>
  <c r="AG166" i="4" s="1"/>
  <c r="AH166" i="4" s="1"/>
  <c r="AI166" i="4" s="1"/>
  <c r="AJ166" i="4" s="1"/>
  <c r="AK166" i="4" s="1"/>
  <c r="AL166" i="4" s="1"/>
  <c r="AM166" i="4" s="1"/>
  <c r="AN166" i="4" s="1"/>
  <c r="AO166" i="4" s="1"/>
  <c r="AP166" i="4" s="1"/>
  <c r="AQ166" i="4" s="1"/>
  <c r="AR166" i="4" s="1"/>
  <c r="AS166" i="4" s="1"/>
  <c r="AT166" i="4" s="1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E167" i="4"/>
  <c r="AC167" i="4" s="1"/>
  <c r="AD167" i="4" s="1"/>
  <c r="AE167" i="4" s="1"/>
  <c r="AF167" i="4" s="1"/>
  <c r="AG167" i="4" s="1"/>
  <c r="AH167" i="4" s="1"/>
  <c r="AI167" i="4" s="1"/>
  <c r="AJ167" i="4" s="1"/>
  <c r="AK167" i="4" s="1"/>
  <c r="AL167" i="4" s="1"/>
  <c r="AM167" i="4" s="1"/>
  <c r="AN167" i="4" s="1"/>
  <c r="AO167" i="4" s="1"/>
  <c r="AP167" i="4" s="1"/>
  <c r="AQ167" i="4" s="1"/>
  <c r="AR167" i="4" s="1"/>
  <c r="AS167" i="4" s="1"/>
  <c r="AT167" i="4" s="1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E168" i="4"/>
  <c r="AC168" i="4"/>
  <c r="AD168" i="4" s="1"/>
  <c r="AE168" i="4" s="1"/>
  <c r="AF168" i="4" s="1"/>
  <c r="AG168" i="4" s="1"/>
  <c r="AH168" i="4" s="1"/>
  <c r="AI168" i="4" s="1"/>
  <c r="AJ168" i="4" s="1"/>
  <c r="AK168" i="4" s="1"/>
  <c r="F168" i="4"/>
  <c r="G168" i="4"/>
  <c r="H168" i="4"/>
  <c r="I168" i="4"/>
  <c r="J168" i="4"/>
  <c r="K168" i="4"/>
  <c r="L168" i="4"/>
  <c r="M168" i="4"/>
  <c r="N168" i="4"/>
  <c r="AL168" i="4"/>
  <c r="AM168" i="4" s="1"/>
  <c r="AN168" i="4" s="1"/>
  <c r="AO168" i="4" s="1"/>
  <c r="AP168" i="4" s="1"/>
  <c r="AQ168" i="4" s="1"/>
  <c r="AR168" i="4" s="1"/>
  <c r="AS168" i="4" s="1"/>
  <c r="AT168" i="4" s="1"/>
  <c r="O168" i="4"/>
  <c r="P168" i="4"/>
  <c r="Q168" i="4"/>
  <c r="R168" i="4"/>
  <c r="S168" i="4"/>
  <c r="T168" i="4"/>
  <c r="U168" i="4"/>
  <c r="V168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E170" i="4"/>
  <c r="AC170" i="4"/>
  <c r="AD170" i="4" s="1"/>
  <c r="AE170" i="4" s="1"/>
  <c r="AF170" i="4" s="1"/>
  <c r="AG170" i="4" s="1"/>
  <c r="AH170" i="4" s="1"/>
  <c r="AI170" i="4" s="1"/>
  <c r="AJ170" i="4" s="1"/>
  <c r="AK170" i="4" s="1"/>
  <c r="AL170" i="4" s="1"/>
  <c r="AM170" i="4" s="1"/>
  <c r="AN170" i="4" s="1"/>
  <c r="AO170" i="4" s="1"/>
  <c r="AP170" i="4" s="1"/>
  <c r="AQ170" i="4" s="1"/>
  <c r="AR170" i="4" s="1"/>
  <c r="AS170" i="4" s="1"/>
  <c r="AT170" i="4" s="1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E171" i="4"/>
  <c r="AC171" i="4" s="1"/>
  <c r="F171" i="4"/>
  <c r="AD171" i="4"/>
  <c r="AE171" i="4" s="1"/>
  <c r="AF171" i="4" s="1"/>
  <c r="AG171" i="4" s="1"/>
  <c r="AH171" i="4" s="1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E172" i="4"/>
  <c r="AC172" i="4"/>
  <c r="F172" i="4"/>
  <c r="AD172" i="4"/>
  <c r="AE172" i="4" s="1"/>
  <c r="AF172" i="4" s="1"/>
  <c r="AG172" i="4" s="1"/>
  <c r="AH172" i="4" s="1"/>
  <c r="AI172" i="4" s="1"/>
  <c r="AJ172" i="4" s="1"/>
  <c r="AK172" i="4" s="1"/>
  <c r="AL172" i="4" s="1"/>
  <c r="AM172" i="4" s="1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E174" i="4"/>
  <c r="AC174" i="4"/>
  <c r="F174" i="4"/>
  <c r="AD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E175" i="4"/>
  <c r="AC175" i="4" s="1"/>
  <c r="F175" i="4"/>
  <c r="AD175" i="4"/>
  <c r="G175" i="4"/>
  <c r="AE175" i="4"/>
  <c r="AF175" i="4" s="1"/>
  <c r="AG175" i="4" s="1"/>
  <c r="AH175" i="4" s="1"/>
  <c r="AI175" i="4" s="1"/>
  <c r="AJ175" i="4" s="1"/>
  <c r="AK175" i="4" s="1"/>
  <c r="AL175" i="4" s="1"/>
  <c r="AM175" i="4" s="1"/>
  <c r="AN175" i="4" s="1"/>
  <c r="AO175" i="4" s="1"/>
  <c r="AP175" i="4" s="1"/>
  <c r="AQ175" i="4" s="1"/>
  <c r="AR175" i="4" s="1"/>
  <c r="AS175" i="4" s="1"/>
  <c r="AT175" i="4" s="1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E176" i="4"/>
  <c r="AC176" i="4"/>
  <c r="F176" i="4"/>
  <c r="AD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E178" i="4"/>
  <c r="AC178" i="4" s="1"/>
  <c r="AD178" i="4" s="1"/>
  <c r="AE178" i="4" s="1"/>
  <c r="F178" i="4"/>
  <c r="G178" i="4"/>
  <c r="H178" i="4"/>
  <c r="AF178" i="4"/>
  <c r="AG178" i="4" s="1"/>
  <c r="AH178" i="4" s="1"/>
  <c r="AI178" i="4" s="1"/>
  <c r="AJ178" i="4" s="1"/>
  <c r="AK178" i="4" s="1"/>
  <c r="AL178" i="4" s="1"/>
  <c r="AM178" i="4" s="1"/>
  <c r="I178" i="4"/>
  <c r="J178" i="4"/>
  <c r="K178" i="4"/>
  <c r="L178" i="4"/>
  <c r="M178" i="4"/>
  <c r="N178" i="4"/>
  <c r="O178" i="4"/>
  <c r="P178" i="4"/>
  <c r="AN178" i="4"/>
  <c r="AO178" i="4" s="1"/>
  <c r="AP178" i="4" s="1"/>
  <c r="AQ178" i="4" s="1"/>
  <c r="AR178" i="4" s="1"/>
  <c r="AS178" i="4" s="1"/>
  <c r="AT178" i="4" s="1"/>
  <c r="Q178" i="4"/>
  <c r="R178" i="4"/>
  <c r="S178" i="4"/>
  <c r="T178" i="4"/>
  <c r="U178" i="4"/>
  <c r="V178" i="4"/>
  <c r="E179" i="4"/>
  <c r="AC179" i="4" s="1"/>
  <c r="AD179" i="4" s="1"/>
  <c r="AE179" i="4" s="1"/>
  <c r="AF179" i="4" s="1"/>
  <c r="AG179" i="4" s="1"/>
  <c r="AH179" i="4" s="1"/>
  <c r="AI179" i="4" s="1"/>
  <c r="AJ179" i="4" s="1"/>
  <c r="AK179" i="4" s="1"/>
  <c r="AL179" i="4" s="1"/>
  <c r="AM179" i="4" s="1"/>
  <c r="AN179" i="4" s="1"/>
  <c r="AO179" i="4" s="1"/>
  <c r="AP179" i="4" s="1"/>
  <c r="AQ179" i="4" s="1"/>
  <c r="AR179" i="4" s="1"/>
  <c r="AS179" i="4" s="1"/>
  <c r="AT179" i="4" s="1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E180" i="4"/>
  <c r="AC180" i="4" s="1"/>
  <c r="AD180" i="4" s="1"/>
  <c r="AE180" i="4" s="1"/>
  <c r="AF180" i="4" s="1"/>
  <c r="AG180" i="4" s="1"/>
  <c r="AH180" i="4" s="1"/>
  <c r="AI180" i="4" s="1"/>
  <c r="F180" i="4"/>
  <c r="G180" i="4"/>
  <c r="H180" i="4"/>
  <c r="I180" i="4"/>
  <c r="J180" i="4"/>
  <c r="K180" i="4"/>
  <c r="L180" i="4"/>
  <c r="AJ180" i="4"/>
  <c r="AK180" i="4" s="1"/>
  <c r="AL180" i="4" s="1"/>
  <c r="AM180" i="4" s="1"/>
  <c r="AN180" i="4" s="1"/>
  <c r="AO180" i="4" s="1"/>
  <c r="AP180" i="4" s="1"/>
  <c r="AQ180" i="4" s="1"/>
  <c r="AR180" i="4" s="1"/>
  <c r="AS180" i="4" s="1"/>
  <c r="AT180" i="4" s="1"/>
  <c r="M180" i="4"/>
  <c r="N180" i="4"/>
  <c r="O180" i="4"/>
  <c r="P180" i="4"/>
  <c r="Q180" i="4"/>
  <c r="R180" i="4"/>
  <c r="S180" i="4"/>
  <c r="T180" i="4"/>
  <c r="U180" i="4"/>
  <c r="V180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E182" i="4"/>
  <c r="AC182" i="4" s="1"/>
  <c r="AD182" i="4" s="1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E183" i="4"/>
  <c r="AC183" i="4" s="1"/>
  <c r="F183" i="4"/>
  <c r="AD183" i="4"/>
  <c r="AE183" i="4" s="1"/>
  <c r="AF183" i="4" s="1"/>
  <c r="AG183" i="4" s="1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E184" i="4"/>
  <c r="AC184" i="4" s="1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E186" i="4"/>
  <c r="AC186" i="4" s="1"/>
  <c r="AD186" i="4" s="1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E187" i="4"/>
  <c r="AC187" i="4" s="1"/>
  <c r="F187" i="4"/>
  <c r="AD187" i="4"/>
  <c r="AE187" i="4" s="1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E188" i="4"/>
  <c r="AC188" i="4" s="1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E190" i="4"/>
  <c r="AC190" i="4" s="1"/>
  <c r="AD190" i="4" s="1"/>
  <c r="AE190" i="4" s="1"/>
  <c r="AF190" i="4" s="1"/>
  <c r="AG190" i="4" s="1"/>
  <c r="AH190" i="4" s="1"/>
  <c r="AI190" i="4" s="1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E191" i="4"/>
  <c r="AC191" i="4" s="1"/>
  <c r="F191" i="4"/>
  <c r="AD191" i="4"/>
  <c r="AE191" i="4" s="1"/>
  <c r="AF191" i="4" s="1"/>
  <c r="AG191" i="4" s="1"/>
  <c r="AH191" i="4" s="1"/>
  <c r="AI191" i="4" s="1"/>
  <c r="AJ191" i="4" s="1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E192" i="4"/>
  <c r="AC192" i="4" s="1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E194" i="4"/>
  <c r="AC194" i="4" s="1"/>
  <c r="AD194" i="4" s="1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E195" i="4"/>
  <c r="AC195" i="4" s="1"/>
  <c r="AD195" i="4" s="1"/>
  <c r="AE195" i="4" s="1"/>
  <c r="AF195" i="4" s="1"/>
  <c r="AG195" i="4" s="1"/>
  <c r="AH195" i="4" s="1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E196" i="4"/>
  <c r="AC196" i="4" s="1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E198" i="4"/>
  <c r="AC198" i="4" s="1"/>
  <c r="AD198" i="4" s="1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E199" i="4"/>
  <c r="AC199" i="4" s="1"/>
  <c r="F199" i="4"/>
  <c r="AD199" i="4"/>
  <c r="AE199" i="4" s="1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E202" i="4"/>
  <c r="AC202" i="4" s="1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E203" i="4"/>
  <c r="AC203" i="4"/>
  <c r="AD203" i="4" s="1"/>
  <c r="AE203" i="4" s="1"/>
  <c r="AF203" i="4" s="1"/>
  <c r="AG203" i="4" s="1"/>
  <c r="AH203" i="4" s="1"/>
  <c r="AI203" i="4" s="1"/>
  <c r="AJ203" i="4" s="1"/>
  <c r="AK203" i="4" s="1"/>
  <c r="AL203" i="4" s="1"/>
  <c r="AM203" i="4" s="1"/>
  <c r="AN203" i="4" s="1"/>
  <c r="AO203" i="4" s="1"/>
  <c r="AP203" i="4" s="1"/>
  <c r="AQ203" i="4" s="1"/>
  <c r="AR203" i="4" s="1"/>
  <c r="AS203" i="4" s="1"/>
  <c r="AT203" i="4" s="1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E204" i="4"/>
  <c r="AC204" i="4" s="1"/>
  <c r="F204" i="4"/>
  <c r="AD204" i="4" s="1"/>
  <c r="AE204" i="4" s="1"/>
  <c r="AF204" i="4" s="1"/>
  <c r="AG204" i="4" s="1"/>
  <c r="AH204" i="4" s="1"/>
  <c r="AI204" i="4" s="1"/>
  <c r="AJ204" i="4" s="1"/>
  <c r="AK204" i="4" s="1"/>
  <c r="AL204" i="4" s="1"/>
  <c r="AM204" i="4" s="1"/>
  <c r="AN204" i="4" s="1"/>
  <c r="AO204" i="4" s="1"/>
  <c r="AP204" i="4" s="1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AQ204" i="4"/>
  <c r="AR204" i="4" s="1"/>
  <c r="AS204" i="4" s="1"/>
  <c r="AT204" i="4" s="1"/>
  <c r="T204" i="4"/>
  <c r="U204" i="4"/>
  <c r="V204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E207" i="4"/>
  <c r="AC207" i="4"/>
  <c r="F207" i="4"/>
  <c r="AD207" i="4"/>
  <c r="AE207" i="4" s="1"/>
  <c r="AF207" i="4" s="1"/>
  <c r="AG207" i="4" s="1"/>
  <c r="AH207" i="4" s="1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E208" i="4"/>
  <c r="AC208" i="4" s="1"/>
  <c r="F208" i="4"/>
  <c r="AD208" i="4" s="1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E210" i="4"/>
  <c r="AC210" i="4" s="1"/>
  <c r="AD210" i="4" s="1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E211" i="4"/>
  <c r="AC211" i="4" s="1"/>
  <c r="F211" i="4"/>
  <c r="G211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E212" i="4"/>
  <c r="AC212" i="4" s="1"/>
  <c r="AD212" i="4" s="1"/>
  <c r="F212" i="4"/>
  <c r="G212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T213" i="4"/>
  <c r="U213" i="4"/>
  <c r="V213" i="4"/>
  <c r="E214" i="4"/>
  <c r="AC214" i="4" s="1"/>
  <c r="AD214" i="4" s="1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C16" i="21"/>
  <c r="AA16" i="21" s="1"/>
  <c r="Z16" i="21"/>
  <c r="D13" i="21"/>
  <c r="D16" i="21"/>
  <c r="E13" i="21"/>
  <c r="C17" i="21"/>
  <c r="Z17" i="21"/>
  <c r="AA17" i="21" s="1"/>
  <c r="D17" i="21"/>
  <c r="C18" i="21"/>
  <c r="Z18" i="21"/>
  <c r="AA18" i="21" s="1"/>
  <c r="D18" i="21"/>
  <c r="C19" i="21"/>
  <c r="Z19" i="21"/>
  <c r="AA19" i="21" s="1"/>
  <c r="AB19" i="21" s="1"/>
  <c r="D19" i="21"/>
  <c r="C20" i="21"/>
  <c r="Z20" i="21"/>
  <c r="AA20" i="21" s="1"/>
  <c r="D20" i="21"/>
  <c r="C21" i="21"/>
  <c r="Z21" i="21"/>
  <c r="AA21" i="21" s="1"/>
  <c r="AB21" i="21" s="1"/>
  <c r="D21" i="21"/>
  <c r="C22" i="21"/>
  <c r="Z22" i="21"/>
  <c r="AA22" i="21"/>
  <c r="AB22" i="21" s="1"/>
  <c r="D22" i="21"/>
  <c r="C23" i="21"/>
  <c r="Z23" i="21"/>
  <c r="AA23" i="21" s="1"/>
  <c r="D23" i="21"/>
  <c r="C24" i="21"/>
  <c r="Z24" i="21"/>
  <c r="AA24" i="21" s="1"/>
  <c r="D24" i="21"/>
  <c r="C25" i="21"/>
  <c r="Z25" i="21"/>
  <c r="AA25" i="21" s="1"/>
  <c r="D25" i="21"/>
  <c r="C26" i="21"/>
  <c r="Z26" i="21"/>
  <c r="AA26" i="21"/>
  <c r="D26" i="21"/>
  <c r="C27" i="21"/>
  <c r="Z27" i="21"/>
  <c r="D27" i="21"/>
  <c r="C28" i="21"/>
  <c r="Z28" i="21"/>
  <c r="AA28" i="21" s="1"/>
  <c r="D28" i="21"/>
  <c r="C29" i="21"/>
  <c r="Z29" i="21"/>
  <c r="AA29" i="21" s="1"/>
  <c r="D29" i="21"/>
  <c r="AB29" i="21"/>
  <c r="C30" i="21"/>
  <c r="Z30" i="21"/>
  <c r="AA30" i="21"/>
  <c r="AB30" i="21" s="1"/>
  <c r="D30" i="21"/>
  <c r="C31" i="21"/>
  <c r="Z31" i="21"/>
  <c r="D31" i="21"/>
  <c r="C32" i="21"/>
  <c r="Z32" i="21"/>
  <c r="AA32" i="21"/>
  <c r="D32" i="21"/>
  <c r="C33" i="21"/>
  <c r="AA33" i="21" s="1"/>
  <c r="Z33" i="21"/>
  <c r="D33" i="21"/>
  <c r="C34" i="21"/>
  <c r="Z34" i="21"/>
  <c r="AA34" i="21" s="1"/>
  <c r="D34" i="21"/>
  <c r="AB34" i="21"/>
  <c r="C35" i="21"/>
  <c r="Z35" i="21"/>
  <c r="AA35" i="21"/>
  <c r="D35" i="21"/>
  <c r="AB35" i="21"/>
  <c r="C36" i="21"/>
  <c r="AA36" i="21" s="1"/>
  <c r="Z36" i="21"/>
  <c r="D36" i="21"/>
  <c r="C37" i="21"/>
  <c r="Z37" i="21"/>
  <c r="AA37" i="21" s="1"/>
  <c r="AB37" i="21" s="1"/>
  <c r="D37" i="21"/>
  <c r="C38" i="21"/>
  <c r="Z38" i="21"/>
  <c r="AA38" i="21"/>
  <c r="AB38" i="21" s="1"/>
  <c r="D38" i="21"/>
  <c r="C39" i="21"/>
  <c r="Z39" i="21"/>
  <c r="AA39" i="21"/>
  <c r="D39" i="21"/>
  <c r="C40" i="21"/>
  <c r="Z40" i="21"/>
  <c r="AA40" i="21" s="1"/>
  <c r="D40" i="21"/>
  <c r="C41" i="21"/>
  <c r="Z41" i="21"/>
  <c r="D41" i="21"/>
  <c r="C42" i="21"/>
  <c r="Z42" i="21"/>
  <c r="AA42" i="21"/>
  <c r="D42" i="21"/>
  <c r="C43" i="21"/>
  <c r="AA43" i="21" s="1"/>
  <c r="Z43" i="21"/>
  <c r="D43" i="21"/>
  <c r="C44" i="21"/>
  <c r="Z44" i="21"/>
  <c r="AA44" i="21" s="1"/>
  <c r="D44" i="21"/>
  <c r="C45" i="21"/>
  <c r="Z45" i="21"/>
  <c r="AA45" i="21" s="1"/>
  <c r="AB45" i="21" s="1"/>
  <c r="D45" i="21"/>
  <c r="C46" i="21"/>
  <c r="Z46" i="21"/>
  <c r="AA46" i="21"/>
  <c r="D46" i="21"/>
  <c r="C47" i="21"/>
  <c r="AA47" i="21" s="1"/>
  <c r="Z47" i="21"/>
  <c r="D47" i="21"/>
  <c r="C48" i="21"/>
  <c r="Z48" i="21"/>
  <c r="AA48" i="21"/>
  <c r="AB48" i="21" s="1"/>
  <c r="D48" i="21"/>
  <c r="C49" i="21"/>
  <c r="Z49" i="21"/>
  <c r="AA49" i="21" s="1"/>
  <c r="AB49" i="21" s="1"/>
  <c r="D49" i="21"/>
  <c r="C50" i="21"/>
  <c r="Z50" i="21"/>
  <c r="AA50" i="21" s="1"/>
  <c r="D50" i="21"/>
  <c r="C51" i="21"/>
  <c r="AA51" i="21" s="1"/>
  <c r="Z51" i="21"/>
  <c r="D51" i="21"/>
  <c r="C52" i="21"/>
  <c r="Z52" i="21"/>
  <c r="AA52" i="21"/>
  <c r="AB52" i="21" s="1"/>
  <c r="D52" i="21"/>
  <c r="C53" i="21"/>
  <c r="Z53" i="21"/>
  <c r="D53" i="21"/>
  <c r="C54" i="21"/>
  <c r="Z54" i="21"/>
  <c r="AA54" i="21"/>
  <c r="AB54" i="21" s="1"/>
  <c r="D54" i="21"/>
  <c r="C55" i="21"/>
  <c r="Z55" i="21"/>
  <c r="AA55" i="21"/>
  <c r="D55" i="21"/>
  <c r="AB55" i="21"/>
  <c r="C56" i="21"/>
  <c r="Z56" i="21"/>
  <c r="AA56" i="21"/>
  <c r="AB56" i="21" s="1"/>
  <c r="D56" i="21"/>
  <c r="C57" i="21"/>
  <c r="Z57" i="21"/>
  <c r="AA57" i="21"/>
  <c r="D57" i="21"/>
  <c r="C58" i="21"/>
  <c r="Z58" i="21"/>
  <c r="D58" i="21"/>
  <c r="C59" i="21"/>
  <c r="Z59" i="21"/>
  <c r="AA59" i="21" s="1"/>
  <c r="D59" i="21"/>
  <c r="C60" i="21"/>
  <c r="Z60" i="21"/>
  <c r="AA60" i="21" s="1"/>
  <c r="D60" i="21"/>
  <c r="AB60" i="21"/>
  <c r="C61" i="21"/>
  <c r="Z61" i="21"/>
  <c r="AA61" i="21"/>
  <c r="D61" i="21"/>
  <c r="C62" i="21"/>
  <c r="Z62" i="21"/>
  <c r="AA62" i="21" s="1"/>
  <c r="AB62" i="21" s="1"/>
  <c r="D62" i="21"/>
  <c r="C63" i="21"/>
  <c r="Z63" i="21"/>
  <c r="AA63" i="21" s="1"/>
  <c r="D63" i="21"/>
  <c r="C64" i="21"/>
  <c r="Z64" i="21"/>
  <c r="AA64" i="21" s="1"/>
  <c r="D64" i="21"/>
  <c r="AB64" i="21"/>
  <c r="C65" i="21"/>
  <c r="Z65" i="21"/>
  <c r="AA65" i="21"/>
  <c r="D65" i="21"/>
  <c r="C66" i="21"/>
  <c r="Z66" i="21"/>
  <c r="AA66" i="21" s="1"/>
  <c r="AB66" i="21" s="1"/>
  <c r="D66" i="21"/>
  <c r="C67" i="21"/>
  <c r="Z67" i="21"/>
  <c r="AA67" i="21" s="1"/>
  <c r="D67" i="21"/>
  <c r="C68" i="21"/>
  <c r="Z68" i="21"/>
  <c r="AA68" i="21" s="1"/>
  <c r="D68" i="21"/>
  <c r="C69" i="21"/>
  <c r="Z69" i="21"/>
  <c r="AA69" i="21"/>
  <c r="D69" i="21"/>
  <c r="C70" i="21"/>
  <c r="Z70" i="21"/>
  <c r="AA70" i="21" s="1"/>
  <c r="AB70" i="21" s="1"/>
  <c r="D70" i="21"/>
  <c r="C71" i="21"/>
  <c r="Z71" i="21"/>
  <c r="AA71" i="21" s="1"/>
  <c r="AB71" i="21" s="1"/>
  <c r="D71" i="21"/>
  <c r="C72" i="21"/>
  <c r="Z72" i="21"/>
  <c r="AA72" i="21" s="1"/>
  <c r="AB72" i="21" s="1"/>
  <c r="D72" i="21"/>
  <c r="C73" i="21"/>
  <c r="Z73" i="21"/>
  <c r="AA73" i="21"/>
  <c r="D73" i="21"/>
  <c r="C74" i="21"/>
  <c r="Z74" i="21"/>
  <c r="D74" i="21"/>
  <c r="C75" i="21"/>
  <c r="Z75" i="21"/>
  <c r="AA75" i="21" s="1"/>
  <c r="D75" i="21"/>
  <c r="C76" i="21"/>
  <c r="Z76" i="21"/>
  <c r="D76" i="21"/>
  <c r="C77" i="21"/>
  <c r="Z77" i="21"/>
  <c r="AA77" i="21"/>
  <c r="AB77" i="21" s="1"/>
  <c r="D77" i="21"/>
  <c r="C78" i="21"/>
  <c r="Z78" i="21"/>
  <c r="D78" i="21"/>
  <c r="C79" i="21"/>
  <c r="Z79" i="21"/>
  <c r="AA79" i="21"/>
  <c r="AB79" i="21" s="1"/>
  <c r="D79" i="21"/>
  <c r="C80" i="21"/>
  <c r="Z80" i="21"/>
  <c r="AA80" i="21" s="1"/>
  <c r="D80" i="21"/>
  <c r="AB80" i="21"/>
  <c r="C81" i="21"/>
  <c r="Z81" i="21"/>
  <c r="AA81" i="21" s="1"/>
  <c r="D81" i="21"/>
  <c r="C82" i="21"/>
  <c r="Z82" i="21"/>
  <c r="D82" i="21"/>
  <c r="C83" i="21"/>
  <c r="Z83" i="21"/>
  <c r="AA83" i="21"/>
  <c r="AB83" i="21" s="1"/>
  <c r="D83" i="21"/>
  <c r="E83" i="21"/>
  <c r="C84" i="21"/>
  <c r="AA84" i="21" s="1"/>
  <c r="Z84" i="21"/>
  <c r="D84" i="21"/>
  <c r="C85" i="21"/>
  <c r="Z85" i="21"/>
  <c r="AA85" i="21" s="1"/>
  <c r="D85" i="21"/>
  <c r="C86" i="21"/>
  <c r="Z86" i="21"/>
  <c r="D86" i="21"/>
  <c r="C87" i="21"/>
  <c r="Z87" i="21"/>
  <c r="AA87" i="21" s="1"/>
  <c r="D87" i="21"/>
  <c r="C88" i="21"/>
  <c r="Z88" i="21"/>
  <c r="AA88" i="21" s="1"/>
  <c r="D88" i="21"/>
  <c r="AB88" i="21"/>
  <c r="C89" i="21"/>
  <c r="Z89" i="21"/>
  <c r="AA89" i="21" s="1"/>
  <c r="D89" i="21"/>
  <c r="C90" i="21"/>
  <c r="Z90" i="21"/>
  <c r="AA90" i="21" s="1"/>
  <c r="D90" i="21"/>
  <c r="E90" i="21"/>
  <c r="C91" i="21"/>
  <c r="Z91" i="21"/>
  <c r="AA91" i="21" s="1"/>
  <c r="D91" i="21"/>
  <c r="C92" i="21"/>
  <c r="Z92" i="21"/>
  <c r="AA92" i="21" s="1"/>
  <c r="AB92" i="21" s="1"/>
  <c r="D92" i="21"/>
  <c r="C93" i="21"/>
  <c r="Z93" i="21"/>
  <c r="AA93" i="21" s="1"/>
  <c r="D93" i="21"/>
  <c r="E93" i="21"/>
  <c r="C94" i="21"/>
  <c r="Z94" i="21"/>
  <c r="AA94" i="21" s="1"/>
  <c r="D94" i="21"/>
  <c r="C95" i="21"/>
  <c r="Z95" i="21"/>
  <c r="AA95" i="21" s="1"/>
  <c r="D95" i="21"/>
  <c r="C96" i="21"/>
  <c r="Z96" i="21"/>
  <c r="AA96" i="21" s="1"/>
  <c r="AB96" i="21" s="1"/>
  <c r="D96" i="21"/>
  <c r="C97" i="21"/>
  <c r="Z97" i="21"/>
  <c r="AA97" i="21" s="1"/>
  <c r="D97" i="21"/>
  <c r="E97" i="21"/>
  <c r="C98" i="21"/>
  <c r="Z98" i="21"/>
  <c r="AA98" i="21" s="1"/>
  <c r="D98" i="21"/>
  <c r="C99" i="21"/>
  <c r="Z99" i="21"/>
  <c r="AA99" i="21" s="1"/>
  <c r="D99" i="21"/>
  <c r="AB99" i="21"/>
  <c r="AC99" i="21" s="1"/>
  <c r="E99" i="21"/>
  <c r="C100" i="21"/>
  <c r="Z100" i="21"/>
  <c r="AA100" i="21" s="1"/>
  <c r="AB100" i="21" s="1"/>
  <c r="AC100" i="21" s="1"/>
  <c r="D100" i="21"/>
  <c r="E100" i="21"/>
  <c r="C101" i="21"/>
  <c r="Z101" i="21"/>
  <c r="AA101" i="21" s="1"/>
  <c r="D101" i="21"/>
  <c r="E101" i="21"/>
  <c r="C102" i="21"/>
  <c r="AA102" i="21" s="1"/>
  <c r="AB102" i="21" s="1"/>
  <c r="Z102" i="21"/>
  <c r="D102" i="21"/>
  <c r="E102" i="21"/>
  <c r="C103" i="21"/>
  <c r="Z103" i="21"/>
  <c r="AA103" i="21" s="1"/>
  <c r="D103" i="21"/>
  <c r="AB103" i="21"/>
  <c r="E103" i="21"/>
  <c r="C104" i="21"/>
  <c r="Z104" i="21"/>
  <c r="AA104" i="21"/>
  <c r="D104" i="21"/>
  <c r="E104" i="21"/>
  <c r="C105" i="21"/>
  <c r="Z105" i="21"/>
  <c r="AA105" i="21" s="1"/>
  <c r="D105" i="21"/>
  <c r="E105" i="21"/>
  <c r="C106" i="21"/>
  <c r="AA106" i="21" s="1"/>
  <c r="Z106" i="21"/>
  <c r="D106" i="21"/>
  <c r="E106" i="21"/>
  <c r="C107" i="21"/>
  <c r="Z107" i="21"/>
  <c r="AA107" i="21" s="1"/>
  <c r="D107" i="21"/>
  <c r="AB107" i="21"/>
  <c r="AC107" i="21" s="1"/>
  <c r="E107" i="21"/>
  <c r="C108" i="21"/>
  <c r="Z108" i="21"/>
  <c r="AA108" i="21"/>
  <c r="AB108" i="21" s="1"/>
  <c r="AC108" i="21" s="1"/>
  <c r="D108" i="21"/>
  <c r="E108" i="21"/>
  <c r="C109" i="21"/>
  <c r="Z109" i="21"/>
  <c r="AA109" i="21" s="1"/>
  <c r="D109" i="21"/>
  <c r="E109" i="21"/>
  <c r="C110" i="21"/>
  <c r="AA110" i="21" s="1"/>
  <c r="AB110" i="21" s="1"/>
  <c r="AC110" i="21" s="1"/>
  <c r="Z110" i="21"/>
  <c r="D110" i="21"/>
  <c r="E110" i="21"/>
  <c r="C111" i="21"/>
  <c r="Z111" i="21"/>
  <c r="AA111" i="21" s="1"/>
  <c r="D111" i="21"/>
  <c r="AB111" i="21"/>
  <c r="E111" i="21"/>
  <c r="C112" i="21"/>
  <c r="Z112" i="21"/>
  <c r="AA112" i="21"/>
  <c r="D112" i="21"/>
  <c r="E112" i="21"/>
  <c r="C113" i="21"/>
  <c r="Z113" i="21"/>
  <c r="AA113" i="21" s="1"/>
  <c r="D113" i="21"/>
  <c r="E113" i="21"/>
  <c r="C114" i="21"/>
  <c r="AA114" i="21" s="1"/>
  <c r="Z114" i="21"/>
  <c r="D114" i="21"/>
  <c r="E114" i="21"/>
  <c r="C115" i="21"/>
  <c r="Z115" i="21"/>
  <c r="AA115" i="21" s="1"/>
  <c r="D115" i="21"/>
  <c r="AB115" i="21"/>
  <c r="AC115" i="21" s="1"/>
  <c r="E115" i="21"/>
  <c r="C116" i="21"/>
  <c r="Z116" i="21"/>
  <c r="AA116" i="21"/>
  <c r="AB116" i="21" s="1"/>
  <c r="D116" i="21"/>
  <c r="E116" i="21"/>
  <c r="AC116" i="21"/>
  <c r="C117" i="21"/>
  <c r="Z117" i="21"/>
  <c r="AA117" i="21" s="1"/>
  <c r="D117" i="21"/>
  <c r="E117" i="21"/>
  <c r="C118" i="21"/>
  <c r="AA118" i="21" s="1"/>
  <c r="AB118" i="21" s="1"/>
  <c r="Z118" i="21"/>
  <c r="D118" i="21"/>
  <c r="E118" i="21"/>
  <c r="C119" i="21"/>
  <c r="Z119" i="21"/>
  <c r="AA119" i="21" s="1"/>
  <c r="D119" i="21"/>
  <c r="AB119" i="21"/>
  <c r="E119" i="21"/>
  <c r="C120" i="21"/>
  <c r="Z120" i="21"/>
  <c r="AA120" i="21"/>
  <c r="D120" i="21"/>
  <c r="E120" i="21"/>
  <c r="C121" i="21"/>
  <c r="Z121" i="21"/>
  <c r="AA121" i="21" s="1"/>
  <c r="D121" i="21"/>
  <c r="E121" i="21"/>
  <c r="C122" i="21"/>
  <c r="AA122" i="21" s="1"/>
  <c r="Z122" i="21"/>
  <c r="D122" i="21"/>
  <c r="E122" i="21"/>
  <c r="C123" i="21"/>
  <c r="Z123" i="21"/>
  <c r="AA123" i="21" s="1"/>
  <c r="D123" i="21"/>
  <c r="AB123" i="21"/>
  <c r="AC123" i="21" s="1"/>
  <c r="E123" i="21"/>
  <c r="C124" i="21"/>
  <c r="Z124" i="21"/>
  <c r="AA124" i="21"/>
  <c r="AB124" i="21" s="1"/>
  <c r="AC124" i="21" s="1"/>
  <c r="D124" i="21"/>
  <c r="E124" i="21"/>
  <c r="C125" i="21"/>
  <c r="Z125" i="21"/>
  <c r="AA125" i="21" s="1"/>
  <c r="D125" i="21"/>
  <c r="E125" i="21"/>
  <c r="C126" i="21"/>
  <c r="AA126" i="21" s="1"/>
  <c r="AB126" i="21" s="1"/>
  <c r="Z126" i="21"/>
  <c r="D126" i="21"/>
  <c r="E126" i="21"/>
  <c r="C127" i="21"/>
  <c r="Z127" i="21"/>
  <c r="AA127" i="21" s="1"/>
  <c r="D127" i="21"/>
  <c r="AB127" i="21"/>
  <c r="E127" i="21"/>
  <c r="C128" i="21"/>
  <c r="Z128" i="21"/>
  <c r="AA128" i="21"/>
  <c r="D128" i="21"/>
  <c r="E128" i="21"/>
  <c r="C129" i="21"/>
  <c r="Z129" i="21"/>
  <c r="AA129" i="21" s="1"/>
  <c r="D129" i="21"/>
  <c r="E129" i="21"/>
  <c r="C130" i="21"/>
  <c r="AA130" i="21" s="1"/>
  <c r="Z130" i="21"/>
  <c r="D130" i="21"/>
  <c r="E130" i="21"/>
  <c r="C131" i="21"/>
  <c r="Z131" i="21"/>
  <c r="AA131" i="21"/>
  <c r="D131" i="21"/>
  <c r="E131" i="21"/>
  <c r="C132" i="21"/>
  <c r="AA132" i="21" s="1"/>
  <c r="Z132" i="21"/>
  <c r="D132" i="21"/>
  <c r="AB132" i="21"/>
  <c r="AC132" i="21" s="1"/>
  <c r="E132" i="21"/>
  <c r="C133" i="21"/>
  <c r="Z133" i="21"/>
  <c r="AA133" i="21"/>
  <c r="D133" i="21"/>
  <c r="E133" i="21"/>
  <c r="C134" i="21"/>
  <c r="AA134" i="21" s="1"/>
  <c r="Z134" i="21"/>
  <c r="D134" i="21"/>
  <c r="E134" i="21"/>
  <c r="C135" i="21"/>
  <c r="Z135" i="21"/>
  <c r="AA135" i="21"/>
  <c r="D135" i="21"/>
  <c r="E135" i="21"/>
  <c r="C136" i="21"/>
  <c r="Z136" i="21"/>
  <c r="AA136" i="21" s="1"/>
  <c r="AB136" i="21" s="1"/>
  <c r="AC136" i="21" s="1"/>
  <c r="D136" i="21"/>
  <c r="E136" i="21"/>
  <c r="C137" i="21"/>
  <c r="Z137" i="21"/>
  <c r="AA137" i="21"/>
  <c r="D137" i="21"/>
  <c r="E137" i="21"/>
  <c r="C138" i="21"/>
  <c r="AA138" i="21" s="1"/>
  <c r="Z138" i="21"/>
  <c r="D138" i="21"/>
  <c r="E138" i="21"/>
  <c r="C139" i="21"/>
  <c r="Z139" i="21"/>
  <c r="AA139" i="21"/>
  <c r="D139" i="21"/>
  <c r="E139" i="21"/>
  <c r="C140" i="21"/>
  <c r="Z140" i="21"/>
  <c r="AA140" i="21" s="1"/>
  <c r="AB140" i="21" s="1"/>
  <c r="AC140" i="21" s="1"/>
  <c r="D140" i="21"/>
  <c r="E140" i="21"/>
  <c r="C141" i="21"/>
  <c r="Z141" i="21"/>
  <c r="AA141" i="21"/>
  <c r="D141" i="21"/>
  <c r="E141" i="21"/>
  <c r="C142" i="21"/>
  <c r="Z142" i="21"/>
  <c r="AA142" i="21" s="1"/>
  <c r="D142" i="21"/>
  <c r="E142" i="21"/>
  <c r="C143" i="21"/>
  <c r="Z143" i="21"/>
  <c r="AA143" i="21"/>
  <c r="D143" i="21"/>
  <c r="E143" i="21"/>
  <c r="C144" i="21"/>
  <c r="Z144" i="21"/>
  <c r="AA144" i="21" s="1"/>
  <c r="AB144" i="21" s="1"/>
  <c r="AC144" i="21" s="1"/>
  <c r="D144" i="21"/>
  <c r="E144" i="21"/>
  <c r="C145" i="21"/>
  <c r="Z145" i="21"/>
  <c r="AA145" i="21"/>
  <c r="D145" i="21"/>
  <c r="E145" i="21"/>
  <c r="C146" i="21"/>
  <c r="Z146" i="21"/>
  <c r="AA146" i="21" s="1"/>
  <c r="D146" i="21"/>
  <c r="E146" i="21"/>
  <c r="C147" i="21"/>
  <c r="Z147" i="21"/>
  <c r="AA147" i="21"/>
  <c r="AB147" i="21" s="1"/>
  <c r="D147" i="21"/>
  <c r="E147" i="21"/>
  <c r="AC147" i="21"/>
  <c r="C148" i="21"/>
  <c r="Z148" i="21"/>
  <c r="AA148" i="21" s="1"/>
  <c r="D148" i="21"/>
  <c r="AB148" i="21"/>
  <c r="AC148" i="21" s="1"/>
  <c r="E148" i="21"/>
  <c r="C149" i="21"/>
  <c r="Z149" i="21"/>
  <c r="AA149" i="21"/>
  <c r="D149" i="21"/>
  <c r="E149" i="21"/>
  <c r="C150" i="21"/>
  <c r="Z150" i="21"/>
  <c r="D150" i="21"/>
  <c r="E150" i="21"/>
  <c r="C151" i="21"/>
  <c r="Z151" i="21"/>
  <c r="AA151" i="21"/>
  <c r="AB151" i="21" s="1"/>
  <c r="D151" i="21"/>
  <c r="E151" i="21"/>
  <c r="AC151" i="21"/>
  <c r="C152" i="21"/>
  <c r="Z152" i="21"/>
  <c r="D152" i="21"/>
  <c r="E152" i="21"/>
  <c r="C153" i="21"/>
  <c r="Z153" i="21"/>
  <c r="AA153" i="21"/>
  <c r="AB153" i="21" s="1"/>
  <c r="D153" i="21"/>
  <c r="E153" i="21"/>
  <c r="AC153" i="21"/>
  <c r="C154" i="21"/>
  <c r="Z154" i="21"/>
  <c r="D154" i="21"/>
  <c r="E154" i="21"/>
  <c r="C155" i="21"/>
  <c r="Z155" i="21"/>
  <c r="AA155" i="21" s="1"/>
  <c r="D155" i="21"/>
  <c r="E155" i="21"/>
  <c r="C156" i="21"/>
  <c r="Z156" i="21"/>
  <c r="AA156" i="21" s="1"/>
  <c r="D156" i="21"/>
  <c r="AB156" i="21" s="1"/>
  <c r="AC156" i="21" s="1"/>
  <c r="E156" i="21"/>
  <c r="C157" i="21"/>
  <c r="Z157" i="21"/>
  <c r="AA157" i="21"/>
  <c r="AB157" i="21" s="1"/>
  <c r="D157" i="21"/>
  <c r="E157" i="21"/>
  <c r="AC157" i="21"/>
  <c r="C158" i="21"/>
  <c r="Z158" i="21"/>
  <c r="AA158" i="21" s="1"/>
  <c r="D158" i="21"/>
  <c r="AB158" i="21"/>
  <c r="AC158" i="21" s="1"/>
  <c r="E158" i="21"/>
  <c r="C159" i="21"/>
  <c r="Z159" i="21"/>
  <c r="AA159" i="21" s="1"/>
  <c r="D159" i="21"/>
  <c r="E159" i="21"/>
  <c r="C160" i="21"/>
  <c r="Z160" i="21"/>
  <c r="AA160" i="21" s="1"/>
  <c r="D160" i="21"/>
  <c r="E160" i="21"/>
  <c r="C161" i="21"/>
  <c r="Z161" i="21"/>
  <c r="AA161" i="21" s="1"/>
  <c r="D161" i="21"/>
  <c r="E161" i="21"/>
  <c r="C162" i="21"/>
  <c r="Z162" i="21"/>
  <c r="AA162" i="21" s="1"/>
  <c r="D162" i="21"/>
  <c r="E162" i="21"/>
  <c r="C163" i="21"/>
  <c r="Z163" i="21"/>
  <c r="AA163" i="21" s="1"/>
  <c r="D163" i="21"/>
  <c r="E163" i="21"/>
  <c r="C164" i="21"/>
  <c r="Z164" i="21"/>
  <c r="AA164" i="21" s="1"/>
  <c r="D164" i="21"/>
  <c r="AB164" i="21"/>
  <c r="E164" i="21"/>
  <c r="C165" i="21"/>
  <c r="Z165" i="21"/>
  <c r="AA165" i="21"/>
  <c r="AB165" i="21" s="1"/>
  <c r="D165" i="21"/>
  <c r="E165" i="21"/>
  <c r="C166" i="21"/>
  <c r="Z166" i="21"/>
  <c r="AA166" i="21"/>
  <c r="D166" i="21"/>
  <c r="E166" i="21"/>
  <c r="C167" i="21"/>
  <c r="AA167" i="21" s="1"/>
  <c r="Z167" i="21"/>
  <c r="D167" i="21"/>
  <c r="E167" i="21"/>
  <c r="C168" i="21"/>
  <c r="Z168" i="21"/>
  <c r="AA168" i="21" s="1"/>
  <c r="D168" i="21"/>
  <c r="E168" i="21"/>
  <c r="C169" i="21"/>
  <c r="Z169" i="21"/>
  <c r="AA169" i="21"/>
  <c r="D169" i="21"/>
  <c r="AB169" i="21"/>
  <c r="E169" i="21"/>
  <c r="C170" i="21"/>
  <c r="Z170" i="21"/>
  <c r="AA170" i="21"/>
  <c r="D170" i="21"/>
  <c r="E170" i="21"/>
  <c r="C171" i="21"/>
  <c r="Z171" i="21"/>
  <c r="D171" i="21"/>
  <c r="E171" i="21"/>
  <c r="C172" i="21"/>
  <c r="Z172" i="21"/>
  <c r="AA172" i="21" s="1"/>
  <c r="D172" i="21"/>
  <c r="E172" i="21"/>
  <c r="C173" i="21"/>
  <c r="Z173" i="21"/>
  <c r="AA173" i="21" s="1"/>
  <c r="D173" i="21"/>
  <c r="AB173" i="21"/>
  <c r="AC173" i="21" s="1"/>
  <c r="E173" i="21"/>
  <c r="C174" i="21"/>
  <c r="Z174" i="21"/>
  <c r="AA174" i="21"/>
  <c r="D174" i="21"/>
  <c r="E174" i="21"/>
  <c r="C175" i="21"/>
  <c r="AA175" i="21" s="1"/>
  <c r="Z175" i="21"/>
  <c r="D175" i="21"/>
  <c r="E175" i="21"/>
  <c r="C176" i="21"/>
  <c r="Z176" i="21"/>
  <c r="AA176" i="21"/>
  <c r="D176" i="21"/>
  <c r="E176" i="21"/>
  <c r="C177" i="21"/>
  <c r="AA177" i="21" s="1"/>
  <c r="Z177" i="21"/>
  <c r="D177" i="21"/>
  <c r="E177" i="21"/>
  <c r="C178" i="21"/>
  <c r="Z178" i="21"/>
  <c r="AA178" i="21"/>
  <c r="D178" i="21"/>
  <c r="E178" i="21"/>
  <c r="C179" i="21"/>
  <c r="AA179" i="21" s="1"/>
  <c r="Z179" i="21"/>
  <c r="D179" i="21"/>
  <c r="E179" i="21"/>
  <c r="C180" i="21"/>
  <c r="Z180" i="21"/>
  <c r="AA180" i="21"/>
  <c r="D180" i="21"/>
  <c r="E180" i="21"/>
  <c r="C181" i="21"/>
  <c r="AA181" i="21" s="1"/>
  <c r="AB181" i="21" s="1"/>
  <c r="AC181" i="21" s="1"/>
  <c r="Z181" i="21"/>
  <c r="D181" i="21"/>
  <c r="E181" i="21"/>
  <c r="C182" i="21"/>
  <c r="Z182" i="21"/>
  <c r="AA182" i="21"/>
  <c r="D182" i="21"/>
  <c r="E182" i="21"/>
  <c r="C183" i="21"/>
  <c r="AA183" i="21" s="1"/>
  <c r="Z183" i="21"/>
  <c r="D183" i="21"/>
  <c r="E183" i="21"/>
  <c r="C184" i="21"/>
  <c r="Z184" i="21"/>
  <c r="AA184" i="21"/>
  <c r="D184" i="21"/>
  <c r="E184" i="21"/>
  <c r="C185" i="21"/>
  <c r="AA185" i="21" s="1"/>
  <c r="Z185" i="21"/>
  <c r="D185" i="21"/>
  <c r="AB185" i="21"/>
  <c r="AC185" i="21" s="1"/>
  <c r="E185" i="21"/>
  <c r="C186" i="21"/>
  <c r="Z186" i="21"/>
  <c r="AA186" i="21"/>
  <c r="D186" i="21"/>
  <c r="E186" i="21"/>
  <c r="C187" i="21"/>
  <c r="AA187" i="21" s="1"/>
  <c r="Z187" i="21"/>
  <c r="D187" i="21"/>
  <c r="E187" i="21"/>
  <c r="C188" i="21"/>
  <c r="Z188" i="21"/>
  <c r="AA188" i="21"/>
  <c r="D188" i="21"/>
  <c r="E188" i="21"/>
  <c r="C189" i="21"/>
  <c r="AA189" i="21" s="1"/>
  <c r="Z189" i="21"/>
  <c r="D189" i="21"/>
  <c r="E189" i="21"/>
  <c r="C190" i="21"/>
  <c r="Z190" i="21"/>
  <c r="AA190" i="21"/>
  <c r="D190" i="21"/>
  <c r="E190" i="21"/>
  <c r="C191" i="21"/>
  <c r="AA191" i="21" s="1"/>
  <c r="Z191" i="21"/>
  <c r="D191" i="21"/>
  <c r="E191" i="21"/>
  <c r="C192" i="21"/>
  <c r="Z192" i="21"/>
  <c r="AA192" i="21"/>
  <c r="D192" i="21"/>
  <c r="E192" i="21"/>
  <c r="C193" i="21"/>
  <c r="AA193" i="21" s="1"/>
  <c r="Z193" i="21"/>
  <c r="D193" i="21"/>
  <c r="AB193" i="21"/>
  <c r="AC193" i="21" s="1"/>
  <c r="E193" i="21"/>
  <c r="C194" i="21"/>
  <c r="Z194" i="21"/>
  <c r="AA194" i="21"/>
  <c r="AB194" i="21" s="1"/>
  <c r="AC194" i="21" s="1"/>
  <c r="D194" i="21"/>
  <c r="E194" i="21"/>
  <c r="C195" i="21"/>
  <c r="AA195" i="21" s="1"/>
  <c r="Z195" i="21"/>
  <c r="D195" i="21"/>
  <c r="E195" i="21"/>
  <c r="C196" i="21"/>
  <c r="Z196" i="21"/>
  <c r="AA196" i="21"/>
  <c r="D196" i="21"/>
  <c r="E196" i="21"/>
  <c r="C197" i="21"/>
  <c r="AA197" i="21" s="1"/>
  <c r="AB197" i="21" s="1"/>
  <c r="AC197" i="21" s="1"/>
  <c r="Z197" i="21"/>
  <c r="D197" i="21"/>
  <c r="E197" i="21"/>
  <c r="C198" i="21"/>
  <c r="Z198" i="21"/>
  <c r="AA198" i="21" s="1"/>
  <c r="D198" i="21"/>
  <c r="E198" i="21"/>
  <c r="C199" i="21"/>
  <c r="AA199" i="21" s="1"/>
  <c r="Z199" i="21"/>
  <c r="D199" i="21"/>
  <c r="E199" i="21"/>
  <c r="C200" i="21"/>
  <c r="Z200" i="21"/>
  <c r="AA200" i="21"/>
  <c r="D200" i="21"/>
  <c r="E200" i="21"/>
  <c r="C201" i="21"/>
  <c r="AA201" i="21" s="1"/>
  <c r="Z201" i="21"/>
  <c r="D201" i="21"/>
  <c r="AB201" i="21"/>
  <c r="AC201" i="21" s="1"/>
  <c r="E201" i="21"/>
  <c r="C202" i="21"/>
  <c r="Z202" i="21"/>
  <c r="AA202" i="21"/>
  <c r="AB202" i="21" s="1"/>
  <c r="D202" i="21"/>
  <c r="E202" i="21"/>
  <c r="AC202" i="21"/>
  <c r="C203" i="21"/>
  <c r="AA203" i="21" s="1"/>
  <c r="Z203" i="21"/>
  <c r="D203" i="21"/>
  <c r="E203" i="21"/>
  <c r="C204" i="21"/>
  <c r="Z204" i="21"/>
  <c r="AA204" i="21"/>
  <c r="D204" i="21"/>
  <c r="E204" i="21"/>
  <c r="C205" i="21"/>
  <c r="AA205" i="21" s="1"/>
  <c r="Z205" i="21"/>
  <c r="D205" i="21"/>
  <c r="AB205" i="21"/>
  <c r="AC205" i="21" s="1"/>
  <c r="E205" i="21"/>
  <c r="C206" i="21"/>
  <c r="Z206" i="21"/>
  <c r="AA206" i="21" s="1"/>
  <c r="D206" i="21"/>
  <c r="E206" i="21"/>
  <c r="C207" i="21"/>
  <c r="AA207" i="21" s="1"/>
  <c r="Z207" i="21"/>
  <c r="D207" i="21"/>
  <c r="E207" i="21"/>
  <c r="C208" i="21"/>
  <c r="Z208" i="21"/>
  <c r="AA208" i="21"/>
  <c r="D208" i="21"/>
  <c r="E208" i="21"/>
  <c r="C209" i="21"/>
  <c r="AA209" i="21" s="1"/>
  <c r="Z209" i="21"/>
  <c r="D209" i="21"/>
  <c r="AB209" i="21"/>
  <c r="AC209" i="21" s="1"/>
  <c r="E209" i="21"/>
  <c r="C210" i="21"/>
  <c r="Z210" i="21"/>
  <c r="AA210" i="21" s="1"/>
  <c r="D210" i="21"/>
  <c r="E210" i="21"/>
  <c r="C211" i="21"/>
  <c r="AA211" i="21" s="1"/>
  <c r="Z211" i="21"/>
  <c r="D211" i="21"/>
  <c r="AB211" i="21"/>
  <c r="AC211" i="21" s="1"/>
  <c r="E211" i="21"/>
  <c r="C212" i="21"/>
  <c r="Z212" i="21"/>
  <c r="AA212" i="21"/>
  <c r="D212" i="21"/>
  <c r="E212" i="21"/>
  <c r="C213" i="21"/>
  <c r="AA213" i="21" s="1"/>
  <c r="Z213" i="21"/>
  <c r="D213" i="21"/>
  <c r="E213" i="21"/>
  <c r="C214" i="21"/>
  <c r="Z214" i="21"/>
  <c r="AA214" i="21" s="1"/>
  <c r="D214" i="21"/>
  <c r="E214" i="21"/>
  <c r="C15" i="21"/>
  <c r="AA15" i="21" s="1"/>
  <c r="Z15" i="21"/>
  <c r="D15" i="21"/>
  <c r="AB15" i="21"/>
  <c r="AC15" i="21" s="1"/>
  <c r="E15" i="21"/>
  <c r="AX17" i="4"/>
  <c r="AX19" i="4"/>
  <c r="AX22" i="4"/>
  <c r="AX23" i="4"/>
  <c r="AX24" i="4"/>
  <c r="AX34" i="4"/>
  <c r="AX35" i="4"/>
  <c r="AX36" i="4"/>
  <c r="AX37" i="4"/>
  <c r="AX38" i="4"/>
  <c r="AX39" i="4"/>
  <c r="AX40" i="4"/>
  <c r="AX42" i="4"/>
  <c r="AX45" i="4"/>
  <c r="AX48" i="4"/>
  <c r="AX49" i="4"/>
  <c r="AX53" i="4"/>
  <c r="AX58" i="4"/>
  <c r="AX60" i="4"/>
  <c r="AX61" i="4"/>
  <c r="AX68" i="4"/>
  <c r="AX70" i="4"/>
  <c r="AX73" i="4"/>
  <c r="AX74" i="4"/>
  <c r="AX75" i="4"/>
  <c r="AX77" i="4"/>
  <c r="AX79" i="4"/>
  <c r="AX80" i="4"/>
  <c r="AX86" i="4"/>
  <c r="AX87" i="4"/>
  <c r="AX90" i="4"/>
  <c r="AX93" i="4"/>
  <c r="AX94" i="4"/>
  <c r="AX100" i="4"/>
  <c r="AX101" i="4"/>
  <c r="AX104" i="4"/>
  <c r="AX108" i="4"/>
  <c r="AX110" i="4"/>
  <c r="AX114" i="4"/>
  <c r="AX115" i="4"/>
  <c r="AX116" i="4"/>
  <c r="AX119" i="4"/>
  <c r="AX122" i="4"/>
  <c r="AX123" i="4"/>
  <c r="AX126" i="4"/>
  <c r="AX127" i="4"/>
  <c r="AX128" i="4"/>
  <c r="AX130" i="4"/>
  <c r="AX132" i="4"/>
  <c r="AX134" i="4"/>
  <c r="AX135" i="4"/>
  <c r="AX139" i="4"/>
  <c r="AX144" i="4"/>
  <c r="AX146" i="4"/>
  <c r="AX147" i="4"/>
  <c r="AX148" i="4"/>
  <c r="AX149" i="4"/>
  <c r="AX150" i="4"/>
  <c r="AX151" i="4"/>
  <c r="AX152" i="4"/>
  <c r="AX155" i="4"/>
  <c r="AX158" i="4"/>
  <c r="AX164" i="4"/>
  <c r="AX166" i="4"/>
  <c r="AX167" i="4"/>
  <c r="AX168" i="4"/>
  <c r="AX170" i="4"/>
  <c r="AX175" i="4"/>
  <c r="AX178" i="4"/>
  <c r="AX179" i="4"/>
  <c r="AX180" i="4"/>
  <c r="AX203" i="4"/>
  <c r="AX204" i="4"/>
  <c r="E4" i="21"/>
  <c r="H4" i="21"/>
  <c r="E4" i="4"/>
  <c r="H4" i="4" s="1"/>
  <c r="E5" i="4"/>
  <c r="H5" i="4"/>
  <c r="E6" i="4"/>
  <c r="H6" i="4" s="1"/>
  <c r="E7" i="4"/>
  <c r="H7" i="4" s="1"/>
  <c r="E8" i="4"/>
  <c r="H8" i="4" s="1"/>
  <c r="G216" i="4"/>
  <c r="D217" i="4"/>
  <c r="D217" i="21"/>
  <c r="D13" i="4"/>
  <c r="E13" i="4"/>
  <c r="E5" i="21"/>
  <c r="H5" i="21"/>
  <c r="E6" i="21"/>
  <c r="H6" i="21"/>
  <c r="E7" i="21"/>
  <c r="H7" i="21"/>
  <c r="E8" i="21"/>
  <c r="H8" i="21" s="1"/>
  <c r="X16" i="21"/>
  <c r="X17" i="21"/>
  <c r="X18" i="21" s="1"/>
  <c r="X19" i="21" s="1"/>
  <c r="X20" i="21" s="1"/>
  <c r="X21" i="21" s="1"/>
  <c r="X22" i="21" s="1"/>
  <c r="X23" i="21" s="1"/>
  <c r="X24" i="21" s="1"/>
  <c r="X25" i="21"/>
  <c r="X26" i="21" s="1"/>
  <c r="X27" i="21" s="1"/>
  <c r="X28" i="21" s="1"/>
  <c r="X29" i="21" s="1"/>
  <c r="X30" i="21" s="1"/>
  <c r="X31" i="21" s="1"/>
  <c r="X32" i="21" s="1"/>
  <c r="X33" i="21" s="1"/>
  <c r="X34" i="21" s="1"/>
  <c r="X35" i="21" s="1"/>
  <c r="X36" i="21" s="1"/>
  <c r="X37" i="21" s="1"/>
  <c r="X38" i="21" s="1"/>
  <c r="X39" i="21" s="1"/>
  <c r="X40" i="21" s="1"/>
  <c r="X41" i="21" s="1"/>
  <c r="X42" i="21" s="1"/>
  <c r="X43" i="21" s="1"/>
  <c r="X44" i="21" s="1"/>
  <c r="X45" i="21" s="1"/>
  <c r="X46" i="21" s="1"/>
  <c r="X47" i="21" s="1"/>
  <c r="X48" i="21" s="1"/>
  <c r="X49" i="21" s="1"/>
  <c r="X50" i="21" s="1"/>
  <c r="X51" i="21" s="1"/>
  <c r="X52" i="21" s="1"/>
  <c r="X53" i="21" s="1"/>
  <c r="X54" i="21" s="1"/>
  <c r="X55" i="21" s="1"/>
  <c r="X56" i="21" s="1"/>
  <c r="X57" i="21" s="1"/>
  <c r="X58" i="21" s="1"/>
  <c r="X59" i="21" s="1"/>
  <c r="X60" i="21" s="1"/>
  <c r="X61" i="21" s="1"/>
  <c r="X62" i="21" s="1"/>
  <c r="X63" i="21" s="1"/>
  <c r="X64" i="21" s="1"/>
  <c r="X65" i="21" s="1"/>
  <c r="X66" i="21" s="1"/>
  <c r="X67" i="21" s="1"/>
  <c r="X68" i="21" s="1"/>
  <c r="X69" i="21" s="1"/>
  <c r="X70" i="21" s="1"/>
  <c r="X71" i="21" s="1"/>
  <c r="X72" i="21" s="1"/>
  <c r="X73" i="21" s="1"/>
  <c r="X74" i="21" s="1"/>
  <c r="X75" i="21" s="1"/>
  <c r="X76" i="21" s="1"/>
  <c r="X77" i="21" s="1"/>
  <c r="X78" i="21" s="1"/>
  <c r="X79" i="21" s="1"/>
  <c r="X80" i="21" s="1"/>
  <c r="X81" i="21" s="1"/>
  <c r="X82" i="21" s="1"/>
  <c r="X83" i="21" s="1"/>
  <c r="X84" i="21" s="1"/>
  <c r="X85" i="21" s="1"/>
  <c r="X86" i="21" s="1"/>
  <c r="X87" i="21" s="1"/>
  <c r="X88" i="21" s="1"/>
  <c r="X89" i="21" s="1"/>
  <c r="X90" i="21" s="1"/>
  <c r="X91" i="21" s="1"/>
  <c r="X92" i="21" s="1"/>
  <c r="X93" i="21" s="1"/>
  <c r="X94" i="21" s="1"/>
  <c r="X95" i="21" s="1"/>
  <c r="X96" i="21" s="1"/>
  <c r="X97" i="21" s="1"/>
  <c r="X98" i="21" s="1"/>
  <c r="X99" i="21" s="1"/>
  <c r="X100" i="21" s="1"/>
  <c r="X101" i="21" s="1"/>
  <c r="X102" i="21" s="1"/>
  <c r="X103" i="21" s="1"/>
  <c r="X104" i="21" s="1"/>
  <c r="X105" i="21" s="1"/>
  <c r="X106" i="21" s="1"/>
  <c r="X107" i="21" s="1"/>
  <c r="X108" i="21" s="1"/>
  <c r="X109" i="21" s="1"/>
  <c r="X110" i="21" s="1"/>
  <c r="X111" i="21" s="1"/>
  <c r="X112" i="21" s="1"/>
  <c r="X113" i="21" s="1"/>
  <c r="X114" i="21" s="1"/>
  <c r="X115" i="21" s="1"/>
  <c r="X116" i="21" s="1"/>
  <c r="X117" i="21" s="1"/>
  <c r="X118" i="21" s="1"/>
  <c r="X119" i="21" s="1"/>
  <c r="X120" i="21" s="1"/>
  <c r="X121" i="21" s="1"/>
  <c r="X122" i="21" s="1"/>
  <c r="X123" i="21" s="1"/>
  <c r="X124" i="21" s="1"/>
  <c r="X125" i="21" s="1"/>
  <c r="X126" i="21" s="1"/>
  <c r="X127" i="21" s="1"/>
  <c r="X128" i="21" s="1"/>
  <c r="X129" i="21" s="1"/>
  <c r="X130" i="21" s="1"/>
  <c r="X131" i="21" s="1"/>
  <c r="X132" i="21" s="1"/>
  <c r="X133" i="21" s="1"/>
  <c r="X134" i="21" s="1"/>
  <c r="X135" i="21" s="1"/>
  <c r="X136" i="21" s="1"/>
  <c r="X137" i="21" s="1"/>
  <c r="X138" i="21" s="1"/>
  <c r="X139" i="21" s="1"/>
  <c r="X140" i="21" s="1"/>
  <c r="X141" i="21" s="1"/>
  <c r="X142" i="21" s="1"/>
  <c r="X143" i="21" s="1"/>
  <c r="X144" i="21" s="1"/>
  <c r="X145" i="21" s="1"/>
  <c r="X146" i="21" s="1"/>
  <c r="X147" i="21" s="1"/>
  <c r="X148" i="21" s="1"/>
  <c r="X149" i="21" s="1"/>
  <c r="X150" i="21" s="1"/>
  <c r="X151" i="21" s="1"/>
  <c r="X152" i="21" s="1"/>
  <c r="X153" i="21" s="1"/>
  <c r="X154" i="21" s="1"/>
  <c r="X155" i="21" s="1"/>
  <c r="X156" i="21" s="1"/>
  <c r="X157" i="21" s="1"/>
  <c r="X158" i="21" s="1"/>
  <c r="X159" i="21" s="1"/>
  <c r="X160" i="21" s="1"/>
  <c r="X161" i="21" s="1"/>
  <c r="X162" i="21" s="1"/>
  <c r="X163" i="21" s="1"/>
  <c r="X164" i="21" s="1"/>
  <c r="X165" i="21" s="1"/>
  <c r="X166" i="21" s="1"/>
  <c r="X167" i="21" s="1"/>
  <c r="X168" i="21" s="1"/>
  <c r="X169" i="21" s="1"/>
  <c r="X170" i="21" s="1"/>
  <c r="X171" i="21" s="1"/>
  <c r="X172" i="21" s="1"/>
  <c r="X173" i="21" s="1"/>
  <c r="X174" i="21" s="1"/>
  <c r="X175" i="21" s="1"/>
  <c r="X176" i="21" s="1"/>
  <c r="X177" i="21" s="1"/>
  <c r="X178" i="21" s="1"/>
  <c r="X179" i="21" s="1"/>
  <c r="X180" i="21" s="1"/>
  <c r="X181" i="21" s="1"/>
  <c r="X182" i="21" s="1"/>
  <c r="X183" i="21" s="1"/>
  <c r="X184" i="21" s="1"/>
  <c r="X185" i="21" s="1"/>
  <c r="X186" i="21" s="1"/>
  <c r="X187" i="21" s="1"/>
  <c r="X188" i="21" s="1"/>
  <c r="X189" i="21" s="1"/>
  <c r="X190" i="21" s="1"/>
  <c r="X191" i="21" s="1"/>
  <c r="X192" i="21" s="1"/>
  <c r="X193" i="21" s="1"/>
  <c r="X194" i="21" s="1"/>
  <c r="X195" i="21" s="1"/>
  <c r="X196" i="21" s="1"/>
  <c r="X197" i="21" s="1"/>
  <c r="X198" i="21" s="1"/>
  <c r="X199" i="21" s="1"/>
  <c r="X200" i="21" s="1"/>
  <c r="X201" i="21" s="1"/>
  <c r="X202" i="21" s="1"/>
  <c r="X203" i="21" s="1"/>
  <c r="X204" i="21" s="1"/>
  <c r="X205" i="21" s="1"/>
  <c r="X206" i="21" s="1"/>
  <c r="X207" i="21" s="1"/>
  <c r="X208" i="21" s="1"/>
  <c r="X209" i="21" s="1"/>
  <c r="X210" i="21" s="1"/>
  <c r="X211" i="21" s="1"/>
  <c r="X212" i="21" s="1"/>
  <c r="X213" i="21" s="1"/>
  <c r="X214" i="21" s="1"/>
  <c r="A16" i="2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A13" i="21"/>
  <c r="AB13" i="21"/>
  <c r="AA13" i="4"/>
  <c r="D218" i="21"/>
  <c r="D216" i="21"/>
  <c r="AB13" i="4"/>
  <c r="AC13" i="21"/>
  <c r="F216" i="4"/>
  <c r="F217" i="4"/>
  <c r="J216" i="4"/>
  <c r="J217" i="4"/>
  <c r="N216" i="4"/>
  <c r="N217" i="4"/>
  <c r="R216" i="4"/>
  <c r="R217" i="4"/>
  <c r="V216" i="4"/>
  <c r="V217" i="4"/>
  <c r="G217" i="4"/>
  <c r="K216" i="4"/>
  <c r="K217" i="4"/>
  <c r="O216" i="4"/>
  <c r="O217" i="4"/>
  <c r="S216" i="4"/>
  <c r="S217" i="4"/>
  <c r="D216" i="4"/>
  <c r="P216" i="4"/>
  <c r="P217" i="4"/>
  <c r="E217" i="4"/>
  <c r="E216" i="4"/>
  <c r="I217" i="4"/>
  <c r="I216" i="4"/>
  <c r="M217" i="4"/>
  <c r="M216" i="4"/>
  <c r="Q217" i="4"/>
  <c r="Q216" i="4"/>
  <c r="U217" i="4"/>
  <c r="U216" i="4"/>
  <c r="C5" i="2"/>
  <c r="D5" i="2"/>
  <c r="E5" i="2" s="1"/>
  <c r="F5" i="2" s="1"/>
  <c r="X16" i="4"/>
  <c r="X17" i="4"/>
  <c r="X18" i="4" s="1"/>
  <c r="X19" i="4" s="1"/>
  <c r="X20" i="4" s="1"/>
  <c r="X21" i="4" s="1"/>
  <c r="X22" i="4" s="1"/>
  <c r="X23" i="4"/>
  <c r="X24" i="4" s="1"/>
  <c r="X25" i="4" s="1"/>
  <c r="X26" i="4" s="1"/>
  <c r="X27" i="4" s="1"/>
  <c r="X28" i="4" s="1"/>
  <c r="X29" i="4" s="1"/>
  <c r="X30" i="4" s="1"/>
  <c r="X31" i="4" s="1"/>
  <c r="X32" i="4" s="1"/>
  <c r="X33" i="4" s="1"/>
  <c r="X34" i="4" s="1"/>
  <c r="X35" i="4" s="1"/>
  <c r="X36" i="4" s="1"/>
  <c r="X37" i="4" s="1"/>
  <c r="X38" i="4" s="1"/>
  <c r="X39" i="4" s="1"/>
  <c r="X40" i="4" s="1"/>
  <c r="X41" i="4" s="1"/>
  <c r="X42" i="4" s="1"/>
  <c r="X43" i="4" s="1"/>
  <c r="X44" i="4" s="1"/>
  <c r="X45" i="4" s="1"/>
  <c r="X46" i="4" s="1"/>
  <c r="X47" i="4" s="1"/>
  <c r="X48" i="4" s="1"/>
  <c r="X49" i="4" s="1"/>
  <c r="X50" i="4" s="1"/>
  <c r="X51" i="4" s="1"/>
  <c r="X52" i="4" s="1"/>
  <c r="X53" i="4" s="1"/>
  <c r="X54" i="4" s="1"/>
  <c r="X55" i="4" s="1"/>
  <c r="X56" i="4" s="1"/>
  <c r="X57" i="4" s="1"/>
  <c r="X58" i="4" s="1"/>
  <c r="X59" i="4" s="1"/>
  <c r="X60" i="4" s="1"/>
  <c r="X61" i="4" s="1"/>
  <c r="X62" i="4" s="1"/>
  <c r="X63" i="4" s="1"/>
  <c r="X64" i="4" s="1"/>
  <c r="X65" i="4" s="1"/>
  <c r="X66" i="4" s="1"/>
  <c r="X67" i="4" s="1"/>
  <c r="X68" i="4" s="1"/>
  <c r="X69" i="4" s="1"/>
  <c r="X70" i="4" s="1"/>
  <c r="X71" i="4" s="1"/>
  <c r="X72" i="4" s="1"/>
  <c r="X73" i="4" s="1"/>
  <c r="X74" i="4" s="1"/>
  <c r="X75" i="4" s="1"/>
  <c r="X76" i="4" s="1"/>
  <c r="X77" i="4" s="1"/>
  <c r="X78" i="4" s="1"/>
  <c r="X79" i="4" s="1"/>
  <c r="X80" i="4" s="1"/>
  <c r="X81" i="4" s="1"/>
  <c r="X82" i="4" s="1"/>
  <c r="X83" i="4" s="1"/>
  <c r="X84" i="4" s="1"/>
  <c r="X85" i="4" s="1"/>
  <c r="X86" i="4" s="1"/>
  <c r="X87" i="4" s="1"/>
  <c r="X88" i="4" s="1"/>
  <c r="X89" i="4" s="1"/>
  <c r="X90" i="4" s="1"/>
  <c r="X91" i="4" s="1"/>
  <c r="X92" i="4" s="1"/>
  <c r="X93" i="4" s="1"/>
  <c r="X94" i="4" s="1"/>
  <c r="X95" i="4" s="1"/>
  <c r="X96" i="4" s="1"/>
  <c r="X97" i="4" s="1"/>
  <c r="X98" i="4" s="1"/>
  <c r="X99" i="4" s="1"/>
  <c r="X100" i="4" s="1"/>
  <c r="X101" i="4" s="1"/>
  <c r="X102" i="4" s="1"/>
  <c r="X103" i="4" s="1"/>
  <c r="X104" i="4" s="1"/>
  <c r="X105" i="4" s="1"/>
  <c r="X106" i="4" s="1"/>
  <c r="X107" i="4" s="1"/>
  <c r="X108" i="4" s="1"/>
  <c r="X109" i="4" s="1"/>
  <c r="X110" i="4" s="1"/>
  <c r="X111" i="4" s="1"/>
  <c r="X112" i="4" s="1"/>
  <c r="X113" i="4" s="1"/>
  <c r="X114" i="4" s="1"/>
  <c r="X115" i="4" s="1"/>
  <c r="X116" i="4" s="1"/>
  <c r="X117" i="4" s="1"/>
  <c r="X118" i="4" s="1"/>
  <c r="X119" i="4" s="1"/>
  <c r="X120" i="4" s="1"/>
  <c r="X121" i="4" s="1"/>
  <c r="X122" i="4" s="1"/>
  <c r="X123" i="4" s="1"/>
  <c r="X124" i="4" s="1"/>
  <c r="X125" i="4" s="1"/>
  <c r="X126" i="4" s="1"/>
  <c r="X127" i="4" s="1"/>
  <c r="X128" i="4" s="1"/>
  <c r="X129" i="4" s="1"/>
  <c r="X130" i="4" s="1"/>
  <c r="X131" i="4" s="1"/>
  <c r="X132" i="4" s="1"/>
  <c r="X133" i="4" s="1"/>
  <c r="X134" i="4" s="1"/>
  <c r="X135" i="4" s="1"/>
  <c r="X136" i="4" s="1"/>
  <c r="X137" i="4" s="1"/>
  <c r="X138" i="4" s="1"/>
  <c r="X139" i="4" s="1"/>
  <c r="X140" i="4" s="1"/>
  <c r="X141" i="4" s="1"/>
  <c r="X142" i="4" s="1"/>
  <c r="X143" i="4" s="1"/>
  <c r="X144" i="4" s="1"/>
  <c r="X145" i="4" s="1"/>
  <c r="X146" i="4" s="1"/>
  <c r="X147" i="4" s="1"/>
  <c r="X148" i="4" s="1"/>
  <c r="X149" i="4" s="1"/>
  <c r="X150" i="4" s="1"/>
  <c r="X151" i="4" s="1"/>
  <c r="X152" i="4" s="1"/>
  <c r="X153" i="4" s="1"/>
  <c r="X154" i="4" s="1"/>
  <c r="X155" i="4" s="1"/>
  <c r="X156" i="4" s="1"/>
  <c r="X157" i="4" s="1"/>
  <c r="X158" i="4" s="1"/>
  <c r="X159" i="4" s="1"/>
  <c r="X160" i="4" s="1"/>
  <c r="X161" i="4" s="1"/>
  <c r="X162" i="4" s="1"/>
  <c r="X163" i="4" s="1"/>
  <c r="X164" i="4" s="1"/>
  <c r="X165" i="4" s="1"/>
  <c r="X166" i="4" s="1"/>
  <c r="X167" i="4" s="1"/>
  <c r="X168" i="4" s="1"/>
  <c r="X169" i="4" s="1"/>
  <c r="X170" i="4" s="1"/>
  <c r="X171" i="4" s="1"/>
  <c r="X172" i="4" s="1"/>
  <c r="X173" i="4" s="1"/>
  <c r="X174" i="4" s="1"/>
  <c r="X175" i="4" s="1"/>
  <c r="X176" i="4" s="1"/>
  <c r="X177" i="4" s="1"/>
  <c r="X178" i="4" s="1"/>
  <c r="X179" i="4" s="1"/>
  <c r="X180" i="4" s="1"/>
  <c r="X181" i="4" s="1"/>
  <c r="X182" i="4" s="1"/>
  <c r="X183" i="4" s="1"/>
  <c r="X184" i="4" s="1"/>
  <c r="X185" i="4" s="1"/>
  <c r="X186" i="4" s="1"/>
  <c r="X187" i="4" s="1"/>
  <c r="X188" i="4" s="1"/>
  <c r="X189" i="4" s="1"/>
  <c r="X190" i="4" s="1"/>
  <c r="X191" i="4" s="1"/>
  <c r="X192" i="4" s="1"/>
  <c r="X193" i="4" s="1"/>
  <c r="X194" i="4" s="1"/>
  <c r="X195" i="4" s="1"/>
  <c r="X196" i="4" s="1"/>
  <c r="X197" i="4" s="1"/>
  <c r="X198" i="4" s="1"/>
  <c r="X199" i="4" s="1"/>
  <c r="X200" i="4" s="1"/>
  <c r="X201" i="4" s="1"/>
  <c r="X202" i="4" s="1"/>
  <c r="X203" i="4" s="1"/>
  <c r="X204" i="4" s="1"/>
  <c r="X205" i="4" s="1"/>
  <c r="X206" i="4" s="1"/>
  <c r="X207" i="4" s="1"/>
  <c r="X208" i="4" s="1"/>
  <c r="X209" i="4" s="1"/>
  <c r="X210" i="4" s="1"/>
  <c r="X211" i="4" s="1"/>
  <c r="X212" i="4" s="1"/>
  <c r="X213" i="4" s="1"/>
  <c r="X214" i="4" s="1"/>
  <c r="C7" i="2"/>
  <c r="A16" i="4"/>
  <c r="A17" i="4"/>
  <c r="A18" i="4" s="1"/>
  <c r="A19" i="4" s="1"/>
  <c r="A20" i="4" s="1"/>
  <c r="A21" i="4" s="1"/>
  <c r="A22" i="4" s="1"/>
  <c r="A23" i="4"/>
  <c r="A24" i="4" s="1"/>
  <c r="A25" i="4" s="1"/>
  <c r="A26" i="4" s="1"/>
  <c r="A27" i="4" s="1"/>
  <c r="A28" i="4" s="1"/>
  <c r="A29" i="4" s="1"/>
  <c r="A30" i="4" s="1"/>
  <c r="A31" i="4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C18" i="2"/>
  <c r="C6" i="2"/>
  <c r="D8" i="2"/>
  <c r="D7" i="2"/>
  <c r="D17" i="2"/>
  <c r="E17" i="2" s="1"/>
  <c r="D9" i="2"/>
  <c r="E9" i="2" s="1"/>
  <c r="F9" i="2" s="1"/>
  <c r="D6" i="2"/>
  <c r="E6" i="2" s="1"/>
  <c r="F6" i="2"/>
  <c r="E8" i="2"/>
  <c r="F8" i="2" s="1"/>
  <c r="F26" i="2"/>
  <c r="F19" i="2"/>
  <c r="F20" i="2"/>
  <c r="F13" i="4"/>
  <c r="AC13" i="4"/>
  <c r="F23" i="2"/>
  <c r="F18" i="2"/>
  <c r="F24" i="2"/>
  <c r="U218" i="4"/>
  <c r="E218" i="4"/>
  <c r="Q218" i="4"/>
  <c r="M218" i="4"/>
  <c r="H9" i="4"/>
  <c r="I218" i="4"/>
  <c r="V218" i="4"/>
  <c r="F218" i="4"/>
  <c r="P218" i="4"/>
  <c r="P222" i="4" s="1"/>
  <c r="S218" i="4"/>
  <c r="D218" i="4"/>
  <c r="G218" i="4"/>
  <c r="J218" i="4"/>
  <c r="K218" i="4"/>
  <c r="N218" i="4"/>
  <c r="O218" i="4"/>
  <c r="R218" i="4"/>
  <c r="R222" i="4" s="1"/>
  <c r="H9" i="21"/>
  <c r="R221" i="21" s="1"/>
  <c r="F17" i="2"/>
  <c r="F28" i="2" s="1"/>
  <c r="F29" i="2" s="1"/>
  <c r="F25" i="2"/>
  <c r="F22" i="2"/>
  <c r="F21" i="2"/>
  <c r="AD13" i="4"/>
  <c r="G13" i="4"/>
  <c r="J221" i="4"/>
  <c r="J222" i="4" s="1"/>
  <c r="P221" i="4"/>
  <c r="D221" i="4"/>
  <c r="T221" i="4"/>
  <c r="M221" i="4"/>
  <c r="M222" i="4" s="1"/>
  <c r="H221" i="4"/>
  <c r="R221" i="4"/>
  <c r="Q221" i="4"/>
  <c r="Q222" i="4" s="1"/>
  <c r="F221" i="4"/>
  <c r="V221" i="4"/>
  <c r="V222" i="4"/>
  <c r="F221" i="21"/>
  <c r="N221" i="21"/>
  <c r="H13" i="4"/>
  <c r="I13" i="4" s="1"/>
  <c r="J13" i="4" s="1"/>
  <c r="K13" i="4" s="1"/>
  <c r="L13" i="4" s="1"/>
  <c r="AJ13" i="4" s="1"/>
  <c r="AE13" i="4"/>
  <c r="AF13" i="4"/>
  <c r="AG13" i="4"/>
  <c r="AH13" i="4"/>
  <c r="AI13" i="4"/>
  <c r="M13" i="4"/>
  <c r="AK13" i="4" s="1"/>
  <c r="AB200" i="4" l="1"/>
  <c r="AC200" i="4" s="1"/>
  <c r="AD200" i="4" s="1"/>
  <c r="AE200" i="4" s="1"/>
  <c r="AF200" i="4" s="1"/>
  <c r="AG200" i="4" s="1"/>
  <c r="AH200" i="4" s="1"/>
  <c r="AI200" i="4" s="1"/>
  <c r="AJ200" i="4" s="1"/>
  <c r="AK200" i="4" s="1"/>
  <c r="AL200" i="4" s="1"/>
  <c r="AM200" i="4" s="1"/>
  <c r="AN200" i="4" s="1"/>
  <c r="AO200" i="4" s="1"/>
  <c r="AP200" i="4" s="1"/>
  <c r="AQ200" i="4" s="1"/>
  <c r="AR200" i="4" s="1"/>
  <c r="AS200" i="4" s="1"/>
  <c r="AT200" i="4" s="1"/>
  <c r="C216" i="4"/>
  <c r="C218" i="4"/>
  <c r="C217" i="4"/>
  <c r="F222" i="4"/>
  <c r="AB214" i="21"/>
  <c r="AC214" i="21" s="1"/>
  <c r="AB155" i="21"/>
  <c r="AC155" i="21" s="1"/>
  <c r="AB136" i="4"/>
  <c r="AC136" i="4" s="1"/>
  <c r="AD136" i="4" s="1"/>
  <c r="AE136" i="4" s="1"/>
  <c r="AF136" i="4" s="1"/>
  <c r="AG136" i="4" s="1"/>
  <c r="AH136" i="4" s="1"/>
  <c r="AI136" i="4" s="1"/>
  <c r="AJ136" i="4" s="1"/>
  <c r="AK136" i="4" s="1"/>
  <c r="AL136" i="4" s="1"/>
  <c r="AM136" i="4" s="1"/>
  <c r="AN136" i="4" s="1"/>
  <c r="AO136" i="4" s="1"/>
  <c r="AP136" i="4" s="1"/>
  <c r="AQ136" i="4" s="1"/>
  <c r="AR136" i="4" s="1"/>
  <c r="AS136" i="4" s="1"/>
  <c r="AT136" i="4" s="1"/>
  <c r="AX136" i="4"/>
  <c r="AB129" i="4"/>
  <c r="AC129" i="4" s="1"/>
  <c r="AD129" i="4" s="1"/>
  <c r="AE129" i="4" s="1"/>
  <c r="AF129" i="4" s="1"/>
  <c r="AG129" i="4" s="1"/>
  <c r="AH129" i="4" s="1"/>
  <c r="AI129" i="4" s="1"/>
  <c r="AJ129" i="4" s="1"/>
  <c r="AK129" i="4" s="1"/>
  <c r="AL129" i="4" s="1"/>
  <c r="AM129" i="4" s="1"/>
  <c r="AN129" i="4" s="1"/>
  <c r="AO129" i="4" s="1"/>
  <c r="AP129" i="4" s="1"/>
  <c r="AQ129" i="4" s="1"/>
  <c r="AR129" i="4" s="1"/>
  <c r="AS129" i="4" s="1"/>
  <c r="AT129" i="4" s="1"/>
  <c r="AB95" i="4"/>
  <c r="AC95" i="4" s="1"/>
  <c r="AD95" i="4" s="1"/>
  <c r="AE95" i="4" s="1"/>
  <c r="AF95" i="4" s="1"/>
  <c r="AG95" i="4" s="1"/>
  <c r="AH95" i="4" s="1"/>
  <c r="AI95" i="4" s="1"/>
  <c r="AJ95" i="4" s="1"/>
  <c r="AK95" i="4" s="1"/>
  <c r="AL95" i="4" s="1"/>
  <c r="AM95" i="4" s="1"/>
  <c r="AN95" i="4" s="1"/>
  <c r="AO95" i="4" s="1"/>
  <c r="AP95" i="4" s="1"/>
  <c r="AQ95" i="4" s="1"/>
  <c r="AR95" i="4" s="1"/>
  <c r="AS95" i="4" s="1"/>
  <c r="AT95" i="4" s="1"/>
  <c r="AB85" i="4"/>
  <c r="AC85" i="4" s="1"/>
  <c r="AD85" i="4" s="1"/>
  <c r="AE85" i="4" s="1"/>
  <c r="AF85" i="4" s="1"/>
  <c r="AG85" i="4" s="1"/>
  <c r="AH85" i="4" s="1"/>
  <c r="AI85" i="4" s="1"/>
  <c r="AJ85" i="4" s="1"/>
  <c r="AK85" i="4" s="1"/>
  <c r="AL85" i="4" s="1"/>
  <c r="AM85" i="4" s="1"/>
  <c r="AN85" i="4" s="1"/>
  <c r="AO85" i="4" s="1"/>
  <c r="AP85" i="4" s="1"/>
  <c r="AQ85" i="4" s="1"/>
  <c r="AR85" i="4" s="1"/>
  <c r="AS85" i="4" s="1"/>
  <c r="AT85" i="4" s="1"/>
  <c r="AX85" i="4"/>
  <c r="AB65" i="4"/>
  <c r="AC65" i="4" s="1"/>
  <c r="AD65" i="4" s="1"/>
  <c r="AE65" i="4" s="1"/>
  <c r="AF65" i="4" s="1"/>
  <c r="AG65" i="4" s="1"/>
  <c r="AH65" i="4" s="1"/>
  <c r="AI65" i="4" s="1"/>
  <c r="AJ65" i="4" s="1"/>
  <c r="AK65" i="4" s="1"/>
  <c r="AL65" i="4" s="1"/>
  <c r="AM65" i="4" s="1"/>
  <c r="AN65" i="4" s="1"/>
  <c r="AO65" i="4" s="1"/>
  <c r="AP65" i="4" s="1"/>
  <c r="AQ65" i="4" s="1"/>
  <c r="AR65" i="4" s="1"/>
  <c r="AS65" i="4" s="1"/>
  <c r="AT65" i="4" s="1"/>
  <c r="AX65" i="4"/>
  <c r="I221" i="21"/>
  <c r="G221" i="21"/>
  <c r="H221" i="21"/>
  <c r="E7" i="2"/>
  <c r="F7" i="2" s="1"/>
  <c r="AB210" i="21"/>
  <c r="AC210" i="21" s="1"/>
  <c r="AB206" i="21"/>
  <c r="AC206" i="21" s="1"/>
  <c r="AA171" i="21"/>
  <c r="C218" i="21"/>
  <c r="C216" i="21"/>
  <c r="C217" i="21"/>
  <c r="AC18" i="4"/>
  <c r="AD18" i="4" s="1"/>
  <c r="AE18" i="4" s="1"/>
  <c r="AF18" i="4" s="1"/>
  <c r="AG18" i="4" s="1"/>
  <c r="AH18" i="4" s="1"/>
  <c r="AI18" i="4" s="1"/>
  <c r="AJ18" i="4" s="1"/>
  <c r="AK18" i="4" s="1"/>
  <c r="AL18" i="4" s="1"/>
  <c r="AM18" i="4" s="1"/>
  <c r="AN18" i="4" s="1"/>
  <c r="AO18" i="4" s="1"/>
  <c r="AP18" i="4" s="1"/>
  <c r="AQ18" i="4" s="1"/>
  <c r="AR18" i="4" s="1"/>
  <c r="AS18" i="4" s="1"/>
  <c r="AT18" i="4" s="1"/>
  <c r="AX18" i="4"/>
  <c r="AB193" i="4"/>
  <c r="AC193" i="4" s="1"/>
  <c r="AD193" i="4" s="1"/>
  <c r="AE193" i="4" s="1"/>
  <c r="AF193" i="4" s="1"/>
  <c r="AG193" i="4" s="1"/>
  <c r="AH193" i="4" s="1"/>
  <c r="AI193" i="4" s="1"/>
  <c r="AJ193" i="4" s="1"/>
  <c r="AK193" i="4" s="1"/>
  <c r="AL193" i="4" s="1"/>
  <c r="AM193" i="4" s="1"/>
  <c r="AN193" i="4" s="1"/>
  <c r="AO193" i="4" s="1"/>
  <c r="AP193" i="4" s="1"/>
  <c r="AQ193" i="4" s="1"/>
  <c r="AR193" i="4" s="1"/>
  <c r="AS193" i="4" s="1"/>
  <c r="AT193" i="4" s="1"/>
  <c r="AX193" i="4"/>
  <c r="AB159" i="4"/>
  <c r="AC159" i="4" s="1"/>
  <c r="AD159" i="4" s="1"/>
  <c r="AE159" i="4" s="1"/>
  <c r="AF159" i="4" s="1"/>
  <c r="AG159" i="4" s="1"/>
  <c r="AH159" i="4" s="1"/>
  <c r="AI159" i="4" s="1"/>
  <c r="AJ159" i="4" s="1"/>
  <c r="AK159" i="4" s="1"/>
  <c r="AL159" i="4" s="1"/>
  <c r="AM159" i="4" s="1"/>
  <c r="AN159" i="4" s="1"/>
  <c r="AO159" i="4" s="1"/>
  <c r="AP159" i="4" s="1"/>
  <c r="AQ159" i="4" s="1"/>
  <c r="AR159" i="4" s="1"/>
  <c r="AS159" i="4" s="1"/>
  <c r="AT159" i="4" s="1"/>
  <c r="AX159" i="4"/>
  <c r="AB156" i="4"/>
  <c r="AC156" i="4" s="1"/>
  <c r="AD156" i="4" s="1"/>
  <c r="AE156" i="4" s="1"/>
  <c r="AF156" i="4" s="1"/>
  <c r="AG156" i="4" s="1"/>
  <c r="AH156" i="4" s="1"/>
  <c r="AI156" i="4" s="1"/>
  <c r="AJ156" i="4" s="1"/>
  <c r="AK156" i="4" s="1"/>
  <c r="AL156" i="4" s="1"/>
  <c r="AM156" i="4" s="1"/>
  <c r="AN156" i="4" s="1"/>
  <c r="AO156" i="4" s="1"/>
  <c r="AP156" i="4" s="1"/>
  <c r="AQ156" i="4" s="1"/>
  <c r="AR156" i="4" s="1"/>
  <c r="AS156" i="4" s="1"/>
  <c r="AT156" i="4" s="1"/>
  <c r="AB142" i="4"/>
  <c r="AC142" i="4" s="1"/>
  <c r="AD142" i="4" s="1"/>
  <c r="AE142" i="4" s="1"/>
  <c r="AF142" i="4" s="1"/>
  <c r="AG142" i="4" s="1"/>
  <c r="AH142" i="4" s="1"/>
  <c r="AI142" i="4" s="1"/>
  <c r="AJ142" i="4" s="1"/>
  <c r="AK142" i="4" s="1"/>
  <c r="AL142" i="4" s="1"/>
  <c r="AM142" i="4" s="1"/>
  <c r="AN142" i="4" s="1"/>
  <c r="AO142" i="4" s="1"/>
  <c r="AP142" i="4" s="1"/>
  <c r="AQ142" i="4" s="1"/>
  <c r="AR142" i="4" s="1"/>
  <c r="AS142" i="4" s="1"/>
  <c r="AT142" i="4" s="1"/>
  <c r="AB92" i="4"/>
  <c r="AC92" i="4" s="1"/>
  <c r="AD92" i="4" s="1"/>
  <c r="AE92" i="4" s="1"/>
  <c r="AF92" i="4" s="1"/>
  <c r="AG92" i="4" s="1"/>
  <c r="AH92" i="4" s="1"/>
  <c r="AI92" i="4" s="1"/>
  <c r="AJ92" i="4" s="1"/>
  <c r="AK92" i="4" s="1"/>
  <c r="AL92" i="4" s="1"/>
  <c r="AM92" i="4" s="1"/>
  <c r="AN92" i="4" s="1"/>
  <c r="AO92" i="4" s="1"/>
  <c r="AP92" i="4" s="1"/>
  <c r="AQ92" i="4" s="1"/>
  <c r="AR92" i="4" s="1"/>
  <c r="AS92" i="4" s="1"/>
  <c r="AT92" i="4" s="1"/>
  <c r="AX92" i="4"/>
  <c r="AB78" i="4"/>
  <c r="AC78" i="4" s="1"/>
  <c r="AD78" i="4" s="1"/>
  <c r="AE78" i="4" s="1"/>
  <c r="AF78" i="4" s="1"/>
  <c r="AG78" i="4" s="1"/>
  <c r="AH78" i="4" s="1"/>
  <c r="AI78" i="4" s="1"/>
  <c r="AJ78" i="4" s="1"/>
  <c r="AK78" i="4" s="1"/>
  <c r="AL78" i="4" s="1"/>
  <c r="AM78" i="4" s="1"/>
  <c r="AN78" i="4" s="1"/>
  <c r="AO78" i="4" s="1"/>
  <c r="AP78" i="4" s="1"/>
  <c r="AQ78" i="4" s="1"/>
  <c r="AR78" i="4" s="1"/>
  <c r="AS78" i="4" s="1"/>
  <c r="AT78" i="4" s="1"/>
  <c r="AB21" i="4"/>
  <c r="AC21" i="4" s="1"/>
  <c r="AD21" i="4" s="1"/>
  <c r="AE21" i="4" s="1"/>
  <c r="AF21" i="4" s="1"/>
  <c r="AG21" i="4" s="1"/>
  <c r="AH21" i="4" s="1"/>
  <c r="AI21" i="4" s="1"/>
  <c r="AJ21" i="4" s="1"/>
  <c r="AK21" i="4" s="1"/>
  <c r="AL21" i="4" s="1"/>
  <c r="AM21" i="4" s="1"/>
  <c r="AN21" i="4" s="1"/>
  <c r="AO21" i="4" s="1"/>
  <c r="AP21" i="4" s="1"/>
  <c r="AQ21" i="4" s="1"/>
  <c r="AR21" i="4" s="1"/>
  <c r="AS21" i="4" s="1"/>
  <c r="AT21" i="4" s="1"/>
  <c r="V221" i="21"/>
  <c r="D221" i="21"/>
  <c r="D222" i="21" s="1"/>
  <c r="AX20" i="4"/>
  <c r="AB191" i="21"/>
  <c r="AC191" i="21" s="1"/>
  <c r="T218" i="4"/>
  <c r="T222" i="4" s="1"/>
  <c r="T216" i="4"/>
  <c r="T217" i="4"/>
  <c r="AJ91" i="4"/>
  <c r="L217" i="4"/>
  <c r="L218" i="4"/>
  <c r="L216" i="4"/>
  <c r="AX72" i="4"/>
  <c r="AB198" i="21"/>
  <c r="AC198" i="21" s="1"/>
  <c r="Q221" i="21"/>
  <c r="T221" i="21"/>
  <c r="L221" i="21"/>
  <c r="C221" i="21"/>
  <c r="S221" i="21"/>
  <c r="O221" i="21"/>
  <c r="J221" i="21"/>
  <c r="E221" i="21"/>
  <c r="K221" i="21"/>
  <c r="M221" i="21"/>
  <c r="G222" i="4"/>
  <c r="D18" i="2"/>
  <c r="E18" i="2" s="1"/>
  <c r="C19" i="2"/>
  <c r="AB195" i="21"/>
  <c r="AC195" i="21" s="1"/>
  <c r="H218" i="4"/>
  <c r="H222" i="4" s="1"/>
  <c r="H216" i="4"/>
  <c r="H217" i="4"/>
  <c r="AC64" i="4"/>
  <c r="AD64" i="4" s="1"/>
  <c r="AE64" i="4" s="1"/>
  <c r="AF64" i="4" s="1"/>
  <c r="AG64" i="4" s="1"/>
  <c r="AH64" i="4" s="1"/>
  <c r="AI64" i="4" s="1"/>
  <c r="AJ64" i="4" s="1"/>
  <c r="AK64" i="4" s="1"/>
  <c r="AL64" i="4" s="1"/>
  <c r="AM64" i="4" s="1"/>
  <c r="AN64" i="4" s="1"/>
  <c r="AO64" i="4" s="1"/>
  <c r="AP64" i="4" s="1"/>
  <c r="AQ64" i="4" s="1"/>
  <c r="AR64" i="4" s="1"/>
  <c r="AS64" i="4" s="1"/>
  <c r="AT64" i="4" s="1"/>
  <c r="AB206" i="4"/>
  <c r="AC206" i="4" s="1"/>
  <c r="AD206" i="4" s="1"/>
  <c r="AE206" i="4" s="1"/>
  <c r="AF206" i="4" s="1"/>
  <c r="AG206" i="4" s="1"/>
  <c r="AH206" i="4" s="1"/>
  <c r="AI206" i="4" s="1"/>
  <c r="AJ206" i="4" s="1"/>
  <c r="AK206" i="4" s="1"/>
  <c r="AL206" i="4" s="1"/>
  <c r="AM206" i="4" s="1"/>
  <c r="AN206" i="4" s="1"/>
  <c r="AO206" i="4" s="1"/>
  <c r="AP206" i="4" s="1"/>
  <c r="AQ206" i="4" s="1"/>
  <c r="AR206" i="4" s="1"/>
  <c r="AS206" i="4" s="1"/>
  <c r="AT206" i="4" s="1"/>
  <c r="D222" i="4"/>
  <c r="K221" i="4"/>
  <c r="K222" i="4" s="1"/>
  <c r="O221" i="4"/>
  <c r="O222" i="4" s="1"/>
  <c r="C221" i="4"/>
  <c r="L221" i="4"/>
  <c r="I221" i="4"/>
  <c r="I222" i="4" s="1"/>
  <c r="N221" i="4"/>
  <c r="N222" i="4" s="1"/>
  <c r="S221" i="4"/>
  <c r="S222" i="4" s="1"/>
  <c r="G221" i="4"/>
  <c r="E221" i="4"/>
  <c r="E222" i="4" s="1"/>
  <c r="U221" i="4"/>
  <c r="U222" i="4" s="1"/>
  <c r="AB207" i="21"/>
  <c r="AC207" i="21" s="1"/>
  <c r="AB213" i="4"/>
  <c r="AC213" i="4" s="1"/>
  <c r="AD213" i="4" s="1"/>
  <c r="AE213" i="4" s="1"/>
  <c r="AF213" i="4" s="1"/>
  <c r="AG213" i="4" s="1"/>
  <c r="AH213" i="4" s="1"/>
  <c r="AI213" i="4" s="1"/>
  <c r="AJ213" i="4" s="1"/>
  <c r="AK213" i="4" s="1"/>
  <c r="AL213" i="4" s="1"/>
  <c r="AM213" i="4" s="1"/>
  <c r="AN213" i="4" s="1"/>
  <c r="AO213" i="4" s="1"/>
  <c r="AP213" i="4" s="1"/>
  <c r="AQ213" i="4" s="1"/>
  <c r="AR213" i="4" s="1"/>
  <c r="AS213" i="4" s="1"/>
  <c r="AT213" i="4" s="1"/>
  <c r="AB31" i="4"/>
  <c r="AC31" i="4" s="1"/>
  <c r="AD31" i="4" s="1"/>
  <c r="AE31" i="4" s="1"/>
  <c r="AF31" i="4" s="1"/>
  <c r="AG31" i="4" s="1"/>
  <c r="AH31" i="4" s="1"/>
  <c r="AI31" i="4" s="1"/>
  <c r="AJ31" i="4" s="1"/>
  <c r="AK31" i="4" s="1"/>
  <c r="AL31" i="4" s="1"/>
  <c r="AM31" i="4" s="1"/>
  <c r="AN31" i="4" s="1"/>
  <c r="AO31" i="4" s="1"/>
  <c r="AP31" i="4" s="1"/>
  <c r="AQ31" i="4" s="1"/>
  <c r="AR31" i="4" s="1"/>
  <c r="AS31" i="4" s="1"/>
  <c r="AT31" i="4" s="1"/>
  <c r="AX31" i="4"/>
  <c r="N13" i="4"/>
  <c r="U221" i="21"/>
  <c r="P221" i="21"/>
  <c r="AB149" i="21"/>
  <c r="AC149" i="21" s="1"/>
  <c r="AB212" i="21"/>
  <c r="AC212" i="21" s="1"/>
  <c r="AB199" i="21"/>
  <c r="AC199" i="21" s="1"/>
  <c r="AB182" i="21"/>
  <c r="AC182" i="21" s="1"/>
  <c r="AB183" i="21"/>
  <c r="AC183" i="21" s="1"/>
  <c r="AB159" i="21"/>
  <c r="AC159" i="21" s="1"/>
  <c r="AB128" i="21"/>
  <c r="AC128" i="21" s="1"/>
  <c r="AB208" i="21"/>
  <c r="AC208" i="21" s="1"/>
  <c r="AB174" i="21"/>
  <c r="AC174" i="21" s="1"/>
  <c r="AB168" i="21"/>
  <c r="AC168" i="21" s="1"/>
  <c r="AB109" i="21"/>
  <c r="AC109" i="21" s="1"/>
  <c r="AB186" i="21"/>
  <c r="AC186" i="21" s="1"/>
  <c r="AB175" i="21"/>
  <c r="AC175" i="21" s="1"/>
  <c r="AB166" i="21"/>
  <c r="AC166" i="21" s="1"/>
  <c r="AB160" i="21"/>
  <c r="AC160" i="21" s="1"/>
  <c r="AB142" i="21"/>
  <c r="AC142" i="21" s="1"/>
  <c r="AB97" i="21"/>
  <c r="AC97" i="21" s="1"/>
  <c r="AB204" i="21"/>
  <c r="AC204" i="21" s="1"/>
  <c r="AB187" i="21"/>
  <c r="AC187" i="21" s="1"/>
  <c r="AB167" i="21"/>
  <c r="AC167" i="21" s="1"/>
  <c r="AC165" i="21"/>
  <c r="AC164" i="21"/>
  <c r="AB161" i="21"/>
  <c r="AC161" i="21" s="1"/>
  <c r="AB114" i="21"/>
  <c r="AC114" i="21" s="1"/>
  <c r="AB213" i="21"/>
  <c r="AC213" i="21" s="1"/>
  <c r="AB178" i="21"/>
  <c r="AC178" i="21" s="1"/>
  <c r="AB177" i="21"/>
  <c r="AC177" i="21" s="1"/>
  <c r="AB172" i="21"/>
  <c r="AC172" i="21" s="1"/>
  <c r="AB162" i="21"/>
  <c r="AC162" i="21" s="1"/>
  <c r="AB129" i="21"/>
  <c r="AC129" i="21" s="1"/>
  <c r="AB203" i="21"/>
  <c r="AC203" i="21" s="1"/>
  <c r="AB190" i="21"/>
  <c r="AC190" i="21" s="1"/>
  <c r="AB189" i="21"/>
  <c r="AC189" i="21" s="1"/>
  <c r="AB179" i="21"/>
  <c r="AC179" i="21" s="1"/>
  <c r="AB170" i="21"/>
  <c r="AC170" i="21" s="1"/>
  <c r="AC169" i="21"/>
  <c r="AB163" i="21"/>
  <c r="AC163" i="21" s="1"/>
  <c r="AB143" i="21"/>
  <c r="AC143" i="21" s="1"/>
  <c r="AB139" i="21"/>
  <c r="AC139" i="21" s="1"/>
  <c r="AB135" i="21"/>
  <c r="AC135" i="21" s="1"/>
  <c r="AB131" i="21"/>
  <c r="AC131" i="21" s="1"/>
  <c r="AB105" i="21"/>
  <c r="AC105" i="21" s="1"/>
  <c r="AB104" i="21"/>
  <c r="AC104" i="21" s="1"/>
  <c r="AB200" i="21"/>
  <c r="AC200" i="21" s="1"/>
  <c r="AB196" i="21"/>
  <c r="AC196" i="21" s="1"/>
  <c r="AB192" i="21"/>
  <c r="AC192" i="21" s="1"/>
  <c r="AB188" i="21"/>
  <c r="AC188" i="21" s="1"/>
  <c r="AB184" i="21"/>
  <c r="AC184" i="21" s="1"/>
  <c r="AB180" i="21"/>
  <c r="AC180" i="21" s="1"/>
  <c r="AB176" i="21"/>
  <c r="AC176" i="21" s="1"/>
  <c r="AA154" i="21"/>
  <c r="AA152" i="21"/>
  <c r="AB145" i="21"/>
  <c r="AC145" i="21" s="1"/>
  <c r="AB125" i="21"/>
  <c r="AC125" i="21" s="1"/>
  <c r="AC126" i="21"/>
  <c r="AB121" i="21"/>
  <c r="AC121" i="21" s="1"/>
  <c r="AB120" i="21"/>
  <c r="AC120" i="21" s="1"/>
  <c r="AB106" i="21"/>
  <c r="AC106" i="21" s="1"/>
  <c r="AB101" i="21"/>
  <c r="AC101" i="21" s="1"/>
  <c r="AB89" i="21"/>
  <c r="AC102" i="21"/>
  <c r="AB141" i="21"/>
  <c r="AC141" i="21" s="1"/>
  <c r="AB137" i="21"/>
  <c r="AC137" i="21" s="1"/>
  <c r="AB133" i="21"/>
  <c r="AC133" i="21" s="1"/>
  <c r="AB122" i="21"/>
  <c r="AC122" i="21" s="1"/>
  <c r="AB117" i="21"/>
  <c r="AC117" i="21" s="1"/>
  <c r="AB138" i="21"/>
  <c r="AC138" i="21" s="1"/>
  <c r="AB134" i="21"/>
  <c r="AC134" i="21" s="1"/>
  <c r="AB130" i="21"/>
  <c r="AC130" i="21" s="1"/>
  <c r="AC118" i="21"/>
  <c r="AB113" i="21"/>
  <c r="AC113" i="21" s="1"/>
  <c r="AB112" i="21"/>
  <c r="AC112" i="21" s="1"/>
  <c r="AA150" i="21"/>
  <c r="AB146" i="21"/>
  <c r="AC146" i="21" s="1"/>
  <c r="AC80" i="21"/>
  <c r="AB98" i="21"/>
  <c r="AC96" i="21"/>
  <c r="AB94" i="21"/>
  <c r="AB39" i="21"/>
  <c r="AC39" i="21" s="1"/>
  <c r="E18" i="21"/>
  <c r="E22" i="21"/>
  <c r="AC22" i="21" s="1"/>
  <c r="E16" i="21"/>
  <c r="F13" i="21"/>
  <c r="E23" i="21"/>
  <c r="E24" i="21"/>
  <c r="E29" i="21"/>
  <c r="E33" i="21"/>
  <c r="E37" i="21"/>
  <c r="E41" i="21"/>
  <c r="E45" i="21"/>
  <c r="E49" i="21"/>
  <c r="E53" i="21"/>
  <c r="E19" i="21"/>
  <c r="AC19" i="21" s="1"/>
  <c r="E27" i="21"/>
  <c r="E31" i="21"/>
  <c r="E34" i="21"/>
  <c r="AC34" i="21" s="1"/>
  <c r="E20" i="21"/>
  <c r="E30" i="21"/>
  <c r="E25" i="21"/>
  <c r="E28" i="21"/>
  <c r="E35" i="21"/>
  <c r="E39" i="21"/>
  <c r="E43" i="21"/>
  <c r="E47" i="21"/>
  <c r="E51" i="21"/>
  <c r="E21" i="21"/>
  <c r="E48" i="21"/>
  <c r="E50" i="21"/>
  <c r="E57" i="21"/>
  <c r="E61" i="21"/>
  <c r="E65" i="21"/>
  <c r="E69" i="21"/>
  <c r="E26" i="21"/>
  <c r="E32" i="21"/>
  <c r="E44" i="21"/>
  <c r="E46" i="21"/>
  <c r="E58" i="21"/>
  <c r="E62" i="21"/>
  <c r="E66" i="21"/>
  <c r="AC66" i="21" s="1"/>
  <c r="E70" i="21"/>
  <c r="E40" i="21"/>
  <c r="E42" i="21"/>
  <c r="E36" i="21"/>
  <c r="E59" i="21"/>
  <c r="E63" i="21"/>
  <c r="E67" i="21"/>
  <c r="E71" i="21"/>
  <c r="AC71" i="21" s="1"/>
  <c r="E75" i="21"/>
  <c r="E38" i="21"/>
  <c r="AC38" i="21" s="1"/>
  <c r="E80" i="21"/>
  <c r="E85" i="21"/>
  <c r="E88" i="21"/>
  <c r="E54" i="21"/>
  <c r="E56" i="21"/>
  <c r="AC56" i="21" s="1"/>
  <c r="E68" i="21"/>
  <c r="E82" i="21"/>
  <c r="E17" i="21"/>
  <c r="E60" i="21"/>
  <c r="E87" i="21"/>
  <c r="E91" i="21"/>
  <c r="E95" i="21"/>
  <c r="E81" i="21"/>
  <c r="E84" i="21"/>
  <c r="E74" i="21"/>
  <c r="E86" i="21"/>
  <c r="E92" i="21"/>
  <c r="E96" i="21"/>
  <c r="E52" i="21"/>
  <c r="AC52" i="21" s="1"/>
  <c r="E55" i="21"/>
  <c r="AC55" i="21" s="1"/>
  <c r="E64" i="21"/>
  <c r="AC64" i="21" s="1"/>
  <c r="E73" i="21"/>
  <c r="E76" i="21"/>
  <c r="E77" i="21"/>
  <c r="AC77" i="21" s="1"/>
  <c r="E78" i="21"/>
  <c r="E79" i="21"/>
  <c r="AC79" i="21" s="1"/>
  <c r="AC127" i="21"/>
  <c r="AC119" i="21"/>
  <c r="AC111" i="21"/>
  <c r="AC103" i="21"/>
  <c r="AB81" i="21"/>
  <c r="AC92" i="21"/>
  <c r="AB90" i="21"/>
  <c r="AC90" i="21" s="1"/>
  <c r="AC88" i="21"/>
  <c r="AC83" i="21"/>
  <c r="AB43" i="21"/>
  <c r="AB95" i="21"/>
  <c r="AB85" i="21"/>
  <c r="AC85" i="21" s="1"/>
  <c r="AB84" i="21"/>
  <c r="AB93" i="21"/>
  <c r="AC93" i="21" s="1"/>
  <c r="E89" i="21"/>
  <c r="AB75" i="21"/>
  <c r="AC75" i="21" s="1"/>
  <c r="AC54" i="21"/>
  <c r="E98" i="21"/>
  <c r="E94" i="21"/>
  <c r="AB91" i="21"/>
  <c r="AB87" i="21"/>
  <c r="AC87" i="21" s="1"/>
  <c r="E72" i="21"/>
  <c r="AC72" i="21" s="1"/>
  <c r="AA82" i="21"/>
  <c r="AB63" i="21"/>
  <c r="AC63" i="21" s="1"/>
  <c r="AB61" i="21"/>
  <c r="AA58" i="21"/>
  <c r="AB44" i="21"/>
  <c r="AC44" i="21" s="1"/>
  <c r="AA53" i="21"/>
  <c r="AB40" i="21"/>
  <c r="AB73" i="21"/>
  <c r="AB69" i="21"/>
  <c r="AC45" i="21"/>
  <c r="AA78" i="21"/>
  <c r="AA76" i="21"/>
  <c r="AB59" i="21"/>
  <c r="AB57" i="21"/>
  <c r="AC57" i="21" s="1"/>
  <c r="AB50" i="21"/>
  <c r="AB46" i="21"/>
  <c r="AC46" i="21" s="1"/>
  <c r="AA86" i="21"/>
  <c r="AA74" i="21"/>
  <c r="AC60" i="21"/>
  <c r="AB36" i="21"/>
  <c r="AC36" i="21" s="1"/>
  <c r="AC70" i="21"/>
  <c r="AB67" i="21"/>
  <c r="AC67" i="21" s="1"/>
  <c r="AB65" i="21"/>
  <c r="AC62" i="21"/>
  <c r="AB51" i="21"/>
  <c r="AC37" i="21"/>
  <c r="AB68" i="21"/>
  <c r="AC68" i="21" s="1"/>
  <c r="AC49" i="21"/>
  <c r="AC48" i="21"/>
  <c r="AB47" i="21"/>
  <c r="AC47" i="21" s="1"/>
  <c r="AC35" i="21"/>
  <c r="AB23" i="21"/>
  <c r="AC21" i="21"/>
  <c r="AA41" i="21"/>
  <c r="AB24" i="21"/>
  <c r="AC30" i="21"/>
  <c r="AC29" i="21"/>
  <c r="AB42" i="21"/>
  <c r="AC42" i="21" s="1"/>
  <c r="AB18" i="21"/>
  <c r="AC18" i="21" s="1"/>
  <c r="AB16" i="21"/>
  <c r="AC16" i="21" s="1"/>
  <c r="AB33" i="21"/>
  <c r="AB32" i="21"/>
  <c r="AC32" i="21" s="1"/>
  <c r="AA27" i="21"/>
  <c r="AB26" i="21"/>
  <c r="AB17" i="21"/>
  <c r="AE208" i="4"/>
  <c r="AE212" i="4"/>
  <c r="AJ190" i="4"/>
  <c r="AB25" i="21"/>
  <c r="AC25" i="21" s="1"/>
  <c r="AB28" i="21"/>
  <c r="AD211" i="4"/>
  <c r="AH183" i="4"/>
  <c r="AB20" i="21"/>
  <c r="AI195" i="4"/>
  <c r="AA31" i="21"/>
  <c r="AE214" i="4"/>
  <c r="AE210" i="4"/>
  <c r="AI207" i="4"/>
  <c r="AK191" i="4"/>
  <c r="AD196" i="4"/>
  <c r="AF187" i="4"/>
  <c r="AE186" i="4"/>
  <c r="AN172" i="4"/>
  <c r="AD192" i="4"/>
  <c r="AP163" i="4"/>
  <c r="AF199" i="4"/>
  <c r="AE198" i="4"/>
  <c r="AE182" i="4"/>
  <c r="AD202" i="4"/>
  <c r="AD188" i="4"/>
  <c r="AE194" i="4"/>
  <c r="AI160" i="4"/>
  <c r="AD184" i="4"/>
  <c r="AI171" i="4"/>
  <c r="AE174" i="4"/>
  <c r="AE176" i="4"/>
  <c r="AE162" i="4"/>
  <c r="AH143" i="4"/>
  <c r="AE154" i="4"/>
  <c r="AI131" i="4"/>
  <c r="AF140" i="4"/>
  <c r="AQ120" i="4"/>
  <c r="AI113" i="4"/>
  <c r="AI105" i="4"/>
  <c r="AI97" i="4"/>
  <c r="AL106" i="4"/>
  <c r="AE138" i="4"/>
  <c r="AD118" i="4"/>
  <c r="AD117" i="4"/>
  <c r="AD124" i="4"/>
  <c r="AJ102" i="4"/>
  <c r="AD89" i="4"/>
  <c r="AE112" i="4"/>
  <c r="AD109" i="4"/>
  <c r="AE111" i="4"/>
  <c r="AE107" i="4"/>
  <c r="AE96" i="4"/>
  <c r="AE99" i="4"/>
  <c r="AF88" i="4"/>
  <c r="AJ84" i="4"/>
  <c r="AG98" i="4"/>
  <c r="AK81" i="4"/>
  <c r="AO62" i="4"/>
  <c r="AE103" i="4"/>
  <c r="AM67" i="4"/>
  <c r="AG83" i="4"/>
  <c r="AG71" i="4"/>
  <c r="AI55" i="4"/>
  <c r="AK52" i="4"/>
  <c r="AM41" i="4"/>
  <c r="AD82" i="4"/>
  <c r="AI66" i="4"/>
  <c r="AD76" i="4"/>
  <c r="AD69" i="4"/>
  <c r="AD63" i="4"/>
  <c r="AJ44" i="4"/>
  <c r="AE57" i="4"/>
  <c r="AG56" i="4"/>
  <c r="AN47" i="4"/>
  <c r="AD54" i="4"/>
  <c r="AE59" i="4"/>
  <c r="AG50" i="4"/>
  <c r="AS30" i="4"/>
  <c r="AF46" i="4"/>
  <c r="AF51" i="4"/>
  <c r="AD26" i="4"/>
  <c r="AI27" i="4"/>
  <c r="AG43" i="4"/>
  <c r="AF33" i="4"/>
  <c r="AE29" i="4"/>
  <c r="AD25" i="4"/>
  <c r="AF32" i="4"/>
  <c r="AH15" i="4"/>
  <c r="AB189" i="4"/>
  <c r="AB169" i="4"/>
  <c r="AB125" i="4"/>
  <c r="AB209" i="4"/>
  <c r="AB165" i="4"/>
  <c r="AB145" i="4"/>
  <c r="AB205" i="4"/>
  <c r="AB185" i="4"/>
  <c r="AB141" i="4"/>
  <c r="AB121" i="4"/>
  <c r="AB181" i="4"/>
  <c r="AB161" i="4"/>
  <c r="AC16" i="4"/>
  <c r="AB201" i="4"/>
  <c r="AB157" i="4"/>
  <c r="AB137" i="4"/>
  <c r="AB197" i="4"/>
  <c r="AB177" i="4"/>
  <c r="AB133" i="4"/>
  <c r="AB173" i="4"/>
  <c r="AB153" i="4"/>
  <c r="AA28" i="4"/>
  <c r="AE26" i="4" l="1"/>
  <c r="AF26" i="4" s="1"/>
  <c r="AG26" i="4" s="1"/>
  <c r="AH26" i="4" s="1"/>
  <c r="AI26" i="4" s="1"/>
  <c r="AJ26" i="4" s="1"/>
  <c r="AK26" i="4" s="1"/>
  <c r="AL26" i="4" s="1"/>
  <c r="AM26" i="4" s="1"/>
  <c r="AN26" i="4" s="1"/>
  <c r="AO26" i="4" s="1"/>
  <c r="AP26" i="4" s="1"/>
  <c r="AQ26" i="4" s="1"/>
  <c r="AR26" i="4" s="1"/>
  <c r="AS26" i="4" s="1"/>
  <c r="AT26" i="4" s="1"/>
  <c r="AD210" i="21"/>
  <c r="AC137" i="4"/>
  <c r="AD137" i="4" s="1"/>
  <c r="AE137" i="4" s="1"/>
  <c r="AF137" i="4" s="1"/>
  <c r="AG137" i="4" s="1"/>
  <c r="AH137" i="4" s="1"/>
  <c r="AI137" i="4" s="1"/>
  <c r="AJ137" i="4" s="1"/>
  <c r="AK137" i="4" s="1"/>
  <c r="AL137" i="4" s="1"/>
  <c r="AM137" i="4" s="1"/>
  <c r="AN137" i="4" s="1"/>
  <c r="AO137" i="4" s="1"/>
  <c r="AP137" i="4" s="1"/>
  <c r="AQ137" i="4" s="1"/>
  <c r="AR137" i="4" s="1"/>
  <c r="AS137" i="4" s="1"/>
  <c r="AT137" i="4" s="1"/>
  <c r="AX137" i="4"/>
  <c r="AC185" i="4"/>
  <c r="AD185" i="4" s="1"/>
  <c r="AE185" i="4" s="1"/>
  <c r="AF185" i="4" s="1"/>
  <c r="AG185" i="4" s="1"/>
  <c r="AH185" i="4" s="1"/>
  <c r="AI185" i="4" s="1"/>
  <c r="AJ185" i="4" s="1"/>
  <c r="AK185" i="4" s="1"/>
  <c r="AL185" i="4" s="1"/>
  <c r="AM185" i="4" s="1"/>
  <c r="AN185" i="4" s="1"/>
  <c r="AO185" i="4" s="1"/>
  <c r="AP185" i="4" s="1"/>
  <c r="AQ185" i="4" s="1"/>
  <c r="AR185" i="4" s="1"/>
  <c r="AS185" i="4" s="1"/>
  <c r="AT185" i="4" s="1"/>
  <c r="AI15" i="4"/>
  <c r="AJ15" i="4" s="1"/>
  <c r="AK15" i="4" s="1"/>
  <c r="AL15" i="4" s="1"/>
  <c r="AM15" i="4" s="1"/>
  <c r="AN15" i="4" s="1"/>
  <c r="AO15" i="4" s="1"/>
  <c r="AP15" i="4" s="1"/>
  <c r="AQ15" i="4" s="1"/>
  <c r="AR15" i="4" s="1"/>
  <c r="AS15" i="4" s="1"/>
  <c r="AT15" i="4" s="1"/>
  <c r="AV206" i="4" s="1"/>
  <c r="AX15" i="4"/>
  <c r="AG51" i="4"/>
  <c r="AH51" i="4" s="1"/>
  <c r="AI51" i="4" s="1"/>
  <c r="AJ51" i="4" s="1"/>
  <c r="AK51" i="4" s="1"/>
  <c r="AL51" i="4" s="1"/>
  <c r="AM51" i="4" s="1"/>
  <c r="AN51" i="4" s="1"/>
  <c r="AO51" i="4" s="1"/>
  <c r="AP51" i="4" s="1"/>
  <c r="AQ51" i="4" s="1"/>
  <c r="AR51" i="4" s="1"/>
  <c r="AS51" i="4" s="1"/>
  <c r="AT51" i="4" s="1"/>
  <c r="AX51" i="4"/>
  <c r="AF57" i="4"/>
  <c r="AG57" i="4" s="1"/>
  <c r="AH57" i="4" s="1"/>
  <c r="AI57" i="4" s="1"/>
  <c r="AJ57" i="4" s="1"/>
  <c r="AK57" i="4" s="1"/>
  <c r="AL57" i="4" s="1"/>
  <c r="AM57" i="4" s="1"/>
  <c r="AN57" i="4" s="1"/>
  <c r="AO57" i="4" s="1"/>
  <c r="AP57" i="4" s="1"/>
  <c r="AQ57" i="4" s="1"/>
  <c r="AR57" i="4" s="1"/>
  <c r="AS57" i="4" s="1"/>
  <c r="AT57" i="4" s="1"/>
  <c r="AL52" i="4"/>
  <c r="AM52" i="4" s="1"/>
  <c r="AN52" i="4" s="1"/>
  <c r="AO52" i="4" s="1"/>
  <c r="AP52" i="4" s="1"/>
  <c r="AQ52" i="4" s="1"/>
  <c r="AR52" i="4" s="1"/>
  <c r="AS52" i="4" s="1"/>
  <c r="AT52" i="4" s="1"/>
  <c r="AH98" i="4"/>
  <c r="AI98" i="4" s="1"/>
  <c r="AJ98" i="4" s="1"/>
  <c r="AK98" i="4" s="1"/>
  <c r="AL98" i="4" s="1"/>
  <c r="AM98" i="4" s="1"/>
  <c r="AN98" i="4" s="1"/>
  <c r="AO98" i="4" s="1"/>
  <c r="AP98" i="4" s="1"/>
  <c r="AQ98" i="4" s="1"/>
  <c r="AR98" i="4" s="1"/>
  <c r="AS98" i="4" s="1"/>
  <c r="AT98" i="4" s="1"/>
  <c r="AF112" i="4"/>
  <c r="AG112" i="4" s="1"/>
  <c r="AH112" i="4" s="1"/>
  <c r="AI112" i="4" s="1"/>
  <c r="AJ112" i="4" s="1"/>
  <c r="AK112" i="4" s="1"/>
  <c r="AL112" i="4" s="1"/>
  <c r="AM112" i="4" s="1"/>
  <c r="AN112" i="4" s="1"/>
  <c r="AO112" i="4" s="1"/>
  <c r="AP112" i="4" s="1"/>
  <c r="AQ112" i="4" s="1"/>
  <c r="AR112" i="4" s="1"/>
  <c r="AS112" i="4" s="1"/>
  <c r="AT112" i="4" s="1"/>
  <c r="AX112" i="4"/>
  <c r="AJ97" i="4"/>
  <c r="AK97" i="4" s="1"/>
  <c r="AL97" i="4" s="1"/>
  <c r="AM97" i="4" s="1"/>
  <c r="AN97" i="4" s="1"/>
  <c r="AO97" i="4" s="1"/>
  <c r="AP97" i="4" s="1"/>
  <c r="AQ97" i="4" s="1"/>
  <c r="AR97" i="4" s="1"/>
  <c r="AS97" i="4" s="1"/>
  <c r="AT97" i="4" s="1"/>
  <c r="AF162" i="4"/>
  <c r="AG162" i="4" s="1"/>
  <c r="AH162" i="4" s="1"/>
  <c r="AI162" i="4" s="1"/>
  <c r="AJ162" i="4" s="1"/>
  <c r="AK162" i="4" s="1"/>
  <c r="AL162" i="4" s="1"/>
  <c r="AM162" i="4" s="1"/>
  <c r="AN162" i="4" s="1"/>
  <c r="AO162" i="4" s="1"/>
  <c r="AP162" i="4" s="1"/>
  <c r="AQ162" i="4" s="1"/>
  <c r="AR162" i="4" s="1"/>
  <c r="AS162" i="4" s="1"/>
  <c r="AT162" i="4" s="1"/>
  <c r="AE202" i="4"/>
  <c r="AF202" i="4" s="1"/>
  <c r="AG202" i="4" s="1"/>
  <c r="AH202" i="4" s="1"/>
  <c r="AI202" i="4" s="1"/>
  <c r="AJ202" i="4" s="1"/>
  <c r="AK202" i="4" s="1"/>
  <c r="AL202" i="4" s="1"/>
  <c r="AM202" i="4" s="1"/>
  <c r="AN202" i="4" s="1"/>
  <c r="AO202" i="4" s="1"/>
  <c r="AP202" i="4" s="1"/>
  <c r="AQ202" i="4" s="1"/>
  <c r="AR202" i="4" s="1"/>
  <c r="AS202" i="4" s="1"/>
  <c r="AT202" i="4" s="1"/>
  <c r="AG187" i="4"/>
  <c r="AH187" i="4" s="1"/>
  <c r="AI187" i="4" s="1"/>
  <c r="AJ187" i="4" s="1"/>
  <c r="AK187" i="4" s="1"/>
  <c r="AL187" i="4" s="1"/>
  <c r="AM187" i="4" s="1"/>
  <c r="AN187" i="4" s="1"/>
  <c r="AO187" i="4" s="1"/>
  <c r="AP187" i="4" s="1"/>
  <c r="AQ187" i="4" s="1"/>
  <c r="AR187" i="4" s="1"/>
  <c r="AS187" i="4" s="1"/>
  <c r="AT187" i="4" s="1"/>
  <c r="AX187" i="4"/>
  <c r="AC20" i="21"/>
  <c r="AF212" i="4"/>
  <c r="AG212" i="4" s="1"/>
  <c r="AH212" i="4" s="1"/>
  <c r="AI212" i="4" s="1"/>
  <c r="AJ212" i="4" s="1"/>
  <c r="AK212" i="4" s="1"/>
  <c r="AL212" i="4" s="1"/>
  <c r="AM212" i="4" s="1"/>
  <c r="AN212" i="4" s="1"/>
  <c r="AO212" i="4" s="1"/>
  <c r="AP212" i="4" s="1"/>
  <c r="AQ212" i="4" s="1"/>
  <c r="AR212" i="4" s="1"/>
  <c r="AS212" i="4" s="1"/>
  <c r="AT212" i="4" s="1"/>
  <c r="AX212" i="4"/>
  <c r="AC24" i="21"/>
  <c r="AB86" i="21"/>
  <c r="AC86" i="21" s="1"/>
  <c r="AC73" i="21"/>
  <c r="AC84" i="21"/>
  <c r="AD111" i="21"/>
  <c r="AC98" i="21"/>
  <c r="AD126" i="21"/>
  <c r="AL13" i="4"/>
  <c r="O13" i="4"/>
  <c r="AD207" i="21"/>
  <c r="AX64" i="4"/>
  <c r="C20" i="2"/>
  <c r="D19" i="2"/>
  <c r="E19" i="2" s="1"/>
  <c r="AX78" i="4"/>
  <c r="C222" i="21"/>
  <c r="AX95" i="4"/>
  <c r="AC197" i="4"/>
  <c r="AD197" i="4" s="1"/>
  <c r="AE197" i="4" s="1"/>
  <c r="AF197" i="4" s="1"/>
  <c r="AG197" i="4" s="1"/>
  <c r="AH197" i="4" s="1"/>
  <c r="AI197" i="4" s="1"/>
  <c r="AJ197" i="4" s="1"/>
  <c r="AK197" i="4" s="1"/>
  <c r="AL197" i="4" s="1"/>
  <c r="AM197" i="4" s="1"/>
  <c r="AN197" i="4" s="1"/>
  <c r="AO197" i="4" s="1"/>
  <c r="AP197" i="4" s="1"/>
  <c r="AQ197" i="4" s="1"/>
  <c r="AR197" i="4" s="1"/>
  <c r="AS197" i="4" s="1"/>
  <c r="AT197" i="4" s="1"/>
  <c r="AN41" i="4"/>
  <c r="AO41" i="4" s="1"/>
  <c r="AP41" i="4" s="1"/>
  <c r="AQ41" i="4" s="1"/>
  <c r="AR41" i="4" s="1"/>
  <c r="AS41" i="4" s="1"/>
  <c r="AT41" i="4" s="1"/>
  <c r="AX41" i="4"/>
  <c r="AF186" i="4"/>
  <c r="AG186" i="4" s="1"/>
  <c r="AH186" i="4" s="1"/>
  <c r="AI186" i="4" s="1"/>
  <c r="AJ186" i="4" s="1"/>
  <c r="AK186" i="4" s="1"/>
  <c r="AL186" i="4" s="1"/>
  <c r="AM186" i="4" s="1"/>
  <c r="AN186" i="4" s="1"/>
  <c r="AO186" i="4" s="1"/>
  <c r="AP186" i="4" s="1"/>
  <c r="AQ186" i="4" s="1"/>
  <c r="AR186" i="4" s="1"/>
  <c r="AS186" i="4" s="1"/>
  <c r="AT186" i="4" s="1"/>
  <c r="AX186" i="4"/>
  <c r="AG32" i="4"/>
  <c r="AH32" i="4" s="1"/>
  <c r="AI32" i="4" s="1"/>
  <c r="AJ32" i="4" s="1"/>
  <c r="AK32" i="4" s="1"/>
  <c r="AL32" i="4" s="1"/>
  <c r="AM32" i="4" s="1"/>
  <c r="AN32" i="4" s="1"/>
  <c r="AO32" i="4" s="1"/>
  <c r="AP32" i="4" s="1"/>
  <c r="AQ32" i="4" s="1"/>
  <c r="AR32" i="4" s="1"/>
  <c r="AS32" i="4" s="1"/>
  <c r="AT32" i="4" s="1"/>
  <c r="AV64" i="4" s="1"/>
  <c r="AK84" i="4"/>
  <c r="AL84" i="4" s="1"/>
  <c r="AM84" i="4" s="1"/>
  <c r="AN84" i="4" s="1"/>
  <c r="AO84" i="4" s="1"/>
  <c r="AP84" i="4" s="1"/>
  <c r="AQ84" i="4" s="1"/>
  <c r="AR84" i="4" s="1"/>
  <c r="AS84" i="4" s="1"/>
  <c r="AT84" i="4" s="1"/>
  <c r="AF182" i="4"/>
  <c r="AG182" i="4" s="1"/>
  <c r="AH182" i="4" s="1"/>
  <c r="AI182" i="4" s="1"/>
  <c r="AJ182" i="4" s="1"/>
  <c r="AK182" i="4" s="1"/>
  <c r="AL182" i="4" s="1"/>
  <c r="AM182" i="4" s="1"/>
  <c r="AN182" i="4" s="1"/>
  <c r="AO182" i="4" s="1"/>
  <c r="AP182" i="4" s="1"/>
  <c r="AQ182" i="4" s="1"/>
  <c r="AR182" i="4" s="1"/>
  <c r="AS182" i="4" s="1"/>
  <c r="AT182" i="4" s="1"/>
  <c r="AX182" i="4"/>
  <c r="AE63" i="4"/>
  <c r="AF63" i="4" s="1"/>
  <c r="AG63" i="4" s="1"/>
  <c r="AH63" i="4" s="1"/>
  <c r="AI63" i="4" s="1"/>
  <c r="AJ63" i="4" s="1"/>
  <c r="AK63" i="4" s="1"/>
  <c r="AL63" i="4" s="1"/>
  <c r="AM63" i="4" s="1"/>
  <c r="AN63" i="4" s="1"/>
  <c r="AO63" i="4" s="1"/>
  <c r="AP63" i="4" s="1"/>
  <c r="AQ63" i="4" s="1"/>
  <c r="AR63" i="4" s="1"/>
  <c r="AS63" i="4" s="1"/>
  <c r="AT63" i="4" s="1"/>
  <c r="AX63" i="4"/>
  <c r="AD80" i="21"/>
  <c r="AD145" i="21"/>
  <c r="AD109" i="21"/>
  <c r="AB171" i="21"/>
  <c r="AC171" i="21" s="1"/>
  <c r="C222" i="4"/>
  <c r="AC141" i="4"/>
  <c r="AD141" i="4" s="1"/>
  <c r="AE141" i="4" s="1"/>
  <c r="AF141" i="4" s="1"/>
  <c r="AG141" i="4" s="1"/>
  <c r="AH141" i="4" s="1"/>
  <c r="AI141" i="4" s="1"/>
  <c r="AJ141" i="4" s="1"/>
  <c r="AK141" i="4" s="1"/>
  <c r="AL141" i="4" s="1"/>
  <c r="AM141" i="4" s="1"/>
  <c r="AN141" i="4" s="1"/>
  <c r="AO141" i="4" s="1"/>
  <c r="AP141" i="4" s="1"/>
  <c r="AQ141" i="4" s="1"/>
  <c r="AR141" i="4" s="1"/>
  <c r="AS141" i="4" s="1"/>
  <c r="AT141" i="4" s="1"/>
  <c r="AX141" i="4"/>
  <c r="AL81" i="4"/>
  <c r="AM81" i="4" s="1"/>
  <c r="AN81" i="4" s="1"/>
  <c r="AO81" i="4" s="1"/>
  <c r="AP81" i="4" s="1"/>
  <c r="AQ81" i="4" s="1"/>
  <c r="AR81" i="4" s="1"/>
  <c r="AS81" i="4" s="1"/>
  <c r="AT81" i="4" s="1"/>
  <c r="AX81" i="4"/>
  <c r="AE188" i="4"/>
  <c r="AF188" i="4" s="1"/>
  <c r="AG188" i="4" s="1"/>
  <c r="AH188" i="4" s="1"/>
  <c r="AI188" i="4" s="1"/>
  <c r="AJ188" i="4" s="1"/>
  <c r="AK188" i="4" s="1"/>
  <c r="AL188" i="4" s="1"/>
  <c r="AM188" i="4" s="1"/>
  <c r="AN188" i="4" s="1"/>
  <c r="AO188" i="4" s="1"/>
  <c r="AP188" i="4" s="1"/>
  <c r="AQ188" i="4" s="1"/>
  <c r="AR188" i="4" s="1"/>
  <c r="AS188" i="4" s="1"/>
  <c r="AT188" i="4" s="1"/>
  <c r="AX188" i="4"/>
  <c r="AB27" i="21"/>
  <c r="AC27" i="21" s="1"/>
  <c r="AD27" i="21" s="1"/>
  <c r="AD134" i="21"/>
  <c r="AC157" i="4"/>
  <c r="AD157" i="4" s="1"/>
  <c r="AE157" i="4" s="1"/>
  <c r="AF157" i="4" s="1"/>
  <c r="AG157" i="4" s="1"/>
  <c r="AH157" i="4" s="1"/>
  <c r="AI157" i="4" s="1"/>
  <c r="AJ157" i="4" s="1"/>
  <c r="AK157" i="4" s="1"/>
  <c r="AL157" i="4" s="1"/>
  <c r="AM157" i="4" s="1"/>
  <c r="AN157" i="4" s="1"/>
  <c r="AO157" i="4" s="1"/>
  <c r="AP157" i="4" s="1"/>
  <c r="AQ157" i="4" s="1"/>
  <c r="AR157" i="4" s="1"/>
  <c r="AS157" i="4" s="1"/>
  <c r="AT157" i="4" s="1"/>
  <c r="AX157" i="4"/>
  <c r="AJ55" i="4"/>
  <c r="AK55" i="4" s="1"/>
  <c r="AL55" i="4" s="1"/>
  <c r="AM55" i="4" s="1"/>
  <c r="AN55" i="4" s="1"/>
  <c r="AO55" i="4" s="1"/>
  <c r="AP55" i="4" s="1"/>
  <c r="AQ55" i="4" s="1"/>
  <c r="AR55" i="4" s="1"/>
  <c r="AS55" i="4" s="1"/>
  <c r="AT55" i="4" s="1"/>
  <c r="AX55" i="4"/>
  <c r="AF176" i="4"/>
  <c r="AG176" i="4" s="1"/>
  <c r="AH176" i="4" s="1"/>
  <c r="AI176" i="4" s="1"/>
  <c r="AJ176" i="4" s="1"/>
  <c r="AK176" i="4" s="1"/>
  <c r="AL176" i="4" s="1"/>
  <c r="AM176" i="4" s="1"/>
  <c r="AN176" i="4" s="1"/>
  <c r="AO176" i="4" s="1"/>
  <c r="AP176" i="4" s="1"/>
  <c r="AQ176" i="4" s="1"/>
  <c r="AR176" i="4" s="1"/>
  <c r="AS176" i="4" s="1"/>
  <c r="AT176" i="4" s="1"/>
  <c r="AC201" i="4"/>
  <c r="AD201" i="4" s="1"/>
  <c r="AE201" i="4" s="1"/>
  <c r="AF201" i="4" s="1"/>
  <c r="AG201" i="4" s="1"/>
  <c r="AH201" i="4" s="1"/>
  <c r="AI201" i="4" s="1"/>
  <c r="AJ201" i="4" s="1"/>
  <c r="AK201" i="4" s="1"/>
  <c r="AL201" i="4" s="1"/>
  <c r="AM201" i="4" s="1"/>
  <c r="AN201" i="4" s="1"/>
  <c r="AO201" i="4" s="1"/>
  <c r="AP201" i="4" s="1"/>
  <c r="AQ201" i="4" s="1"/>
  <c r="AR201" i="4" s="1"/>
  <c r="AS201" i="4" s="1"/>
  <c r="AT201" i="4" s="1"/>
  <c r="AX201" i="4"/>
  <c r="AG88" i="4"/>
  <c r="AH88" i="4" s="1"/>
  <c r="AI88" i="4" s="1"/>
  <c r="AJ88" i="4" s="1"/>
  <c r="AK88" i="4" s="1"/>
  <c r="AL88" i="4" s="1"/>
  <c r="AM88" i="4" s="1"/>
  <c r="AN88" i="4" s="1"/>
  <c r="AO88" i="4" s="1"/>
  <c r="AP88" i="4" s="1"/>
  <c r="AQ88" i="4" s="1"/>
  <c r="AR88" i="4" s="1"/>
  <c r="AS88" i="4" s="1"/>
  <c r="AT88" i="4" s="1"/>
  <c r="AX88" i="4"/>
  <c r="AF174" i="4"/>
  <c r="AG174" i="4" s="1"/>
  <c r="AH174" i="4" s="1"/>
  <c r="AI174" i="4" s="1"/>
  <c r="AJ174" i="4" s="1"/>
  <c r="AK174" i="4" s="1"/>
  <c r="AL174" i="4" s="1"/>
  <c r="AM174" i="4" s="1"/>
  <c r="AN174" i="4" s="1"/>
  <c r="AO174" i="4" s="1"/>
  <c r="AP174" i="4" s="1"/>
  <c r="AQ174" i="4" s="1"/>
  <c r="AR174" i="4" s="1"/>
  <c r="AS174" i="4" s="1"/>
  <c r="AT174" i="4" s="1"/>
  <c r="AL191" i="4"/>
  <c r="AM191" i="4" s="1"/>
  <c r="AN191" i="4" s="1"/>
  <c r="AO191" i="4" s="1"/>
  <c r="AP191" i="4" s="1"/>
  <c r="AQ191" i="4" s="1"/>
  <c r="AR191" i="4" s="1"/>
  <c r="AS191" i="4" s="1"/>
  <c r="AT191" i="4" s="1"/>
  <c r="AB41" i="21"/>
  <c r="AC41" i="21" s="1"/>
  <c r="AD41" i="21" s="1"/>
  <c r="AC51" i="21"/>
  <c r="AB78" i="21"/>
  <c r="AC78" i="21" s="1"/>
  <c r="AC153" i="4"/>
  <c r="AD153" i="4" s="1"/>
  <c r="AE153" i="4" s="1"/>
  <c r="AF153" i="4" s="1"/>
  <c r="AG153" i="4" s="1"/>
  <c r="AH153" i="4" s="1"/>
  <c r="AI153" i="4" s="1"/>
  <c r="AJ153" i="4" s="1"/>
  <c r="AK153" i="4" s="1"/>
  <c r="AL153" i="4" s="1"/>
  <c r="AM153" i="4" s="1"/>
  <c r="AN153" i="4" s="1"/>
  <c r="AO153" i="4" s="1"/>
  <c r="AP153" i="4" s="1"/>
  <c r="AQ153" i="4" s="1"/>
  <c r="AR153" i="4" s="1"/>
  <c r="AS153" i="4" s="1"/>
  <c r="AT153" i="4" s="1"/>
  <c r="AD16" i="4"/>
  <c r="AE16" i="4" s="1"/>
  <c r="AF16" i="4" s="1"/>
  <c r="AG16" i="4" s="1"/>
  <c r="AH16" i="4" s="1"/>
  <c r="AI16" i="4" s="1"/>
  <c r="AJ16" i="4" s="1"/>
  <c r="AK16" i="4" s="1"/>
  <c r="AL16" i="4" s="1"/>
  <c r="AM16" i="4" s="1"/>
  <c r="AN16" i="4" s="1"/>
  <c r="AO16" i="4" s="1"/>
  <c r="AP16" i="4" s="1"/>
  <c r="AQ16" i="4" s="1"/>
  <c r="AR16" i="4" s="1"/>
  <c r="AS16" i="4" s="1"/>
  <c r="AT16" i="4" s="1"/>
  <c r="AV31" i="4" s="1"/>
  <c r="AX16" i="4"/>
  <c r="AC165" i="4"/>
  <c r="AD165" i="4" s="1"/>
  <c r="AE165" i="4" s="1"/>
  <c r="AF165" i="4" s="1"/>
  <c r="AG165" i="4" s="1"/>
  <c r="AH165" i="4" s="1"/>
  <c r="AI165" i="4" s="1"/>
  <c r="AJ165" i="4" s="1"/>
  <c r="AK165" i="4" s="1"/>
  <c r="AL165" i="4" s="1"/>
  <c r="AM165" i="4" s="1"/>
  <c r="AN165" i="4" s="1"/>
  <c r="AO165" i="4" s="1"/>
  <c r="AP165" i="4" s="1"/>
  <c r="AQ165" i="4" s="1"/>
  <c r="AR165" i="4" s="1"/>
  <c r="AS165" i="4" s="1"/>
  <c r="AT165" i="4" s="1"/>
  <c r="AX165" i="4"/>
  <c r="AF29" i="4"/>
  <c r="AG29" i="4" s="1"/>
  <c r="AH29" i="4" s="1"/>
  <c r="AI29" i="4" s="1"/>
  <c r="AJ29" i="4" s="1"/>
  <c r="AK29" i="4" s="1"/>
  <c r="AL29" i="4" s="1"/>
  <c r="AM29" i="4" s="1"/>
  <c r="AN29" i="4" s="1"/>
  <c r="AO29" i="4" s="1"/>
  <c r="AP29" i="4" s="1"/>
  <c r="AQ29" i="4" s="1"/>
  <c r="AR29" i="4" s="1"/>
  <c r="AS29" i="4" s="1"/>
  <c r="AT29" i="4" s="1"/>
  <c r="AX29" i="4"/>
  <c r="AH50" i="4"/>
  <c r="AI50" i="4" s="1"/>
  <c r="AJ50" i="4" s="1"/>
  <c r="AK50" i="4" s="1"/>
  <c r="AL50" i="4" s="1"/>
  <c r="AM50" i="4" s="1"/>
  <c r="AN50" i="4" s="1"/>
  <c r="AO50" i="4" s="1"/>
  <c r="AP50" i="4" s="1"/>
  <c r="AQ50" i="4" s="1"/>
  <c r="AR50" i="4" s="1"/>
  <c r="AS50" i="4" s="1"/>
  <c r="AT50" i="4" s="1"/>
  <c r="AE69" i="4"/>
  <c r="AF69" i="4" s="1"/>
  <c r="AG69" i="4" s="1"/>
  <c r="AH69" i="4" s="1"/>
  <c r="AI69" i="4" s="1"/>
  <c r="AJ69" i="4" s="1"/>
  <c r="AK69" i="4" s="1"/>
  <c r="AL69" i="4" s="1"/>
  <c r="AM69" i="4" s="1"/>
  <c r="AN69" i="4" s="1"/>
  <c r="AO69" i="4" s="1"/>
  <c r="AP69" i="4" s="1"/>
  <c r="AQ69" i="4" s="1"/>
  <c r="AR69" i="4" s="1"/>
  <c r="AS69" i="4" s="1"/>
  <c r="AT69" i="4" s="1"/>
  <c r="AX69" i="4"/>
  <c r="AH83" i="4"/>
  <c r="AI83" i="4" s="1"/>
  <c r="AJ83" i="4" s="1"/>
  <c r="AK83" i="4" s="1"/>
  <c r="AL83" i="4" s="1"/>
  <c r="AM83" i="4" s="1"/>
  <c r="AN83" i="4" s="1"/>
  <c r="AO83" i="4" s="1"/>
  <c r="AP83" i="4" s="1"/>
  <c r="AQ83" i="4" s="1"/>
  <c r="AR83" i="4" s="1"/>
  <c r="AS83" i="4" s="1"/>
  <c r="AT83" i="4" s="1"/>
  <c r="AX83" i="4"/>
  <c r="AF99" i="4"/>
  <c r="AG99" i="4" s="1"/>
  <c r="AH99" i="4" s="1"/>
  <c r="AI99" i="4" s="1"/>
  <c r="AJ99" i="4" s="1"/>
  <c r="AK99" i="4" s="1"/>
  <c r="AL99" i="4" s="1"/>
  <c r="AM99" i="4" s="1"/>
  <c r="AN99" i="4" s="1"/>
  <c r="AO99" i="4" s="1"/>
  <c r="AP99" i="4" s="1"/>
  <c r="AQ99" i="4" s="1"/>
  <c r="AR99" i="4" s="1"/>
  <c r="AS99" i="4" s="1"/>
  <c r="AT99" i="4" s="1"/>
  <c r="AX99" i="4"/>
  <c r="AE124" i="4"/>
  <c r="AF124" i="4" s="1"/>
  <c r="AG124" i="4" s="1"/>
  <c r="AH124" i="4" s="1"/>
  <c r="AI124" i="4" s="1"/>
  <c r="AJ124" i="4" s="1"/>
  <c r="AK124" i="4" s="1"/>
  <c r="AL124" i="4" s="1"/>
  <c r="AM124" i="4" s="1"/>
  <c r="AN124" i="4" s="1"/>
  <c r="AO124" i="4" s="1"/>
  <c r="AP124" i="4" s="1"/>
  <c r="AQ124" i="4" s="1"/>
  <c r="AR124" i="4" s="1"/>
  <c r="AS124" i="4" s="1"/>
  <c r="AT124" i="4" s="1"/>
  <c r="AR120" i="4"/>
  <c r="AS120" i="4" s="1"/>
  <c r="AT120" i="4" s="1"/>
  <c r="AX120" i="4"/>
  <c r="AJ171" i="4"/>
  <c r="AK171" i="4" s="1"/>
  <c r="AL171" i="4" s="1"/>
  <c r="AM171" i="4" s="1"/>
  <c r="AN171" i="4" s="1"/>
  <c r="AO171" i="4" s="1"/>
  <c r="AP171" i="4" s="1"/>
  <c r="AQ171" i="4" s="1"/>
  <c r="AR171" i="4" s="1"/>
  <c r="AS171" i="4" s="1"/>
  <c r="AT171" i="4" s="1"/>
  <c r="AG199" i="4"/>
  <c r="AH199" i="4" s="1"/>
  <c r="AI199" i="4" s="1"/>
  <c r="AJ199" i="4" s="1"/>
  <c r="AK199" i="4" s="1"/>
  <c r="AL199" i="4" s="1"/>
  <c r="AM199" i="4" s="1"/>
  <c r="AN199" i="4" s="1"/>
  <c r="AO199" i="4" s="1"/>
  <c r="AP199" i="4" s="1"/>
  <c r="AQ199" i="4" s="1"/>
  <c r="AR199" i="4" s="1"/>
  <c r="AS199" i="4" s="1"/>
  <c r="AT199" i="4" s="1"/>
  <c r="AX199" i="4"/>
  <c r="AJ207" i="4"/>
  <c r="AK207" i="4" s="1"/>
  <c r="AL207" i="4" s="1"/>
  <c r="AM207" i="4" s="1"/>
  <c r="AN207" i="4" s="1"/>
  <c r="AO207" i="4" s="1"/>
  <c r="AP207" i="4" s="1"/>
  <c r="AQ207" i="4" s="1"/>
  <c r="AR207" i="4" s="1"/>
  <c r="AS207" i="4" s="1"/>
  <c r="AT207" i="4" s="1"/>
  <c r="AI183" i="4"/>
  <c r="AJ183" i="4" s="1"/>
  <c r="AK183" i="4" s="1"/>
  <c r="AL183" i="4" s="1"/>
  <c r="AM183" i="4" s="1"/>
  <c r="AN183" i="4" s="1"/>
  <c r="AO183" i="4" s="1"/>
  <c r="AP183" i="4" s="1"/>
  <c r="AQ183" i="4" s="1"/>
  <c r="AR183" i="4" s="1"/>
  <c r="AS183" i="4" s="1"/>
  <c r="AT183" i="4" s="1"/>
  <c r="AX183" i="4"/>
  <c r="AF208" i="4"/>
  <c r="AG208" i="4" s="1"/>
  <c r="AH208" i="4" s="1"/>
  <c r="AI208" i="4" s="1"/>
  <c r="AJ208" i="4" s="1"/>
  <c r="AK208" i="4" s="1"/>
  <c r="AL208" i="4" s="1"/>
  <c r="AM208" i="4" s="1"/>
  <c r="AN208" i="4" s="1"/>
  <c r="AO208" i="4" s="1"/>
  <c r="AP208" i="4" s="1"/>
  <c r="AQ208" i="4" s="1"/>
  <c r="AR208" i="4" s="1"/>
  <c r="AS208" i="4" s="1"/>
  <c r="AT208" i="4" s="1"/>
  <c r="AC50" i="21"/>
  <c r="AD45" i="21"/>
  <c r="AC40" i="21"/>
  <c r="AC61" i="21"/>
  <c r="AC95" i="21"/>
  <c r="AX213" i="4"/>
  <c r="L222" i="4"/>
  <c r="AX129" i="4"/>
  <c r="AE109" i="4"/>
  <c r="AF109" i="4" s="1"/>
  <c r="AG109" i="4" s="1"/>
  <c r="AH109" i="4" s="1"/>
  <c r="AI109" i="4" s="1"/>
  <c r="AJ109" i="4" s="1"/>
  <c r="AK109" i="4" s="1"/>
  <c r="AL109" i="4" s="1"/>
  <c r="AM109" i="4" s="1"/>
  <c r="AN109" i="4" s="1"/>
  <c r="AO109" i="4" s="1"/>
  <c r="AP109" i="4" s="1"/>
  <c r="AQ109" i="4" s="1"/>
  <c r="AR109" i="4" s="1"/>
  <c r="AS109" i="4" s="1"/>
  <c r="AT109" i="4" s="1"/>
  <c r="AX109" i="4"/>
  <c r="AB82" i="21"/>
  <c r="AC82" i="21" s="1"/>
  <c r="AK44" i="4"/>
  <c r="AL44" i="4" s="1"/>
  <c r="AM44" i="4" s="1"/>
  <c r="AN44" i="4" s="1"/>
  <c r="AO44" i="4" s="1"/>
  <c r="AP44" i="4" s="1"/>
  <c r="AQ44" i="4" s="1"/>
  <c r="AR44" i="4" s="1"/>
  <c r="AS44" i="4" s="1"/>
  <c r="AT44" i="4" s="1"/>
  <c r="AX44" i="4"/>
  <c r="AE89" i="4"/>
  <c r="AF89" i="4" s="1"/>
  <c r="AG89" i="4" s="1"/>
  <c r="AH89" i="4" s="1"/>
  <c r="AI89" i="4" s="1"/>
  <c r="AJ89" i="4" s="1"/>
  <c r="AK89" i="4" s="1"/>
  <c r="AL89" i="4" s="1"/>
  <c r="AM89" i="4" s="1"/>
  <c r="AN89" i="4" s="1"/>
  <c r="AO89" i="4" s="1"/>
  <c r="AP89" i="4" s="1"/>
  <c r="AQ89" i="4" s="1"/>
  <c r="AR89" i="4" s="1"/>
  <c r="AS89" i="4" s="1"/>
  <c r="AT89" i="4" s="1"/>
  <c r="AX89" i="4"/>
  <c r="AE196" i="4"/>
  <c r="AF196" i="4" s="1"/>
  <c r="AG196" i="4" s="1"/>
  <c r="AH196" i="4" s="1"/>
  <c r="AI196" i="4" s="1"/>
  <c r="AJ196" i="4" s="1"/>
  <c r="AK196" i="4" s="1"/>
  <c r="AL196" i="4" s="1"/>
  <c r="AM196" i="4" s="1"/>
  <c r="AN196" i="4" s="1"/>
  <c r="AO196" i="4" s="1"/>
  <c r="AP196" i="4" s="1"/>
  <c r="AQ196" i="4" s="1"/>
  <c r="AR196" i="4" s="1"/>
  <c r="AS196" i="4" s="1"/>
  <c r="AT196" i="4" s="1"/>
  <c r="AB76" i="21"/>
  <c r="AC76" i="21" s="1"/>
  <c r="AD90" i="21"/>
  <c r="AB28" i="4"/>
  <c r="AC28" i="4" s="1"/>
  <c r="AD28" i="4" s="1"/>
  <c r="AE28" i="4" s="1"/>
  <c r="AF28" i="4" s="1"/>
  <c r="AG28" i="4" s="1"/>
  <c r="AH28" i="4" s="1"/>
  <c r="AI28" i="4" s="1"/>
  <c r="AJ28" i="4" s="1"/>
  <c r="AK28" i="4" s="1"/>
  <c r="AL28" i="4" s="1"/>
  <c r="AM28" i="4" s="1"/>
  <c r="AN28" i="4" s="1"/>
  <c r="AO28" i="4" s="1"/>
  <c r="AP28" i="4" s="1"/>
  <c r="AQ28" i="4" s="1"/>
  <c r="AR28" i="4" s="1"/>
  <c r="AS28" i="4" s="1"/>
  <c r="AT28" i="4" s="1"/>
  <c r="AX28" i="4"/>
  <c r="AT30" i="4"/>
  <c r="AX30" i="4" s="1"/>
  <c r="AJ113" i="4"/>
  <c r="AK113" i="4" s="1"/>
  <c r="AL113" i="4" s="1"/>
  <c r="AM113" i="4" s="1"/>
  <c r="AN113" i="4" s="1"/>
  <c r="AO113" i="4" s="1"/>
  <c r="AP113" i="4" s="1"/>
  <c r="AQ113" i="4" s="1"/>
  <c r="AR113" i="4" s="1"/>
  <c r="AS113" i="4" s="1"/>
  <c r="AT113" i="4" s="1"/>
  <c r="AX113" i="4"/>
  <c r="AG33" i="4"/>
  <c r="AH33" i="4" s="1"/>
  <c r="AI33" i="4" s="1"/>
  <c r="AJ33" i="4" s="1"/>
  <c r="AK33" i="4" s="1"/>
  <c r="AL33" i="4" s="1"/>
  <c r="AM33" i="4" s="1"/>
  <c r="AN33" i="4" s="1"/>
  <c r="AO33" i="4" s="1"/>
  <c r="AP33" i="4" s="1"/>
  <c r="AQ33" i="4" s="1"/>
  <c r="AR33" i="4" s="1"/>
  <c r="AS33" i="4" s="1"/>
  <c r="AT33" i="4" s="1"/>
  <c r="AG140" i="4"/>
  <c r="AH140" i="4" s="1"/>
  <c r="AI140" i="4" s="1"/>
  <c r="AJ140" i="4" s="1"/>
  <c r="AK140" i="4" s="1"/>
  <c r="AL140" i="4" s="1"/>
  <c r="AM140" i="4" s="1"/>
  <c r="AN140" i="4" s="1"/>
  <c r="AO140" i="4" s="1"/>
  <c r="AP140" i="4" s="1"/>
  <c r="AQ140" i="4" s="1"/>
  <c r="AR140" i="4" s="1"/>
  <c r="AS140" i="4" s="1"/>
  <c r="AT140" i="4" s="1"/>
  <c r="AX140" i="4"/>
  <c r="AC17" i="21"/>
  <c r="AC91" i="21"/>
  <c r="AC81" i="21"/>
  <c r="AD81" i="21" s="1"/>
  <c r="AC89" i="21"/>
  <c r="AD89" i="21" s="1"/>
  <c r="AB152" i="21"/>
  <c r="AC152" i="21" s="1"/>
  <c r="AD213" i="21"/>
  <c r="AD204" i="21"/>
  <c r="AD182" i="21"/>
  <c r="AX142" i="4"/>
  <c r="AX200" i="4"/>
  <c r="AC189" i="4"/>
  <c r="AD189" i="4" s="1"/>
  <c r="AE189" i="4" s="1"/>
  <c r="AF189" i="4" s="1"/>
  <c r="AG189" i="4" s="1"/>
  <c r="AH189" i="4" s="1"/>
  <c r="AI189" i="4" s="1"/>
  <c r="AJ189" i="4" s="1"/>
  <c r="AK189" i="4" s="1"/>
  <c r="AL189" i="4" s="1"/>
  <c r="AM189" i="4" s="1"/>
  <c r="AN189" i="4" s="1"/>
  <c r="AO189" i="4" s="1"/>
  <c r="AP189" i="4" s="1"/>
  <c r="AQ189" i="4" s="1"/>
  <c r="AR189" i="4" s="1"/>
  <c r="AS189" i="4" s="1"/>
  <c r="AT189" i="4" s="1"/>
  <c r="AX189" i="4"/>
  <c r="AM106" i="4"/>
  <c r="AN106" i="4" s="1"/>
  <c r="AO106" i="4" s="1"/>
  <c r="AP106" i="4" s="1"/>
  <c r="AQ106" i="4" s="1"/>
  <c r="AR106" i="4" s="1"/>
  <c r="AS106" i="4" s="1"/>
  <c r="AT106" i="4" s="1"/>
  <c r="AK190" i="4"/>
  <c r="AL190" i="4" s="1"/>
  <c r="AM190" i="4" s="1"/>
  <c r="AN190" i="4" s="1"/>
  <c r="AO190" i="4" s="1"/>
  <c r="AP190" i="4" s="1"/>
  <c r="AQ190" i="4" s="1"/>
  <c r="AR190" i="4" s="1"/>
  <c r="AS190" i="4" s="1"/>
  <c r="AT190" i="4" s="1"/>
  <c r="AX190" i="4"/>
  <c r="AD68" i="21"/>
  <c r="AD180" i="21"/>
  <c r="AD187" i="21"/>
  <c r="AC205" i="4"/>
  <c r="AD205" i="4" s="1"/>
  <c r="AE205" i="4" s="1"/>
  <c r="AF205" i="4" s="1"/>
  <c r="AG205" i="4" s="1"/>
  <c r="AH205" i="4" s="1"/>
  <c r="AI205" i="4" s="1"/>
  <c r="AJ205" i="4" s="1"/>
  <c r="AK205" i="4" s="1"/>
  <c r="AL205" i="4" s="1"/>
  <c r="AM205" i="4" s="1"/>
  <c r="AN205" i="4" s="1"/>
  <c r="AO205" i="4" s="1"/>
  <c r="AP205" i="4" s="1"/>
  <c r="AQ205" i="4" s="1"/>
  <c r="AR205" i="4" s="1"/>
  <c r="AS205" i="4" s="1"/>
  <c r="AT205" i="4" s="1"/>
  <c r="AX205" i="4"/>
  <c r="AD70" i="21"/>
  <c r="AE25" i="4"/>
  <c r="AF25" i="4" s="1"/>
  <c r="AG25" i="4" s="1"/>
  <c r="AH25" i="4" s="1"/>
  <c r="AI25" i="4" s="1"/>
  <c r="AJ25" i="4" s="1"/>
  <c r="AK25" i="4" s="1"/>
  <c r="AL25" i="4" s="1"/>
  <c r="AM25" i="4" s="1"/>
  <c r="AN25" i="4" s="1"/>
  <c r="AO25" i="4" s="1"/>
  <c r="AP25" i="4" s="1"/>
  <c r="AQ25" i="4" s="1"/>
  <c r="AR25" i="4" s="1"/>
  <c r="AS25" i="4" s="1"/>
  <c r="AT25" i="4" s="1"/>
  <c r="AV21" i="4" s="1"/>
  <c r="AX25" i="4"/>
  <c r="AH71" i="4"/>
  <c r="AI71" i="4" s="1"/>
  <c r="AJ71" i="4" s="1"/>
  <c r="AK71" i="4" s="1"/>
  <c r="AL71" i="4" s="1"/>
  <c r="AM71" i="4" s="1"/>
  <c r="AN71" i="4" s="1"/>
  <c r="AO71" i="4" s="1"/>
  <c r="AP71" i="4" s="1"/>
  <c r="AQ71" i="4" s="1"/>
  <c r="AR71" i="4" s="1"/>
  <c r="AS71" i="4" s="1"/>
  <c r="AT71" i="4" s="1"/>
  <c r="AF198" i="4"/>
  <c r="AG198" i="4" s="1"/>
  <c r="AH198" i="4" s="1"/>
  <c r="AI198" i="4" s="1"/>
  <c r="AJ198" i="4" s="1"/>
  <c r="AK198" i="4" s="1"/>
  <c r="AL198" i="4" s="1"/>
  <c r="AM198" i="4" s="1"/>
  <c r="AN198" i="4" s="1"/>
  <c r="AO198" i="4" s="1"/>
  <c r="AP198" i="4" s="1"/>
  <c r="AQ198" i="4" s="1"/>
  <c r="AR198" i="4" s="1"/>
  <c r="AS198" i="4" s="1"/>
  <c r="AT198" i="4" s="1"/>
  <c r="AX198" i="4"/>
  <c r="AC173" i="4"/>
  <c r="AD173" i="4" s="1"/>
  <c r="AE173" i="4" s="1"/>
  <c r="AF173" i="4" s="1"/>
  <c r="AG173" i="4" s="1"/>
  <c r="AH173" i="4" s="1"/>
  <c r="AI173" i="4" s="1"/>
  <c r="AJ173" i="4" s="1"/>
  <c r="AK173" i="4" s="1"/>
  <c r="AL173" i="4" s="1"/>
  <c r="AM173" i="4" s="1"/>
  <c r="AN173" i="4" s="1"/>
  <c r="AO173" i="4" s="1"/>
  <c r="AP173" i="4" s="1"/>
  <c r="AQ173" i="4" s="1"/>
  <c r="AR173" i="4" s="1"/>
  <c r="AS173" i="4" s="1"/>
  <c r="AT173" i="4" s="1"/>
  <c r="AX173" i="4"/>
  <c r="AC209" i="4"/>
  <c r="AD209" i="4" s="1"/>
  <c r="AE209" i="4" s="1"/>
  <c r="AF209" i="4" s="1"/>
  <c r="AG209" i="4" s="1"/>
  <c r="AH209" i="4" s="1"/>
  <c r="AI209" i="4" s="1"/>
  <c r="AJ209" i="4" s="1"/>
  <c r="AK209" i="4" s="1"/>
  <c r="AL209" i="4" s="1"/>
  <c r="AM209" i="4" s="1"/>
  <c r="AN209" i="4" s="1"/>
  <c r="AO209" i="4" s="1"/>
  <c r="AP209" i="4" s="1"/>
  <c r="AQ209" i="4" s="1"/>
  <c r="AR209" i="4" s="1"/>
  <c r="AS209" i="4" s="1"/>
  <c r="AT209" i="4" s="1"/>
  <c r="AX209" i="4"/>
  <c r="AE76" i="4"/>
  <c r="AF76" i="4" s="1"/>
  <c r="AG76" i="4" s="1"/>
  <c r="AH76" i="4" s="1"/>
  <c r="AI76" i="4" s="1"/>
  <c r="AJ76" i="4" s="1"/>
  <c r="AK76" i="4" s="1"/>
  <c r="AL76" i="4" s="1"/>
  <c r="AM76" i="4" s="1"/>
  <c r="AN76" i="4" s="1"/>
  <c r="AO76" i="4" s="1"/>
  <c r="AP76" i="4" s="1"/>
  <c r="AQ76" i="4" s="1"/>
  <c r="AR76" i="4" s="1"/>
  <c r="AS76" i="4" s="1"/>
  <c r="AT76" i="4" s="1"/>
  <c r="AF96" i="4"/>
  <c r="AG96" i="4" s="1"/>
  <c r="AH96" i="4" s="1"/>
  <c r="AI96" i="4" s="1"/>
  <c r="AJ96" i="4" s="1"/>
  <c r="AK96" i="4" s="1"/>
  <c r="AL96" i="4" s="1"/>
  <c r="AM96" i="4" s="1"/>
  <c r="AN96" i="4" s="1"/>
  <c r="AO96" i="4" s="1"/>
  <c r="AP96" i="4" s="1"/>
  <c r="AQ96" i="4" s="1"/>
  <c r="AR96" i="4" s="1"/>
  <c r="AS96" i="4" s="1"/>
  <c r="AT96" i="4" s="1"/>
  <c r="AX96" i="4"/>
  <c r="AE184" i="4"/>
  <c r="AF184" i="4" s="1"/>
  <c r="AG184" i="4" s="1"/>
  <c r="AH184" i="4" s="1"/>
  <c r="AI184" i="4" s="1"/>
  <c r="AJ184" i="4" s="1"/>
  <c r="AK184" i="4" s="1"/>
  <c r="AL184" i="4" s="1"/>
  <c r="AM184" i="4" s="1"/>
  <c r="AN184" i="4" s="1"/>
  <c r="AO184" i="4" s="1"/>
  <c r="AP184" i="4" s="1"/>
  <c r="AQ184" i="4" s="1"/>
  <c r="AR184" i="4" s="1"/>
  <c r="AS184" i="4" s="1"/>
  <c r="AT184" i="4" s="1"/>
  <c r="AX184" i="4"/>
  <c r="AF210" i="4"/>
  <c r="AG210" i="4" s="1"/>
  <c r="AH210" i="4" s="1"/>
  <c r="AI210" i="4" s="1"/>
  <c r="AJ210" i="4" s="1"/>
  <c r="AK210" i="4" s="1"/>
  <c r="AL210" i="4" s="1"/>
  <c r="AM210" i="4" s="1"/>
  <c r="AN210" i="4" s="1"/>
  <c r="AO210" i="4" s="1"/>
  <c r="AP210" i="4" s="1"/>
  <c r="AQ210" i="4" s="1"/>
  <c r="AR210" i="4" s="1"/>
  <c r="AS210" i="4" s="1"/>
  <c r="AT210" i="4" s="1"/>
  <c r="AX210" i="4"/>
  <c r="AD21" i="21"/>
  <c r="AB53" i="21"/>
  <c r="AC53" i="21" s="1"/>
  <c r="AE54" i="4"/>
  <c r="AF54" i="4" s="1"/>
  <c r="AG54" i="4" s="1"/>
  <c r="AH54" i="4" s="1"/>
  <c r="AI54" i="4" s="1"/>
  <c r="AJ54" i="4" s="1"/>
  <c r="AK54" i="4" s="1"/>
  <c r="AL54" i="4" s="1"/>
  <c r="AM54" i="4" s="1"/>
  <c r="AN54" i="4" s="1"/>
  <c r="AO54" i="4" s="1"/>
  <c r="AP54" i="4" s="1"/>
  <c r="AQ54" i="4" s="1"/>
  <c r="AR54" i="4" s="1"/>
  <c r="AS54" i="4" s="1"/>
  <c r="AT54" i="4" s="1"/>
  <c r="AX54" i="4"/>
  <c r="AE118" i="4"/>
  <c r="AF118" i="4" s="1"/>
  <c r="AG118" i="4" s="1"/>
  <c r="AH118" i="4" s="1"/>
  <c r="AI118" i="4" s="1"/>
  <c r="AJ118" i="4" s="1"/>
  <c r="AK118" i="4" s="1"/>
  <c r="AL118" i="4" s="1"/>
  <c r="AM118" i="4" s="1"/>
  <c r="AN118" i="4" s="1"/>
  <c r="AO118" i="4" s="1"/>
  <c r="AP118" i="4" s="1"/>
  <c r="AQ118" i="4" s="1"/>
  <c r="AR118" i="4" s="1"/>
  <c r="AS118" i="4" s="1"/>
  <c r="AT118" i="4" s="1"/>
  <c r="AF214" i="4"/>
  <c r="AG214" i="4" s="1"/>
  <c r="AH214" i="4" s="1"/>
  <c r="AI214" i="4" s="1"/>
  <c r="AJ214" i="4" s="1"/>
  <c r="AK214" i="4" s="1"/>
  <c r="AL214" i="4" s="1"/>
  <c r="AM214" i="4" s="1"/>
  <c r="AN214" i="4" s="1"/>
  <c r="AO214" i="4" s="1"/>
  <c r="AP214" i="4" s="1"/>
  <c r="AQ214" i="4" s="1"/>
  <c r="AR214" i="4" s="1"/>
  <c r="AS214" i="4" s="1"/>
  <c r="AT214" i="4" s="1"/>
  <c r="AX214" i="4"/>
  <c r="AD16" i="21"/>
  <c r="AD60" i="21"/>
  <c r="AD79" i="21"/>
  <c r="G13" i="21"/>
  <c r="F17" i="21"/>
  <c r="F21" i="21"/>
  <c r="F18" i="21"/>
  <c r="AD18" i="21" s="1"/>
  <c r="F26" i="21"/>
  <c r="F32" i="21"/>
  <c r="AD32" i="21" s="1"/>
  <c r="F36" i="21"/>
  <c r="AD36" i="21" s="1"/>
  <c r="F40" i="21"/>
  <c r="F44" i="21"/>
  <c r="AD44" i="21" s="1"/>
  <c r="F48" i="21"/>
  <c r="F52" i="21"/>
  <c r="AD52" i="21" s="1"/>
  <c r="F56" i="21"/>
  <c r="AD56" i="21" s="1"/>
  <c r="F16" i="21"/>
  <c r="F23" i="21"/>
  <c r="F29" i="21"/>
  <c r="F19" i="21"/>
  <c r="AD19" i="21" s="1"/>
  <c r="F24" i="21"/>
  <c r="F27" i="21"/>
  <c r="F33" i="21"/>
  <c r="F37" i="21"/>
  <c r="AD37" i="21" s="1"/>
  <c r="F22" i="21"/>
  <c r="AD22" i="21" s="1"/>
  <c r="F20" i="21"/>
  <c r="F30" i="21"/>
  <c r="AD30" i="21" s="1"/>
  <c r="F31" i="21"/>
  <c r="F34" i="21"/>
  <c r="AD34" i="21" s="1"/>
  <c r="F38" i="21"/>
  <c r="F42" i="21"/>
  <c r="AD42" i="21" s="1"/>
  <c r="F46" i="21"/>
  <c r="AD46" i="21" s="1"/>
  <c r="F50" i="21"/>
  <c r="F25" i="21"/>
  <c r="F43" i="21"/>
  <c r="F54" i="21"/>
  <c r="AD54" i="21" s="1"/>
  <c r="F55" i="21"/>
  <c r="AD55" i="21" s="1"/>
  <c r="F41" i="21"/>
  <c r="F60" i="21"/>
  <c r="F64" i="21"/>
  <c r="AD64" i="21" s="1"/>
  <c r="F68" i="21"/>
  <c r="F39" i="21"/>
  <c r="F28" i="21"/>
  <c r="F53" i="21"/>
  <c r="F57" i="21"/>
  <c r="AD57" i="21" s="1"/>
  <c r="F61" i="21"/>
  <c r="F65" i="21"/>
  <c r="F69" i="21"/>
  <c r="F51" i="21"/>
  <c r="F49" i="21"/>
  <c r="F58" i="21"/>
  <c r="F62" i="21"/>
  <c r="AD62" i="21" s="1"/>
  <c r="F66" i="21"/>
  <c r="AD66" i="21" s="1"/>
  <c r="F70" i="21"/>
  <c r="F74" i="21"/>
  <c r="F47" i="21"/>
  <c r="AD47" i="21" s="1"/>
  <c r="F72" i="21"/>
  <c r="AD72" i="21" s="1"/>
  <c r="F77" i="21"/>
  <c r="AD77" i="21" s="1"/>
  <c r="F79" i="21"/>
  <c r="F63" i="21"/>
  <c r="F75" i="21"/>
  <c r="AD75" i="21" s="1"/>
  <c r="F80" i="21"/>
  <c r="F83" i="21"/>
  <c r="AD83" i="21" s="1"/>
  <c r="F85" i="21"/>
  <c r="AD85" i="21" s="1"/>
  <c r="F82" i="21"/>
  <c r="F90" i="21"/>
  <c r="F94" i="21"/>
  <c r="F67" i="21"/>
  <c r="AD67" i="21" s="1"/>
  <c r="F71" i="21"/>
  <c r="F84" i="21"/>
  <c r="F87" i="21"/>
  <c r="AD87" i="21" s="1"/>
  <c r="F91" i="21"/>
  <c r="F95" i="21"/>
  <c r="F45" i="21"/>
  <c r="F59" i="21"/>
  <c r="F81" i="21"/>
  <c r="F35" i="21"/>
  <c r="AD35" i="21" s="1"/>
  <c r="F78" i="21"/>
  <c r="F96" i="21"/>
  <c r="F105" i="21"/>
  <c r="AD105" i="21" s="1"/>
  <c r="F108" i="21"/>
  <c r="AD108" i="21" s="1"/>
  <c r="F113" i="21"/>
  <c r="AD113" i="21" s="1"/>
  <c r="F116" i="21"/>
  <c r="AD116" i="21" s="1"/>
  <c r="F121" i="21"/>
  <c r="AD121" i="21" s="1"/>
  <c r="F124" i="21"/>
  <c r="AD124" i="21" s="1"/>
  <c r="F129" i="21"/>
  <c r="AD129" i="21" s="1"/>
  <c r="F133" i="21"/>
  <c r="AD133" i="21" s="1"/>
  <c r="F137" i="21"/>
  <c r="AD137" i="21" s="1"/>
  <c r="F141" i="21"/>
  <c r="AD141" i="21" s="1"/>
  <c r="F145" i="21"/>
  <c r="F149" i="21"/>
  <c r="AD149" i="21" s="1"/>
  <c r="F153" i="21"/>
  <c r="AD153" i="21" s="1"/>
  <c r="F157" i="21"/>
  <c r="AD157" i="21" s="1"/>
  <c r="F76" i="21"/>
  <c r="F98" i="21"/>
  <c r="F102" i="21"/>
  <c r="AD102" i="21" s="1"/>
  <c r="F110" i="21"/>
  <c r="AD110" i="21" s="1"/>
  <c r="F118" i="21"/>
  <c r="F126" i="21"/>
  <c r="F89" i="21"/>
  <c r="F97" i="21"/>
  <c r="AD97" i="21" s="1"/>
  <c r="F107" i="21"/>
  <c r="AD107" i="21" s="1"/>
  <c r="F115" i="21"/>
  <c r="AD115" i="21" s="1"/>
  <c r="F123" i="21"/>
  <c r="AD123" i="21" s="1"/>
  <c r="F130" i="21"/>
  <c r="F134" i="21"/>
  <c r="F138" i="21"/>
  <c r="AD138" i="21" s="1"/>
  <c r="F142" i="21"/>
  <c r="AD142" i="21" s="1"/>
  <c r="F146" i="21"/>
  <c r="F150" i="21"/>
  <c r="F86" i="21"/>
  <c r="F93" i="21"/>
  <c r="AD93" i="21" s="1"/>
  <c r="F104" i="21"/>
  <c r="AD104" i="21" s="1"/>
  <c r="F109" i="21"/>
  <c r="F112" i="21"/>
  <c r="AD112" i="21" s="1"/>
  <c r="F117" i="21"/>
  <c r="AD117" i="21" s="1"/>
  <c r="F120" i="21"/>
  <c r="AD120" i="21" s="1"/>
  <c r="F125" i="21"/>
  <c r="AD125" i="21" s="1"/>
  <c r="F128" i="21"/>
  <c r="AD128" i="21" s="1"/>
  <c r="F131" i="21"/>
  <c r="AD131" i="21" s="1"/>
  <c r="F135" i="21"/>
  <c r="AD135" i="21" s="1"/>
  <c r="F139" i="21"/>
  <c r="AD139" i="21" s="1"/>
  <c r="F143" i="21"/>
  <c r="F147" i="21"/>
  <c r="AD147" i="21" s="1"/>
  <c r="F151" i="21"/>
  <c r="AD151" i="21" s="1"/>
  <c r="F155" i="21"/>
  <c r="AD155" i="21" s="1"/>
  <c r="F159" i="21"/>
  <c r="AD159" i="21" s="1"/>
  <c r="F88" i="21"/>
  <c r="AD88" i="21" s="1"/>
  <c r="F101" i="21"/>
  <c r="AD101" i="21" s="1"/>
  <c r="F106" i="21"/>
  <c r="AD106" i="21" s="1"/>
  <c r="F114" i="21"/>
  <c r="F122" i="21"/>
  <c r="AD122" i="21" s="1"/>
  <c r="F92" i="21"/>
  <c r="AD92" i="21" s="1"/>
  <c r="F99" i="21"/>
  <c r="AD99" i="21" s="1"/>
  <c r="F100" i="21"/>
  <c r="AD100" i="21" s="1"/>
  <c r="F103" i="21"/>
  <c r="AD103" i="21" s="1"/>
  <c r="F111" i="21"/>
  <c r="F119" i="21"/>
  <c r="AD119" i="21" s="1"/>
  <c r="F127" i="21"/>
  <c r="AD127" i="21" s="1"/>
  <c r="F132" i="21"/>
  <c r="AD132" i="21" s="1"/>
  <c r="F136" i="21"/>
  <c r="AD136" i="21" s="1"/>
  <c r="F140" i="21"/>
  <c r="AD140" i="21" s="1"/>
  <c r="F144" i="21"/>
  <c r="AD144" i="21" s="1"/>
  <c r="F168" i="21"/>
  <c r="AD168" i="21" s="1"/>
  <c r="F172" i="21"/>
  <c r="F176" i="21"/>
  <c r="F180" i="21"/>
  <c r="F184" i="21"/>
  <c r="AD184" i="21" s="1"/>
  <c r="F188" i="21"/>
  <c r="AD188" i="21" s="1"/>
  <c r="F192" i="21"/>
  <c r="AD192" i="21" s="1"/>
  <c r="F196" i="21"/>
  <c r="AD196" i="21" s="1"/>
  <c r="F200" i="21"/>
  <c r="AD200" i="21" s="1"/>
  <c r="F204" i="21"/>
  <c r="F208" i="21"/>
  <c r="AD208" i="21" s="1"/>
  <c r="F212" i="21"/>
  <c r="AD212" i="21" s="1"/>
  <c r="F152" i="21"/>
  <c r="F154" i="21"/>
  <c r="F164" i="21"/>
  <c r="AD164" i="21" s="1"/>
  <c r="F169" i="21"/>
  <c r="AD169" i="21" s="1"/>
  <c r="F173" i="21"/>
  <c r="AD173" i="21" s="1"/>
  <c r="F177" i="21"/>
  <c r="AD177" i="21" s="1"/>
  <c r="F181" i="21"/>
  <c r="AD181" i="21" s="1"/>
  <c r="F185" i="21"/>
  <c r="AD185" i="21" s="1"/>
  <c r="F189" i="21"/>
  <c r="AD189" i="21" s="1"/>
  <c r="F193" i="21"/>
  <c r="AD193" i="21" s="1"/>
  <c r="F197" i="21"/>
  <c r="AD197" i="21" s="1"/>
  <c r="F201" i="21"/>
  <c r="AD201" i="21" s="1"/>
  <c r="F205" i="21"/>
  <c r="AD205" i="21" s="1"/>
  <c r="F209" i="21"/>
  <c r="AD209" i="21" s="1"/>
  <c r="F213" i="21"/>
  <c r="F160" i="21"/>
  <c r="F162" i="21"/>
  <c r="AD162" i="21" s="1"/>
  <c r="F161" i="21"/>
  <c r="AD161" i="21" s="1"/>
  <c r="F163" i="21"/>
  <c r="AD163" i="21" s="1"/>
  <c r="F166" i="21"/>
  <c r="AD166" i="21" s="1"/>
  <c r="F170" i="21"/>
  <c r="AD170" i="21" s="1"/>
  <c r="F174" i="21"/>
  <c r="AD174" i="21" s="1"/>
  <c r="F178" i="21"/>
  <c r="AD178" i="21" s="1"/>
  <c r="F182" i="21"/>
  <c r="F186" i="21"/>
  <c r="F190" i="21"/>
  <c r="AD190" i="21" s="1"/>
  <c r="F194" i="21"/>
  <c r="AD194" i="21" s="1"/>
  <c r="F198" i="21"/>
  <c r="AD198" i="21" s="1"/>
  <c r="F202" i="21"/>
  <c r="AD202" i="21" s="1"/>
  <c r="F206" i="21"/>
  <c r="F210" i="21"/>
  <c r="F214" i="21"/>
  <c r="F158" i="21"/>
  <c r="AD158" i="21" s="1"/>
  <c r="F167" i="21"/>
  <c r="AD167" i="21" s="1"/>
  <c r="F171" i="21"/>
  <c r="F175" i="21"/>
  <c r="AD175" i="21" s="1"/>
  <c r="F179" i="21"/>
  <c r="AD179" i="21" s="1"/>
  <c r="F183" i="21"/>
  <c r="AD183" i="21" s="1"/>
  <c r="F187" i="21"/>
  <c r="F191" i="21"/>
  <c r="AD191" i="21" s="1"/>
  <c r="F156" i="21"/>
  <c r="AD156" i="21" s="1"/>
  <c r="AD13" i="21"/>
  <c r="F199" i="21"/>
  <c r="AD199" i="21" s="1"/>
  <c r="F203" i="21"/>
  <c r="AD203" i="21" s="1"/>
  <c r="F15" i="21"/>
  <c r="F73" i="21"/>
  <c r="F148" i="21"/>
  <c r="AD148" i="21" s="1"/>
  <c r="F195" i="21"/>
  <c r="F207" i="21"/>
  <c r="F165" i="21"/>
  <c r="AD165" i="21" s="1"/>
  <c r="F211" i="21"/>
  <c r="AD211" i="21" s="1"/>
  <c r="AD146" i="21"/>
  <c r="AD118" i="21"/>
  <c r="AB154" i="21"/>
  <c r="AC154" i="21" s="1"/>
  <c r="AD154" i="21" s="1"/>
  <c r="AD143" i="21"/>
  <c r="AD160" i="21"/>
  <c r="AK91" i="4"/>
  <c r="AL91" i="4" s="1"/>
  <c r="AM91" i="4" s="1"/>
  <c r="AN91" i="4" s="1"/>
  <c r="AO91" i="4" s="1"/>
  <c r="AP91" i="4" s="1"/>
  <c r="AQ91" i="4" s="1"/>
  <c r="AR91" i="4" s="1"/>
  <c r="AS91" i="4" s="1"/>
  <c r="AT91" i="4" s="1"/>
  <c r="AD206" i="21"/>
  <c r="AD214" i="21"/>
  <c r="AH56" i="4"/>
  <c r="AI56" i="4" s="1"/>
  <c r="AJ56" i="4" s="1"/>
  <c r="AK56" i="4" s="1"/>
  <c r="AL56" i="4" s="1"/>
  <c r="AM56" i="4" s="1"/>
  <c r="AN56" i="4" s="1"/>
  <c r="AO56" i="4" s="1"/>
  <c r="AP56" i="4" s="1"/>
  <c r="AQ56" i="4" s="1"/>
  <c r="AR56" i="4" s="1"/>
  <c r="AS56" i="4" s="1"/>
  <c r="AT56" i="4" s="1"/>
  <c r="AX56" i="4"/>
  <c r="AI143" i="4"/>
  <c r="AJ143" i="4" s="1"/>
  <c r="AK143" i="4" s="1"/>
  <c r="AL143" i="4" s="1"/>
  <c r="AM143" i="4" s="1"/>
  <c r="AN143" i="4" s="1"/>
  <c r="AO143" i="4" s="1"/>
  <c r="AP143" i="4" s="1"/>
  <c r="AQ143" i="4" s="1"/>
  <c r="AR143" i="4" s="1"/>
  <c r="AS143" i="4" s="1"/>
  <c r="AT143" i="4" s="1"/>
  <c r="AJ195" i="4"/>
  <c r="AK195" i="4" s="1"/>
  <c r="AL195" i="4" s="1"/>
  <c r="AM195" i="4" s="1"/>
  <c r="AN195" i="4" s="1"/>
  <c r="AO195" i="4" s="1"/>
  <c r="AP195" i="4" s="1"/>
  <c r="AQ195" i="4" s="1"/>
  <c r="AR195" i="4" s="1"/>
  <c r="AS195" i="4" s="1"/>
  <c r="AT195" i="4" s="1"/>
  <c r="AX195" i="4"/>
  <c r="AD38" i="21"/>
  <c r="AD96" i="21"/>
  <c r="AG46" i="4"/>
  <c r="AH46" i="4" s="1"/>
  <c r="AI46" i="4" s="1"/>
  <c r="AJ46" i="4" s="1"/>
  <c r="AK46" i="4" s="1"/>
  <c r="AL46" i="4" s="1"/>
  <c r="AM46" i="4" s="1"/>
  <c r="AN46" i="4" s="1"/>
  <c r="AO46" i="4" s="1"/>
  <c r="AP46" i="4" s="1"/>
  <c r="AQ46" i="4" s="1"/>
  <c r="AR46" i="4" s="1"/>
  <c r="AS46" i="4" s="1"/>
  <c r="AT46" i="4" s="1"/>
  <c r="AX46" i="4"/>
  <c r="AJ105" i="4"/>
  <c r="AK105" i="4" s="1"/>
  <c r="AL105" i="4" s="1"/>
  <c r="AM105" i="4" s="1"/>
  <c r="AN105" i="4" s="1"/>
  <c r="AO105" i="4" s="1"/>
  <c r="AP105" i="4" s="1"/>
  <c r="AQ105" i="4" s="1"/>
  <c r="AR105" i="4" s="1"/>
  <c r="AS105" i="4" s="1"/>
  <c r="AT105" i="4" s="1"/>
  <c r="AB58" i="21"/>
  <c r="AC58" i="21" s="1"/>
  <c r="AD58" i="21" s="1"/>
  <c r="AD71" i="21"/>
  <c r="AD39" i="21"/>
  <c r="AC145" i="4"/>
  <c r="AD145" i="4" s="1"/>
  <c r="AE145" i="4" s="1"/>
  <c r="AF145" i="4" s="1"/>
  <c r="AG145" i="4" s="1"/>
  <c r="AH145" i="4" s="1"/>
  <c r="AI145" i="4" s="1"/>
  <c r="AJ145" i="4" s="1"/>
  <c r="AK145" i="4" s="1"/>
  <c r="AL145" i="4" s="1"/>
  <c r="AM145" i="4" s="1"/>
  <c r="AN145" i="4" s="1"/>
  <c r="AO145" i="4" s="1"/>
  <c r="AP145" i="4" s="1"/>
  <c r="AQ145" i="4" s="1"/>
  <c r="AR145" i="4" s="1"/>
  <c r="AS145" i="4" s="1"/>
  <c r="AT145" i="4" s="1"/>
  <c r="AX145" i="4"/>
  <c r="AK102" i="4"/>
  <c r="AL102" i="4" s="1"/>
  <c r="AM102" i="4" s="1"/>
  <c r="AN102" i="4" s="1"/>
  <c r="AO102" i="4" s="1"/>
  <c r="AP102" i="4" s="1"/>
  <c r="AQ102" i="4" s="1"/>
  <c r="AR102" i="4" s="1"/>
  <c r="AS102" i="4" s="1"/>
  <c r="AT102" i="4" s="1"/>
  <c r="AX102" i="4"/>
  <c r="AC33" i="21"/>
  <c r="AC161" i="4"/>
  <c r="AD161" i="4" s="1"/>
  <c r="AE161" i="4" s="1"/>
  <c r="AF161" i="4" s="1"/>
  <c r="AG161" i="4" s="1"/>
  <c r="AH161" i="4" s="1"/>
  <c r="AI161" i="4" s="1"/>
  <c r="AJ161" i="4" s="1"/>
  <c r="AK161" i="4" s="1"/>
  <c r="AL161" i="4" s="1"/>
  <c r="AM161" i="4" s="1"/>
  <c r="AN161" i="4" s="1"/>
  <c r="AO161" i="4" s="1"/>
  <c r="AP161" i="4" s="1"/>
  <c r="AQ161" i="4" s="1"/>
  <c r="AR161" i="4" s="1"/>
  <c r="AS161" i="4" s="1"/>
  <c r="AT161" i="4" s="1"/>
  <c r="AF59" i="4"/>
  <c r="AG59" i="4" s="1"/>
  <c r="AH59" i="4" s="1"/>
  <c r="AI59" i="4" s="1"/>
  <c r="AJ59" i="4" s="1"/>
  <c r="AK59" i="4" s="1"/>
  <c r="AL59" i="4" s="1"/>
  <c r="AM59" i="4" s="1"/>
  <c r="AN59" i="4" s="1"/>
  <c r="AO59" i="4" s="1"/>
  <c r="AP59" i="4" s="1"/>
  <c r="AQ59" i="4" s="1"/>
  <c r="AR59" i="4" s="1"/>
  <c r="AS59" i="4" s="1"/>
  <c r="AT59" i="4" s="1"/>
  <c r="AX59" i="4"/>
  <c r="AN67" i="4"/>
  <c r="AO67" i="4" s="1"/>
  <c r="AP67" i="4" s="1"/>
  <c r="AQ67" i="4" s="1"/>
  <c r="AR67" i="4" s="1"/>
  <c r="AS67" i="4" s="1"/>
  <c r="AT67" i="4" s="1"/>
  <c r="AX67" i="4"/>
  <c r="AE117" i="4"/>
  <c r="AF117" i="4" s="1"/>
  <c r="AG117" i="4" s="1"/>
  <c r="AH117" i="4" s="1"/>
  <c r="AI117" i="4" s="1"/>
  <c r="AJ117" i="4" s="1"/>
  <c r="AK117" i="4" s="1"/>
  <c r="AL117" i="4" s="1"/>
  <c r="AM117" i="4" s="1"/>
  <c r="AN117" i="4" s="1"/>
  <c r="AO117" i="4" s="1"/>
  <c r="AP117" i="4" s="1"/>
  <c r="AQ117" i="4" s="1"/>
  <c r="AR117" i="4" s="1"/>
  <c r="AS117" i="4" s="1"/>
  <c r="AT117" i="4" s="1"/>
  <c r="AX117" i="4"/>
  <c r="AQ163" i="4"/>
  <c r="AR163" i="4" s="1"/>
  <c r="AS163" i="4" s="1"/>
  <c r="AT163" i="4" s="1"/>
  <c r="AE211" i="4"/>
  <c r="AF211" i="4" s="1"/>
  <c r="AG211" i="4" s="1"/>
  <c r="AH211" i="4" s="1"/>
  <c r="AI211" i="4" s="1"/>
  <c r="AJ211" i="4" s="1"/>
  <c r="AK211" i="4" s="1"/>
  <c r="AL211" i="4" s="1"/>
  <c r="AM211" i="4" s="1"/>
  <c r="AN211" i="4" s="1"/>
  <c r="AO211" i="4" s="1"/>
  <c r="AP211" i="4" s="1"/>
  <c r="AQ211" i="4" s="1"/>
  <c r="AR211" i="4" s="1"/>
  <c r="AS211" i="4" s="1"/>
  <c r="AT211" i="4" s="1"/>
  <c r="AX211" i="4"/>
  <c r="AD29" i="21"/>
  <c r="AD48" i="21"/>
  <c r="AD63" i="21"/>
  <c r="AC43" i="21"/>
  <c r="AD43" i="21" s="1"/>
  <c r="AC133" i="4"/>
  <c r="AD133" i="4" s="1"/>
  <c r="AE133" i="4" s="1"/>
  <c r="AF133" i="4" s="1"/>
  <c r="AG133" i="4" s="1"/>
  <c r="AH133" i="4" s="1"/>
  <c r="AI133" i="4" s="1"/>
  <c r="AJ133" i="4" s="1"/>
  <c r="AK133" i="4" s="1"/>
  <c r="AL133" i="4" s="1"/>
  <c r="AM133" i="4" s="1"/>
  <c r="AN133" i="4" s="1"/>
  <c r="AO133" i="4" s="1"/>
  <c r="AP133" i="4" s="1"/>
  <c r="AQ133" i="4" s="1"/>
  <c r="AR133" i="4" s="1"/>
  <c r="AS133" i="4" s="1"/>
  <c r="AT133" i="4" s="1"/>
  <c r="AX133" i="4"/>
  <c r="AC181" i="4"/>
  <c r="AD181" i="4" s="1"/>
  <c r="AE181" i="4" s="1"/>
  <c r="AF181" i="4" s="1"/>
  <c r="AG181" i="4" s="1"/>
  <c r="AH181" i="4" s="1"/>
  <c r="AI181" i="4" s="1"/>
  <c r="AJ181" i="4" s="1"/>
  <c r="AK181" i="4" s="1"/>
  <c r="AL181" i="4" s="1"/>
  <c r="AM181" i="4" s="1"/>
  <c r="AN181" i="4" s="1"/>
  <c r="AO181" i="4" s="1"/>
  <c r="AP181" i="4" s="1"/>
  <c r="AQ181" i="4" s="1"/>
  <c r="AR181" i="4" s="1"/>
  <c r="AS181" i="4" s="1"/>
  <c r="AT181" i="4" s="1"/>
  <c r="AX181" i="4"/>
  <c r="AC125" i="4"/>
  <c r="AD125" i="4" s="1"/>
  <c r="AE125" i="4" s="1"/>
  <c r="AF125" i="4" s="1"/>
  <c r="AG125" i="4" s="1"/>
  <c r="AH125" i="4" s="1"/>
  <c r="AI125" i="4" s="1"/>
  <c r="AJ125" i="4" s="1"/>
  <c r="AK125" i="4" s="1"/>
  <c r="AL125" i="4" s="1"/>
  <c r="AM125" i="4" s="1"/>
  <c r="AN125" i="4" s="1"/>
  <c r="AO125" i="4" s="1"/>
  <c r="AP125" i="4" s="1"/>
  <c r="AQ125" i="4" s="1"/>
  <c r="AR125" i="4" s="1"/>
  <c r="AS125" i="4" s="1"/>
  <c r="AT125" i="4" s="1"/>
  <c r="AV125" i="4" s="1"/>
  <c r="AH43" i="4"/>
  <c r="AI43" i="4" s="1"/>
  <c r="AJ43" i="4" s="1"/>
  <c r="AK43" i="4" s="1"/>
  <c r="AL43" i="4" s="1"/>
  <c r="AM43" i="4" s="1"/>
  <c r="AN43" i="4" s="1"/>
  <c r="AO43" i="4" s="1"/>
  <c r="AP43" i="4" s="1"/>
  <c r="AQ43" i="4" s="1"/>
  <c r="AR43" i="4" s="1"/>
  <c r="AS43" i="4" s="1"/>
  <c r="AT43" i="4" s="1"/>
  <c r="AX43" i="4"/>
  <c r="AJ66" i="4"/>
  <c r="AK66" i="4" s="1"/>
  <c r="AL66" i="4" s="1"/>
  <c r="AM66" i="4" s="1"/>
  <c r="AN66" i="4" s="1"/>
  <c r="AO66" i="4" s="1"/>
  <c r="AP66" i="4" s="1"/>
  <c r="AQ66" i="4" s="1"/>
  <c r="AR66" i="4" s="1"/>
  <c r="AS66" i="4" s="1"/>
  <c r="AT66" i="4" s="1"/>
  <c r="AX66" i="4"/>
  <c r="AF103" i="4"/>
  <c r="AG103" i="4" s="1"/>
  <c r="AH103" i="4" s="1"/>
  <c r="AI103" i="4" s="1"/>
  <c r="AJ103" i="4" s="1"/>
  <c r="AK103" i="4" s="1"/>
  <c r="AL103" i="4" s="1"/>
  <c r="AM103" i="4" s="1"/>
  <c r="AN103" i="4" s="1"/>
  <c r="AO103" i="4" s="1"/>
  <c r="AP103" i="4" s="1"/>
  <c r="AQ103" i="4" s="1"/>
  <c r="AR103" i="4" s="1"/>
  <c r="AS103" i="4" s="1"/>
  <c r="AT103" i="4" s="1"/>
  <c r="AX103" i="4"/>
  <c r="AF107" i="4"/>
  <c r="AG107" i="4" s="1"/>
  <c r="AH107" i="4" s="1"/>
  <c r="AI107" i="4" s="1"/>
  <c r="AJ107" i="4" s="1"/>
  <c r="AK107" i="4" s="1"/>
  <c r="AL107" i="4" s="1"/>
  <c r="AM107" i="4" s="1"/>
  <c r="AN107" i="4" s="1"/>
  <c r="AO107" i="4" s="1"/>
  <c r="AP107" i="4" s="1"/>
  <c r="AQ107" i="4" s="1"/>
  <c r="AR107" i="4" s="1"/>
  <c r="AS107" i="4" s="1"/>
  <c r="AT107" i="4" s="1"/>
  <c r="AV107" i="4" s="1"/>
  <c r="AJ131" i="4"/>
  <c r="AK131" i="4" s="1"/>
  <c r="AL131" i="4" s="1"/>
  <c r="AM131" i="4" s="1"/>
  <c r="AN131" i="4" s="1"/>
  <c r="AO131" i="4" s="1"/>
  <c r="AP131" i="4" s="1"/>
  <c r="AQ131" i="4" s="1"/>
  <c r="AR131" i="4" s="1"/>
  <c r="AS131" i="4" s="1"/>
  <c r="AT131" i="4" s="1"/>
  <c r="AX131" i="4"/>
  <c r="AJ160" i="4"/>
  <c r="AK160" i="4" s="1"/>
  <c r="AL160" i="4" s="1"/>
  <c r="AM160" i="4" s="1"/>
  <c r="AN160" i="4" s="1"/>
  <c r="AO160" i="4" s="1"/>
  <c r="AP160" i="4" s="1"/>
  <c r="AQ160" i="4" s="1"/>
  <c r="AR160" i="4" s="1"/>
  <c r="AS160" i="4" s="1"/>
  <c r="AT160" i="4" s="1"/>
  <c r="AX160" i="4"/>
  <c r="AE192" i="4"/>
  <c r="AF192" i="4" s="1"/>
  <c r="AG192" i="4" s="1"/>
  <c r="AH192" i="4" s="1"/>
  <c r="AI192" i="4" s="1"/>
  <c r="AJ192" i="4" s="1"/>
  <c r="AK192" i="4" s="1"/>
  <c r="AL192" i="4" s="1"/>
  <c r="AM192" i="4" s="1"/>
  <c r="AN192" i="4" s="1"/>
  <c r="AO192" i="4" s="1"/>
  <c r="AP192" i="4" s="1"/>
  <c r="AQ192" i="4" s="1"/>
  <c r="AR192" i="4" s="1"/>
  <c r="AS192" i="4" s="1"/>
  <c r="AT192" i="4" s="1"/>
  <c r="AX192" i="4"/>
  <c r="AC28" i="21"/>
  <c r="AD28" i="21" s="1"/>
  <c r="AC26" i="21"/>
  <c r="AD26" i="21" s="1"/>
  <c r="AD49" i="21"/>
  <c r="AC177" i="4"/>
  <c r="AD177" i="4" s="1"/>
  <c r="AE177" i="4" s="1"/>
  <c r="AF177" i="4" s="1"/>
  <c r="AG177" i="4" s="1"/>
  <c r="AH177" i="4" s="1"/>
  <c r="AI177" i="4" s="1"/>
  <c r="AJ177" i="4" s="1"/>
  <c r="AK177" i="4" s="1"/>
  <c r="AL177" i="4" s="1"/>
  <c r="AM177" i="4" s="1"/>
  <c r="AN177" i="4" s="1"/>
  <c r="AO177" i="4" s="1"/>
  <c r="AP177" i="4" s="1"/>
  <c r="AQ177" i="4" s="1"/>
  <c r="AR177" i="4" s="1"/>
  <c r="AS177" i="4" s="1"/>
  <c r="AT177" i="4" s="1"/>
  <c r="AX177" i="4"/>
  <c r="AC121" i="4"/>
  <c r="AD121" i="4" s="1"/>
  <c r="AE121" i="4" s="1"/>
  <c r="AF121" i="4" s="1"/>
  <c r="AG121" i="4" s="1"/>
  <c r="AH121" i="4" s="1"/>
  <c r="AI121" i="4" s="1"/>
  <c r="AJ121" i="4" s="1"/>
  <c r="AK121" i="4" s="1"/>
  <c r="AL121" i="4" s="1"/>
  <c r="AM121" i="4" s="1"/>
  <c r="AN121" i="4" s="1"/>
  <c r="AO121" i="4" s="1"/>
  <c r="AP121" i="4" s="1"/>
  <c r="AQ121" i="4" s="1"/>
  <c r="AR121" i="4" s="1"/>
  <c r="AS121" i="4" s="1"/>
  <c r="AT121" i="4" s="1"/>
  <c r="AX121" i="4"/>
  <c r="AC169" i="4"/>
  <c r="AD169" i="4" s="1"/>
  <c r="AE169" i="4" s="1"/>
  <c r="AF169" i="4" s="1"/>
  <c r="AG169" i="4" s="1"/>
  <c r="AH169" i="4" s="1"/>
  <c r="AI169" i="4" s="1"/>
  <c r="AJ169" i="4" s="1"/>
  <c r="AK169" i="4" s="1"/>
  <c r="AL169" i="4" s="1"/>
  <c r="AM169" i="4" s="1"/>
  <c r="AN169" i="4" s="1"/>
  <c r="AO169" i="4" s="1"/>
  <c r="AP169" i="4" s="1"/>
  <c r="AQ169" i="4" s="1"/>
  <c r="AR169" i="4" s="1"/>
  <c r="AS169" i="4" s="1"/>
  <c r="AT169" i="4" s="1"/>
  <c r="AJ27" i="4"/>
  <c r="AK27" i="4" s="1"/>
  <c r="AL27" i="4" s="1"/>
  <c r="AM27" i="4" s="1"/>
  <c r="AN27" i="4" s="1"/>
  <c r="AO27" i="4" s="1"/>
  <c r="AP27" i="4" s="1"/>
  <c r="AQ27" i="4" s="1"/>
  <c r="AR27" i="4" s="1"/>
  <c r="AS27" i="4" s="1"/>
  <c r="AT27" i="4" s="1"/>
  <c r="AV18" i="4" s="1"/>
  <c r="AX27" i="4"/>
  <c r="AO47" i="4"/>
  <c r="AP47" i="4" s="1"/>
  <c r="AQ47" i="4" s="1"/>
  <c r="AR47" i="4" s="1"/>
  <c r="AS47" i="4" s="1"/>
  <c r="AT47" i="4" s="1"/>
  <c r="AX47" i="4"/>
  <c r="AE82" i="4"/>
  <c r="AF82" i="4" s="1"/>
  <c r="AG82" i="4" s="1"/>
  <c r="AH82" i="4" s="1"/>
  <c r="AI82" i="4" s="1"/>
  <c r="AJ82" i="4" s="1"/>
  <c r="AK82" i="4" s="1"/>
  <c r="AL82" i="4" s="1"/>
  <c r="AM82" i="4" s="1"/>
  <c r="AN82" i="4" s="1"/>
  <c r="AO82" i="4" s="1"/>
  <c r="AP82" i="4" s="1"/>
  <c r="AQ82" i="4" s="1"/>
  <c r="AR82" i="4" s="1"/>
  <c r="AS82" i="4" s="1"/>
  <c r="AT82" i="4" s="1"/>
  <c r="AX82" i="4"/>
  <c r="AP62" i="4"/>
  <c r="AQ62" i="4" s="1"/>
  <c r="AR62" i="4" s="1"/>
  <c r="AS62" i="4" s="1"/>
  <c r="AT62" i="4" s="1"/>
  <c r="AF111" i="4"/>
  <c r="AG111" i="4" s="1"/>
  <c r="AH111" i="4" s="1"/>
  <c r="AI111" i="4" s="1"/>
  <c r="AJ111" i="4" s="1"/>
  <c r="AK111" i="4" s="1"/>
  <c r="AL111" i="4" s="1"/>
  <c r="AM111" i="4" s="1"/>
  <c r="AN111" i="4" s="1"/>
  <c r="AO111" i="4" s="1"/>
  <c r="AP111" i="4" s="1"/>
  <c r="AQ111" i="4" s="1"/>
  <c r="AR111" i="4" s="1"/>
  <c r="AS111" i="4" s="1"/>
  <c r="AT111" i="4" s="1"/>
  <c r="AX111" i="4"/>
  <c r="AF138" i="4"/>
  <c r="AG138" i="4" s="1"/>
  <c r="AH138" i="4" s="1"/>
  <c r="AI138" i="4" s="1"/>
  <c r="AJ138" i="4" s="1"/>
  <c r="AK138" i="4" s="1"/>
  <c r="AL138" i="4" s="1"/>
  <c r="AM138" i="4" s="1"/>
  <c r="AN138" i="4" s="1"/>
  <c r="AO138" i="4" s="1"/>
  <c r="AP138" i="4" s="1"/>
  <c r="AQ138" i="4" s="1"/>
  <c r="AR138" i="4" s="1"/>
  <c r="AS138" i="4" s="1"/>
  <c r="AT138" i="4" s="1"/>
  <c r="AX138" i="4"/>
  <c r="AF154" i="4"/>
  <c r="AG154" i="4" s="1"/>
  <c r="AH154" i="4" s="1"/>
  <c r="AI154" i="4" s="1"/>
  <c r="AJ154" i="4" s="1"/>
  <c r="AK154" i="4" s="1"/>
  <c r="AL154" i="4" s="1"/>
  <c r="AM154" i="4" s="1"/>
  <c r="AN154" i="4" s="1"/>
  <c r="AO154" i="4" s="1"/>
  <c r="AP154" i="4" s="1"/>
  <c r="AQ154" i="4" s="1"/>
  <c r="AR154" i="4" s="1"/>
  <c r="AS154" i="4" s="1"/>
  <c r="AT154" i="4" s="1"/>
  <c r="AX154" i="4"/>
  <c r="AF194" i="4"/>
  <c r="AG194" i="4" s="1"/>
  <c r="AH194" i="4" s="1"/>
  <c r="AI194" i="4" s="1"/>
  <c r="AJ194" i="4" s="1"/>
  <c r="AK194" i="4" s="1"/>
  <c r="AL194" i="4" s="1"/>
  <c r="AM194" i="4" s="1"/>
  <c r="AN194" i="4" s="1"/>
  <c r="AO194" i="4" s="1"/>
  <c r="AP194" i="4" s="1"/>
  <c r="AQ194" i="4" s="1"/>
  <c r="AR194" i="4" s="1"/>
  <c r="AS194" i="4" s="1"/>
  <c r="AT194" i="4" s="1"/>
  <c r="AO172" i="4"/>
  <c r="AP172" i="4" s="1"/>
  <c r="AQ172" i="4" s="1"/>
  <c r="AR172" i="4" s="1"/>
  <c r="AS172" i="4" s="1"/>
  <c r="AT172" i="4" s="1"/>
  <c r="AX172" i="4"/>
  <c r="AB31" i="21"/>
  <c r="AC31" i="21" s="1"/>
  <c r="AD31" i="21" s="1"/>
  <c r="AD25" i="21"/>
  <c r="AC23" i="21"/>
  <c r="AC65" i="21"/>
  <c r="AB74" i="21"/>
  <c r="AC74" i="21" s="1"/>
  <c r="AC59" i="21"/>
  <c r="AC69" i="21"/>
  <c r="E218" i="21"/>
  <c r="E222" i="21" s="1"/>
  <c r="E216" i="21"/>
  <c r="E217" i="21"/>
  <c r="AC94" i="21"/>
  <c r="AB150" i="21"/>
  <c r="AC150" i="21" s="1"/>
  <c r="AD130" i="21"/>
  <c r="AD176" i="21"/>
  <c r="AD172" i="21"/>
  <c r="AD114" i="21"/>
  <c r="AD186" i="21"/>
  <c r="AX206" i="4"/>
  <c r="AD195" i="21"/>
  <c r="AX21" i="4"/>
  <c r="AX156" i="4"/>
  <c r="AV65" i="4"/>
  <c r="AE35" i="21" l="1"/>
  <c r="AE55" i="21"/>
  <c r="AE159" i="21"/>
  <c r="AE142" i="21"/>
  <c r="AE138" i="21"/>
  <c r="AE196" i="21"/>
  <c r="AE184" i="21"/>
  <c r="AE208" i="21"/>
  <c r="AE113" i="21"/>
  <c r="AE175" i="21"/>
  <c r="AE183" i="21"/>
  <c r="AE135" i="21"/>
  <c r="AE22" i="21"/>
  <c r="AE42" i="21"/>
  <c r="AE97" i="21"/>
  <c r="AE200" i="21"/>
  <c r="AE131" i="21"/>
  <c r="AE105" i="21"/>
  <c r="AE46" i="21"/>
  <c r="AD69" i="21"/>
  <c r="AE69" i="21" s="1"/>
  <c r="AV71" i="4"/>
  <c r="AV176" i="4"/>
  <c r="AD94" i="21"/>
  <c r="AD59" i="21"/>
  <c r="AV56" i="4"/>
  <c r="AV103" i="4"/>
  <c r="AE154" i="21"/>
  <c r="AE176" i="21"/>
  <c r="AV47" i="4"/>
  <c r="AE16" i="21"/>
  <c r="AE81" i="21"/>
  <c r="AV207" i="4"/>
  <c r="AV66" i="4"/>
  <c r="AE147" i="21"/>
  <c r="AD53" i="21"/>
  <c r="AE53" i="21" s="1"/>
  <c r="AV184" i="4"/>
  <c r="AV173" i="4"/>
  <c r="AV129" i="4"/>
  <c r="AV44" i="4"/>
  <c r="AV92" i="4"/>
  <c r="AD95" i="21"/>
  <c r="AV201" i="4"/>
  <c r="AV157" i="4"/>
  <c r="AD171" i="21"/>
  <c r="AV182" i="4"/>
  <c r="AV41" i="4"/>
  <c r="AM13" i="4"/>
  <c r="P13" i="4"/>
  <c r="AV187" i="4"/>
  <c r="AV112" i="4"/>
  <c r="AV51" i="4"/>
  <c r="AV156" i="4"/>
  <c r="AV91" i="4"/>
  <c r="AE89" i="21"/>
  <c r="AV32" i="4"/>
  <c r="AV82" i="4"/>
  <c r="AE48" i="21"/>
  <c r="AV46" i="4"/>
  <c r="AE140" i="21"/>
  <c r="AE31" i="21"/>
  <c r="AV67" i="4"/>
  <c r="AE157" i="21"/>
  <c r="G20" i="21"/>
  <c r="G16" i="21"/>
  <c r="H13" i="21"/>
  <c r="G17" i="21"/>
  <c r="G35" i="21"/>
  <c r="G39" i="21"/>
  <c r="G43" i="21"/>
  <c r="AE43" i="21" s="1"/>
  <c r="G47" i="21"/>
  <c r="AE47" i="21" s="1"/>
  <c r="G51" i="21"/>
  <c r="G55" i="21"/>
  <c r="G18" i="21"/>
  <c r="AE18" i="21" s="1"/>
  <c r="G26" i="21"/>
  <c r="G29" i="21"/>
  <c r="AE29" i="21" s="1"/>
  <c r="G32" i="21"/>
  <c r="AE32" i="21" s="1"/>
  <c r="G36" i="21"/>
  <c r="AE36" i="21" s="1"/>
  <c r="G19" i="21"/>
  <c r="AE19" i="21" s="1"/>
  <c r="G23" i="21"/>
  <c r="G24" i="21"/>
  <c r="G22" i="21"/>
  <c r="G27" i="21"/>
  <c r="G33" i="21"/>
  <c r="G37" i="21"/>
  <c r="AE37" i="21" s="1"/>
  <c r="G41" i="21"/>
  <c r="AE41" i="21" s="1"/>
  <c r="G45" i="21"/>
  <c r="AE45" i="21" s="1"/>
  <c r="G49" i="21"/>
  <c r="G53" i="21"/>
  <c r="G21" i="21"/>
  <c r="AE21" i="21" s="1"/>
  <c r="G25" i="21"/>
  <c r="AE25" i="21" s="1"/>
  <c r="G38" i="21"/>
  <c r="G34" i="21"/>
  <c r="AE34" i="21" s="1"/>
  <c r="G52" i="21"/>
  <c r="AE52" i="21" s="1"/>
  <c r="G54" i="21"/>
  <c r="AE54" i="21" s="1"/>
  <c r="G56" i="21"/>
  <c r="AE56" i="21" s="1"/>
  <c r="G59" i="21"/>
  <c r="G63" i="21"/>
  <c r="G67" i="21"/>
  <c r="AE67" i="21" s="1"/>
  <c r="G50" i="21"/>
  <c r="G31" i="21"/>
  <c r="G48" i="21"/>
  <c r="G60" i="21"/>
  <c r="AE60" i="21" s="1"/>
  <c r="G64" i="21"/>
  <c r="AE64" i="21" s="1"/>
  <c r="G68" i="21"/>
  <c r="G28" i="21"/>
  <c r="G46" i="21"/>
  <c r="G44" i="21"/>
  <c r="AE44" i="21" s="1"/>
  <c r="G57" i="21"/>
  <c r="AE57" i="21" s="1"/>
  <c r="G61" i="21"/>
  <c r="G65" i="21"/>
  <c r="G69" i="21"/>
  <c r="G73" i="21"/>
  <c r="G30" i="21"/>
  <c r="AE30" i="21" s="1"/>
  <c r="G42" i="21"/>
  <c r="G81" i="21"/>
  <c r="G58" i="21"/>
  <c r="AE58" i="21" s="1"/>
  <c r="G72" i="21"/>
  <c r="AE72" i="21" s="1"/>
  <c r="G76" i="21"/>
  <c r="G77" i="21"/>
  <c r="AE77" i="21" s="1"/>
  <c r="G78" i="21"/>
  <c r="G79" i="21"/>
  <c r="AE79" i="21" s="1"/>
  <c r="G86" i="21"/>
  <c r="G75" i="21"/>
  <c r="AE75" i="21" s="1"/>
  <c r="G83" i="21"/>
  <c r="AE83" i="21" s="1"/>
  <c r="G80" i="21"/>
  <c r="G88" i="21"/>
  <c r="AE88" i="21" s="1"/>
  <c r="G89" i="21"/>
  <c r="G93" i="21"/>
  <c r="AE93" i="21" s="1"/>
  <c r="G62" i="21"/>
  <c r="AE62" i="21" s="1"/>
  <c r="G70" i="21"/>
  <c r="AE70" i="21" s="1"/>
  <c r="G85" i="21"/>
  <c r="AE85" i="21" s="1"/>
  <c r="G82" i="21"/>
  <c r="G90" i="21"/>
  <c r="AE90" i="21" s="1"/>
  <c r="G94" i="21"/>
  <c r="G71" i="21"/>
  <c r="G87" i="21"/>
  <c r="AE87" i="21" s="1"/>
  <c r="G103" i="21"/>
  <c r="AE103" i="21" s="1"/>
  <c r="G111" i="21"/>
  <c r="G119" i="21"/>
  <c r="AE119" i="21" s="1"/>
  <c r="G127" i="21"/>
  <c r="AE127" i="21" s="1"/>
  <c r="G132" i="21"/>
  <c r="AE132" i="21" s="1"/>
  <c r="G136" i="21"/>
  <c r="AE136" i="21" s="1"/>
  <c r="G140" i="21"/>
  <c r="G144" i="21"/>
  <c r="AE144" i="21" s="1"/>
  <c r="G148" i="21"/>
  <c r="G152" i="21"/>
  <c r="G156" i="21"/>
  <c r="G96" i="21"/>
  <c r="AE96" i="21" s="1"/>
  <c r="G108" i="21"/>
  <c r="AE108" i="21" s="1"/>
  <c r="G116" i="21"/>
  <c r="AE116" i="21" s="1"/>
  <c r="G124" i="21"/>
  <c r="AE124" i="21" s="1"/>
  <c r="G91" i="21"/>
  <c r="G105" i="21"/>
  <c r="G113" i="21"/>
  <c r="G121" i="21"/>
  <c r="AE121" i="21" s="1"/>
  <c r="G129" i="21"/>
  <c r="AE129" i="21" s="1"/>
  <c r="G133" i="21"/>
  <c r="AE133" i="21" s="1"/>
  <c r="G137" i="21"/>
  <c r="AE137" i="21" s="1"/>
  <c r="G141" i="21"/>
  <c r="AE141" i="21" s="1"/>
  <c r="G145" i="21"/>
  <c r="G149" i="21"/>
  <c r="AE149" i="21" s="1"/>
  <c r="G153" i="21"/>
  <c r="AE153" i="21" s="1"/>
  <c r="G40" i="21"/>
  <c r="G66" i="21"/>
  <c r="AE66" i="21" s="1"/>
  <c r="G97" i="21"/>
  <c r="G98" i="21"/>
  <c r="G102" i="21"/>
  <c r="AE102" i="21" s="1"/>
  <c r="G110" i="21"/>
  <c r="G118" i="21"/>
  <c r="AE118" i="21" s="1"/>
  <c r="G126" i="21"/>
  <c r="G95" i="21"/>
  <c r="G107" i="21"/>
  <c r="AE107" i="21" s="1"/>
  <c r="G115" i="21"/>
  <c r="AE115" i="21" s="1"/>
  <c r="G123" i="21"/>
  <c r="AE123" i="21" s="1"/>
  <c r="G130" i="21"/>
  <c r="G134" i="21"/>
  <c r="G138" i="21"/>
  <c r="G142" i="21"/>
  <c r="G146" i="21"/>
  <c r="AE146" i="21" s="1"/>
  <c r="G150" i="21"/>
  <c r="G154" i="21"/>
  <c r="G158" i="21"/>
  <c r="AE158" i="21" s="1"/>
  <c r="G74" i="21"/>
  <c r="G84" i="21"/>
  <c r="G104" i="21"/>
  <c r="AE104" i="21" s="1"/>
  <c r="G112" i="21"/>
  <c r="AE112" i="21" s="1"/>
  <c r="G120" i="21"/>
  <c r="AE120" i="21" s="1"/>
  <c r="G128" i="21"/>
  <c r="AE128" i="21" s="1"/>
  <c r="G109" i="21"/>
  <c r="G117" i="21"/>
  <c r="AE117" i="21" s="1"/>
  <c r="G125" i="21"/>
  <c r="AE125" i="21" s="1"/>
  <c r="G131" i="21"/>
  <c r="G135" i="21"/>
  <c r="G139" i="21"/>
  <c r="AE139" i="21" s="1"/>
  <c r="G143" i="21"/>
  <c r="G106" i="21"/>
  <c r="AE106" i="21" s="1"/>
  <c r="G165" i="21"/>
  <c r="AE165" i="21" s="1"/>
  <c r="G167" i="21"/>
  <c r="AE167" i="21" s="1"/>
  <c r="G171" i="21"/>
  <c r="G175" i="21"/>
  <c r="G179" i="21"/>
  <c r="AE179" i="21" s="1"/>
  <c r="G183" i="21"/>
  <c r="G187" i="21"/>
  <c r="G191" i="21"/>
  <c r="AE191" i="21" s="1"/>
  <c r="G195" i="21"/>
  <c r="AE195" i="21" s="1"/>
  <c r="G199" i="21"/>
  <c r="AE199" i="21" s="1"/>
  <c r="G203" i="21"/>
  <c r="AE203" i="21" s="1"/>
  <c r="G207" i="21"/>
  <c r="G211" i="21"/>
  <c r="G15" i="21"/>
  <c r="G155" i="21"/>
  <c r="AE155" i="21" s="1"/>
  <c r="G159" i="21"/>
  <c r="G168" i="21"/>
  <c r="AE168" i="21" s="1"/>
  <c r="G172" i="21"/>
  <c r="AE172" i="21" s="1"/>
  <c r="G176" i="21"/>
  <c r="G180" i="21"/>
  <c r="G184" i="21"/>
  <c r="G188" i="21"/>
  <c r="AE188" i="21" s="1"/>
  <c r="G192" i="21"/>
  <c r="AE192" i="21" s="1"/>
  <c r="G196" i="21"/>
  <c r="G200" i="21"/>
  <c r="G204" i="21"/>
  <c r="AE204" i="21" s="1"/>
  <c r="G208" i="21"/>
  <c r="G212" i="21"/>
  <c r="AE212" i="21" s="1"/>
  <c r="G92" i="21"/>
  <c r="AE92" i="21" s="1"/>
  <c r="G114" i="21"/>
  <c r="G164" i="21"/>
  <c r="AE164" i="21" s="1"/>
  <c r="G169" i="21"/>
  <c r="AE169" i="21" s="1"/>
  <c r="G173" i="21"/>
  <c r="AE173" i="21" s="1"/>
  <c r="G177" i="21"/>
  <c r="AE177" i="21" s="1"/>
  <c r="G181" i="21"/>
  <c r="G185" i="21"/>
  <c r="G189" i="21"/>
  <c r="AE189" i="21" s="1"/>
  <c r="G193" i="21"/>
  <c r="AE193" i="21" s="1"/>
  <c r="G197" i="21"/>
  <c r="G201" i="21"/>
  <c r="AE201" i="21" s="1"/>
  <c r="G205" i="21"/>
  <c r="AE205" i="21" s="1"/>
  <c r="G209" i="21"/>
  <c r="AE209" i="21" s="1"/>
  <c r="G213" i="21"/>
  <c r="G147" i="21"/>
  <c r="G160" i="21"/>
  <c r="AE160" i="21" s="1"/>
  <c r="G161" i="21"/>
  <c r="AE161" i="21" s="1"/>
  <c r="G162" i="21"/>
  <c r="AE162" i="21" s="1"/>
  <c r="G122" i="21"/>
  <c r="AE122" i="21" s="1"/>
  <c r="G163" i="21"/>
  <c r="AE163" i="21" s="1"/>
  <c r="G166" i="21"/>
  <c r="AE166" i="21" s="1"/>
  <c r="G170" i="21"/>
  <c r="AE170" i="21" s="1"/>
  <c r="G174" i="21"/>
  <c r="AE174" i="21" s="1"/>
  <c r="G178" i="21"/>
  <c r="AE178" i="21" s="1"/>
  <c r="G182" i="21"/>
  <c r="AE182" i="21" s="1"/>
  <c r="G186" i="21"/>
  <c r="G190" i="21"/>
  <c r="AE190" i="21" s="1"/>
  <c r="G194" i="21"/>
  <c r="AE194" i="21" s="1"/>
  <c r="G202" i="21"/>
  <c r="AE202" i="21" s="1"/>
  <c r="G101" i="21"/>
  <c r="AE101" i="21" s="1"/>
  <c r="G157" i="21"/>
  <c r="G206" i="21"/>
  <c r="G100" i="21"/>
  <c r="G210" i="21"/>
  <c r="AE210" i="21" s="1"/>
  <c r="G198" i="21"/>
  <c r="AE198" i="21" s="1"/>
  <c r="G214" i="21"/>
  <c r="AE214" i="21" s="1"/>
  <c r="AE13" i="21"/>
  <c r="G99" i="21"/>
  <c r="AE99" i="21" s="1"/>
  <c r="G151" i="21"/>
  <c r="AE151" i="21" s="1"/>
  <c r="AE68" i="21"/>
  <c r="AE213" i="21"/>
  <c r="AV50" i="4"/>
  <c r="AE27" i="21"/>
  <c r="AE109" i="21"/>
  <c r="AV78" i="4"/>
  <c r="AE111" i="21"/>
  <c r="AE114" i="21"/>
  <c r="AD65" i="21"/>
  <c r="AE49" i="21"/>
  <c r="AV145" i="4"/>
  <c r="AE156" i="21"/>
  <c r="AV111" i="4"/>
  <c r="AV211" i="4"/>
  <c r="AV59" i="4"/>
  <c r="AV195" i="4"/>
  <c r="AE185" i="21"/>
  <c r="AV214" i="4"/>
  <c r="AV190" i="4"/>
  <c r="AD91" i="21"/>
  <c r="AV113" i="4"/>
  <c r="AD76" i="21"/>
  <c r="AV199" i="4"/>
  <c r="AV99" i="4"/>
  <c r="AV29" i="4"/>
  <c r="AX191" i="4"/>
  <c r="AV188" i="4"/>
  <c r="AX84" i="4"/>
  <c r="AX197" i="4"/>
  <c r="AD84" i="21"/>
  <c r="AE84" i="21" s="1"/>
  <c r="AD24" i="21"/>
  <c r="AX202" i="4"/>
  <c r="AX98" i="4"/>
  <c r="AE186" i="21"/>
  <c r="AD74" i="21"/>
  <c r="AE74" i="21" s="1"/>
  <c r="AV102" i="4"/>
  <c r="AV200" i="4"/>
  <c r="AE197" i="21"/>
  <c r="AV177" i="4"/>
  <c r="AV33" i="4"/>
  <c r="AV193" i="4"/>
  <c r="AV124" i="4"/>
  <c r="AV95" i="4"/>
  <c r="AE207" i="21"/>
  <c r="AV160" i="4"/>
  <c r="AV133" i="4"/>
  <c r="AE206" i="21"/>
  <c r="AV172" i="4"/>
  <c r="AV27" i="4"/>
  <c r="AE130" i="21"/>
  <c r="AD23" i="21"/>
  <c r="AE23" i="21" s="1"/>
  <c r="AX194" i="4"/>
  <c r="AX62" i="4"/>
  <c r="BA17" i="4" s="1"/>
  <c r="D54" i="20" s="1"/>
  <c r="AX169" i="4"/>
  <c r="AE26" i="21"/>
  <c r="AV131" i="4"/>
  <c r="AV43" i="4"/>
  <c r="AX163" i="4"/>
  <c r="AX161" i="4"/>
  <c r="AX143" i="4"/>
  <c r="AV142" i="4"/>
  <c r="AE148" i="21"/>
  <c r="AE181" i="21"/>
  <c r="AX118" i="4"/>
  <c r="AV96" i="4"/>
  <c r="AV198" i="4"/>
  <c r="AV205" i="4"/>
  <c r="AX106" i="4"/>
  <c r="AV213" i="4"/>
  <c r="AD152" i="21"/>
  <c r="AD61" i="21"/>
  <c r="AE61" i="21" s="1"/>
  <c r="AX208" i="4"/>
  <c r="AX171" i="4"/>
  <c r="AD78" i="21"/>
  <c r="AE78" i="21" s="1"/>
  <c r="AV191" i="4"/>
  <c r="AV84" i="4"/>
  <c r="AV197" i="4"/>
  <c r="AV85" i="4"/>
  <c r="AV202" i="4"/>
  <c r="AV98" i="4"/>
  <c r="AV119" i="4"/>
  <c r="AV175" i="4"/>
  <c r="AV48" i="4"/>
  <c r="AV61" i="4"/>
  <c r="AV24" i="4"/>
  <c r="AV87" i="4"/>
  <c r="AV135" i="4"/>
  <c r="AV104" i="4"/>
  <c r="AV60" i="4"/>
  <c r="AV15" i="4"/>
  <c r="AV90" i="4"/>
  <c r="AV132" i="4"/>
  <c r="AV19" i="4"/>
  <c r="AV39" i="4"/>
  <c r="AV34" i="4"/>
  <c r="AV74" i="4"/>
  <c r="AV40" i="4"/>
  <c r="AV108" i="4"/>
  <c r="AV139" i="4"/>
  <c r="AV170" i="4"/>
  <c r="AV147" i="4"/>
  <c r="AV179" i="4"/>
  <c r="AV35" i="4"/>
  <c r="AV22" i="4"/>
  <c r="AV110" i="4"/>
  <c r="AV53" i="4"/>
  <c r="AV23" i="4"/>
  <c r="AV93" i="4"/>
  <c r="AV164" i="4"/>
  <c r="AV77" i="4"/>
  <c r="AV150" i="4"/>
  <c r="AV94" i="4"/>
  <c r="AV101" i="4"/>
  <c r="AV68" i="4"/>
  <c r="AV42" i="4"/>
  <c r="AV167" i="4"/>
  <c r="AV114" i="4"/>
  <c r="AV75" i="4"/>
  <c r="AV152" i="4"/>
  <c r="AV58" i="4"/>
  <c r="AV80" i="4"/>
  <c r="AV126" i="4"/>
  <c r="AV155" i="4"/>
  <c r="AV151" i="4"/>
  <c r="AV158" i="4"/>
  <c r="AV148" i="4"/>
  <c r="AV73" i="4"/>
  <c r="AV130" i="4"/>
  <c r="AV146" i="4"/>
  <c r="AV128" i="4"/>
  <c r="AV116" i="4"/>
  <c r="AV17" i="4"/>
  <c r="AV203" i="4"/>
  <c r="AV122" i="4"/>
  <c r="AV38" i="4"/>
  <c r="AV86" i="4"/>
  <c r="AV166" i="4"/>
  <c r="AV79" i="4"/>
  <c r="AV36" i="4"/>
  <c r="AV45" i="4"/>
  <c r="AV168" i="4"/>
  <c r="AV134" i="4"/>
  <c r="AV180" i="4"/>
  <c r="AV37" i="4"/>
  <c r="AV70" i="4"/>
  <c r="AV49" i="4"/>
  <c r="AV100" i="4"/>
  <c r="AV127" i="4"/>
  <c r="AV178" i="4"/>
  <c r="AV144" i="4"/>
  <c r="AV204" i="4"/>
  <c r="AV115" i="4"/>
  <c r="AV123" i="4"/>
  <c r="AV20" i="4"/>
  <c r="AV72" i="4"/>
  <c r="AV149" i="4"/>
  <c r="AE39" i="21"/>
  <c r="F218" i="21"/>
  <c r="F222" i="21" s="1"/>
  <c r="F217" i="21"/>
  <c r="F216" i="21"/>
  <c r="AD15" i="21"/>
  <c r="AV76" i="4"/>
  <c r="AE187" i="21"/>
  <c r="AV174" i="4"/>
  <c r="AE134" i="21"/>
  <c r="AV121" i="4"/>
  <c r="AE38" i="21"/>
  <c r="AV181" i="4"/>
  <c r="AE71" i="21"/>
  <c r="AE211" i="21"/>
  <c r="AV138" i="4"/>
  <c r="AV153" i="4"/>
  <c r="AE145" i="21"/>
  <c r="AE126" i="21"/>
  <c r="AV136" i="4"/>
  <c r="AD150" i="21"/>
  <c r="AV194" i="4"/>
  <c r="AV62" i="4"/>
  <c r="AV169" i="4"/>
  <c r="AE28" i="21"/>
  <c r="AX107" i="4"/>
  <c r="AX125" i="4"/>
  <c r="AE63" i="21"/>
  <c r="AV163" i="4"/>
  <c r="AV161" i="4"/>
  <c r="AX105" i="4"/>
  <c r="AV143" i="4"/>
  <c r="AX91" i="4"/>
  <c r="AE110" i="21"/>
  <c r="AV118" i="4"/>
  <c r="AX76" i="4"/>
  <c r="AX71" i="4"/>
  <c r="AV106" i="4"/>
  <c r="AD17" i="21"/>
  <c r="AE17" i="21" s="1"/>
  <c r="AV30" i="4"/>
  <c r="AX196" i="4"/>
  <c r="AD82" i="21"/>
  <c r="AE82" i="21" s="1"/>
  <c r="AD40" i="21"/>
  <c r="AE40" i="21" s="1"/>
  <c r="AV208" i="4"/>
  <c r="AV171" i="4"/>
  <c r="AV83" i="4"/>
  <c r="AV165" i="4"/>
  <c r="AX174" i="4"/>
  <c r="AX176" i="4"/>
  <c r="AV81" i="4"/>
  <c r="AX32" i="4"/>
  <c r="AD73" i="21"/>
  <c r="AE73" i="21" s="1"/>
  <c r="AX162" i="4"/>
  <c r="AX52" i="4"/>
  <c r="AX185" i="4"/>
  <c r="AV162" i="4"/>
  <c r="AV52" i="4"/>
  <c r="AV185" i="4"/>
  <c r="AX26" i="4"/>
  <c r="BA16" i="4" s="1"/>
  <c r="D52" i="20" s="1"/>
  <c r="AV105" i="4"/>
  <c r="AV54" i="4"/>
  <c r="AE180" i="21"/>
  <c r="AV189" i="4"/>
  <c r="AV140" i="4"/>
  <c r="AV28" i="4"/>
  <c r="AV109" i="4"/>
  <c r="AD50" i="21"/>
  <c r="AE50" i="21" s="1"/>
  <c r="AV183" i="4"/>
  <c r="AV120" i="4"/>
  <c r="AV69" i="4"/>
  <c r="AV16" i="4"/>
  <c r="AD51" i="21"/>
  <c r="AV141" i="4"/>
  <c r="AV63" i="4"/>
  <c r="D20" i="2"/>
  <c r="E20" i="2" s="1"/>
  <c r="C21" i="2"/>
  <c r="AD86" i="21"/>
  <c r="AV212" i="4"/>
  <c r="AX97" i="4"/>
  <c r="AX57" i="4"/>
  <c r="AV26" i="4"/>
  <c r="AD33" i="21"/>
  <c r="AE33" i="21" s="1"/>
  <c r="AE143" i="21"/>
  <c r="AV196" i="4"/>
  <c r="AE80" i="21"/>
  <c r="AV154" i="4"/>
  <c r="AV117" i="4"/>
  <c r="AE100" i="21"/>
  <c r="AV192" i="4"/>
  <c r="AV210" i="4"/>
  <c r="AV209" i="4"/>
  <c r="AV25" i="4"/>
  <c r="AX33" i="4"/>
  <c r="AV89" i="4"/>
  <c r="AX207" i="4"/>
  <c r="AX124" i="4"/>
  <c r="AX50" i="4"/>
  <c r="AX153" i="4"/>
  <c r="AV88" i="4"/>
  <c r="AV55" i="4"/>
  <c r="AV186" i="4"/>
  <c r="AV159" i="4"/>
  <c r="AD98" i="21"/>
  <c r="AD20" i="21"/>
  <c r="AE20" i="21" s="1"/>
  <c r="AV97" i="4"/>
  <c r="AV57" i="4"/>
  <c r="AV137" i="4"/>
  <c r="AF194" i="21" l="1"/>
  <c r="AF72" i="21"/>
  <c r="AF43" i="21"/>
  <c r="AF123" i="21"/>
  <c r="AF198" i="21"/>
  <c r="AF190" i="21"/>
  <c r="AF191" i="21"/>
  <c r="AF107" i="21"/>
  <c r="AF66" i="21"/>
  <c r="AF93" i="21"/>
  <c r="AF64" i="21"/>
  <c r="AF137" i="21"/>
  <c r="AF192" i="21"/>
  <c r="AF146" i="21"/>
  <c r="AF121" i="21"/>
  <c r="AF44" i="21"/>
  <c r="AF125" i="21"/>
  <c r="AF166" i="21"/>
  <c r="AF47" i="21"/>
  <c r="AF193" i="21"/>
  <c r="AF188" i="21"/>
  <c r="AF153" i="21"/>
  <c r="AF70" i="21"/>
  <c r="AF174" i="21"/>
  <c r="AF77" i="21"/>
  <c r="AF199" i="21"/>
  <c r="AF158" i="21"/>
  <c r="AF19" i="21"/>
  <c r="AF189" i="21"/>
  <c r="AF92" i="21"/>
  <c r="AF118" i="21"/>
  <c r="AF149" i="21"/>
  <c r="AF69" i="21"/>
  <c r="AF186" i="21"/>
  <c r="Q13" i="4"/>
  <c r="AN13" i="4"/>
  <c r="AE95" i="21"/>
  <c r="AF53" i="21"/>
  <c r="AE91" i="21"/>
  <c r="AF91" i="21" s="1"/>
  <c r="AE94" i="21"/>
  <c r="AF94" i="21" s="1"/>
  <c r="AF46" i="21"/>
  <c r="AF105" i="21"/>
  <c r="AF183" i="21"/>
  <c r="AF113" i="21"/>
  <c r="AF145" i="21"/>
  <c r="AF157" i="21"/>
  <c r="AE98" i="21"/>
  <c r="AE51" i="21"/>
  <c r="AF23" i="21"/>
  <c r="AE24" i="21"/>
  <c r="AF24" i="21" s="1"/>
  <c r="AE65" i="21"/>
  <c r="AF35" i="21"/>
  <c r="AF39" i="21"/>
  <c r="AE152" i="21"/>
  <c r="AF181" i="21"/>
  <c r="AF207" i="21"/>
  <c r="G218" i="21"/>
  <c r="G222" i="21" s="1"/>
  <c r="G216" i="21"/>
  <c r="G217" i="21"/>
  <c r="AF80" i="21"/>
  <c r="AF28" i="21"/>
  <c r="AE86" i="21"/>
  <c r="AF63" i="21"/>
  <c r="F6" i="20"/>
  <c r="J6" i="20"/>
  <c r="L6" i="20"/>
  <c r="N7" i="20"/>
  <c r="Q5" i="20"/>
  <c r="P7" i="20"/>
  <c r="E5" i="20"/>
  <c r="F7" i="20"/>
  <c r="R5" i="20"/>
  <c r="H6" i="20"/>
  <c r="G7" i="20"/>
  <c r="G6" i="20"/>
  <c r="J7" i="20"/>
  <c r="N5" i="20"/>
  <c r="P5" i="20"/>
  <c r="Q7" i="20"/>
  <c r="I5" i="20"/>
  <c r="K6" i="20"/>
  <c r="M6" i="20"/>
  <c r="Q6" i="20"/>
  <c r="J5" i="20"/>
  <c r="O5" i="20"/>
  <c r="E7" i="20"/>
  <c r="I7" i="20"/>
  <c r="G5" i="20"/>
  <c r="I6" i="20"/>
  <c r="E6" i="20"/>
  <c r="F5" i="20"/>
  <c r="K7" i="20"/>
  <c r="D6" i="20"/>
  <c r="D7" i="20"/>
  <c r="P6" i="20"/>
  <c r="O6" i="20"/>
  <c r="D5" i="20"/>
  <c r="H5" i="20"/>
  <c r="M5" i="20"/>
  <c r="R7" i="20"/>
  <c r="L7" i="20"/>
  <c r="N6" i="20"/>
  <c r="O7" i="20"/>
  <c r="H7" i="20"/>
  <c r="L5" i="20"/>
  <c r="M7" i="20"/>
  <c r="R6" i="20"/>
  <c r="K5" i="20"/>
  <c r="AF197" i="21"/>
  <c r="H19" i="21"/>
  <c r="H23" i="21"/>
  <c r="H28" i="21"/>
  <c r="H30" i="21"/>
  <c r="AF30" i="21" s="1"/>
  <c r="H34" i="21"/>
  <c r="AF34" i="21" s="1"/>
  <c r="H38" i="21"/>
  <c r="AF38" i="21" s="1"/>
  <c r="H42" i="21"/>
  <c r="AF42" i="21" s="1"/>
  <c r="H46" i="21"/>
  <c r="H50" i="21"/>
  <c r="AF50" i="21" s="1"/>
  <c r="H54" i="21"/>
  <c r="AF54" i="21" s="1"/>
  <c r="H17" i="21"/>
  <c r="AF17" i="21" s="1"/>
  <c r="H18" i="21"/>
  <c r="AF18" i="21" s="1"/>
  <c r="H35" i="21"/>
  <c r="H16" i="21"/>
  <c r="AF16" i="21" s="1"/>
  <c r="H26" i="21"/>
  <c r="H29" i="21"/>
  <c r="AF29" i="21" s="1"/>
  <c r="I13" i="21"/>
  <c r="H24" i="21"/>
  <c r="H32" i="21"/>
  <c r="AF32" i="21" s="1"/>
  <c r="H36" i="21"/>
  <c r="AF36" i="21" s="1"/>
  <c r="H40" i="21"/>
  <c r="H44" i="21"/>
  <c r="H48" i="21"/>
  <c r="AF48" i="21" s="1"/>
  <c r="H52" i="21"/>
  <c r="AF52" i="21" s="1"/>
  <c r="H20" i="21"/>
  <c r="AF20" i="21" s="1"/>
  <c r="H27" i="21"/>
  <c r="AF27" i="21" s="1"/>
  <c r="H21" i="21"/>
  <c r="AF21" i="21" s="1"/>
  <c r="H22" i="21"/>
  <c r="AF22" i="21" s="1"/>
  <c r="H25" i="21"/>
  <c r="AF25" i="21" s="1"/>
  <c r="H45" i="21"/>
  <c r="AF45" i="21" s="1"/>
  <c r="H47" i="21"/>
  <c r="H58" i="21"/>
  <c r="AF58" i="21" s="1"/>
  <c r="H62" i="21"/>
  <c r="AF62" i="21" s="1"/>
  <c r="H66" i="21"/>
  <c r="H33" i="21"/>
  <c r="AF33" i="21" s="1"/>
  <c r="H41" i="21"/>
  <c r="AF41" i="21" s="1"/>
  <c r="H43" i="21"/>
  <c r="H55" i="21"/>
  <c r="AF55" i="21" s="1"/>
  <c r="H56" i="21"/>
  <c r="AF56" i="21" s="1"/>
  <c r="H59" i="21"/>
  <c r="H63" i="21"/>
  <c r="H67" i="21"/>
  <c r="AF67" i="21" s="1"/>
  <c r="H71" i="21"/>
  <c r="AF71" i="21" s="1"/>
  <c r="H31" i="21"/>
  <c r="AF31" i="21" s="1"/>
  <c r="H39" i="21"/>
  <c r="H53" i="21"/>
  <c r="H60" i="21"/>
  <c r="AF60" i="21" s="1"/>
  <c r="H64" i="21"/>
  <c r="H68" i="21"/>
  <c r="AF68" i="21" s="1"/>
  <c r="H72" i="21"/>
  <c r="H37" i="21"/>
  <c r="AF37" i="21" s="1"/>
  <c r="H74" i="21"/>
  <c r="AF74" i="21" s="1"/>
  <c r="H87" i="21"/>
  <c r="AF87" i="21" s="1"/>
  <c r="H61" i="21"/>
  <c r="AF61" i="21" s="1"/>
  <c r="H73" i="21"/>
  <c r="AF73" i="21" s="1"/>
  <c r="H84" i="21"/>
  <c r="AF84" i="21" s="1"/>
  <c r="H76" i="21"/>
  <c r="H78" i="21"/>
  <c r="AF78" i="21" s="1"/>
  <c r="H81" i="21"/>
  <c r="AF81" i="21" s="1"/>
  <c r="H86" i="21"/>
  <c r="H49" i="21"/>
  <c r="H77" i="21"/>
  <c r="H79" i="21"/>
  <c r="AF79" i="21" s="1"/>
  <c r="H92" i="21"/>
  <c r="H65" i="21"/>
  <c r="H75" i="21"/>
  <c r="AF75" i="21" s="1"/>
  <c r="H83" i="21"/>
  <c r="AF83" i="21" s="1"/>
  <c r="H51" i="21"/>
  <c r="H70" i="21"/>
  <c r="H80" i="21"/>
  <c r="H88" i="21"/>
  <c r="AF88" i="21" s="1"/>
  <c r="H89" i="21"/>
  <c r="H93" i="21"/>
  <c r="H57" i="21"/>
  <c r="AF57" i="21" s="1"/>
  <c r="H82" i="21"/>
  <c r="AF82" i="21" s="1"/>
  <c r="H85" i="21"/>
  <c r="AF85" i="21" s="1"/>
  <c r="H99" i="21"/>
  <c r="AF99" i="21" s="1"/>
  <c r="H109" i="21"/>
  <c r="AF109" i="21" s="1"/>
  <c r="H117" i="21"/>
  <c r="AF117" i="21" s="1"/>
  <c r="H125" i="21"/>
  <c r="H131" i="21"/>
  <c r="AF131" i="21" s="1"/>
  <c r="H135" i="21"/>
  <c r="AF135" i="21" s="1"/>
  <c r="H139" i="21"/>
  <c r="AF139" i="21" s="1"/>
  <c r="H143" i="21"/>
  <c r="AF143" i="21" s="1"/>
  <c r="H147" i="21"/>
  <c r="AF147" i="21" s="1"/>
  <c r="H151" i="21"/>
  <c r="AF151" i="21" s="1"/>
  <c r="H155" i="21"/>
  <c r="AF155" i="21" s="1"/>
  <c r="H69" i="21"/>
  <c r="H94" i="21"/>
  <c r="H100" i="21"/>
  <c r="AF100" i="21" s="1"/>
  <c r="H101" i="21"/>
  <c r="AF101" i="21" s="1"/>
  <c r="H103" i="21"/>
  <c r="AF103" i="21" s="1"/>
  <c r="H106" i="21"/>
  <c r="AF106" i="21" s="1"/>
  <c r="H111" i="21"/>
  <c r="H114" i="21"/>
  <c r="AF114" i="21" s="1"/>
  <c r="H119" i="21"/>
  <c r="AF119" i="21" s="1"/>
  <c r="H122" i="21"/>
  <c r="AF122" i="21" s="1"/>
  <c r="H127" i="21"/>
  <c r="AF127" i="21" s="1"/>
  <c r="H96" i="21"/>
  <c r="AF96" i="21" s="1"/>
  <c r="H132" i="21"/>
  <c r="AF132" i="21" s="1"/>
  <c r="H136" i="21"/>
  <c r="AF136" i="21" s="1"/>
  <c r="H140" i="21"/>
  <c r="AF140" i="21" s="1"/>
  <c r="H144" i="21"/>
  <c r="AF144" i="21" s="1"/>
  <c r="H148" i="21"/>
  <c r="H152" i="21"/>
  <c r="H91" i="21"/>
  <c r="H108" i="21"/>
  <c r="AF108" i="21" s="1"/>
  <c r="H116" i="21"/>
  <c r="AF116" i="21" s="1"/>
  <c r="H124" i="21"/>
  <c r="AF124" i="21" s="1"/>
  <c r="H97" i="21"/>
  <c r="AF97" i="21" s="1"/>
  <c r="H98" i="21"/>
  <c r="H105" i="21"/>
  <c r="H113" i="21"/>
  <c r="H121" i="21"/>
  <c r="H129" i="21"/>
  <c r="AF129" i="21" s="1"/>
  <c r="H133" i="21"/>
  <c r="AF133" i="21" s="1"/>
  <c r="H137" i="21"/>
  <c r="H141" i="21"/>
  <c r="AF141" i="21" s="1"/>
  <c r="H145" i="21"/>
  <c r="H149" i="21"/>
  <c r="H153" i="21"/>
  <c r="H157" i="21"/>
  <c r="H95" i="21"/>
  <c r="H102" i="21"/>
  <c r="AF102" i="21" s="1"/>
  <c r="H107" i="21"/>
  <c r="H110" i="21"/>
  <c r="H115" i="21"/>
  <c r="AF115" i="21" s="1"/>
  <c r="H118" i="21"/>
  <c r="H123" i="21"/>
  <c r="H126" i="21"/>
  <c r="AF126" i="21" s="1"/>
  <c r="H130" i="21"/>
  <c r="AF130" i="21" s="1"/>
  <c r="H134" i="21"/>
  <c r="AF134" i="21" s="1"/>
  <c r="H138" i="21"/>
  <c r="AF138" i="21" s="1"/>
  <c r="H142" i="21"/>
  <c r="AF142" i="21" s="1"/>
  <c r="H163" i="21"/>
  <c r="AF163" i="21" s="1"/>
  <c r="H166" i="21"/>
  <c r="H170" i="21"/>
  <c r="AF170" i="21" s="1"/>
  <c r="H174" i="21"/>
  <c r="H178" i="21"/>
  <c r="AF178" i="21" s="1"/>
  <c r="H182" i="21"/>
  <c r="AF182" i="21" s="1"/>
  <c r="H186" i="21"/>
  <c r="H190" i="21"/>
  <c r="H194" i="21"/>
  <c r="H198" i="21"/>
  <c r="H202" i="21"/>
  <c r="AF202" i="21" s="1"/>
  <c r="H206" i="21"/>
  <c r="AF206" i="21" s="1"/>
  <c r="H210" i="21"/>
  <c r="AF210" i="21" s="1"/>
  <c r="H214" i="21"/>
  <c r="AF214" i="21" s="1"/>
  <c r="H104" i="21"/>
  <c r="AF104" i="21" s="1"/>
  <c r="H156" i="21"/>
  <c r="H128" i="21"/>
  <c r="AF128" i="21" s="1"/>
  <c r="H165" i="21"/>
  <c r="AF165" i="21" s="1"/>
  <c r="H167" i="21"/>
  <c r="AF167" i="21" s="1"/>
  <c r="H171" i="21"/>
  <c r="H175" i="21"/>
  <c r="AF175" i="21" s="1"/>
  <c r="H179" i="21"/>
  <c r="AF179" i="21" s="1"/>
  <c r="H183" i="21"/>
  <c r="H187" i="21"/>
  <c r="AF187" i="21" s="1"/>
  <c r="H191" i="21"/>
  <c r="H195" i="21"/>
  <c r="AF195" i="21" s="1"/>
  <c r="H199" i="21"/>
  <c r="H203" i="21"/>
  <c r="AF203" i="21" s="1"/>
  <c r="H207" i="21"/>
  <c r="H211" i="21"/>
  <c r="AF211" i="21" s="1"/>
  <c r="H15" i="21"/>
  <c r="H90" i="21"/>
  <c r="AF90" i="21" s="1"/>
  <c r="H146" i="21"/>
  <c r="H154" i="21"/>
  <c r="AF154" i="21" s="1"/>
  <c r="H159" i="21"/>
  <c r="AF159" i="21" s="1"/>
  <c r="H112" i="21"/>
  <c r="AF112" i="21" s="1"/>
  <c r="H164" i="21"/>
  <c r="AF164" i="21" s="1"/>
  <c r="H168" i="21"/>
  <c r="AF168" i="21" s="1"/>
  <c r="H172" i="21"/>
  <c r="AF172" i="21" s="1"/>
  <c r="H176" i="21"/>
  <c r="AF176" i="21" s="1"/>
  <c r="H180" i="21"/>
  <c r="H184" i="21"/>
  <c r="H188" i="21"/>
  <c r="H192" i="21"/>
  <c r="H196" i="21"/>
  <c r="AF196" i="21" s="1"/>
  <c r="H200" i="21"/>
  <c r="AF200" i="21" s="1"/>
  <c r="H204" i="21"/>
  <c r="AF204" i="21" s="1"/>
  <c r="H208" i="21"/>
  <c r="AF208" i="21" s="1"/>
  <c r="H212" i="21"/>
  <c r="AF212" i="21" s="1"/>
  <c r="H150" i="21"/>
  <c r="H160" i="21"/>
  <c r="AF160" i="21" s="1"/>
  <c r="H162" i="21"/>
  <c r="AF162" i="21" s="1"/>
  <c r="H169" i="21"/>
  <c r="AF169" i="21" s="1"/>
  <c r="H173" i="21"/>
  <c r="AF173" i="21" s="1"/>
  <c r="H177" i="21"/>
  <c r="AF177" i="21" s="1"/>
  <c r="H181" i="21"/>
  <c r="H185" i="21"/>
  <c r="H189" i="21"/>
  <c r="H193" i="21"/>
  <c r="H120" i="21"/>
  <c r="AF120" i="21" s="1"/>
  <c r="H197" i="21"/>
  <c r="H205" i="21"/>
  <c r="AF205" i="21" s="1"/>
  <c r="H158" i="21"/>
  <c r="H209" i="21"/>
  <c r="AF209" i="21" s="1"/>
  <c r="AF13" i="21"/>
  <c r="H213" i="21"/>
  <c r="AF213" i="21" s="1"/>
  <c r="H161" i="21"/>
  <c r="AF161" i="21" s="1"/>
  <c r="H201" i="21"/>
  <c r="AF201" i="21" s="1"/>
  <c r="AF89" i="21"/>
  <c r="AF184" i="21"/>
  <c r="AF49" i="21"/>
  <c r="AF110" i="21"/>
  <c r="AE150" i="21"/>
  <c r="AF150" i="21" s="1"/>
  <c r="C22" i="2"/>
  <c r="D21" i="2"/>
  <c r="E21" i="2" s="1"/>
  <c r="AE15" i="21"/>
  <c r="AF15" i="21" s="1"/>
  <c r="AF148" i="21"/>
  <c r="AF26" i="21"/>
  <c r="BA15" i="4"/>
  <c r="AE76" i="21"/>
  <c r="AF156" i="21"/>
  <c r="AF111" i="21"/>
  <c r="AE171" i="21"/>
  <c r="AE59" i="21"/>
  <c r="AF180" i="21"/>
  <c r="AF40" i="21"/>
  <c r="AF185" i="21"/>
  <c r="AG96" i="21" l="1"/>
  <c r="AG82" i="21"/>
  <c r="AG83" i="21"/>
  <c r="AG17" i="21"/>
  <c r="AG201" i="21"/>
  <c r="AG67" i="21"/>
  <c r="AG122" i="21"/>
  <c r="AG68" i="21"/>
  <c r="AG115" i="21"/>
  <c r="AG73" i="21"/>
  <c r="AG60" i="21"/>
  <c r="AG187" i="21"/>
  <c r="AG142" i="21"/>
  <c r="AG140" i="21"/>
  <c r="AG61" i="21"/>
  <c r="AG45" i="21"/>
  <c r="AG162" i="21"/>
  <c r="AG160" i="21"/>
  <c r="AG175" i="21"/>
  <c r="AG37" i="21"/>
  <c r="AG32" i="21"/>
  <c r="AG126" i="21"/>
  <c r="AG100" i="21"/>
  <c r="AG159" i="21"/>
  <c r="AG62" i="21"/>
  <c r="AG20" i="21"/>
  <c r="AG29" i="21"/>
  <c r="AG128" i="21"/>
  <c r="AG155" i="21"/>
  <c r="AG79" i="21"/>
  <c r="AG138" i="21"/>
  <c r="AG34" i="21"/>
  <c r="AG205" i="21"/>
  <c r="AG211" i="21"/>
  <c r="AG179" i="21"/>
  <c r="AG103" i="21"/>
  <c r="AG143" i="21"/>
  <c r="AG41" i="21"/>
  <c r="AG18" i="21"/>
  <c r="AG30" i="21"/>
  <c r="AF171" i="21"/>
  <c r="AG24" i="21"/>
  <c r="AG92" i="21"/>
  <c r="AG70" i="21"/>
  <c r="AG121" i="21"/>
  <c r="I16" i="21"/>
  <c r="AG16" i="21" s="1"/>
  <c r="I18" i="21"/>
  <c r="I22" i="21"/>
  <c r="AG22" i="21" s="1"/>
  <c r="J13" i="21"/>
  <c r="I31" i="21"/>
  <c r="AG31" i="21" s="1"/>
  <c r="I33" i="21"/>
  <c r="AG33" i="21" s="1"/>
  <c r="I37" i="21"/>
  <c r="I41" i="21"/>
  <c r="I45" i="21"/>
  <c r="I49" i="21"/>
  <c r="AG49" i="21" s="1"/>
  <c r="I53" i="21"/>
  <c r="AG53" i="21" s="1"/>
  <c r="I21" i="21"/>
  <c r="AG21" i="21" s="1"/>
  <c r="I25" i="21"/>
  <c r="AG25" i="21" s="1"/>
  <c r="I28" i="21"/>
  <c r="AG28" i="21" s="1"/>
  <c r="I17" i="21"/>
  <c r="I34" i="21"/>
  <c r="I19" i="21"/>
  <c r="I23" i="21"/>
  <c r="I26" i="21"/>
  <c r="I35" i="21"/>
  <c r="AG35" i="21" s="1"/>
  <c r="I39" i="21"/>
  <c r="AG39" i="21" s="1"/>
  <c r="I43" i="21"/>
  <c r="I47" i="21"/>
  <c r="AG47" i="21" s="1"/>
  <c r="I51" i="21"/>
  <c r="I24" i="21"/>
  <c r="I29" i="21"/>
  <c r="I30" i="21"/>
  <c r="I20" i="21"/>
  <c r="I36" i="21"/>
  <c r="AG36" i="21" s="1"/>
  <c r="I40" i="21"/>
  <c r="AG40" i="21" s="1"/>
  <c r="I42" i="21"/>
  <c r="AG42" i="21" s="1"/>
  <c r="I57" i="21"/>
  <c r="AG57" i="21" s="1"/>
  <c r="I61" i="21"/>
  <c r="I65" i="21"/>
  <c r="I69" i="21"/>
  <c r="I27" i="21"/>
  <c r="AG27" i="21" s="1"/>
  <c r="I38" i="21"/>
  <c r="AG38" i="21" s="1"/>
  <c r="I52" i="21"/>
  <c r="AG52" i="21" s="1"/>
  <c r="I58" i="21"/>
  <c r="AG58" i="21" s="1"/>
  <c r="I62" i="21"/>
  <c r="I66" i="21"/>
  <c r="I70" i="21"/>
  <c r="I54" i="21"/>
  <c r="AG54" i="21" s="1"/>
  <c r="I56" i="21"/>
  <c r="AG56" i="21" s="1"/>
  <c r="I48" i="21"/>
  <c r="AG48" i="21" s="1"/>
  <c r="I50" i="21"/>
  <c r="AG50" i="21" s="1"/>
  <c r="I55" i="21"/>
  <c r="AG55" i="21" s="1"/>
  <c r="I59" i="21"/>
  <c r="I63" i="21"/>
  <c r="I67" i="21"/>
  <c r="I71" i="21"/>
  <c r="AG71" i="21" s="1"/>
  <c r="I75" i="21"/>
  <c r="AG75" i="21" s="1"/>
  <c r="I32" i="21"/>
  <c r="I44" i="21"/>
  <c r="I64" i="21"/>
  <c r="AG64" i="21" s="1"/>
  <c r="I82" i="21"/>
  <c r="I73" i="21"/>
  <c r="I74" i="21"/>
  <c r="AG74" i="21" s="1"/>
  <c r="I87" i="21"/>
  <c r="AG87" i="21" s="1"/>
  <c r="I68" i="21"/>
  <c r="I72" i="21"/>
  <c r="I81" i="21"/>
  <c r="AG81" i="21" s="1"/>
  <c r="I84" i="21"/>
  <c r="AG84" i="21" s="1"/>
  <c r="I91" i="21"/>
  <c r="I95" i="21"/>
  <c r="I76" i="21"/>
  <c r="I77" i="21"/>
  <c r="AG77" i="21" s="1"/>
  <c r="I78" i="21"/>
  <c r="AG78" i="21" s="1"/>
  <c r="I79" i="21"/>
  <c r="I86" i="21"/>
  <c r="I46" i="21"/>
  <c r="AG46" i="21" s="1"/>
  <c r="I60" i="21"/>
  <c r="I92" i="21"/>
  <c r="I96" i="21"/>
  <c r="I83" i="21"/>
  <c r="I80" i="21"/>
  <c r="AG80" i="21" s="1"/>
  <c r="I90" i="21"/>
  <c r="AG90" i="21" s="1"/>
  <c r="I130" i="21"/>
  <c r="AG130" i="21" s="1"/>
  <c r="I134" i="21"/>
  <c r="AG134" i="21" s="1"/>
  <c r="I138" i="21"/>
  <c r="I142" i="21"/>
  <c r="I146" i="21"/>
  <c r="I150" i="21"/>
  <c r="AG150" i="21" s="1"/>
  <c r="I154" i="21"/>
  <c r="AG154" i="21" s="1"/>
  <c r="I104" i="21"/>
  <c r="AG104" i="21" s="1"/>
  <c r="I112" i="21"/>
  <c r="AG112" i="21" s="1"/>
  <c r="I120" i="21"/>
  <c r="AG120" i="21" s="1"/>
  <c r="I128" i="21"/>
  <c r="I94" i="21"/>
  <c r="I99" i="21"/>
  <c r="AG99" i="21" s="1"/>
  <c r="I101" i="21"/>
  <c r="AG101" i="21" s="1"/>
  <c r="I106" i="21"/>
  <c r="AG106" i="21" s="1"/>
  <c r="I109" i="21"/>
  <c r="AG109" i="21" s="1"/>
  <c r="I114" i="21"/>
  <c r="AG114" i="21" s="1"/>
  <c r="I117" i="21"/>
  <c r="AG117" i="21" s="1"/>
  <c r="I122" i="21"/>
  <c r="I125" i="21"/>
  <c r="I131" i="21"/>
  <c r="AG131" i="21" s="1"/>
  <c r="I135" i="21"/>
  <c r="AG135" i="21" s="1"/>
  <c r="I139" i="21"/>
  <c r="AG139" i="21" s="1"/>
  <c r="I143" i="21"/>
  <c r="I147" i="21"/>
  <c r="AG147" i="21" s="1"/>
  <c r="I151" i="21"/>
  <c r="AG151" i="21" s="1"/>
  <c r="I89" i="21"/>
  <c r="I100" i="21"/>
  <c r="I103" i="21"/>
  <c r="I111" i="21"/>
  <c r="I119" i="21"/>
  <c r="AG119" i="21" s="1"/>
  <c r="I127" i="21"/>
  <c r="AG127" i="21" s="1"/>
  <c r="I85" i="21"/>
  <c r="AG85" i="21" s="1"/>
  <c r="I132" i="21"/>
  <c r="AG132" i="21" s="1"/>
  <c r="I136" i="21"/>
  <c r="AG136" i="21" s="1"/>
  <c r="I140" i="21"/>
  <c r="I144" i="21"/>
  <c r="AG144" i="21" s="1"/>
  <c r="I148" i="21"/>
  <c r="AG148" i="21" s="1"/>
  <c r="I152" i="21"/>
  <c r="I156" i="21"/>
  <c r="AG156" i="21" s="1"/>
  <c r="I93" i="21"/>
  <c r="AG93" i="21" s="1"/>
  <c r="I97" i="21"/>
  <c r="AG97" i="21" s="1"/>
  <c r="I98" i="21"/>
  <c r="I108" i="21"/>
  <c r="AG108" i="21" s="1"/>
  <c r="I116" i="21"/>
  <c r="AG116" i="21" s="1"/>
  <c r="I124" i="21"/>
  <c r="AG124" i="21" s="1"/>
  <c r="I88" i="21"/>
  <c r="AG88" i="21" s="1"/>
  <c r="I102" i="21"/>
  <c r="AG102" i="21" s="1"/>
  <c r="I105" i="21"/>
  <c r="AG105" i="21" s="1"/>
  <c r="I110" i="21"/>
  <c r="AG110" i="21" s="1"/>
  <c r="I113" i="21"/>
  <c r="I118" i="21"/>
  <c r="I121" i="21"/>
  <c r="I126" i="21"/>
  <c r="I129" i="21"/>
  <c r="AG129" i="21" s="1"/>
  <c r="I133" i="21"/>
  <c r="AG133" i="21" s="1"/>
  <c r="I137" i="21"/>
  <c r="I141" i="21"/>
  <c r="AG141" i="21" s="1"/>
  <c r="I160" i="21"/>
  <c r="I161" i="21"/>
  <c r="AG161" i="21" s="1"/>
  <c r="I162" i="21"/>
  <c r="I169" i="21"/>
  <c r="AG169" i="21" s="1"/>
  <c r="I173" i="21"/>
  <c r="AG173" i="21" s="1"/>
  <c r="I177" i="21"/>
  <c r="AG177" i="21" s="1"/>
  <c r="I181" i="21"/>
  <c r="AG181" i="21" s="1"/>
  <c r="I185" i="21"/>
  <c r="AG185" i="21" s="1"/>
  <c r="I189" i="21"/>
  <c r="I193" i="21"/>
  <c r="I197" i="21"/>
  <c r="AG197" i="21" s="1"/>
  <c r="I201" i="21"/>
  <c r="I205" i="21"/>
  <c r="I209" i="21"/>
  <c r="AG209" i="21" s="1"/>
  <c r="I213" i="21"/>
  <c r="AG213" i="21" s="1"/>
  <c r="I107" i="21"/>
  <c r="AG107" i="21" s="1"/>
  <c r="I157" i="21"/>
  <c r="AG157" i="21" s="1"/>
  <c r="I158" i="21"/>
  <c r="I163" i="21"/>
  <c r="AG163" i="21" s="1"/>
  <c r="I145" i="21"/>
  <c r="AG145" i="21" s="1"/>
  <c r="I166" i="21"/>
  <c r="AG166" i="21" s="1"/>
  <c r="I170" i="21"/>
  <c r="AG170" i="21" s="1"/>
  <c r="I174" i="21"/>
  <c r="AG174" i="21" s="1"/>
  <c r="I178" i="21"/>
  <c r="AG178" i="21" s="1"/>
  <c r="I182" i="21"/>
  <c r="AG182" i="21" s="1"/>
  <c r="I186" i="21"/>
  <c r="I190" i="21"/>
  <c r="I194" i="21"/>
  <c r="I198" i="21"/>
  <c r="AG198" i="21" s="1"/>
  <c r="I202" i="21"/>
  <c r="AG202" i="21" s="1"/>
  <c r="I206" i="21"/>
  <c r="AG206" i="21" s="1"/>
  <c r="I210" i="21"/>
  <c r="AG210" i="21" s="1"/>
  <c r="I214" i="21"/>
  <c r="AG214" i="21" s="1"/>
  <c r="I155" i="21"/>
  <c r="I115" i="21"/>
  <c r="I149" i="21"/>
  <c r="AG149" i="21" s="1"/>
  <c r="I159" i="21"/>
  <c r="I165" i="21"/>
  <c r="AG165" i="21" s="1"/>
  <c r="I167" i="21"/>
  <c r="AG167" i="21" s="1"/>
  <c r="I171" i="21"/>
  <c r="I175" i="21"/>
  <c r="I179" i="21"/>
  <c r="I183" i="21"/>
  <c r="I187" i="21"/>
  <c r="I191" i="21"/>
  <c r="I195" i="21"/>
  <c r="AG195" i="21" s="1"/>
  <c r="I199" i="21"/>
  <c r="AG199" i="21" s="1"/>
  <c r="I203" i="21"/>
  <c r="AG203" i="21" s="1"/>
  <c r="I207" i="21"/>
  <c r="I211" i="21"/>
  <c r="I15" i="21"/>
  <c r="I153" i="21"/>
  <c r="I164" i="21"/>
  <c r="AG164" i="21" s="1"/>
  <c r="I168" i="21"/>
  <c r="AG168" i="21" s="1"/>
  <c r="I172" i="21"/>
  <c r="AG172" i="21" s="1"/>
  <c r="I176" i="21"/>
  <c r="AG176" i="21" s="1"/>
  <c r="I180" i="21"/>
  <c r="I184" i="21"/>
  <c r="I188" i="21"/>
  <c r="I192" i="21"/>
  <c r="I123" i="21"/>
  <c r="AG123" i="21" s="1"/>
  <c r="I208" i="21"/>
  <c r="AG208" i="21" s="1"/>
  <c r="I200" i="21"/>
  <c r="AG200" i="21" s="1"/>
  <c r="I196" i="21"/>
  <c r="AG196" i="21" s="1"/>
  <c r="I212" i="21"/>
  <c r="AG212" i="21" s="1"/>
  <c r="AG13" i="21"/>
  <c r="I204" i="21"/>
  <c r="AG204" i="21" s="1"/>
  <c r="AF152" i="21"/>
  <c r="AF51" i="21"/>
  <c r="AG184" i="21"/>
  <c r="AF86" i="21"/>
  <c r="AF95" i="21"/>
  <c r="AG113" i="21"/>
  <c r="AG186" i="21"/>
  <c r="AG66" i="21"/>
  <c r="AG190" i="21"/>
  <c r="AG111" i="21"/>
  <c r="AG89" i="21"/>
  <c r="AG183" i="21"/>
  <c r="AG43" i="21"/>
  <c r="AG94" i="21"/>
  <c r="AG19" i="21"/>
  <c r="AG125" i="21"/>
  <c r="C23" i="2"/>
  <c r="D22" i="2"/>
  <c r="E22" i="2" s="1"/>
  <c r="AF98" i="21"/>
  <c r="AG98" i="21" s="1"/>
  <c r="AG207" i="21"/>
  <c r="AG192" i="21"/>
  <c r="AG72" i="21"/>
  <c r="AG118" i="21"/>
  <c r="AG193" i="21"/>
  <c r="AG180" i="21"/>
  <c r="AF65" i="21"/>
  <c r="AG65" i="21" s="1"/>
  <c r="R13" i="4"/>
  <c r="AO13" i="4"/>
  <c r="AG69" i="21"/>
  <c r="AG158" i="21"/>
  <c r="AG188" i="21"/>
  <c r="AG44" i="21"/>
  <c r="AG191" i="21"/>
  <c r="AG15" i="21"/>
  <c r="AG23" i="21"/>
  <c r="AG91" i="21"/>
  <c r="AG137" i="21"/>
  <c r="AG194" i="21"/>
  <c r="AG63" i="21"/>
  <c r="AG189" i="21"/>
  <c r="AG153" i="21"/>
  <c r="AG146" i="21"/>
  <c r="AF76" i="21"/>
  <c r="AG76" i="21" s="1"/>
  <c r="AA5" i="21"/>
  <c r="D53" i="20"/>
  <c r="AG26" i="21"/>
  <c r="AF59" i="21"/>
  <c r="AG59" i="21" s="1"/>
  <c r="H216" i="21"/>
  <c r="H217" i="21"/>
  <c r="H218" i="21"/>
  <c r="H222" i="21" s="1"/>
  <c r="AH148" i="21" l="1"/>
  <c r="AH150" i="21"/>
  <c r="AH163" i="21"/>
  <c r="AH99" i="21"/>
  <c r="AH182" i="21"/>
  <c r="AH203" i="21"/>
  <c r="AH110" i="21"/>
  <c r="AH97" i="21"/>
  <c r="AH120" i="21"/>
  <c r="AH64" i="21"/>
  <c r="AH200" i="21"/>
  <c r="AH172" i="21"/>
  <c r="AH85" i="21"/>
  <c r="AH147" i="21"/>
  <c r="AH130" i="21"/>
  <c r="AH22" i="21"/>
  <c r="AH214" i="21"/>
  <c r="AH157" i="21"/>
  <c r="AH208" i="21"/>
  <c r="AH156" i="21"/>
  <c r="AH127" i="21"/>
  <c r="AH109" i="21"/>
  <c r="AH38" i="21"/>
  <c r="AH39" i="21"/>
  <c r="AH116" i="21"/>
  <c r="AH131" i="21"/>
  <c r="AH57" i="21"/>
  <c r="AH164" i="21"/>
  <c r="AH88" i="21"/>
  <c r="AH154" i="21"/>
  <c r="AH56" i="21"/>
  <c r="AH162" i="21"/>
  <c r="AH187" i="21"/>
  <c r="AH67" i="21"/>
  <c r="AH158" i="21"/>
  <c r="AG51" i="21"/>
  <c r="I217" i="21"/>
  <c r="I218" i="21"/>
  <c r="I222" i="21" s="1"/>
  <c r="I216" i="21"/>
  <c r="AH191" i="21"/>
  <c r="AH193" i="21"/>
  <c r="AH118" i="21"/>
  <c r="AH30" i="21"/>
  <c r="AH153" i="21"/>
  <c r="C24" i="2"/>
  <c r="D23" i="2"/>
  <c r="E23" i="2" s="1"/>
  <c r="J17" i="21"/>
  <c r="AH17" i="21" s="1"/>
  <c r="J21" i="21"/>
  <c r="AH21" i="21" s="1"/>
  <c r="J32" i="21"/>
  <c r="AH32" i="21" s="1"/>
  <c r="J36" i="21"/>
  <c r="AH36" i="21" s="1"/>
  <c r="J40" i="21"/>
  <c r="AH40" i="21" s="1"/>
  <c r="J44" i="21"/>
  <c r="AH44" i="21" s="1"/>
  <c r="J48" i="21"/>
  <c r="AH48" i="21" s="1"/>
  <c r="J52" i="21"/>
  <c r="AH52" i="21" s="1"/>
  <c r="J56" i="21"/>
  <c r="J25" i="21"/>
  <c r="AH25" i="21" s="1"/>
  <c r="J30" i="21"/>
  <c r="J31" i="21"/>
  <c r="AH31" i="21" s="1"/>
  <c r="J33" i="21"/>
  <c r="AH33" i="21" s="1"/>
  <c r="J37" i="21"/>
  <c r="AH37" i="21" s="1"/>
  <c r="J18" i="21"/>
  <c r="J28" i="21"/>
  <c r="AH28" i="21" s="1"/>
  <c r="J34" i="21"/>
  <c r="AH34" i="21" s="1"/>
  <c r="J38" i="21"/>
  <c r="J42" i="21"/>
  <c r="AH42" i="21" s="1"/>
  <c r="J46" i="21"/>
  <c r="AH46" i="21" s="1"/>
  <c r="J50" i="21"/>
  <c r="AH50" i="21" s="1"/>
  <c r="J16" i="21"/>
  <c r="AH16" i="21" s="1"/>
  <c r="J19" i="21"/>
  <c r="J23" i="21"/>
  <c r="J26" i="21"/>
  <c r="K13" i="21"/>
  <c r="J24" i="21"/>
  <c r="J53" i="21"/>
  <c r="AH53" i="21" s="1"/>
  <c r="J51" i="21"/>
  <c r="J60" i="21"/>
  <c r="AH60" i="21" s="1"/>
  <c r="J64" i="21"/>
  <c r="J68" i="21"/>
  <c r="J20" i="21"/>
  <c r="AH20" i="21" s="1"/>
  <c r="J22" i="21"/>
  <c r="J49" i="21"/>
  <c r="AH49" i="21" s="1"/>
  <c r="J27" i="21"/>
  <c r="AH27" i="21" s="1"/>
  <c r="J35" i="21"/>
  <c r="AH35" i="21" s="1"/>
  <c r="J47" i="21"/>
  <c r="AH47" i="21" s="1"/>
  <c r="J57" i="21"/>
  <c r="J61" i="21"/>
  <c r="AH61" i="21" s="1"/>
  <c r="J65" i="21"/>
  <c r="J69" i="21"/>
  <c r="AH69" i="21" s="1"/>
  <c r="J45" i="21"/>
  <c r="AH45" i="21" s="1"/>
  <c r="J29" i="21"/>
  <c r="J43" i="21"/>
  <c r="AH43" i="21" s="1"/>
  <c r="J58" i="21"/>
  <c r="AH58" i="21" s="1"/>
  <c r="J62" i="21"/>
  <c r="J66" i="21"/>
  <c r="J70" i="21"/>
  <c r="J74" i="21"/>
  <c r="AH74" i="21" s="1"/>
  <c r="J41" i="21"/>
  <c r="AH41" i="21" s="1"/>
  <c r="J59" i="21"/>
  <c r="J71" i="21"/>
  <c r="AH71" i="21" s="1"/>
  <c r="J80" i="21"/>
  <c r="AH80" i="21" s="1"/>
  <c r="J83" i="21"/>
  <c r="J88" i="21"/>
  <c r="J39" i="21"/>
  <c r="J85" i="21"/>
  <c r="J82" i="21"/>
  <c r="AH82" i="21" s="1"/>
  <c r="J54" i="21"/>
  <c r="AH54" i="21" s="1"/>
  <c r="J63" i="21"/>
  <c r="AH63" i="21" s="1"/>
  <c r="J73" i="21"/>
  <c r="J90" i="21"/>
  <c r="AH90" i="21" s="1"/>
  <c r="J94" i="21"/>
  <c r="AH94" i="21" s="1"/>
  <c r="J72" i="21"/>
  <c r="J84" i="21"/>
  <c r="AH84" i="21" s="1"/>
  <c r="J87" i="21"/>
  <c r="AH87" i="21" s="1"/>
  <c r="J76" i="21"/>
  <c r="AH76" i="21" s="1"/>
  <c r="J78" i="21"/>
  <c r="AH78" i="21" s="1"/>
  <c r="J81" i="21"/>
  <c r="AH81" i="21" s="1"/>
  <c r="J91" i="21"/>
  <c r="J95" i="21"/>
  <c r="J67" i="21"/>
  <c r="J75" i="21"/>
  <c r="AH75" i="21" s="1"/>
  <c r="J77" i="21"/>
  <c r="AH77" i="21" s="1"/>
  <c r="J79" i="21"/>
  <c r="AH79" i="21" s="1"/>
  <c r="J86" i="21"/>
  <c r="J92" i="21"/>
  <c r="AH92" i="21" s="1"/>
  <c r="J102" i="21"/>
  <c r="AH102" i="21" s="1"/>
  <c r="J110" i="21"/>
  <c r="J118" i="21"/>
  <c r="J126" i="21"/>
  <c r="J129" i="21"/>
  <c r="AH129" i="21" s="1"/>
  <c r="J133" i="21"/>
  <c r="AH133" i="21" s="1"/>
  <c r="J137" i="21"/>
  <c r="J141" i="21"/>
  <c r="AH141" i="21" s="1"/>
  <c r="J145" i="21"/>
  <c r="AH145" i="21" s="1"/>
  <c r="J149" i="21"/>
  <c r="AH149" i="21" s="1"/>
  <c r="J153" i="21"/>
  <c r="J157" i="21"/>
  <c r="J55" i="21"/>
  <c r="AH55" i="21" s="1"/>
  <c r="J107" i="21"/>
  <c r="AH107" i="21" s="1"/>
  <c r="J115" i="21"/>
  <c r="AH115" i="21" s="1"/>
  <c r="J123" i="21"/>
  <c r="AH123" i="21" s="1"/>
  <c r="J130" i="21"/>
  <c r="J134" i="21"/>
  <c r="AH134" i="21" s="1"/>
  <c r="J138" i="21"/>
  <c r="AH138" i="21" s="1"/>
  <c r="J142" i="21"/>
  <c r="AH142" i="21" s="1"/>
  <c r="J146" i="21"/>
  <c r="AH146" i="21" s="1"/>
  <c r="J150" i="21"/>
  <c r="J96" i="21"/>
  <c r="AH96" i="21" s="1"/>
  <c r="J101" i="21"/>
  <c r="AH101" i="21" s="1"/>
  <c r="J104" i="21"/>
  <c r="AH104" i="21" s="1"/>
  <c r="J109" i="21"/>
  <c r="J112" i="21"/>
  <c r="AH112" i="21" s="1"/>
  <c r="J117" i="21"/>
  <c r="AH117" i="21" s="1"/>
  <c r="J120" i="21"/>
  <c r="J125" i="21"/>
  <c r="AH125" i="21" s="1"/>
  <c r="J128" i="21"/>
  <c r="AH128" i="21" s="1"/>
  <c r="J89" i="21"/>
  <c r="AH89" i="21" s="1"/>
  <c r="J99" i="21"/>
  <c r="J100" i="21"/>
  <c r="J106" i="21"/>
  <c r="AH106" i="21" s="1"/>
  <c r="J114" i="21"/>
  <c r="AH114" i="21" s="1"/>
  <c r="J122" i="21"/>
  <c r="J131" i="21"/>
  <c r="J135" i="21"/>
  <c r="AH135" i="21" s="1"/>
  <c r="J139" i="21"/>
  <c r="AH139" i="21" s="1"/>
  <c r="J143" i="21"/>
  <c r="J147" i="21"/>
  <c r="J151" i="21"/>
  <c r="AH151" i="21" s="1"/>
  <c r="J155" i="21"/>
  <c r="AH155" i="21" s="1"/>
  <c r="J159" i="21"/>
  <c r="AH159" i="21" s="1"/>
  <c r="J103" i="21"/>
  <c r="J111" i="21"/>
  <c r="AH111" i="21" s="1"/>
  <c r="J119" i="21"/>
  <c r="AH119" i="21" s="1"/>
  <c r="J127" i="21"/>
  <c r="J93" i="21"/>
  <c r="AH93" i="21" s="1"/>
  <c r="J97" i="21"/>
  <c r="J98" i="21"/>
  <c r="AH98" i="21" s="1"/>
  <c r="J132" i="21"/>
  <c r="AH132" i="21" s="1"/>
  <c r="J136" i="21"/>
  <c r="AH136" i="21" s="1"/>
  <c r="J140" i="21"/>
  <c r="AH140" i="21" s="1"/>
  <c r="J144" i="21"/>
  <c r="AH144" i="21" s="1"/>
  <c r="J164" i="21"/>
  <c r="J168" i="21"/>
  <c r="AH168" i="21" s="1"/>
  <c r="J172" i="21"/>
  <c r="J176" i="21"/>
  <c r="AH176" i="21" s="1"/>
  <c r="J180" i="21"/>
  <c r="J184" i="21"/>
  <c r="AH184" i="21" s="1"/>
  <c r="J188" i="21"/>
  <c r="AH188" i="21" s="1"/>
  <c r="J192" i="21"/>
  <c r="AH192" i="21" s="1"/>
  <c r="J196" i="21"/>
  <c r="AH196" i="21" s="1"/>
  <c r="J200" i="21"/>
  <c r="J204" i="21"/>
  <c r="AH204" i="21" s="1"/>
  <c r="J208" i="21"/>
  <c r="J212" i="21"/>
  <c r="AH212" i="21" s="1"/>
  <c r="J105" i="21"/>
  <c r="AH105" i="21" s="1"/>
  <c r="J124" i="21"/>
  <c r="AH124" i="21" s="1"/>
  <c r="J160" i="21"/>
  <c r="AH160" i="21" s="1"/>
  <c r="J162" i="21"/>
  <c r="J148" i="21"/>
  <c r="J158" i="21"/>
  <c r="J161" i="21"/>
  <c r="AH161" i="21" s="1"/>
  <c r="J169" i="21"/>
  <c r="AH169" i="21" s="1"/>
  <c r="J173" i="21"/>
  <c r="AH173" i="21" s="1"/>
  <c r="J177" i="21"/>
  <c r="AH177" i="21" s="1"/>
  <c r="J181" i="21"/>
  <c r="AH181" i="21" s="1"/>
  <c r="J185" i="21"/>
  <c r="AH185" i="21" s="1"/>
  <c r="J189" i="21"/>
  <c r="J193" i="21"/>
  <c r="J197" i="21"/>
  <c r="AH197" i="21" s="1"/>
  <c r="J201" i="21"/>
  <c r="AH201" i="21" s="1"/>
  <c r="J205" i="21"/>
  <c r="J209" i="21"/>
  <c r="AH209" i="21" s="1"/>
  <c r="J213" i="21"/>
  <c r="AH213" i="21" s="1"/>
  <c r="J108" i="21"/>
  <c r="AH108" i="21" s="1"/>
  <c r="J156" i="21"/>
  <c r="J163" i="21"/>
  <c r="J113" i="21"/>
  <c r="AH113" i="21" s="1"/>
  <c r="J152" i="21"/>
  <c r="J166" i="21"/>
  <c r="AH166" i="21" s="1"/>
  <c r="J170" i="21"/>
  <c r="AH170" i="21" s="1"/>
  <c r="J174" i="21"/>
  <c r="AH174" i="21" s="1"/>
  <c r="J178" i="21"/>
  <c r="AH178" i="21" s="1"/>
  <c r="J182" i="21"/>
  <c r="J186" i="21"/>
  <c r="J190" i="21"/>
  <c r="AH190" i="21" s="1"/>
  <c r="J194" i="21"/>
  <c r="J198" i="21"/>
  <c r="AH198" i="21" s="1"/>
  <c r="J202" i="21"/>
  <c r="AH202" i="21" s="1"/>
  <c r="J206" i="21"/>
  <c r="AH206" i="21" s="1"/>
  <c r="J210" i="21"/>
  <c r="AH210" i="21" s="1"/>
  <c r="J214" i="21"/>
  <c r="J154" i="21"/>
  <c r="J116" i="21"/>
  <c r="J165" i="21"/>
  <c r="AH165" i="21" s="1"/>
  <c r="J167" i="21"/>
  <c r="AH167" i="21" s="1"/>
  <c r="J171" i="21"/>
  <c r="J175" i="21"/>
  <c r="AH175" i="21" s="1"/>
  <c r="J179" i="21"/>
  <c r="AH179" i="21" s="1"/>
  <c r="J183" i="21"/>
  <c r="J187" i="21"/>
  <c r="J191" i="21"/>
  <c r="J211" i="21"/>
  <c r="AH211" i="21" s="1"/>
  <c r="J199" i="21"/>
  <c r="AH199" i="21" s="1"/>
  <c r="AH13" i="21"/>
  <c r="J121" i="21"/>
  <c r="AH121" i="21" s="1"/>
  <c r="J195" i="21"/>
  <c r="AH195" i="21" s="1"/>
  <c r="J203" i="21"/>
  <c r="J15" i="21"/>
  <c r="J207" i="21"/>
  <c r="AH29" i="21"/>
  <c r="AH126" i="21"/>
  <c r="AH73" i="21"/>
  <c r="AH66" i="21"/>
  <c r="AG152" i="21"/>
  <c r="AH62" i="21"/>
  <c r="AH122" i="21"/>
  <c r="AG171" i="21"/>
  <c r="AH194" i="21"/>
  <c r="AP13" i="4"/>
  <c r="S13" i="4"/>
  <c r="AG95" i="21"/>
  <c r="AH95" i="21" s="1"/>
  <c r="AH59" i="21"/>
  <c r="AH137" i="21"/>
  <c r="AH186" i="21"/>
  <c r="AG86" i="21"/>
  <c r="AH143" i="21"/>
  <c r="AH205" i="21"/>
  <c r="AH100" i="21"/>
  <c r="AH83" i="21"/>
  <c r="AH26" i="21"/>
  <c r="AH91" i="21"/>
  <c r="AH65" i="21"/>
  <c r="AH72" i="21"/>
  <c r="AH70" i="21"/>
  <c r="AH103" i="21"/>
  <c r="AH68" i="21"/>
  <c r="AH189" i="21"/>
  <c r="AH180" i="21"/>
  <c r="AH183" i="21"/>
  <c r="AH18" i="21"/>
  <c r="AH23" i="21"/>
  <c r="AH24" i="21"/>
  <c r="AH15" i="21"/>
  <c r="S7" i="20"/>
  <c r="S6" i="20"/>
  <c r="T7" i="20"/>
  <c r="S5" i="20"/>
  <c r="T6" i="20"/>
  <c r="T5" i="20"/>
  <c r="AH207" i="21"/>
  <c r="AH19" i="21"/>
  <c r="AI210" i="21" l="1"/>
  <c r="AI178" i="21"/>
  <c r="AI145" i="21"/>
  <c r="AI102" i="21"/>
  <c r="AI90" i="21"/>
  <c r="AI142" i="21"/>
  <c r="AI106" i="21"/>
  <c r="AI168" i="21"/>
  <c r="AI141" i="21"/>
  <c r="AI80" i="21"/>
  <c r="AI60" i="21"/>
  <c r="AI44" i="21"/>
  <c r="AI34" i="21"/>
  <c r="AI206" i="21"/>
  <c r="AI115" i="21"/>
  <c r="AI50" i="21"/>
  <c r="AI40" i="21"/>
  <c r="AI20" i="21"/>
  <c r="AI134" i="21"/>
  <c r="AI61" i="21"/>
  <c r="AI192" i="21"/>
  <c r="AI177" i="21"/>
  <c r="AI198" i="21"/>
  <c r="AI105" i="21"/>
  <c r="AI133" i="21"/>
  <c r="AI76" i="21"/>
  <c r="AI211" i="21"/>
  <c r="AI159" i="21"/>
  <c r="AI55" i="21"/>
  <c r="AI49" i="21"/>
  <c r="AI42" i="21"/>
  <c r="AI122" i="21"/>
  <c r="AI203" i="21"/>
  <c r="AI180" i="21"/>
  <c r="AH171" i="21"/>
  <c r="AI131" i="21"/>
  <c r="AI157" i="21"/>
  <c r="AI172" i="21"/>
  <c r="AI100" i="21"/>
  <c r="AQ13" i="4"/>
  <c r="T13" i="4"/>
  <c r="AI19" i="21"/>
  <c r="AI207" i="21"/>
  <c r="AI183" i="21"/>
  <c r="C25" i="2"/>
  <c r="D24" i="2"/>
  <c r="E24" i="2" s="1"/>
  <c r="AI109" i="21"/>
  <c r="AI97" i="21"/>
  <c r="AI62" i="21"/>
  <c r="AI193" i="21"/>
  <c r="AI164" i="21"/>
  <c r="AI38" i="21"/>
  <c r="AH86" i="21"/>
  <c r="AH152" i="21"/>
  <c r="L13" i="21"/>
  <c r="K20" i="21"/>
  <c r="K16" i="21"/>
  <c r="AI16" i="21" s="1"/>
  <c r="K22" i="21"/>
  <c r="AI22" i="21" s="1"/>
  <c r="K24" i="21"/>
  <c r="AI24" i="21" s="1"/>
  <c r="K35" i="21"/>
  <c r="AI35" i="21" s="1"/>
  <c r="K39" i="21"/>
  <c r="AI39" i="21" s="1"/>
  <c r="K43" i="21"/>
  <c r="AI43" i="21" s="1"/>
  <c r="K47" i="21"/>
  <c r="AI47" i="21" s="1"/>
  <c r="K51" i="21"/>
  <c r="K55" i="21"/>
  <c r="K27" i="21"/>
  <c r="AI27" i="21" s="1"/>
  <c r="K21" i="21"/>
  <c r="AI21" i="21" s="1"/>
  <c r="K32" i="21"/>
  <c r="AI32" i="21" s="1"/>
  <c r="K36" i="21"/>
  <c r="AI36" i="21" s="1"/>
  <c r="K17" i="21"/>
  <c r="AI17" i="21" s="1"/>
  <c r="K25" i="21"/>
  <c r="AI25" i="21" s="1"/>
  <c r="K18" i="21"/>
  <c r="AI18" i="21" s="1"/>
  <c r="K28" i="21"/>
  <c r="AI28" i="21" s="1"/>
  <c r="K30" i="21"/>
  <c r="AI30" i="21" s="1"/>
  <c r="K31" i="21"/>
  <c r="AI31" i="21" s="1"/>
  <c r="K33" i="21"/>
  <c r="AI33" i="21" s="1"/>
  <c r="K37" i="21"/>
  <c r="AI37" i="21" s="1"/>
  <c r="K41" i="21"/>
  <c r="AI41" i="21" s="1"/>
  <c r="K45" i="21"/>
  <c r="AI45" i="21" s="1"/>
  <c r="K49" i="21"/>
  <c r="K53" i="21"/>
  <c r="AI53" i="21" s="1"/>
  <c r="K48" i="21"/>
  <c r="AI48" i="21" s="1"/>
  <c r="K23" i="21"/>
  <c r="AI23" i="21" s="1"/>
  <c r="K46" i="21"/>
  <c r="AI46" i="21" s="1"/>
  <c r="K59" i="21"/>
  <c r="AI59" i="21" s="1"/>
  <c r="K63" i="21"/>
  <c r="AI63" i="21" s="1"/>
  <c r="K67" i="21"/>
  <c r="AI67" i="21" s="1"/>
  <c r="K19" i="21"/>
  <c r="K44" i="21"/>
  <c r="K26" i="21"/>
  <c r="AI26" i="21" s="1"/>
  <c r="K42" i="21"/>
  <c r="K60" i="21"/>
  <c r="K64" i="21"/>
  <c r="AI64" i="21" s="1"/>
  <c r="K68" i="21"/>
  <c r="AI68" i="21" s="1"/>
  <c r="K40" i="21"/>
  <c r="K34" i="21"/>
  <c r="K38" i="21"/>
  <c r="K57" i="21"/>
  <c r="AI57" i="21" s="1"/>
  <c r="K61" i="21"/>
  <c r="K65" i="21"/>
  <c r="AI65" i="21" s="1"/>
  <c r="K69" i="21"/>
  <c r="AI69" i="21" s="1"/>
  <c r="K73" i="21"/>
  <c r="AI73" i="21" s="1"/>
  <c r="K29" i="21"/>
  <c r="AI29" i="21" s="1"/>
  <c r="K52" i="21"/>
  <c r="AI52" i="21" s="1"/>
  <c r="K86" i="21"/>
  <c r="K66" i="21"/>
  <c r="K71" i="21"/>
  <c r="AI71" i="21" s="1"/>
  <c r="K83" i="21"/>
  <c r="AI83" i="21" s="1"/>
  <c r="K80" i="21"/>
  <c r="K88" i="21"/>
  <c r="AI88" i="21" s="1"/>
  <c r="K58" i="21"/>
  <c r="AI58" i="21" s="1"/>
  <c r="K85" i="21"/>
  <c r="AI85" i="21" s="1"/>
  <c r="K89" i="21"/>
  <c r="AI89" i="21" s="1"/>
  <c r="K93" i="21"/>
  <c r="AI93" i="21" s="1"/>
  <c r="K54" i="21"/>
  <c r="AI54" i="21" s="1"/>
  <c r="K56" i="21"/>
  <c r="K74" i="21"/>
  <c r="AI74" i="21" s="1"/>
  <c r="K82" i="21"/>
  <c r="AI82" i="21" s="1"/>
  <c r="K50" i="21"/>
  <c r="K72" i="21"/>
  <c r="AI72" i="21" s="1"/>
  <c r="K87" i="21"/>
  <c r="AI87" i="21" s="1"/>
  <c r="K90" i="21"/>
  <c r="K94" i="21"/>
  <c r="AI94" i="21" s="1"/>
  <c r="K62" i="21"/>
  <c r="K84" i="21"/>
  <c r="AI84" i="21" s="1"/>
  <c r="K81" i="21"/>
  <c r="AI81" i="21" s="1"/>
  <c r="K98" i="21"/>
  <c r="AI98" i="21" s="1"/>
  <c r="K108" i="21"/>
  <c r="AI108" i="21" s="1"/>
  <c r="K116" i="21"/>
  <c r="AI116" i="21" s="1"/>
  <c r="K124" i="21"/>
  <c r="AI124" i="21" s="1"/>
  <c r="K132" i="21"/>
  <c r="AI132" i="21" s="1"/>
  <c r="K136" i="21"/>
  <c r="AI136" i="21" s="1"/>
  <c r="K140" i="21"/>
  <c r="AI140" i="21" s="1"/>
  <c r="K144" i="21"/>
  <c r="AI144" i="21" s="1"/>
  <c r="K148" i="21"/>
  <c r="AI148" i="21" s="1"/>
  <c r="K152" i="21"/>
  <c r="K156" i="21"/>
  <c r="K78" i="21"/>
  <c r="AI78" i="21" s="1"/>
  <c r="K79" i="21"/>
  <c r="AI79" i="21" s="1"/>
  <c r="K92" i="21"/>
  <c r="AI92" i="21" s="1"/>
  <c r="K105" i="21"/>
  <c r="K113" i="21"/>
  <c r="AI113" i="21" s="1"/>
  <c r="K121" i="21"/>
  <c r="AI121" i="21" s="1"/>
  <c r="K76" i="21"/>
  <c r="K77" i="21"/>
  <c r="AI77" i="21" s="1"/>
  <c r="K102" i="21"/>
  <c r="K110" i="21"/>
  <c r="AI110" i="21" s="1"/>
  <c r="K118" i="21"/>
  <c r="K126" i="21"/>
  <c r="AI126" i="21" s="1"/>
  <c r="K129" i="21"/>
  <c r="AI129" i="21" s="1"/>
  <c r="K133" i="21"/>
  <c r="K137" i="21"/>
  <c r="AI137" i="21" s="1"/>
  <c r="K141" i="21"/>
  <c r="K145" i="21"/>
  <c r="K149" i="21"/>
  <c r="AI149" i="21" s="1"/>
  <c r="K153" i="21"/>
  <c r="K75" i="21"/>
  <c r="AI75" i="21" s="1"/>
  <c r="K107" i="21"/>
  <c r="AI107" i="21" s="1"/>
  <c r="K115" i="21"/>
  <c r="K123" i="21"/>
  <c r="AI123" i="21" s="1"/>
  <c r="K91" i="21"/>
  <c r="AI91" i="21" s="1"/>
  <c r="K96" i="21"/>
  <c r="AI96" i="21" s="1"/>
  <c r="K104" i="21"/>
  <c r="AI104" i="21" s="1"/>
  <c r="K112" i="21"/>
  <c r="AI112" i="21" s="1"/>
  <c r="K120" i="21"/>
  <c r="AI120" i="21" s="1"/>
  <c r="K128" i="21"/>
  <c r="AI128" i="21" s="1"/>
  <c r="K130" i="21"/>
  <c r="K134" i="21"/>
  <c r="K138" i="21"/>
  <c r="AI138" i="21" s="1"/>
  <c r="K142" i="21"/>
  <c r="K146" i="21"/>
  <c r="AI146" i="21" s="1"/>
  <c r="K150" i="21"/>
  <c r="AI150" i="21" s="1"/>
  <c r="K154" i="21"/>
  <c r="K158" i="21"/>
  <c r="AI158" i="21" s="1"/>
  <c r="K99" i="21"/>
  <c r="AI99" i="21" s="1"/>
  <c r="K100" i="21"/>
  <c r="K101" i="21"/>
  <c r="AI101" i="21" s="1"/>
  <c r="K109" i="21"/>
  <c r="K117" i="21"/>
  <c r="AI117" i="21" s="1"/>
  <c r="K125" i="21"/>
  <c r="AI125" i="21" s="1"/>
  <c r="K70" i="21"/>
  <c r="AI70" i="21" s="1"/>
  <c r="K95" i="21"/>
  <c r="AI95" i="21" s="1"/>
  <c r="K106" i="21"/>
  <c r="K114" i="21"/>
  <c r="AI114" i="21" s="1"/>
  <c r="K122" i="21"/>
  <c r="K131" i="21"/>
  <c r="K135" i="21"/>
  <c r="AI135" i="21" s="1"/>
  <c r="K139" i="21"/>
  <c r="AI139" i="21" s="1"/>
  <c r="K143" i="21"/>
  <c r="AI143" i="21" s="1"/>
  <c r="K147" i="21"/>
  <c r="AI147" i="21" s="1"/>
  <c r="K167" i="21"/>
  <c r="AI167" i="21" s="1"/>
  <c r="K171" i="21"/>
  <c r="K175" i="21"/>
  <c r="AI175" i="21" s="1"/>
  <c r="K179" i="21"/>
  <c r="AI179" i="21" s="1"/>
  <c r="K183" i="21"/>
  <c r="K187" i="21"/>
  <c r="AI187" i="21" s="1"/>
  <c r="K191" i="21"/>
  <c r="AI191" i="21" s="1"/>
  <c r="K195" i="21"/>
  <c r="AI195" i="21" s="1"/>
  <c r="K199" i="21"/>
  <c r="AI199" i="21" s="1"/>
  <c r="K203" i="21"/>
  <c r="K207" i="21"/>
  <c r="K211" i="21"/>
  <c r="K15" i="21"/>
  <c r="K103" i="21"/>
  <c r="AI103" i="21" s="1"/>
  <c r="K97" i="21"/>
  <c r="K127" i="21"/>
  <c r="AI127" i="21" s="1"/>
  <c r="K151" i="21"/>
  <c r="AI151" i="21" s="1"/>
  <c r="K164" i="21"/>
  <c r="K168" i="21"/>
  <c r="K172" i="21"/>
  <c r="K176" i="21"/>
  <c r="AI176" i="21" s="1"/>
  <c r="K180" i="21"/>
  <c r="K184" i="21"/>
  <c r="AI184" i="21" s="1"/>
  <c r="K188" i="21"/>
  <c r="AI188" i="21" s="1"/>
  <c r="K192" i="21"/>
  <c r="K196" i="21"/>
  <c r="AI196" i="21" s="1"/>
  <c r="K200" i="21"/>
  <c r="AI200" i="21" s="1"/>
  <c r="K204" i="21"/>
  <c r="AI204" i="21" s="1"/>
  <c r="K208" i="21"/>
  <c r="AI208" i="21" s="1"/>
  <c r="K212" i="21"/>
  <c r="AI212" i="21" s="1"/>
  <c r="K157" i="21"/>
  <c r="K160" i="21"/>
  <c r="AI160" i="21" s="1"/>
  <c r="K161" i="21"/>
  <c r="AI161" i="21" s="1"/>
  <c r="K162" i="21"/>
  <c r="K111" i="21"/>
  <c r="AI111" i="21" s="1"/>
  <c r="K169" i="21"/>
  <c r="AI169" i="21" s="1"/>
  <c r="K173" i="21"/>
  <c r="AI173" i="21" s="1"/>
  <c r="K177" i="21"/>
  <c r="K181" i="21"/>
  <c r="AI181" i="21" s="1"/>
  <c r="K185" i="21"/>
  <c r="AI185" i="21" s="1"/>
  <c r="K189" i="21"/>
  <c r="AI189" i="21" s="1"/>
  <c r="K193" i="21"/>
  <c r="K197" i="21"/>
  <c r="AI197" i="21" s="1"/>
  <c r="K201" i="21"/>
  <c r="AI201" i="21" s="1"/>
  <c r="K205" i="21"/>
  <c r="AI205" i="21" s="1"/>
  <c r="K209" i="21"/>
  <c r="AI209" i="21" s="1"/>
  <c r="K213" i="21"/>
  <c r="AI213" i="21" s="1"/>
  <c r="K155" i="21"/>
  <c r="AI155" i="21" s="1"/>
  <c r="K163" i="21"/>
  <c r="K159" i="21"/>
  <c r="K166" i="21"/>
  <c r="AI166" i="21" s="1"/>
  <c r="K170" i="21"/>
  <c r="AI170" i="21" s="1"/>
  <c r="K174" i="21"/>
  <c r="AI174" i="21" s="1"/>
  <c r="K178" i="21"/>
  <c r="K182" i="21"/>
  <c r="AI182" i="21" s="1"/>
  <c r="K186" i="21"/>
  <c r="AI186" i="21" s="1"/>
  <c r="K190" i="21"/>
  <c r="AI190" i="21" s="1"/>
  <c r="K194" i="21"/>
  <c r="AI194" i="21" s="1"/>
  <c r="K214" i="21"/>
  <c r="AI214" i="21" s="1"/>
  <c r="K119" i="21"/>
  <c r="AI119" i="21" s="1"/>
  <c r="K202" i="21"/>
  <c r="AI202" i="21" s="1"/>
  <c r="K206" i="21"/>
  <c r="AI13" i="21"/>
  <c r="K165" i="21"/>
  <c r="AI165" i="21" s="1"/>
  <c r="K210" i="21"/>
  <c r="K198" i="21"/>
  <c r="AI153" i="21"/>
  <c r="AI118" i="21"/>
  <c r="AI162" i="21"/>
  <c r="AI56" i="21"/>
  <c r="AI154" i="21"/>
  <c r="AI156" i="21"/>
  <c r="AI130" i="21"/>
  <c r="AI163" i="21"/>
  <c r="AI15" i="21"/>
  <c r="AI66" i="21"/>
  <c r="J217" i="21"/>
  <c r="J218" i="21"/>
  <c r="J222" i="21" s="1"/>
  <c r="J216" i="21"/>
  <c r="AH51" i="21"/>
  <c r="AJ95" i="21" l="1"/>
  <c r="AJ73" i="21"/>
  <c r="AJ181" i="21"/>
  <c r="AJ184" i="21"/>
  <c r="AJ37" i="21"/>
  <c r="AJ36" i="21"/>
  <c r="AJ39" i="21"/>
  <c r="AJ25" i="21"/>
  <c r="AJ212" i="21"/>
  <c r="AJ103" i="21"/>
  <c r="AJ127" i="21"/>
  <c r="AJ205" i="21"/>
  <c r="AJ104" i="21"/>
  <c r="AJ149" i="21"/>
  <c r="AJ71" i="21"/>
  <c r="AJ148" i="21"/>
  <c r="AJ22" i="21"/>
  <c r="AJ169" i="21"/>
  <c r="AJ204" i="21"/>
  <c r="AJ179" i="21"/>
  <c r="AJ175" i="21"/>
  <c r="AJ101" i="21"/>
  <c r="AJ53" i="21"/>
  <c r="AJ168" i="21"/>
  <c r="C26" i="2"/>
  <c r="D26" i="2" s="1"/>
  <c r="D25" i="2"/>
  <c r="E25" i="2" s="1"/>
  <c r="AR13" i="4"/>
  <c r="U13" i="4"/>
  <c r="AJ131" i="21"/>
  <c r="AJ49" i="21"/>
  <c r="AJ55" i="21"/>
  <c r="AJ211" i="21"/>
  <c r="AJ102" i="21"/>
  <c r="AJ210" i="21"/>
  <c r="AJ66" i="21"/>
  <c r="AI86" i="21"/>
  <c r="AJ86" i="21" s="1"/>
  <c r="V6" i="20"/>
  <c r="V5" i="20"/>
  <c r="U6" i="20"/>
  <c r="V7" i="20"/>
  <c r="U5" i="20"/>
  <c r="U7" i="20"/>
  <c r="AJ164" i="21"/>
  <c r="AJ177" i="21"/>
  <c r="AI152" i="21"/>
  <c r="AJ152" i="21" s="1"/>
  <c r="AJ61" i="21"/>
  <c r="AJ178" i="21"/>
  <c r="AJ100" i="21"/>
  <c r="AJ50" i="21"/>
  <c r="AJ60" i="21"/>
  <c r="AJ142" i="21"/>
  <c r="AJ183" i="21"/>
  <c r="AJ180" i="21"/>
  <c r="AJ105" i="21"/>
  <c r="AJ206" i="21"/>
  <c r="AJ97" i="21"/>
  <c r="K217" i="21"/>
  <c r="K216" i="21"/>
  <c r="K218" i="21"/>
  <c r="K222" i="21" s="1"/>
  <c r="AJ20" i="21"/>
  <c r="AJ34" i="21"/>
  <c r="AJ145" i="21"/>
  <c r="AI51" i="21"/>
  <c r="L16" i="21"/>
  <c r="AJ16" i="21" s="1"/>
  <c r="L19" i="21"/>
  <c r="AJ19" i="21" s="1"/>
  <c r="L23" i="21"/>
  <c r="AJ23" i="21" s="1"/>
  <c r="M13" i="21"/>
  <c r="L20" i="21"/>
  <c r="L26" i="21"/>
  <c r="AJ26" i="21" s="1"/>
  <c r="L29" i="21"/>
  <c r="AJ29" i="21" s="1"/>
  <c r="L34" i="21"/>
  <c r="L38" i="21"/>
  <c r="AJ38" i="21" s="1"/>
  <c r="L42" i="21"/>
  <c r="AJ42" i="21" s="1"/>
  <c r="L46" i="21"/>
  <c r="AJ46" i="21" s="1"/>
  <c r="L50" i="21"/>
  <c r="L54" i="21"/>
  <c r="AJ54" i="21" s="1"/>
  <c r="L24" i="21"/>
  <c r="AJ24" i="21" s="1"/>
  <c r="L22" i="21"/>
  <c r="L27" i="21"/>
  <c r="AJ27" i="21" s="1"/>
  <c r="L35" i="21"/>
  <c r="AJ35" i="21" s="1"/>
  <c r="L21" i="21"/>
  <c r="AJ21" i="21" s="1"/>
  <c r="L17" i="21"/>
  <c r="AJ17" i="21" s="1"/>
  <c r="L25" i="21"/>
  <c r="L32" i="21"/>
  <c r="AJ32" i="21" s="1"/>
  <c r="L36" i="21"/>
  <c r="L40" i="21"/>
  <c r="AJ40" i="21" s="1"/>
  <c r="L44" i="21"/>
  <c r="AJ44" i="21" s="1"/>
  <c r="L48" i="21"/>
  <c r="AJ48" i="21" s="1"/>
  <c r="L52" i="21"/>
  <c r="AJ52" i="21" s="1"/>
  <c r="L18" i="21"/>
  <c r="AJ18" i="21" s="1"/>
  <c r="L28" i="21"/>
  <c r="AJ28" i="21" s="1"/>
  <c r="L31" i="21"/>
  <c r="AJ31" i="21" s="1"/>
  <c r="L41" i="21"/>
  <c r="AJ41" i="21" s="1"/>
  <c r="L43" i="21"/>
  <c r="AJ43" i="21" s="1"/>
  <c r="L30" i="21"/>
  <c r="AJ30" i="21" s="1"/>
  <c r="L55" i="21"/>
  <c r="L56" i="21"/>
  <c r="AJ56" i="21" s="1"/>
  <c r="L58" i="21"/>
  <c r="AJ58" i="21" s="1"/>
  <c r="L62" i="21"/>
  <c r="AJ62" i="21" s="1"/>
  <c r="L66" i="21"/>
  <c r="L37" i="21"/>
  <c r="L39" i="21"/>
  <c r="L53" i="21"/>
  <c r="L59" i="21"/>
  <c r="AJ59" i="21" s="1"/>
  <c r="L63" i="21"/>
  <c r="AJ63" i="21" s="1"/>
  <c r="L67" i="21"/>
  <c r="AJ67" i="21" s="1"/>
  <c r="L71" i="21"/>
  <c r="L49" i="21"/>
  <c r="L51" i="21"/>
  <c r="L60" i="21"/>
  <c r="L64" i="21"/>
  <c r="AJ64" i="21" s="1"/>
  <c r="L68" i="21"/>
  <c r="AJ68" i="21" s="1"/>
  <c r="L72" i="21"/>
  <c r="AJ72" i="21" s="1"/>
  <c r="L45" i="21"/>
  <c r="AJ45" i="21" s="1"/>
  <c r="L47" i="21"/>
  <c r="AJ47" i="21" s="1"/>
  <c r="L57" i="21"/>
  <c r="AJ57" i="21" s="1"/>
  <c r="L70" i="21"/>
  <c r="AJ70" i="21" s="1"/>
  <c r="L76" i="21"/>
  <c r="AJ76" i="21" s="1"/>
  <c r="L78" i="21"/>
  <c r="AJ78" i="21" s="1"/>
  <c r="L84" i="21"/>
  <c r="AJ84" i="21" s="1"/>
  <c r="L69" i="21"/>
  <c r="AJ69" i="21" s="1"/>
  <c r="L75" i="21"/>
  <c r="AJ75" i="21" s="1"/>
  <c r="L77" i="21"/>
  <c r="AJ77" i="21" s="1"/>
  <c r="L79" i="21"/>
  <c r="AJ79" i="21" s="1"/>
  <c r="L81" i="21"/>
  <c r="AJ81" i="21" s="1"/>
  <c r="L86" i="21"/>
  <c r="L33" i="21"/>
  <c r="AJ33" i="21" s="1"/>
  <c r="L61" i="21"/>
  <c r="L83" i="21"/>
  <c r="AJ83" i="21" s="1"/>
  <c r="L92" i="21"/>
  <c r="AJ92" i="21" s="1"/>
  <c r="L80" i="21"/>
  <c r="AJ80" i="21" s="1"/>
  <c r="L88" i="21"/>
  <c r="AJ88" i="21" s="1"/>
  <c r="L73" i="21"/>
  <c r="L74" i="21"/>
  <c r="AJ74" i="21" s="1"/>
  <c r="L82" i="21"/>
  <c r="AJ82" i="21" s="1"/>
  <c r="L85" i="21"/>
  <c r="AJ85" i="21" s="1"/>
  <c r="L89" i="21"/>
  <c r="AJ89" i="21" s="1"/>
  <c r="L93" i="21"/>
  <c r="AJ93" i="21" s="1"/>
  <c r="L65" i="21"/>
  <c r="AJ65" i="21" s="1"/>
  <c r="L97" i="21"/>
  <c r="L103" i="21"/>
  <c r="L106" i="21"/>
  <c r="AJ106" i="21" s="1"/>
  <c r="L111" i="21"/>
  <c r="AJ111" i="21" s="1"/>
  <c r="L114" i="21"/>
  <c r="AJ114" i="21" s="1"/>
  <c r="L119" i="21"/>
  <c r="AJ119" i="21" s="1"/>
  <c r="L122" i="21"/>
  <c r="AJ122" i="21" s="1"/>
  <c r="L127" i="21"/>
  <c r="L131" i="21"/>
  <c r="L135" i="21"/>
  <c r="AJ135" i="21" s="1"/>
  <c r="L139" i="21"/>
  <c r="AJ139" i="21" s="1"/>
  <c r="L143" i="21"/>
  <c r="AJ143" i="21" s="1"/>
  <c r="L147" i="21"/>
  <c r="AJ147" i="21" s="1"/>
  <c r="L151" i="21"/>
  <c r="AJ151" i="21" s="1"/>
  <c r="L155" i="21"/>
  <c r="AJ155" i="21" s="1"/>
  <c r="L90" i="21"/>
  <c r="AJ90" i="21" s="1"/>
  <c r="L98" i="21"/>
  <c r="AJ98" i="21" s="1"/>
  <c r="L108" i="21"/>
  <c r="AJ108" i="21" s="1"/>
  <c r="L116" i="21"/>
  <c r="AJ116" i="21" s="1"/>
  <c r="L124" i="21"/>
  <c r="AJ124" i="21" s="1"/>
  <c r="L132" i="21"/>
  <c r="AJ132" i="21" s="1"/>
  <c r="L136" i="21"/>
  <c r="AJ136" i="21" s="1"/>
  <c r="L140" i="21"/>
  <c r="AJ140" i="21" s="1"/>
  <c r="L144" i="21"/>
  <c r="AJ144" i="21" s="1"/>
  <c r="L148" i="21"/>
  <c r="L152" i="21"/>
  <c r="L87" i="21"/>
  <c r="AJ87" i="21" s="1"/>
  <c r="L94" i="21"/>
  <c r="AJ94" i="21" s="1"/>
  <c r="L105" i="21"/>
  <c r="L113" i="21"/>
  <c r="AJ113" i="21" s="1"/>
  <c r="L121" i="21"/>
  <c r="AJ121" i="21" s="1"/>
  <c r="L102" i="21"/>
  <c r="L107" i="21"/>
  <c r="AJ107" i="21" s="1"/>
  <c r="L110" i="21"/>
  <c r="AJ110" i="21" s="1"/>
  <c r="L115" i="21"/>
  <c r="AJ115" i="21" s="1"/>
  <c r="L118" i="21"/>
  <c r="AJ118" i="21" s="1"/>
  <c r="L123" i="21"/>
  <c r="AJ123" i="21" s="1"/>
  <c r="L126" i="21"/>
  <c r="AJ126" i="21" s="1"/>
  <c r="L129" i="21"/>
  <c r="AJ129" i="21" s="1"/>
  <c r="L133" i="21"/>
  <c r="AJ133" i="21" s="1"/>
  <c r="L137" i="21"/>
  <c r="AJ137" i="21" s="1"/>
  <c r="L141" i="21"/>
  <c r="AJ141" i="21" s="1"/>
  <c r="L145" i="21"/>
  <c r="L149" i="21"/>
  <c r="L153" i="21"/>
  <c r="AJ153" i="21" s="1"/>
  <c r="L157" i="21"/>
  <c r="AJ157" i="21" s="1"/>
  <c r="L91" i="21"/>
  <c r="AJ91" i="21" s="1"/>
  <c r="L96" i="21"/>
  <c r="AJ96" i="21" s="1"/>
  <c r="L99" i="21"/>
  <c r="AJ99" i="21" s="1"/>
  <c r="L104" i="21"/>
  <c r="L112" i="21"/>
  <c r="AJ112" i="21" s="1"/>
  <c r="L120" i="21"/>
  <c r="AJ120" i="21" s="1"/>
  <c r="L128" i="21"/>
  <c r="AJ128" i="21" s="1"/>
  <c r="L130" i="21"/>
  <c r="AJ130" i="21" s="1"/>
  <c r="L134" i="21"/>
  <c r="AJ134" i="21" s="1"/>
  <c r="L138" i="21"/>
  <c r="AJ138" i="21" s="1"/>
  <c r="L142" i="21"/>
  <c r="L100" i="21"/>
  <c r="L101" i="21"/>
  <c r="L150" i="21"/>
  <c r="AJ150" i="21" s="1"/>
  <c r="L159" i="21"/>
  <c r="AJ159" i="21" s="1"/>
  <c r="L166" i="21"/>
  <c r="AJ166" i="21" s="1"/>
  <c r="L170" i="21"/>
  <c r="AJ170" i="21" s="1"/>
  <c r="L174" i="21"/>
  <c r="AJ174" i="21" s="1"/>
  <c r="L178" i="21"/>
  <c r="L182" i="21"/>
  <c r="AJ182" i="21" s="1"/>
  <c r="L186" i="21"/>
  <c r="AJ186" i="21" s="1"/>
  <c r="L190" i="21"/>
  <c r="AJ190" i="21" s="1"/>
  <c r="L194" i="21"/>
  <c r="AJ194" i="21" s="1"/>
  <c r="L198" i="21"/>
  <c r="AJ198" i="21" s="1"/>
  <c r="L202" i="21"/>
  <c r="AJ202" i="21" s="1"/>
  <c r="L206" i="21"/>
  <c r="L210" i="21"/>
  <c r="L214" i="21"/>
  <c r="AJ214" i="21" s="1"/>
  <c r="L95" i="21"/>
  <c r="L125" i="21"/>
  <c r="AJ125" i="21" s="1"/>
  <c r="L165" i="21"/>
  <c r="AJ165" i="21" s="1"/>
  <c r="L167" i="21"/>
  <c r="AJ167" i="21" s="1"/>
  <c r="L171" i="21"/>
  <c r="L175" i="21"/>
  <c r="L179" i="21"/>
  <c r="L183" i="21"/>
  <c r="L187" i="21"/>
  <c r="AJ187" i="21" s="1"/>
  <c r="L191" i="21"/>
  <c r="AJ191" i="21" s="1"/>
  <c r="L195" i="21"/>
  <c r="AJ195" i="21" s="1"/>
  <c r="L199" i="21"/>
  <c r="AJ199" i="21" s="1"/>
  <c r="L203" i="21"/>
  <c r="AJ203" i="21" s="1"/>
  <c r="L207" i="21"/>
  <c r="AJ207" i="21" s="1"/>
  <c r="L211" i="21"/>
  <c r="L15" i="21"/>
  <c r="L109" i="21"/>
  <c r="AJ109" i="21" s="1"/>
  <c r="L164" i="21"/>
  <c r="L158" i="21"/>
  <c r="AJ158" i="21" s="1"/>
  <c r="L160" i="21"/>
  <c r="AJ160" i="21" s="1"/>
  <c r="L162" i="21"/>
  <c r="AJ162" i="21" s="1"/>
  <c r="L168" i="21"/>
  <c r="L172" i="21"/>
  <c r="AJ172" i="21" s="1"/>
  <c r="L176" i="21"/>
  <c r="AJ176" i="21" s="1"/>
  <c r="L180" i="21"/>
  <c r="L184" i="21"/>
  <c r="L188" i="21"/>
  <c r="AJ188" i="21" s="1"/>
  <c r="L192" i="21"/>
  <c r="AJ192" i="21" s="1"/>
  <c r="L196" i="21"/>
  <c r="AJ196" i="21" s="1"/>
  <c r="L200" i="21"/>
  <c r="AJ200" i="21" s="1"/>
  <c r="L204" i="21"/>
  <c r="L208" i="21"/>
  <c r="AJ208" i="21" s="1"/>
  <c r="L212" i="21"/>
  <c r="L156" i="21"/>
  <c r="AJ156" i="21" s="1"/>
  <c r="L161" i="21"/>
  <c r="AJ161" i="21" s="1"/>
  <c r="L117" i="21"/>
  <c r="AJ117" i="21" s="1"/>
  <c r="L146" i="21"/>
  <c r="AJ146" i="21" s="1"/>
  <c r="L169" i="21"/>
  <c r="L173" i="21"/>
  <c r="AJ173" i="21" s="1"/>
  <c r="L177" i="21"/>
  <c r="L181" i="21"/>
  <c r="L185" i="21"/>
  <c r="AJ185" i="21" s="1"/>
  <c r="L189" i="21"/>
  <c r="AJ189" i="21" s="1"/>
  <c r="L193" i="21"/>
  <c r="AJ193" i="21" s="1"/>
  <c r="L201" i="21"/>
  <c r="AJ201" i="21" s="1"/>
  <c r="L197" i="21"/>
  <c r="AJ197" i="21" s="1"/>
  <c r="L205" i="21"/>
  <c r="L154" i="21"/>
  <c r="AJ154" i="21" s="1"/>
  <c r="L163" i="21"/>
  <c r="AJ163" i="21" s="1"/>
  <c r="L209" i="21"/>
  <c r="AJ209" i="21" s="1"/>
  <c r="AJ13" i="21"/>
  <c r="L213" i="21"/>
  <c r="AJ213" i="21" s="1"/>
  <c r="AI171" i="21"/>
  <c r="AK59" i="21" l="1"/>
  <c r="AK38" i="21"/>
  <c r="AK82" i="21"/>
  <c r="AK33" i="21"/>
  <c r="AK109" i="21"/>
  <c r="AK187" i="21"/>
  <c r="AK74" i="21"/>
  <c r="AK176" i="21"/>
  <c r="AK214" i="21"/>
  <c r="AK41" i="21"/>
  <c r="AK114" i="21"/>
  <c r="AK68" i="21"/>
  <c r="AK32" i="21"/>
  <c r="AK54" i="21"/>
  <c r="AK133" i="21"/>
  <c r="AK144" i="21"/>
  <c r="AK28" i="21"/>
  <c r="AK185" i="21"/>
  <c r="AK196" i="21"/>
  <c r="AK129" i="21"/>
  <c r="AK121" i="21"/>
  <c r="AK45" i="21"/>
  <c r="AK67" i="21"/>
  <c r="AK165" i="21"/>
  <c r="AK128" i="21"/>
  <c r="AK173" i="21"/>
  <c r="AK137" i="21"/>
  <c r="AK160" i="21"/>
  <c r="AK126" i="21"/>
  <c r="AK113" i="21"/>
  <c r="AK72" i="21"/>
  <c r="AK63" i="21"/>
  <c r="L218" i="21"/>
  <c r="L222" i="21" s="1"/>
  <c r="L216" i="21"/>
  <c r="L217" i="21"/>
  <c r="V13" i="4"/>
  <c r="AT13" i="4" s="1"/>
  <c r="AS13" i="4"/>
  <c r="AK86" i="21"/>
  <c r="AK34" i="21"/>
  <c r="AK95" i="21"/>
  <c r="AK183" i="21"/>
  <c r="AJ171" i="21"/>
  <c r="AK145" i="21"/>
  <c r="AK20" i="21"/>
  <c r="AK97" i="21"/>
  <c r="AK180" i="21"/>
  <c r="AK100" i="21"/>
  <c r="AK152" i="21"/>
  <c r="AK37" i="21"/>
  <c r="M18" i="21"/>
  <c r="AK18" i="21" s="1"/>
  <c r="M22" i="21"/>
  <c r="AK22" i="21" s="1"/>
  <c r="M16" i="21"/>
  <c r="AK16" i="21" s="1"/>
  <c r="N13" i="21"/>
  <c r="M23" i="21"/>
  <c r="AK23" i="21" s="1"/>
  <c r="M33" i="21"/>
  <c r="M37" i="21"/>
  <c r="M41" i="21"/>
  <c r="M45" i="21"/>
  <c r="M49" i="21"/>
  <c r="AK49" i="21" s="1"/>
  <c r="M53" i="21"/>
  <c r="AK53" i="21" s="1"/>
  <c r="M20" i="21"/>
  <c r="M26" i="21"/>
  <c r="AK26" i="21" s="1"/>
  <c r="M24" i="21"/>
  <c r="AK24" i="21" s="1"/>
  <c r="M29" i="21"/>
  <c r="AK29" i="21" s="1"/>
  <c r="M34" i="21"/>
  <c r="M27" i="21"/>
  <c r="AK27" i="21" s="1"/>
  <c r="M35" i="21"/>
  <c r="AK35" i="21" s="1"/>
  <c r="M39" i="21"/>
  <c r="AK39" i="21" s="1"/>
  <c r="M43" i="21"/>
  <c r="AK43" i="21" s="1"/>
  <c r="M47" i="21"/>
  <c r="AK47" i="21" s="1"/>
  <c r="M51" i="21"/>
  <c r="M17" i="21"/>
  <c r="AK17" i="21" s="1"/>
  <c r="M21" i="21"/>
  <c r="AK21" i="21" s="1"/>
  <c r="M38" i="21"/>
  <c r="M52" i="21"/>
  <c r="AK52" i="21" s="1"/>
  <c r="M57" i="21"/>
  <c r="AK57" i="21" s="1"/>
  <c r="M61" i="21"/>
  <c r="AK61" i="21" s="1"/>
  <c r="M65" i="21"/>
  <c r="AK65" i="21" s="1"/>
  <c r="M69" i="21"/>
  <c r="AK69" i="21" s="1"/>
  <c r="M25" i="21"/>
  <c r="AK25" i="21" s="1"/>
  <c r="M30" i="21"/>
  <c r="AK30" i="21" s="1"/>
  <c r="M32" i="21"/>
  <c r="M48" i="21"/>
  <c r="AK48" i="21" s="1"/>
  <c r="M50" i="21"/>
  <c r="AK50" i="21" s="1"/>
  <c r="M54" i="21"/>
  <c r="M56" i="21"/>
  <c r="AK56" i="21" s="1"/>
  <c r="M19" i="21"/>
  <c r="AK19" i="21" s="1"/>
  <c r="M55" i="21"/>
  <c r="AK55" i="21" s="1"/>
  <c r="M58" i="21"/>
  <c r="AK58" i="21" s="1"/>
  <c r="M62" i="21"/>
  <c r="AK62" i="21" s="1"/>
  <c r="M66" i="21"/>
  <c r="AK66" i="21" s="1"/>
  <c r="M70" i="21"/>
  <c r="AK70" i="21" s="1"/>
  <c r="M44" i="21"/>
  <c r="AK44" i="21" s="1"/>
  <c r="M46" i="21"/>
  <c r="AK46" i="21" s="1"/>
  <c r="M28" i="21"/>
  <c r="M36" i="21"/>
  <c r="AK36" i="21" s="1"/>
  <c r="M59" i="21"/>
  <c r="M63" i="21"/>
  <c r="M67" i="21"/>
  <c r="M71" i="21"/>
  <c r="AK71" i="21" s="1"/>
  <c r="M31" i="21"/>
  <c r="AK31" i="21" s="1"/>
  <c r="M40" i="21"/>
  <c r="AK40" i="21" s="1"/>
  <c r="M42" i="21"/>
  <c r="AK42" i="21" s="1"/>
  <c r="M64" i="21"/>
  <c r="AK64" i="21" s="1"/>
  <c r="M75" i="21"/>
  <c r="AK75" i="21" s="1"/>
  <c r="M76" i="21"/>
  <c r="AK76" i="21" s="1"/>
  <c r="M77" i="21"/>
  <c r="AK77" i="21" s="1"/>
  <c r="M78" i="21"/>
  <c r="AK78" i="21" s="1"/>
  <c r="M79" i="21"/>
  <c r="AK79" i="21" s="1"/>
  <c r="M81" i="21"/>
  <c r="AK81" i="21" s="1"/>
  <c r="M84" i="21"/>
  <c r="AK84" i="21" s="1"/>
  <c r="M86" i="21"/>
  <c r="M91" i="21"/>
  <c r="AK91" i="21" s="1"/>
  <c r="M95" i="21"/>
  <c r="M68" i="21"/>
  <c r="M83" i="21"/>
  <c r="AK83" i="21" s="1"/>
  <c r="M92" i="21"/>
  <c r="AK92" i="21" s="1"/>
  <c r="M96" i="21"/>
  <c r="AK96" i="21" s="1"/>
  <c r="M73" i="21"/>
  <c r="AK73" i="21" s="1"/>
  <c r="M80" i="21"/>
  <c r="AK80" i="21" s="1"/>
  <c r="M85" i="21"/>
  <c r="AK85" i="21" s="1"/>
  <c r="M88" i="21"/>
  <c r="AK88" i="21" s="1"/>
  <c r="M60" i="21"/>
  <c r="AK60" i="21" s="1"/>
  <c r="M99" i="21"/>
  <c r="AK99" i="21" s="1"/>
  <c r="M104" i="21"/>
  <c r="AK104" i="21" s="1"/>
  <c r="M112" i="21"/>
  <c r="AK112" i="21" s="1"/>
  <c r="M120" i="21"/>
  <c r="AK120" i="21" s="1"/>
  <c r="M128" i="21"/>
  <c r="M130" i="21"/>
  <c r="AK130" i="21" s="1"/>
  <c r="M134" i="21"/>
  <c r="AK134" i="21" s="1"/>
  <c r="M138" i="21"/>
  <c r="AK138" i="21" s="1"/>
  <c r="M142" i="21"/>
  <c r="AK142" i="21" s="1"/>
  <c r="M146" i="21"/>
  <c r="AK146" i="21" s="1"/>
  <c r="M150" i="21"/>
  <c r="AK150" i="21" s="1"/>
  <c r="M154" i="21"/>
  <c r="AK154" i="21" s="1"/>
  <c r="M72" i="21"/>
  <c r="M97" i="21"/>
  <c r="M100" i="21"/>
  <c r="M101" i="21"/>
  <c r="AK101" i="21" s="1"/>
  <c r="M106" i="21"/>
  <c r="AK106" i="21" s="1"/>
  <c r="M109" i="21"/>
  <c r="M114" i="21"/>
  <c r="M117" i="21"/>
  <c r="AK117" i="21" s="1"/>
  <c r="M122" i="21"/>
  <c r="AK122" i="21" s="1"/>
  <c r="M125" i="21"/>
  <c r="AK125" i="21" s="1"/>
  <c r="M90" i="21"/>
  <c r="AK90" i="21" s="1"/>
  <c r="M98" i="21"/>
  <c r="AK98" i="21" s="1"/>
  <c r="M103" i="21"/>
  <c r="AK103" i="21" s="1"/>
  <c r="M111" i="21"/>
  <c r="AK111" i="21" s="1"/>
  <c r="M119" i="21"/>
  <c r="AK119" i="21" s="1"/>
  <c r="M127" i="21"/>
  <c r="AK127" i="21" s="1"/>
  <c r="M131" i="21"/>
  <c r="AK131" i="21" s="1"/>
  <c r="M135" i="21"/>
  <c r="AK135" i="21" s="1"/>
  <c r="M139" i="21"/>
  <c r="AK139" i="21" s="1"/>
  <c r="M143" i="21"/>
  <c r="AK143" i="21" s="1"/>
  <c r="M147" i="21"/>
  <c r="AK147" i="21" s="1"/>
  <c r="M151" i="21"/>
  <c r="AK151" i="21" s="1"/>
  <c r="M87" i="21"/>
  <c r="AK87" i="21" s="1"/>
  <c r="M94" i="21"/>
  <c r="AK94" i="21" s="1"/>
  <c r="M108" i="21"/>
  <c r="AK108" i="21" s="1"/>
  <c r="M116" i="21"/>
  <c r="AK116" i="21" s="1"/>
  <c r="M124" i="21"/>
  <c r="AK124" i="21" s="1"/>
  <c r="M132" i="21"/>
  <c r="AK132" i="21" s="1"/>
  <c r="M136" i="21"/>
  <c r="AK136" i="21" s="1"/>
  <c r="M140" i="21"/>
  <c r="AK140" i="21" s="1"/>
  <c r="M144" i="21"/>
  <c r="M148" i="21"/>
  <c r="AK148" i="21" s="1"/>
  <c r="M152" i="21"/>
  <c r="M156" i="21"/>
  <c r="AK156" i="21" s="1"/>
  <c r="M89" i="21"/>
  <c r="AK89" i="21" s="1"/>
  <c r="M102" i="21"/>
  <c r="AK102" i="21" s="1"/>
  <c r="M105" i="21"/>
  <c r="AK105" i="21" s="1"/>
  <c r="M110" i="21"/>
  <c r="AK110" i="21" s="1"/>
  <c r="M113" i="21"/>
  <c r="M118" i="21"/>
  <c r="AK118" i="21" s="1"/>
  <c r="M121" i="21"/>
  <c r="M126" i="21"/>
  <c r="M74" i="21"/>
  <c r="M107" i="21"/>
  <c r="AK107" i="21" s="1"/>
  <c r="M115" i="21"/>
  <c r="AK115" i="21" s="1"/>
  <c r="M123" i="21"/>
  <c r="AK123" i="21" s="1"/>
  <c r="M129" i="21"/>
  <c r="M133" i="21"/>
  <c r="M137" i="21"/>
  <c r="M141" i="21"/>
  <c r="AK141" i="21" s="1"/>
  <c r="M82" i="21"/>
  <c r="M163" i="21"/>
  <c r="AK163" i="21" s="1"/>
  <c r="M169" i="21"/>
  <c r="AK169" i="21" s="1"/>
  <c r="M173" i="21"/>
  <c r="M177" i="21"/>
  <c r="AK177" i="21" s="1"/>
  <c r="M181" i="21"/>
  <c r="AK181" i="21" s="1"/>
  <c r="M185" i="21"/>
  <c r="M189" i="21"/>
  <c r="AK189" i="21" s="1"/>
  <c r="M193" i="21"/>
  <c r="AK193" i="21" s="1"/>
  <c r="M197" i="21"/>
  <c r="AK197" i="21" s="1"/>
  <c r="M201" i="21"/>
  <c r="AK201" i="21" s="1"/>
  <c r="M205" i="21"/>
  <c r="AK205" i="21" s="1"/>
  <c r="M209" i="21"/>
  <c r="AK209" i="21" s="1"/>
  <c r="M213" i="21"/>
  <c r="AK213" i="21" s="1"/>
  <c r="M93" i="21"/>
  <c r="AK93" i="21" s="1"/>
  <c r="M153" i="21"/>
  <c r="AK153" i="21" s="1"/>
  <c r="M159" i="21"/>
  <c r="AK159" i="21" s="1"/>
  <c r="M166" i="21"/>
  <c r="AK166" i="21" s="1"/>
  <c r="M170" i="21"/>
  <c r="AK170" i="21" s="1"/>
  <c r="M174" i="21"/>
  <c r="AK174" i="21" s="1"/>
  <c r="M178" i="21"/>
  <c r="AK178" i="21" s="1"/>
  <c r="M182" i="21"/>
  <c r="AK182" i="21" s="1"/>
  <c r="M186" i="21"/>
  <c r="AK186" i="21" s="1"/>
  <c r="M190" i="21"/>
  <c r="AK190" i="21" s="1"/>
  <c r="M194" i="21"/>
  <c r="AK194" i="21" s="1"/>
  <c r="M198" i="21"/>
  <c r="AK198" i="21" s="1"/>
  <c r="M202" i="21"/>
  <c r="AK202" i="21" s="1"/>
  <c r="M206" i="21"/>
  <c r="AK206" i="21" s="1"/>
  <c r="M210" i="21"/>
  <c r="AK210" i="21" s="1"/>
  <c r="M214" i="21"/>
  <c r="M165" i="21"/>
  <c r="M167" i="21"/>
  <c r="AK167" i="21" s="1"/>
  <c r="M171" i="21"/>
  <c r="M175" i="21"/>
  <c r="AK175" i="21" s="1"/>
  <c r="M179" i="21"/>
  <c r="AK179" i="21" s="1"/>
  <c r="M183" i="21"/>
  <c r="M187" i="21"/>
  <c r="M191" i="21"/>
  <c r="AK191" i="21" s="1"/>
  <c r="M195" i="21"/>
  <c r="AK195" i="21" s="1"/>
  <c r="M199" i="21"/>
  <c r="AK199" i="21" s="1"/>
  <c r="M203" i="21"/>
  <c r="AK203" i="21" s="1"/>
  <c r="M207" i="21"/>
  <c r="AK207" i="21" s="1"/>
  <c r="M211" i="21"/>
  <c r="AK211" i="21" s="1"/>
  <c r="M15" i="21"/>
  <c r="M145" i="21"/>
  <c r="M157" i="21"/>
  <c r="AK157" i="21" s="1"/>
  <c r="M164" i="21"/>
  <c r="AK164" i="21" s="1"/>
  <c r="M158" i="21"/>
  <c r="AK158" i="21" s="1"/>
  <c r="M160" i="21"/>
  <c r="M161" i="21"/>
  <c r="AK161" i="21" s="1"/>
  <c r="M162" i="21"/>
  <c r="AK162" i="21" s="1"/>
  <c r="M168" i="21"/>
  <c r="AK168" i="21" s="1"/>
  <c r="M172" i="21"/>
  <c r="AK172" i="21" s="1"/>
  <c r="M176" i="21"/>
  <c r="M180" i="21"/>
  <c r="M184" i="21"/>
  <c r="AK184" i="21" s="1"/>
  <c r="M188" i="21"/>
  <c r="AK188" i="21" s="1"/>
  <c r="M192" i="21"/>
  <c r="AK192" i="21" s="1"/>
  <c r="M149" i="21"/>
  <c r="AK149" i="21" s="1"/>
  <c r="M155" i="21"/>
  <c r="AK155" i="21" s="1"/>
  <c r="M204" i="21"/>
  <c r="AK204" i="21" s="1"/>
  <c r="M200" i="21"/>
  <c r="AK200" i="21" s="1"/>
  <c r="M208" i="21"/>
  <c r="AK208" i="21" s="1"/>
  <c r="M196" i="21"/>
  <c r="M212" i="21"/>
  <c r="AK212" i="21" s="1"/>
  <c r="AK13" i="21"/>
  <c r="AJ51" i="21"/>
  <c r="AK51" i="21" s="1"/>
  <c r="AJ15" i="21"/>
  <c r="AK15" i="21" s="1"/>
  <c r="E26" i="2"/>
  <c r="E28" i="2" s="1"/>
  <c r="E29" i="2" s="1"/>
  <c r="AL73" i="21" l="1"/>
  <c r="AL84" i="21"/>
  <c r="AL178" i="21"/>
  <c r="AL81" i="21"/>
  <c r="AL23" i="21"/>
  <c r="AL140" i="21"/>
  <c r="AL31" i="21"/>
  <c r="AL44" i="21"/>
  <c r="AL103" i="21"/>
  <c r="AL99" i="21"/>
  <c r="AL39" i="21"/>
  <c r="AL174" i="21"/>
  <c r="AL179" i="21"/>
  <c r="AL163" i="21"/>
  <c r="AL107" i="21"/>
  <c r="AL60" i="21"/>
  <c r="AL77" i="21"/>
  <c r="AL108" i="21"/>
  <c r="AL64" i="21"/>
  <c r="AL170" i="21"/>
  <c r="AL105" i="21"/>
  <c r="AL159" i="21"/>
  <c r="AL193" i="21"/>
  <c r="AL76" i="21"/>
  <c r="AL62" i="21"/>
  <c r="AL154" i="21"/>
  <c r="AL168" i="21"/>
  <c r="AL175" i="21"/>
  <c r="AL156" i="21"/>
  <c r="AL75" i="21"/>
  <c r="AL58" i="21"/>
  <c r="AL38" i="21"/>
  <c r="AK171" i="21"/>
  <c r="AL187" i="21"/>
  <c r="AL133" i="21"/>
  <c r="AL109" i="21"/>
  <c r="AL196" i="21"/>
  <c r="AL114" i="21"/>
  <c r="AL59" i="21"/>
  <c r="X6" i="20"/>
  <c r="X5" i="20"/>
  <c r="W5" i="20"/>
  <c r="W7" i="20"/>
  <c r="W6" i="20"/>
  <c r="X7" i="20"/>
  <c r="AL15" i="21"/>
  <c r="M218" i="21"/>
  <c r="M222" i="21" s="1"/>
  <c r="M217" i="21"/>
  <c r="M216" i="21"/>
  <c r="O13" i="21"/>
  <c r="N17" i="21"/>
  <c r="AL17" i="21" s="1"/>
  <c r="N21" i="21"/>
  <c r="AL21" i="21" s="1"/>
  <c r="N19" i="21"/>
  <c r="AL19" i="21" s="1"/>
  <c r="N28" i="21"/>
  <c r="AL28" i="21" s="1"/>
  <c r="N30" i="21"/>
  <c r="AL30" i="21" s="1"/>
  <c r="N31" i="21"/>
  <c r="N32" i="21"/>
  <c r="AL32" i="21" s="1"/>
  <c r="N36" i="21"/>
  <c r="AL36" i="21" s="1"/>
  <c r="N40" i="21"/>
  <c r="AL40" i="21" s="1"/>
  <c r="N44" i="21"/>
  <c r="N48" i="21"/>
  <c r="AL48" i="21" s="1"/>
  <c r="N52" i="21"/>
  <c r="AL52" i="21" s="1"/>
  <c r="N56" i="21"/>
  <c r="AL56" i="21" s="1"/>
  <c r="N23" i="21"/>
  <c r="N16" i="21"/>
  <c r="AL16" i="21" s="1"/>
  <c r="N20" i="21"/>
  <c r="AL20" i="21" s="1"/>
  <c r="N26" i="21"/>
  <c r="AL26" i="21" s="1"/>
  <c r="N33" i="21"/>
  <c r="AL33" i="21" s="1"/>
  <c r="N22" i="21"/>
  <c r="AL22" i="21" s="1"/>
  <c r="N29" i="21"/>
  <c r="AL29" i="21" s="1"/>
  <c r="N24" i="21"/>
  <c r="AL24" i="21" s="1"/>
  <c r="N27" i="21"/>
  <c r="AL27" i="21" s="1"/>
  <c r="N34" i="21"/>
  <c r="AL34" i="21" s="1"/>
  <c r="N38" i="21"/>
  <c r="N42" i="21"/>
  <c r="AL42" i="21" s="1"/>
  <c r="N46" i="21"/>
  <c r="AL46" i="21" s="1"/>
  <c r="N50" i="21"/>
  <c r="AL50" i="21" s="1"/>
  <c r="N47" i="21"/>
  <c r="AL47" i="21" s="1"/>
  <c r="N45" i="21"/>
  <c r="AL45" i="21" s="1"/>
  <c r="N60" i="21"/>
  <c r="N64" i="21"/>
  <c r="N68" i="21"/>
  <c r="AL68" i="21" s="1"/>
  <c r="N43" i="21"/>
  <c r="AL43" i="21" s="1"/>
  <c r="N25" i="21"/>
  <c r="AL25" i="21" s="1"/>
  <c r="N41" i="21"/>
  <c r="AL41" i="21" s="1"/>
  <c r="N57" i="21"/>
  <c r="AL57" i="21" s="1"/>
  <c r="N61" i="21"/>
  <c r="AL61" i="21" s="1"/>
  <c r="N65" i="21"/>
  <c r="AL65" i="21" s="1"/>
  <c r="N69" i="21"/>
  <c r="AL69" i="21" s="1"/>
  <c r="N39" i="21"/>
  <c r="N54" i="21"/>
  <c r="AL54" i="21" s="1"/>
  <c r="N55" i="21"/>
  <c r="AL55" i="21" s="1"/>
  <c r="N18" i="21"/>
  <c r="AL18" i="21" s="1"/>
  <c r="N37" i="21"/>
  <c r="AL37" i="21" s="1"/>
  <c r="N53" i="21"/>
  <c r="AL53" i="21" s="1"/>
  <c r="N58" i="21"/>
  <c r="N62" i="21"/>
  <c r="N66" i="21"/>
  <c r="AL66" i="21" s="1"/>
  <c r="N70" i="21"/>
  <c r="AL70" i="21" s="1"/>
  <c r="N74" i="21"/>
  <c r="AL74" i="21" s="1"/>
  <c r="N35" i="21"/>
  <c r="AL35" i="21" s="1"/>
  <c r="N67" i="21"/>
  <c r="AL67" i="21" s="1"/>
  <c r="N72" i="21"/>
  <c r="AL72" i="21" s="1"/>
  <c r="N85" i="21"/>
  <c r="AL85" i="21" s="1"/>
  <c r="N82" i="21"/>
  <c r="AL82" i="21" s="1"/>
  <c r="N59" i="21"/>
  <c r="N71" i="21"/>
  <c r="AL71" i="21" s="1"/>
  <c r="N76" i="21"/>
  <c r="N78" i="21"/>
  <c r="AL78" i="21" s="1"/>
  <c r="N84" i="21"/>
  <c r="N87" i="21"/>
  <c r="AL87" i="21" s="1"/>
  <c r="N90" i="21"/>
  <c r="AL90" i="21" s="1"/>
  <c r="N94" i="21"/>
  <c r="AL94" i="21" s="1"/>
  <c r="N75" i="21"/>
  <c r="N77" i="21"/>
  <c r="N79" i="21"/>
  <c r="AL79" i="21" s="1"/>
  <c r="N81" i="21"/>
  <c r="N49" i="21"/>
  <c r="AL49" i="21" s="1"/>
  <c r="N63" i="21"/>
  <c r="AL63" i="21" s="1"/>
  <c r="N86" i="21"/>
  <c r="AL86" i="21" s="1"/>
  <c r="N91" i="21"/>
  <c r="AL91" i="21" s="1"/>
  <c r="N95" i="21"/>
  <c r="AL95" i="21" s="1"/>
  <c r="N51" i="21"/>
  <c r="AL51" i="21" s="1"/>
  <c r="N73" i="21"/>
  <c r="N83" i="21"/>
  <c r="AL83" i="21" s="1"/>
  <c r="N88" i="21"/>
  <c r="AL88" i="21" s="1"/>
  <c r="N93" i="21"/>
  <c r="AL93" i="21" s="1"/>
  <c r="N107" i="21"/>
  <c r="N115" i="21"/>
  <c r="AL115" i="21" s="1"/>
  <c r="N123" i="21"/>
  <c r="AL123" i="21" s="1"/>
  <c r="N129" i="21"/>
  <c r="AL129" i="21" s="1"/>
  <c r="N133" i="21"/>
  <c r="N137" i="21"/>
  <c r="AL137" i="21" s="1"/>
  <c r="N141" i="21"/>
  <c r="AL141" i="21" s="1"/>
  <c r="N145" i="21"/>
  <c r="AL145" i="21" s="1"/>
  <c r="N149" i="21"/>
  <c r="AL149" i="21" s="1"/>
  <c r="N153" i="21"/>
  <c r="AL153" i="21" s="1"/>
  <c r="N157" i="21"/>
  <c r="AL157" i="21" s="1"/>
  <c r="N80" i="21"/>
  <c r="AL80" i="21" s="1"/>
  <c r="N92" i="21"/>
  <c r="AL92" i="21" s="1"/>
  <c r="N97" i="21"/>
  <c r="AL97" i="21" s="1"/>
  <c r="N99" i="21"/>
  <c r="N100" i="21"/>
  <c r="AL100" i="21" s="1"/>
  <c r="N101" i="21"/>
  <c r="AL101" i="21" s="1"/>
  <c r="N104" i="21"/>
  <c r="AL104" i="21" s="1"/>
  <c r="N109" i="21"/>
  <c r="N112" i="21"/>
  <c r="AL112" i="21" s="1"/>
  <c r="N117" i="21"/>
  <c r="AL117" i="21" s="1"/>
  <c r="N120" i="21"/>
  <c r="AL120" i="21" s="1"/>
  <c r="N125" i="21"/>
  <c r="AL125" i="21" s="1"/>
  <c r="N128" i="21"/>
  <c r="AL128" i="21" s="1"/>
  <c r="N130" i="21"/>
  <c r="AL130" i="21" s="1"/>
  <c r="N134" i="21"/>
  <c r="AL134" i="21" s="1"/>
  <c r="N138" i="21"/>
  <c r="AL138" i="21" s="1"/>
  <c r="N142" i="21"/>
  <c r="AL142" i="21" s="1"/>
  <c r="N146" i="21"/>
  <c r="AL146" i="21" s="1"/>
  <c r="N150" i="21"/>
  <c r="AL150" i="21" s="1"/>
  <c r="N98" i="21"/>
  <c r="AL98" i="21" s="1"/>
  <c r="N106" i="21"/>
  <c r="AL106" i="21" s="1"/>
  <c r="N114" i="21"/>
  <c r="N122" i="21"/>
  <c r="AL122" i="21" s="1"/>
  <c r="N103" i="21"/>
  <c r="N111" i="21"/>
  <c r="AL111" i="21" s="1"/>
  <c r="N119" i="21"/>
  <c r="AL119" i="21" s="1"/>
  <c r="N127" i="21"/>
  <c r="AL127" i="21" s="1"/>
  <c r="N131" i="21"/>
  <c r="AL131" i="21" s="1"/>
  <c r="N135" i="21"/>
  <c r="AL135" i="21" s="1"/>
  <c r="N139" i="21"/>
  <c r="AL139" i="21" s="1"/>
  <c r="N143" i="21"/>
  <c r="AL143" i="21" s="1"/>
  <c r="N147" i="21"/>
  <c r="AL147" i="21" s="1"/>
  <c r="N151" i="21"/>
  <c r="AL151" i="21" s="1"/>
  <c r="N155" i="21"/>
  <c r="AL155" i="21" s="1"/>
  <c r="N159" i="21"/>
  <c r="N89" i="21"/>
  <c r="AL89" i="21" s="1"/>
  <c r="N96" i="21"/>
  <c r="AL96" i="21" s="1"/>
  <c r="N105" i="21"/>
  <c r="N108" i="21"/>
  <c r="N113" i="21"/>
  <c r="AL113" i="21" s="1"/>
  <c r="N116" i="21"/>
  <c r="AL116" i="21" s="1"/>
  <c r="N121" i="21"/>
  <c r="AL121" i="21" s="1"/>
  <c r="N124" i="21"/>
  <c r="AL124" i="21" s="1"/>
  <c r="N132" i="21"/>
  <c r="AL132" i="21" s="1"/>
  <c r="N136" i="21"/>
  <c r="AL136" i="21" s="1"/>
  <c r="N140" i="21"/>
  <c r="N102" i="21"/>
  <c r="AL102" i="21" s="1"/>
  <c r="N161" i="21"/>
  <c r="AL161" i="21" s="1"/>
  <c r="N168" i="21"/>
  <c r="N172" i="21"/>
  <c r="AL172" i="21" s="1"/>
  <c r="N176" i="21"/>
  <c r="AL176" i="21" s="1"/>
  <c r="N180" i="21"/>
  <c r="AL180" i="21" s="1"/>
  <c r="N184" i="21"/>
  <c r="AL184" i="21" s="1"/>
  <c r="N188" i="21"/>
  <c r="AL188" i="21" s="1"/>
  <c r="N192" i="21"/>
  <c r="AL192" i="21" s="1"/>
  <c r="N196" i="21"/>
  <c r="N200" i="21"/>
  <c r="AL200" i="21" s="1"/>
  <c r="N204" i="21"/>
  <c r="AL204" i="21" s="1"/>
  <c r="N208" i="21"/>
  <c r="AL208" i="21" s="1"/>
  <c r="N212" i="21"/>
  <c r="AL212" i="21" s="1"/>
  <c r="N126" i="21"/>
  <c r="AL126" i="21" s="1"/>
  <c r="N154" i="21"/>
  <c r="N163" i="21"/>
  <c r="N169" i="21"/>
  <c r="AL169" i="21" s="1"/>
  <c r="N173" i="21"/>
  <c r="AL173" i="21" s="1"/>
  <c r="N177" i="21"/>
  <c r="AL177" i="21" s="1"/>
  <c r="N181" i="21"/>
  <c r="AL181" i="21" s="1"/>
  <c r="N185" i="21"/>
  <c r="AL185" i="21" s="1"/>
  <c r="N189" i="21"/>
  <c r="AL189" i="21" s="1"/>
  <c r="N193" i="21"/>
  <c r="N197" i="21"/>
  <c r="AL197" i="21" s="1"/>
  <c r="N201" i="21"/>
  <c r="AL201" i="21" s="1"/>
  <c r="N205" i="21"/>
  <c r="AL205" i="21" s="1"/>
  <c r="N209" i="21"/>
  <c r="AL209" i="21" s="1"/>
  <c r="N213" i="21"/>
  <c r="AL213" i="21" s="1"/>
  <c r="N110" i="21"/>
  <c r="AL110" i="21" s="1"/>
  <c r="N144" i="21"/>
  <c r="AL144" i="21" s="1"/>
  <c r="N166" i="21"/>
  <c r="AL166" i="21" s="1"/>
  <c r="N170" i="21"/>
  <c r="N174" i="21"/>
  <c r="N178" i="21"/>
  <c r="N182" i="21"/>
  <c r="AL182" i="21" s="1"/>
  <c r="N186" i="21"/>
  <c r="AL186" i="21" s="1"/>
  <c r="N190" i="21"/>
  <c r="AL190" i="21" s="1"/>
  <c r="N194" i="21"/>
  <c r="AL194" i="21" s="1"/>
  <c r="N198" i="21"/>
  <c r="AL198" i="21" s="1"/>
  <c r="N202" i="21"/>
  <c r="AL202" i="21" s="1"/>
  <c r="N206" i="21"/>
  <c r="AL206" i="21" s="1"/>
  <c r="N210" i="21"/>
  <c r="AL210" i="21" s="1"/>
  <c r="N214" i="21"/>
  <c r="AL214" i="21" s="1"/>
  <c r="N148" i="21"/>
  <c r="AL148" i="21" s="1"/>
  <c r="N165" i="21"/>
  <c r="AL165" i="21" s="1"/>
  <c r="N118" i="21"/>
  <c r="AL118" i="21" s="1"/>
  <c r="N167" i="21"/>
  <c r="AL167" i="21" s="1"/>
  <c r="N171" i="21"/>
  <c r="N175" i="21"/>
  <c r="N179" i="21"/>
  <c r="N183" i="21"/>
  <c r="AL183" i="21" s="1"/>
  <c r="N187" i="21"/>
  <c r="N191" i="21"/>
  <c r="AL191" i="21" s="1"/>
  <c r="N203" i="21"/>
  <c r="AL203" i="21" s="1"/>
  <c r="AL13" i="21"/>
  <c r="N156" i="21"/>
  <c r="N158" i="21"/>
  <c r="AL158" i="21" s="1"/>
  <c r="N207" i="21"/>
  <c r="AL207" i="21" s="1"/>
  <c r="N15" i="21"/>
  <c r="N211" i="21"/>
  <c r="AL211" i="21" s="1"/>
  <c r="N162" i="21"/>
  <c r="AL162" i="21" s="1"/>
  <c r="N164" i="21"/>
  <c r="AL164" i="21" s="1"/>
  <c r="N152" i="21"/>
  <c r="AL152" i="21" s="1"/>
  <c r="N199" i="21"/>
  <c r="AL199" i="21" s="1"/>
  <c r="N160" i="21"/>
  <c r="AL160" i="21" s="1"/>
  <c r="N195" i="21"/>
  <c r="AL195" i="21" s="1"/>
  <c r="AM87" i="21" l="1"/>
  <c r="AM185" i="21"/>
  <c r="AM212" i="21"/>
  <c r="AM180" i="21"/>
  <c r="AM125" i="21"/>
  <c r="AM88" i="21"/>
  <c r="AM49" i="21"/>
  <c r="AM28" i="21"/>
  <c r="AM167" i="21"/>
  <c r="AM150" i="21"/>
  <c r="AM97" i="21"/>
  <c r="AM41" i="21"/>
  <c r="AM50" i="21"/>
  <c r="AM22" i="21"/>
  <c r="AM27" i="21"/>
  <c r="AM63" i="21"/>
  <c r="AM121" i="21"/>
  <c r="AM119" i="21"/>
  <c r="AM74" i="21"/>
  <c r="AM55" i="21"/>
  <c r="AM46" i="21"/>
  <c r="AM100" i="21"/>
  <c r="AM61" i="21"/>
  <c r="AM151" i="21"/>
  <c r="AM111" i="21"/>
  <c r="AM71" i="21"/>
  <c r="AM43" i="21"/>
  <c r="AM152" i="21"/>
  <c r="AM139" i="21"/>
  <c r="AM90" i="21"/>
  <c r="AM203" i="21"/>
  <c r="AM182" i="21"/>
  <c r="AM195" i="21"/>
  <c r="AM210" i="21"/>
  <c r="AM161" i="21"/>
  <c r="AM113" i="21"/>
  <c r="AM147" i="21"/>
  <c r="AM68" i="21"/>
  <c r="AM20" i="21"/>
  <c r="AM36" i="21"/>
  <c r="AM72" i="21"/>
  <c r="AM211" i="21"/>
  <c r="AM199" i="21"/>
  <c r="AM202" i="21"/>
  <c r="AM122" i="21"/>
  <c r="AM104" i="21"/>
  <c r="AM153" i="21"/>
  <c r="AM69" i="21"/>
  <c r="AM34" i="21"/>
  <c r="AM16" i="21"/>
  <c r="AM32" i="21"/>
  <c r="AM178" i="21"/>
  <c r="AM59" i="21"/>
  <c r="AM75" i="21"/>
  <c r="AM108" i="21"/>
  <c r="AM60" i="21"/>
  <c r="AM163" i="21"/>
  <c r="AM23" i="21"/>
  <c r="AM73" i="21"/>
  <c r="AM77" i="21"/>
  <c r="N218" i="21"/>
  <c r="N222" i="21" s="1"/>
  <c r="N216" i="21"/>
  <c r="N217" i="21"/>
  <c r="AL171" i="21"/>
  <c r="AM105" i="21"/>
  <c r="AM156" i="21"/>
  <c r="O20" i="21"/>
  <c r="O16" i="21"/>
  <c r="P13" i="21"/>
  <c r="O25" i="21"/>
  <c r="AM25" i="21" s="1"/>
  <c r="O35" i="21"/>
  <c r="AM35" i="21" s="1"/>
  <c r="O39" i="21"/>
  <c r="AM39" i="21" s="1"/>
  <c r="O43" i="21"/>
  <c r="O47" i="21"/>
  <c r="AM47" i="21" s="1"/>
  <c r="O51" i="21"/>
  <c r="AM51" i="21" s="1"/>
  <c r="O55" i="21"/>
  <c r="O19" i="21"/>
  <c r="AM19" i="21" s="1"/>
  <c r="O28" i="21"/>
  <c r="O30" i="21"/>
  <c r="AM30" i="21" s="1"/>
  <c r="O31" i="21"/>
  <c r="AM31" i="21" s="1"/>
  <c r="O32" i="21"/>
  <c r="O36" i="21"/>
  <c r="O23" i="21"/>
  <c r="O26" i="21"/>
  <c r="AM26" i="21" s="1"/>
  <c r="O22" i="21"/>
  <c r="O29" i="21"/>
  <c r="AM29" i="21" s="1"/>
  <c r="O33" i="21"/>
  <c r="AM33" i="21" s="1"/>
  <c r="O37" i="21"/>
  <c r="AM37" i="21" s="1"/>
  <c r="O41" i="21"/>
  <c r="O45" i="21"/>
  <c r="AM45" i="21" s="1"/>
  <c r="O49" i="21"/>
  <c r="O53" i="21"/>
  <c r="AM53" i="21" s="1"/>
  <c r="O24" i="21"/>
  <c r="AM24" i="21" s="1"/>
  <c r="O17" i="21"/>
  <c r="AM17" i="21" s="1"/>
  <c r="O42" i="21"/>
  <c r="AM42" i="21" s="1"/>
  <c r="O34" i="21"/>
  <c r="O40" i="21"/>
  <c r="AM40" i="21" s="1"/>
  <c r="O59" i="21"/>
  <c r="O63" i="21"/>
  <c r="O67" i="21"/>
  <c r="AM67" i="21" s="1"/>
  <c r="O21" i="21"/>
  <c r="AM21" i="21" s="1"/>
  <c r="O38" i="21"/>
  <c r="AM38" i="21" s="1"/>
  <c r="O52" i="21"/>
  <c r="AM52" i="21" s="1"/>
  <c r="O60" i="21"/>
  <c r="O64" i="21"/>
  <c r="AM64" i="21" s="1"/>
  <c r="O68" i="21"/>
  <c r="O27" i="21"/>
  <c r="O50" i="21"/>
  <c r="O48" i="21"/>
  <c r="AM48" i="21" s="1"/>
  <c r="O54" i="21"/>
  <c r="AM54" i="21" s="1"/>
  <c r="O56" i="21"/>
  <c r="AM56" i="21" s="1"/>
  <c r="O57" i="21"/>
  <c r="AM57" i="21" s="1"/>
  <c r="O61" i="21"/>
  <c r="O65" i="21"/>
  <c r="AM65" i="21" s="1"/>
  <c r="O69" i="21"/>
  <c r="O73" i="21"/>
  <c r="O18" i="21"/>
  <c r="AM18" i="21" s="1"/>
  <c r="O46" i="21"/>
  <c r="O62" i="21"/>
  <c r="AM62" i="21" s="1"/>
  <c r="O83" i="21"/>
  <c r="AM83" i="21" s="1"/>
  <c r="O44" i="21"/>
  <c r="AM44" i="21" s="1"/>
  <c r="O72" i="21"/>
  <c r="O74" i="21"/>
  <c r="O80" i="21"/>
  <c r="AM80" i="21" s="1"/>
  <c r="O70" i="21"/>
  <c r="AM70" i="21" s="1"/>
  <c r="O85" i="21"/>
  <c r="AM85" i="21" s="1"/>
  <c r="O66" i="21"/>
  <c r="AM66" i="21" s="1"/>
  <c r="O82" i="21"/>
  <c r="AM82" i="21" s="1"/>
  <c r="O89" i="21"/>
  <c r="AM89" i="21" s="1"/>
  <c r="O93" i="21"/>
  <c r="AM93" i="21" s="1"/>
  <c r="O71" i="21"/>
  <c r="O87" i="21"/>
  <c r="O58" i="21"/>
  <c r="AM58" i="21" s="1"/>
  <c r="O75" i="21"/>
  <c r="O76" i="21"/>
  <c r="AM76" i="21" s="1"/>
  <c r="O77" i="21"/>
  <c r="O78" i="21"/>
  <c r="AM78" i="21" s="1"/>
  <c r="O79" i="21"/>
  <c r="AM79" i="21" s="1"/>
  <c r="O84" i="21"/>
  <c r="O90" i="21"/>
  <c r="O94" i="21"/>
  <c r="AM94" i="21" s="1"/>
  <c r="O81" i="21"/>
  <c r="AM81" i="21" s="1"/>
  <c r="O95" i="21"/>
  <c r="AM95" i="21" s="1"/>
  <c r="O105" i="21"/>
  <c r="O113" i="21"/>
  <c r="O121" i="21"/>
  <c r="O132" i="21"/>
  <c r="AM132" i="21" s="1"/>
  <c r="O136" i="21"/>
  <c r="AM136" i="21" s="1"/>
  <c r="O140" i="21"/>
  <c r="AM140" i="21" s="1"/>
  <c r="O144" i="21"/>
  <c r="AM144" i="21" s="1"/>
  <c r="O148" i="21"/>
  <c r="AM148" i="21" s="1"/>
  <c r="O152" i="21"/>
  <c r="O156" i="21"/>
  <c r="O88" i="21"/>
  <c r="O102" i="21"/>
  <c r="AM102" i="21" s="1"/>
  <c r="O110" i="21"/>
  <c r="AM110" i="21" s="1"/>
  <c r="O118" i="21"/>
  <c r="AM118" i="21" s="1"/>
  <c r="O126" i="21"/>
  <c r="AM126" i="21" s="1"/>
  <c r="O107" i="21"/>
  <c r="AM107" i="21" s="1"/>
  <c r="O115" i="21"/>
  <c r="AM115" i="21" s="1"/>
  <c r="O123" i="21"/>
  <c r="AM123" i="21" s="1"/>
  <c r="O129" i="21"/>
  <c r="AM129" i="21" s="1"/>
  <c r="O133" i="21"/>
  <c r="AM133" i="21" s="1"/>
  <c r="O137" i="21"/>
  <c r="AM137" i="21" s="1"/>
  <c r="O141" i="21"/>
  <c r="AM141" i="21" s="1"/>
  <c r="O145" i="21"/>
  <c r="AM145" i="21" s="1"/>
  <c r="O149" i="21"/>
  <c r="AM149" i="21" s="1"/>
  <c r="O92" i="21"/>
  <c r="AM92" i="21" s="1"/>
  <c r="O97" i="21"/>
  <c r="O99" i="21"/>
  <c r="AM99" i="21" s="1"/>
  <c r="O100" i="21"/>
  <c r="O104" i="21"/>
  <c r="O112" i="21"/>
  <c r="AM112" i="21" s="1"/>
  <c r="O120" i="21"/>
  <c r="AM120" i="21" s="1"/>
  <c r="O128" i="21"/>
  <c r="AM128" i="21" s="1"/>
  <c r="O101" i="21"/>
  <c r="AM101" i="21" s="1"/>
  <c r="O109" i="21"/>
  <c r="AM109" i="21" s="1"/>
  <c r="O117" i="21"/>
  <c r="AM117" i="21" s="1"/>
  <c r="O125" i="21"/>
  <c r="O130" i="21"/>
  <c r="AM130" i="21" s="1"/>
  <c r="O134" i="21"/>
  <c r="AM134" i="21" s="1"/>
  <c r="O138" i="21"/>
  <c r="AM138" i="21" s="1"/>
  <c r="O142" i="21"/>
  <c r="AM142" i="21" s="1"/>
  <c r="O146" i="21"/>
  <c r="AM146" i="21" s="1"/>
  <c r="O150" i="21"/>
  <c r="O154" i="21"/>
  <c r="AM154" i="21" s="1"/>
  <c r="O158" i="21"/>
  <c r="AM158" i="21" s="1"/>
  <c r="O86" i="21"/>
  <c r="AM86" i="21" s="1"/>
  <c r="O98" i="21"/>
  <c r="AM98" i="21" s="1"/>
  <c r="O106" i="21"/>
  <c r="AM106" i="21" s="1"/>
  <c r="O114" i="21"/>
  <c r="AM114" i="21" s="1"/>
  <c r="O122" i="21"/>
  <c r="O91" i="21"/>
  <c r="AM91" i="21" s="1"/>
  <c r="O103" i="21"/>
  <c r="AM103" i="21" s="1"/>
  <c r="O111" i="21"/>
  <c r="O119" i="21"/>
  <c r="O127" i="21"/>
  <c r="AM127" i="21" s="1"/>
  <c r="O131" i="21"/>
  <c r="AM131" i="21" s="1"/>
  <c r="O135" i="21"/>
  <c r="AM135" i="21" s="1"/>
  <c r="O139" i="21"/>
  <c r="O143" i="21"/>
  <c r="AM143" i="21" s="1"/>
  <c r="O167" i="21"/>
  <c r="O171" i="21"/>
  <c r="O175" i="21"/>
  <c r="AM175" i="21" s="1"/>
  <c r="O179" i="21"/>
  <c r="AM179" i="21" s="1"/>
  <c r="O183" i="21"/>
  <c r="AM183" i="21" s="1"/>
  <c r="O187" i="21"/>
  <c r="AM187" i="21" s="1"/>
  <c r="O191" i="21"/>
  <c r="AM191" i="21" s="1"/>
  <c r="O195" i="21"/>
  <c r="O199" i="21"/>
  <c r="O203" i="21"/>
  <c r="O207" i="21"/>
  <c r="AM207" i="21" s="1"/>
  <c r="O211" i="21"/>
  <c r="O15" i="21"/>
  <c r="O155" i="21"/>
  <c r="AM155" i="21" s="1"/>
  <c r="O160" i="21"/>
  <c r="AM160" i="21" s="1"/>
  <c r="O161" i="21"/>
  <c r="O162" i="21"/>
  <c r="AM162" i="21" s="1"/>
  <c r="O164" i="21"/>
  <c r="AM164" i="21" s="1"/>
  <c r="O124" i="21"/>
  <c r="AM124" i="21" s="1"/>
  <c r="O168" i="21"/>
  <c r="O172" i="21"/>
  <c r="AM172" i="21" s="1"/>
  <c r="O176" i="21"/>
  <c r="AM176" i="21" s="1"/>
  <c r="O180" i="21"/>
  <c r="O184" i="21"/>
  <c r="AM184" i="21" s="1"/>
  <c r="O188" i="21"/>
  <c r="AM188" i="21" s="1"/>
  <c r="O192" i="21"/>
  <c r="AM192" i="21" s="1"/>
  <c r="O196" i="21"/>
  <c r="O200" i="21"/>
  <c r="AM200" i="21" s="1"/>
  <c r="O204" i="21"/>
  <c r="AM204" i="21" s="1"/>
  <c r="O208" i="21"/>
  <c r="AM208" i="21" s="1"/>
  <c r="O212" i="21"/>
  <c r="O147" i="21"/>
  <c r="O153" i="21"/>
  <c r="O159" i="21"/>
  <c r="AM159" i="21" s="1"/>
  <c r="O108" i="21"/>
  <c r="O163" i="21"/>
  <c r="O169" i="21"/>
  <c r="AM169" i="21" s="1"/>
  <c r="O173" i="21"/>
  <c r="AM173" i="21" s="1"/>
  <c r="O177" i="21"/>
  <c r="AM177" i="21" s="1"/>
  <c r="O181" i="21"/>
  <c r="AM181" i="21" s="1"/>
  <c r="O185" i="21"/>
  <c r="O189" i="21"/>
  <c r="AM189" i="21" s="1"/>
  <c r="O193" i="21"/>
  <c r="AM193" i="21" s="1"/>
  <c r="O197" i="21"/>
  <c r="AM197" i="21" s="1"/>
  <c r="O201" i="21"/>
  <c r="AM201" i="21" s="1"/>
  <c r="O205" i="21"/>
  <c r="AM205" i="21" s="1"/>
  <c r="O209" i="21"/>
  <c r="AM209" i="21" s="1"/>
  <c r="O213" i="21"/>
  <c r="AM213" i="21" s="1"/>
  <c r="O96" i="21"/>
  <c r="AM96" i="21" s="1"/>
  <c r="O151" i="21"/>
  <c r="O165" i="21"/>
  <c r="AM165" i="21" s="1"/>
  <c r="O166" i="21"/>
  <c r="AM166" i="21" s="1"/>
  <c r="O170" i="21"/>
  <c r="AM170" i="21" s="1"/>
  <c r="O174" i="21"/>
  <c r="AM174" i="21" s="1"/>
  <c r="O178" i="21"/>
  <c r="O182" i="21"/>
  <c r="O186" i="21"/>
  <c r="AM186" i="21" s="1"/>
  <c r="O190" i="21"/>
  <c r="AM190" i="21" s="1"/>
  <c r="O206" i="21"/>
  <c r="AM206" i="21" s="1"/>
  <c r="O198" i="21"/>
  <c r="AM198" i="21" s="1"/>
  <c r="AM13" i="21"/>
  <c r="O116" i="21"/>
  <c r="AM116" i="21" s="1"/>
  <c r="O157" i="21"/>
  <c r="AM157" i="21" s="1"/>
  <c r="O194" i="21"/>
  <c r="AM194" i="21" s="1"/>
  <c r="O210" i="21"/>
  <c r="O214" i="21"/>
  <c r="AM214" i="21" s="1"/>
  <c r="O202" i="21"/>
  <c r="AM168" i="21"/>
  <c r="AM84" i="21"/>
  <c r="AM15" i="21"/>
  <c r="AM196" i="21"/>
  <c r="AN17" i="21" l="1"/>
  <c r="AN29" i="21"/>
  <c r="AN21" i="21"/>
  <c r="AN169" i="21"/>
  <c r="AN116" i="21"/>
  <c r="AN81" i="21"/>
  <c r="AN197" i="21"/>
  <c r="AN86" i="21"/>
  <c r="AN110" i="21"/>
  <c r="AN102" i="21"/>
  <c r="AN132" i="21"/>
  <c r="AN149" i="21"/>
  <c r="AN134" i="21"/>
  <c r="AN140" i="21"/>
  <c r="AN67" i="21"/>
  <c r="AN190" i="21"/>
  <c r="AN117" i="21"/>
  <c r="AN99" i="21"/>
  <c r="AN160" i="21"/>
  <c r="AN115" i="21"/>
  <c r="AN131" i="21"/>
  <c r="AN94" i="21"/>
  <c r="AN18" i="21"/>
  <c r="AN214" i="21"/>
  <c r="AN189" i="21"/>
  <c r="AN109" i="21"/>
  <c r="AN156" i="21"/>
  <c r="AN32" i="21"/>
  <c r="AN72" i="21"/>
  <c r="AN195" i="21"/>
  <c r="AN41" i="21"/>
  <c r="AN150" i="21"/>
  <c r="AN71" i="21"/>
  <c r="AM171" i="21"/>
  <c r="AN119" i="21"/>
  <c r="O218" i="21"/>
  <c r="O222" i="21" s="1"/>
  <c r="O216" i="21"/>
  <c r="O217" i="21"/>
  <c r="AN90" i="21"/>
  <c r="AN50" i="21"/>
  <c r="P19" i="21"/>
  <c r="AN19" i="21" s="1"/>
  <c r="P23" i="21"/>
  <c r="AN23" i="21" s="1"/>
  <c r="P18" i="21"/>
  <c r="P34" i="21"/>
  <c r="AN34" i="21" s="1"/>
  <c r="P38" i="21"/>
  <c r="AN38" i="21" s="1"/>
  <c r="P42" i="21"/>
  <c r="AN42" i="21" s="1"/>
  <c r="P46" i="21"/>
  <c r="AN46" i="21" s="1"/>
  <c r="P50" i="21"/>
  <c r="P54" i="21"/>
  <c r="AN54" i="21" s="1"/>
  <c r="P25" i="21"/>
  <c r="AN25" i="21" s="1"/>
  <c r="P28" i="21"/>
  <c r="P35" i="21"/>
  <c r="AN35" i="21" s="1"/>
  <c r="P20" i="21"/>
  <c r="AN20" i="21" s="1"/>
  <c r="P31" i="21"/>
  <c r="AN31" i="21" s="1"/>
  <c r="P16" i="21"/>
  <c r="AN16" i="21" s="1"/>
  <c r="P30" i="21"/>
  <c r="AN30" i="21" s="1"/>
  <c r="P32" i="21"/>
  <c r="P36" i="21"/>
  <c r="P40" i="21"/>
  <c r="AN40" i="21" s="1"/>
  <c r="P44" i="21"/>
  <c r="AN44" i="21" s="1"/>
  <c r="P48" i="21"/>
  <c r="AN48" i="21" s="1"/>
  <c r="P52" i="21"/>
  <c r="AN52" i="21" s="1"/>
  <c r="Q13" i="21"/>
  <c r="P26" i="21"/>
  <c r="AN26" i="21" s="1"/>
  <c r="P29" i="21"/>
  <c r="P17" i="21"/>
  <c r="P24" i="21"/>
  <c r="AN24" i="21" s="1"/>
  <c r="P49" i="21"/>
  <c r="AN49" i="21" s="1"/>
  <c r="P51" i="21"/>
  <c r="AN51" i="21" s="1"/>
  <c r="P58" i="21"/>
  <c r="AN58" i="21" s="1"/>
  <c r="P62" i="21"/>
  <c r="AN62" i="21" s="1"/>
  <c r="P66" i="21"/>
  <c r="AN66" i="21" s="1"/>
  <c r="P21" i="21"/>
  <c r="P22" i="21"/>
  <c r="AN22" i="21" s="1"/>
  <c r="P33" i="21"/>
  <c r="AN33" i="21" s="1"/>
  <c r="P45" i="21"/>
  <c r="AN45" i="21" s="1"/>
  <c r="P47" i="21"/>
  <c r="AN47" i="21" s="1"/>
  <c r="P59" i="21"/>
  <c r="AN59" i="21" s="1"/>
  <c r="P63" i="21"/>
  <c r="AN63" i="21" s="1"/>
  <c r="P67" i="21"/>
  <c r="P71" i="21"/>
  <c r="P27" i="21"/>
  <c r="AN27" i="21" s="1"/>
  <c r="P41" i="21"/>
  <c r="P43" i="21"/>
  <c r="P60" i="21"/>
  <c r="P64" i="21"/>
  <c r="AN64" i="21" s="1"/>
  <c r="P68" i="21"/>
  <c r="AN68" i="21" s="1"/>
  <c r="P72" i="21"/>
  <c r="P65" i="21"/>
  <c r="AN65" i="21" s="1"/>
  <c r="P81" i="21"/>
  <c r="P86" i="21"/>
  <c r="P73" i="21"/>
  <c r="AN73" i="21" s="1"/>
  <c r="P39" i="21"/>
  <c r="AN39" i="21" s="1"/>
  <c r="P53" i="21"/>
  <c r="AN53" i="21" s="1"/>
  <c r="P55" i="21"/>
  <c r="AN55" i="21" s="1"/>
  <c r="P57" i="21"/>
  <c r="AN57" i="21" s="1"/>
  <c r="P74" i="21"/>
  <c r="AN74" i="21" s="1"/>
  <c r="P83" i="21"/>
  <c r="AN83" i="21" s="1"/>
  <c r="P69" i="21"/>
  <c r="AN69" i="21" s="1"/>
  <c r="P70" i="21"/>
  <c r="AN70" i="21" s="1"/>
  <c r="P80" i="21"/>
  <c r="AN80" i="21" s="1"/>
  <c r="P88" i="21"/>
  <c r="AN88" i="21" s="1"/>
  <c r="P92" i="21"/>
  <c r="AN92" i="21" s="1"/>
  <c r="P37" i="21"/>
  <c r="AN37" i="21" s="1"/>
  <c r="P82" i="21"/>
  <c r="AN82" i="21" s="1"/>
  <c r="P85" i="21"/>
  <c r="AN85" i="21" s="1"/>
  <c r="P61" i="21"/>
  <c r="AN61" i="21" s="1"/>
  <c r="P89" i="21"/>
  <c r="AN89" i="21" s="1"/>
  <c r="P93" i="21"/>
  <c r="AN93" i="21" s="1"/>
  <c r="P56" i="21"/>
  <c r="AN56" i="21" s="1"/>
  <c r="P76" i="21"/>
  <c r="AN76" i="21" s="1"/>
  <c r="P78" i="21"/>
  <c r="AN78" i="21" s="1"/>
  <c r="P87" i="21"/>
  <c r="AN87" i="21" s="1"/>
  <c r="P96" i="21"/>
  <c r="AN96" i="21" s="1"/>
  <c r="P131" i="21"/>
  <c r="P135" i="21"/>
  <c r="AN135" i="21" s="1"/>
  <c r="P139" i="21"/>
  <c r="P143" i="21"/>
  <c r="AN143" i="21" s="1"/>
  <c r="P147" i="21"/>
  <c r="AN147" i="21" s="1"/>
  <c r="P151" i="21"/>
  <c r="AN151" i="21" s="1"/>
  <c r="P155" i="21"/>
  <c r="AN155" i="21" s="1"/>
  <c r="P95" i="21"/>
  <c r="AN95" i="21" s="1"/>
  <c r="P108" i="21"/>
  <c r="P116" i="21"/>
  <c r="P124" i="21"/>
  <c r="AN124" i="21" s="1"/>
  <c r="P79" i="21"/>
  <c r="AN79" i="21" s="1"/>
  <c r="P105" i="21"/>
  <c r="AN105" i="21" s="1"/>
  <c r="P113" i="21"/>
  <c r="P121" i="21"/>
  <c r="P132" i="21"/>
  <c r="P136" i="21"/>
  <c r="AN136" i="21" s="1"/>
  <c r="P140" i="21"/>
  <c r="P144" i="21"/>
  <c r="AN144" i="21" s="1"/>
  <c r="P148" i="21"/>
  <c r="AN148" i="21" s="1"/>
  <c r="P152" i="21"/>
  <c r="AN152" i="21" s="1"/>
  <c r="P77" i="21"/>
  <c r="P90" i="21"/>
  <c r="P102" i="21"/>
  <c r="P107" i="21"/>
  <c r="AN107" i="21" s="1"/>
  <c r="P110" i="21"/>
  <c r="P115" i="21"/>
  <c r="P118" i="21"/>
  <c r="AN118" i="21" s="1"/>
  <c r="P123" i="21"/>
  <c r="AN123" i="21" s="1"/>
  <c r="P126" i="21"/>
  <c r="AN126" i="21" s="1"/>
  <c r="P75" i="21"/>
  <c r="AN75" i="21" s="1"/>
  <c r="P97" i="21"/>
  <c r="AN97" i="21" s="1"/>
  <c r="P99" i="21"/>
  <c r="P129" i="21"/>
  <c r="AN129" i="21" s="1"/>
  <c r="P133" i="21"/>
  <c r="AN133" i="21" s="1"/>
  <c r="P137" i="21"/>
  <c r="AN137" i="21" s="1"/>
  <c r="P141" i="21"/>
  <c r="AN141" i="21" s="1"/>
  <c r="P145" i="21"/>
  <c r="AN145" i="21" s="1"/>
  <c r="P149" i="21"/>
  <c r="P153" i="21"/>
  <c r="P157" i="21"/>
  <c r="AN157" i="21" s="1"/>
  <c r="P94" i="21"/>
  <c r="P100" i="21"/>
  <c r="P104" i="21"/>
  <c r="AN104" i="21" s="1"/>
  <c r="P112" i="21"/>
  <c r="AN112" i="21" s="1"/>
  <c r="P120" i="21"/>
  <c r="AN120" i="21" s="1"/>
  <c r="P128" i="21"/>
  <c r="AN128" i="21" s="1"/>
  <c r="P98" i="21"/>
  <c r="AN98" i="21" s="1"/>
  <c r="P101" i="21"/>
  <c r="AN101" i="21" s="1"/>
  <c r="P109" i="21"/>
  <c r="P117" i="21"/>
  <c r="P125" i="21"/>
  <c r="AN125" i="21" s="1"/>
  <c r="P130" i="21"/>
  <c r="AN130" i="21" s="1"/>
  <c r="P134" i="21"/>
  <c r="P138" i="21"/>
  <c r="AN138" i="21" s="1"/>
  <c r="P142" i="21"/>
  <c r="AN142" i="21" s="1"/>
  <c r="P119" i="21"/>
  <c r="P122" i="21"/>
  <c r="AN122" i="21" s="1"/>
  <c r="P165" i="21"/>
  <c r="AN165" i="21" s="1"/>
  <c r="P166" i="21"/>
  <c r="AN166" i="21" s="1"/>
  <c r="P170" i="21"/>
  <c r="AN170" i="21" s="1"/>
  <c r="P174" i="21"/>
  <c r="AN174" i="21" s="1"/>
  <c r="P178" i="21"/>
  <c r="AN178" i="21" s="1"/>
  <c r="P182" i="21"/>
  <c r="AN182" i="21" s="1"/>
  <c r="P186" i="21"/>
  <c r="AN186" i="21" s="1"/>
  <c r="P190" i="21"/>
  <c r="P194" i="21"/>
  <c r="AN194" i="21" s="1"/>
  <c r="P198" i="21"/>
  <c r="AN198" i="21" s="1"/>
  <c r="P202" i="21"/>
  <c r="AN202" i="21" s="1"/>
  <c r="P206" i="21"/>
  <c r="AN206" i="21" s="1"/>
  <c r="P210" i="21"/>
  <c r="AN210" i="21" s="1"/>
  <c r="P214" i="21"/>
  <c r="P146" i="21"/>
  <c r="AN146" i="21" s="1"/>
  <c r="P156" i="21"/>
  <c r="P158" i="21"/>
  <c r="AN158" i="21" s="1"/>
  <c r="P84" i="21"/>
  <c r="AN84" i="21" s="1"/>
  <c r="P103" i="21"/>
  <c r="AN103" i="21" s="1"/>
  <c r="P106" i="21"/>
  <c r="AN106" i="21" s="1"/>
  <c r="P160" i="21"/>
  <c r="P162" i="21"/>
  <c r="AN162" i="21" s="1"/>
  <c r="P164" i="21"/>
  <c r="AN164" i="21" s="1"/>
  <c r="P167" i="21"/>
  <c r="P171" i="21"/>
  <c r="P175" i="21"/>
  <c r="AN175" i="21" s="1"/>
  <c r="P179" i="21"/>
  <c r="AN179" i="21" s="1"/>
  <c r="P183" i="21"/>
  <c r="AN183" i="21" s="1"/>
  <c r="P187" i="21"/>
  <c r="AN187" i="21" s="1"/>
  <c r="P191" i="21"/>
  <c r="AN191" i="21" s="1"/>
  <c r="P195" i="21"/>
  <c r="P199" i="21"/>
  <c r="AN199" i="21" s="1"/>
  <c r="P203" i="21"/>
  <c r="AN203" i="21" s="1"/>
  <c r="P207" i="21"/>
  <c r="AN207" i="21" s="1"/>
  <c r="P211" i="21"/>
  <c r="AN211" i="21" s="1"/>
  <c r="P15" i="21"/>
  <c r="AN15" i="21" s="1"/>
  <c r="P127" i="21"/>
  <c r="AN127" i="21" s="1"/>
  <c r="P150" i="21"/>
  <c r="P154" i="21"/>
  <c r="AN154" i="21" s="1"/>
  <c r="P161" i="21"/>
  <c r="P168" i="21"/>
  <c r="P172" i="21"/>
  <c r="AN172" i="21" s="1"/>
  <c r="P176" i="21"/>
  <c r="AN176" i="21" s="1"/>
  <c r="P180" i="21"/>
  <c r="P184" i="21"/>
  <c r="AN184" i="21" s="1"/>
  <c r="P188" i="21"/>
  <c r="AN188" i="21" s="1"/>
  <c r="P192" i="21"/>
  <c r="AN192" i="21" s="1"/>
  <c r="P196" i="21"/>
  <c r="P200" i="21"/>
  <c r="AN200" i="21" s="1"/>
  <c r="P204" i="21"/>
  <c r="AN204" i="21" s="1"/>
  <c r="P208" i="21"/>
  <c r="AN208" i="21" s="1"/>
  <c r="P212" i="21"/>
  <c r="AN212" i="21" s="1"/>
  <c r="P111" i="21"/>
  <c r="P114" i="21"/>
  <c r="AN114" i="21" s="1"/>
  <c r="P159" i="21"/>
  <c r="AN159" i="21" s="1"/>
  <c r="P163" i="21"/>
  <c r="AN163" i="21" s="1"/>
  <c r="P169" i="21"/>
  <c r="P173" i="21"/>
  <c r="AN173" i="21" s="1"/>
  <c r="P177" i="21"/>
  <c r="AN177" i="21" s="1"/>
  <c r="P181" i="21"/>
  <c r="AN181" i="21" s="1"/>
  <c r="P185" i="21"/>
  <c r="AN185" i="21" s="1"/>
  <c r="P189" i="21"/>
  <c r="P193" i="21"/>
  <c r="AN193" i="21" s="1"/>
  <c r="P209" i="21"/>
  <c r="AN209" i="21" s="1"/>
  <c r="P91" i="21"/>
  <c r="AN91" i="21" s="1"/>
  <c r="P213" i="21"/>
  <c r="AN213" i="21" s="1"/>
  <c r="AN13" i="21"/>
  <c r="P197" i="21"/>
  <c r="P201" i="21"/>
  <c r="AN201" i="21" s="1"/>
  <c r="P205" i="21"/>
  <c r="AN205" i="21" s="1"/>
  <c r="AN139" i="21"/>
  <c r="AN121" i="21"/>
  <c r="AN196" i="21"/>
  <c r="AN43" i="21"/>
  <c r="AN167" i="21"/>
  <c r="AN28" i="21"/>
  <c r="AN168" i="21"/>
  <c r="AN77" i="21"/>
  <c r="AN153" i="21"/>
  <c r="AN36" i="21"/>
  <c r="AN180" i="21"/>
  <c r="AN60" i="21"/>
  <c r="AN113" i="21"/>
  <c r="AN111" i="21"/>
  <c r="AN108" i="21"/>
  <c r="AN161" i="21"/>
  <c r="AN100" i="21"/>
  <c r="AO204" i="21" l="1"/>
  <c r="AO125" i="21"/>
  <c r="AO104" i="21"/>
  <c r="AO88" i="21"/>
  <c r="AO53" i="21"/>
  <c r="AO181" i="21"/>
  <c r="AO76" i="21"/>
  <c r="AO68" i="21"/>
  <c r="AO124" i="21"/>
  <c r="AO93" i="21"/>
  <c r="AO38" i="21"/>
  <c r="AO206" i="21"/>
  <c r="AO163" i="21"/>
  <c r="AO73" i="21"/>
  <c r="AO45" i="21"/>
  <c r="AO208" i="21"/>
  <c r="AO112" i="21"/>
  <c r="AO101" i="21"/>
  <c r="AO157" i="21"/>
  <c r="AO40" i="21"/>
  <c r="AO174" i="21"/>
  <c r="AO98" i="21"/>
  <c r="AO97" i="21"/>
  <c r="AO23" i="21"/>
  <c r="AO30" i="21"/>
  <c r="AO105" i="21"/>
  <c r="AO92" i="21"/>
  <c r="AO191" i="21"/>
  <c r="AO162" i="21"/>
  <c r="AO210" i="21"/>
  <c r="AO178" i="21"/>
  <c r="AO87" i="21"/>
  <c r="AO74" i="21"/>
  <c r="AO65" i="21"/>
  <c r="AO197" i="21"/>
  <c r="AO113" i="21"/>
  <c r="AO134" i="21"/>
  <c r="AO149" i="21"/>
  <c r="AO139" i="21"/>
  <c r="AO36" i="21"/>
  <c r="Q16" i="21"/>
  <c r="AO16" i="21" s="1"/>
  <c r="Q18" i="21"/>
  <c r="Q22" i="21"/>
  <c r="AO22" i="21" s="1"/>
  <c r="R13" i="21"/>
  <c r="Q17" i="21"/>
  <c r="AO17" i="21" s="1"/>
  <c r="Q27" i="21"/>
  <c r="AO27" i="21" s="1"/>
  <c r="Q33" i="21"/>
  <c r="AO33" i="21" s="1"/>
  <c r="Q37" i="21"/>
  <c r="AO37" i="21" s="1"/>
  <c r="Q41" i="21"/>
  <c r="AO41" i="21" s="1"/>
  <c r="Q45" i="21"/>
  <c r="Q49" i="21"/>
  <c r="AO49" i="21" s="1"/>
  <c r="Q53" i="21"/>
  <c r="Q21" i="21"/>
  <c r="Q19" i="21"/>
  <c r="AO19" i="21" s="1"/>
  <c r="Q34" i="21"/>
  <c r="AO34" i="21" s="1"/>
  <c r="Q25" i="21"/>
  <c r="AO25" i="21" s="1"/>
  <c r="Q28" i="21"/>
  <c r="Q20" i="21"/>
  <c r="AO20" i="21" s="1"/>
  <c r="Q23" i="21"/>
  <c r="Q35" i="21"/>
  <c r="AO35" i="21" s="1"/>
  <c r="Q39" i="21"/>
  <c r="AO39" i="21" s="1"/>
  <c r="Q43" i="21"/>
  <c r="Q47" i="21"/>
  <c r="AO47" i="21" s="1"/>
  <c r="Q51" i="21"/>
  <c r="AO51" i="21" s="1"/>
  <c r="Q30" i="21"/>
  <c r="Q31" i="21"/>
  <c r="AO31" i="21" s="1"/>
  <c r="Q29" i="21"/>
  <c r="Q54" i="21"/>
  <c r="AO54" i="21" s="1"/>
  <c r="Q36" i="21"/>
  <c r="Q44" i="21"/>
  <c r="AO44" i="21" s="1"/>
  <c r="Q46" i="21"/>
  <c r="AO46" i="21" s="1"/>
  <c r="Q55" i="21"/>
  <c r="AO55" i="21" s="1"/>
  <c r="Q56" i="21"/>
  <c r="AO56" i="21" s="1"/>
  <c r="Q57" i="21"/>
  <c r="AO57" i="21" s="1"/>
  <c r="Q61" i="21"/>
  <c r="AO61" i="21" s="1"/>
  <c r="Q65" i="21"/>
  <c r="Q24" i="21"/>
  <c r="AO24" i="21" s="1"/>
  <c r="Q40" i="21"/>
  <c r="Q42" i="21"/>
  <c r="AO42" i="21" s="1"/>
  <c r="Q58" i="21"/>
  <c r="AO58" i="21" s="1"/>
  <c r="Q62" i="21"/>
  <c r="AO62" i="21" s="1"/>
  <c r="Q66" i="21"/>
  <c r="AO66" i="21" s="1"/>
  <c r="Q70" i="21"/>
  <c r="AO70" i="21" s="1"/>
  <c r="Q26" i="21"/>
  <c r="AO26" i="21" s="1"/>
  <c r="Q38" i="21"/>
  <c r="Q52" i="21"/>
  <c r="AO52" i="21" s="1"/>
  <c r="Q59" i="21"/>
  <c r="AO59" i="21" s="1"/>
  <c r="Q63" i="21"/>
  <c r="AO63" i="21" s="1"/>
  <c r="Q67" i="21"/>
  <c r="Q71" i="21"/>
  <c r="Q32" i="21"/>
  <c r="Q75" i="21"/>
  <c r="AO75" i="21" s="1"/>
  <c r="Q76" i="21"/>
  <c r="Q77" i="21"/>
  <c r="AO77" i="21" s="1"/>
  <c r="Q78" i="21"/>
  <c r="AO78" i="21" s="1"/>
  <c r="Q79" i="21"/>
  <c r="AO79" i="21" s="1"/>
  <c r="Q87" i="21"/>
  <c r="Q60" i="21"/>
  <c r="Q81" i="21"/>
  <c r="AO81" i="21" s="1"/>
  <c r="Q84" i="21"/>
  <c r="AO84" i="21" s="1"/>
  <c r="Q73" i="21"/>
  <c r="Q86" i="21"/>
  <c r="AO86" i="21" s="1"/>
  <c r="Q72" i="21"/>
  <c r="AO72" i="21" s="1"/>
  <c r="Q91" i="21"/>
  <c r="AO91" i="21" s="1"/>
  <c r="Q95" i="21"/>
  <c r="AO95" i="21" s="1"/>
  <c r="Q48" i="21"/>
  <c r="AO48" i="21" s="1"/>
  <c r="Q64" i="21"/>
  <c r="AO64" i="21" s="1"/>
  <c r="Q69" i="21"/>
  <c r="AO69" i="21" s="1"/>
  <c r="Q74" i="21"/>
  <c r="Q83" i="21"/>
  <c r="AO83" i="21" s="1"/>
  <c r="Q80" i="21"/>
  <c r="AO80" i="21" s="1"/>
  <c r="Q85" i="21"/>
  <c r="AO85" i="21" s="1"/>
  <c r="Q88" i="21"/>
  <c r="Q92" i="21"/>
  <c r="Q96" i="21"/>
  <c r="AO96" i="21" s="1"/>
  <c r="Q82" i="21"/>
  <c r="AO82" i="21" s="1"/>
  <c r="Q101" i="21"/>
  <c r="Q106" i="21"/>
  <c r="AO106" i="21" s="1"/>
  <c r="Q109" i="21"/>
  <c r="AO109" i="21" s="1"/>
  <c r="Q114" i="21"/>
  <c r="AO114" i="21" s="1"/>
  <c r="Q117" i="21"/>
  <c r="Q122" i="21"/>
  <c r="AO122" i="21" s="1"/>
  <c r="Q125" i="21"/>
  <c r="Q130" i="21"/>
  <c r="AO130" i="21" s="1"/>
  <c r="Q134" i="21"/>
  <c r="Q138" i="21"/>
  <c r="AO138" i="21" s="1"/>
  <c r="Q142" i="21"/>
  <c r="AO142" i="21" s="1"/>
  <c r="Q146" i="21"/>
  <c r="AO146" i="21" s="1"/>
  <c r="Q150" i="21"/>
  <c r="Q154" i="21"/>
  <c r="AO154" i="21" s="1"/>
  <c r="Q50" i="21"/>
  <c r="AO50" i="21" s="1"/>
  <c r="Q93" i="21"/>
  <c r="Q103" i="21"/>
  <c r="AO103" i="21" s="1"/>
  <c r="Q111" i="21"/>
  <c r="Q119" i="21"/>
  <c r="AO119" i="21" s="1"/>
  <c r="Q127" i="21"/>
  <c r="AO127" i="21" s="1"/>
  <c r="Q131" i="21"/>
  <c r="Q135" i="21"/>
  <c r="AO135" i="21" s="1"/>
  <c r="Q139" i="21"/>
  <c r="Q143" i="21"/>
  <c r="AO143" i="21" s="1"/>
  <c r="Q147" i="21"/>
  <c r="AO147" i="21" s="1"/>
  <c r="Q151" i="21"/>
  <c r="AO151" i="21" s="1"/>
  <c r="Q108" i="21"/>
  <c r="AO108" i="21" s="1"/>
  <c r="Q116" i="21"/>
  <c r="AO116" i="21" s="1"/>
  <c r="Q124" i="21"/>
  <c r="Q68" i="21"/>
  <c r="Q90" i="21"/>
  <c r="Q102" i="21"/>
  <c r="AO102" i="21" s="1"/>
  <c r="Q105" i="21"/>
  <c r="Q110" i="21"/>
  <c r="Q113" i="21"/>
  <c r="Q118" i="21"/>
  <c r="AO118" i="21" s="1"/>
  <c r="Q121" i="21"/>
  <c r="Q126" i="21"/>
  <c r="AO126" i="21" s="1"/>
  <c r="Q132" i="21"/>
  <c r="Q136" i="21"/>
  <c r="AO136" i="21" s="1"/>
  <c r="Q140" i="21"/>
  <c r="Q144" i="21"/>
  <c r="AO144" i="21" s="1"/>
  <c r="Q148" i="21"/>
  <c r="AO148" i="21" s="1"/>
  <c r="Q152" i="21"/>
  <c r="AO152" i="21" s="1"/>
  <c r="Q156" i="21"/>
  <c r="AO156" i="21" s="1"/>
  <c r="Q97" i="21"/>
  <c r="Q107" i="21"/>
  <c r="AO107" i="21" s="1"/>
  <c r="Q115" i="21"/>
  <c r="Q123" i="21"/>
  <c r="AO123" i="21" s="1"/>
  <c r="Q94" i="21"/>
  <c r="AO94" i="21" s="1"/>
  <c r="Q99" i="21"/>
  <c r="AO99" i="21" s="1"/>
  <c r="Q129" i="21"/>
  <c r="AO129" i="21" s="1"/>
  <c r="Q133" i="21"/>
  <c r="AO133" i="21" s="1"/>
  <c r="Q137" i="21"/>
  <c r="AO137" i="21" s="1"/>
  <c r="Q141" i="21"/>
  <c r="AO141" i="21" s="1"/>
  <c r="Q98" i="21"/>
  <c r="Q145" i="21"/>
  <c r="AO145" i="21" s="1"/>
  <c r="Q169" i="21"/>
  <c r="Q173" i="21"/>
  <c r="AO173" i="21" s="1"/>
  <c r="Q177" i="21"/>
  <c r="AO177" i="21" s="1"/>
  <c r="Q181" i="21"/>
  <c r="Q185" i="21"/>
  <c r="AO185" i="21" s="1"/>
  <c r="Q189" i="21"/>
  <c r="AO189" i="21" s="1"/>
  <c r="Q193" i="21"/>
  <c r="AO193" i="21" s="1"/>
  <c r="Q197" i="21"/>
  <c r="Q201" i="21"/>
  <c r="AO201" i="21" s="1"/>
  <c r="Q205" i="21"/>
  <c r="AO205" i="21" s="1"/>
  <c r="Q209" i="21"/>
  <c r="AO209" i="21" s="1"/>
  <c r="Q213" i="21"/>
  <c r="AO213" i="21" s="1"/>
  <c r="Q100" i="21"/>
  <c r="Q120" i="21"/>
  <c r="AO120" i="21" s="1"/>
  <c r="Q157" i="21"/>
  <c r="Q149" i="21"/>
  <c r="Q165" i="21"/>
  <c r="AO165" i="21" s="1"/>
  <c r="Q166" i="21"/>
  <c r="AO166" i="21" s="1"/>
  <c r="Q170" i="21"/>
  <c r="AO170" i="21" s="1"/>
  <c r="Q174" i="21"/>
  <c r="Q178" i="21"/>
  <c r="Q182" i="21"/>
  <c r="AO182" i="21" s="1"/>
  <c r="Q186" i="21"/>
  <c r="AO186" i="21" s="1"/>
  <c r="Q190" i="21"/>
  <c r="AO190" i="21" s="1"/>
  <c r="Q194" i="21"/>
  <c r="AO194" i="21" s="1"/>
  <c r="Q198" i="21"/>
  <c r="AO198" i="21" s="1"/>
  <c r="Q202" i="21"/>
  <c r="AO202" i="21" s="1"/>
  <c r="Q206" i="21"/>
  <c r="Q210" i="21"/>
  <c r="Q214" i="21"/>
  <c r="AO214" i="21" s="1"/>
  <c r="Q104" i="21"/>
  <c r="Q155" i="21"/>
  <c r="AO155" i="21" s="1"/>
  <c r="Q158" i="21"/>
  <c r="AO158" i="21" s="1"/>
  <c r="Q128" i="21"/>
  <c r="AO128" i="21" s="1"/>
  <c r="Q160" i="21"/>
  <c r="AO160" i="21" s="1"/>
  <c r="Q161" i="21"/>
  <c r="Q162" i="21"/>
  <c r="Q164" i="21"/>
  <c r="AO164" i="21" s="1"/>
  <c r="Q167" i="21"/>
  <c r="AO167" i="21" s="1"/>
  <c r="Q171" i="21"/>
  <c r="Q175" i="21"/>
  <c r="AO175" i="21" s="1"/>
  <c r="Q179" i="21"/>
  <c r="AO179" i="21" s="1"/>
  <c r="Q183" i="21"/>
  <c r="AO183" i="21" s="1"/>
  <c r="Q187" i="21"/>
  <c r="AO187" i="21" s="1"/>
  <c r="Q191" i="21"/>
  <c r="Q195" i="21"/>
  <c r="AO195" i="21" s="1"/>
  <c r="Q199" i="21"/>
  <c r="AO199" i="21" s="1"/>
  <c r="Q203" i="21"/>
  <c r="AO203" i="21" s="1"/>
  <c r="Q207" i="21"/>
  <c r="AO207" i="21" s="1"/>
  <c r="Q211" i="21"/>
  <c r="AO211" i="21" s="1"/>
  <c r="Q15" i="21"/>
  <c r="AO15" i="21" s="1"/>
  <c r="Q153" i="21"/>
  <c r="Q89" i="21"/>
  <c r="AO89" i="21" s="1"/>
  <c r="Q112" i="21"/>
  <c r="Q159" i="21"/>
  <c r="AO159" i="21" s="1"/>
  <c r="Q168" i="21"/>
  <c r="Q172" i="21"/>
  <c r="AO172" i="21" s="1"/>
  <c r="Q176" i="21"/>
  <c r="AO176" i="21" s="1"/>
  <c r="Q180" i="21"/>
  <c r="AO180" i="21" s="1"/>
  <c r="Q184" i="21"/>
  <c r="AO184" i="21" s="1"/>
  <c r="Q188" i="21"/>
  <c r="AO188" i="21" s="1"/>
  <c r="Q192" i="21"/>
  <c r="AO192" i="21" s="1"/>
  <c r="Q212" i="21"/>
  <c r="AO212" i="21" s="1"/>
  <c r="AO13" i="21"/>
  <c r="Q163" i="21"/>
  <c r="Q204" i="21"/>
  <c r="Q200" i="21"/>
  <c r="AO200" i="21" s="1"/>
  <c r="Q196" i="21"/>
  <c r="AO196" i="21" s="1"/>
  <c r="Q208" i="21"/>
  <c r="AO71" i="21"/>
  <c r="AO18" i="21"/>
  <c r="AO140" i="21"/>
  <c r="AO169" i="21"/>
  <c r="AO153" i="21"/>
  <c r="AO90" i="21"/>
  <c r="AO117" i="21"/>
  <c r="AO60" i="21"/>
  <c r="AO168" i="21"/>
  <c r="AO32" i="21"/>
  <c r="AO115" i="21"/>
  <c r="AO132" i="21"/>
  <c r="AN171" i="21"/>
  <c r="AO171" i="21" s="1"/>
  <c r="AO21" i="21"/>
  <c r="AO121" i="21"/>
  <c r="AO67" i="21"/>
  <c r="AO100" i="21"/>
  <c r="AO28" i="21"/>
  <c r="AO161" i="21"/>
  <c r="AO150" i="21"/>
  <c r="AO110" i="21"/>
  <c r="AO111" i="21"/>
  <c r="AO131" i="21"/>
  <c r="AO29" i="21"/>
  <c r="AO43" i="21"/>
  <c r="P217" i="21"/>
  <c r="P216" i="21"/>
  <c r="P218" i="21"/>
  <c r="P222" i="21" s="1"/>
  <c r="AP99" i="21" l="1"/>
  <c r="AP34" i="21"/>
  <c r="AP33" i="21"/>
  <c r="AP201" i="21"/>
  <c r="AP94" i="21"/>
  <c r="AP77" i="21"/>
  <c r="AP52" i="21"/>
  <c r="AP123" i="21"/>
  <c r="AP147" i="21"/>
  <c r="AP55" i="21"/>
  <c r="AP186" i="21"/>
  <c r="AP193" i="21"/>
  <c r="AP84" i="21"/>
  <c r="AP75" i="21"/>
  <c r="AP79" i="21"/>
  <c r="AP176" i="21"/>
  <c r="AP70" i="21"/>
  <c r="AP135" i="21"/>
  <c r="AP154" i="21"/>
  <c r="AP164" i="21"/>
  <c r="AP213" i="21"/>
  <c r="AP16" i="21"/>
  <c r="AP149" i="21"/>
  <c r="AP191" i="21"/>
  <c r="AP105" i="21"/>
  <c r="AP100" i="21"/>
  <c r="AP163" i="21"/>
  <c r="AP115" i="21"/>
  <c r="AP40" i="21"/>
  <c r="AP110" i="21"/>
  <c r="R17" i="21"/>
  <c r="AP17" i="21" s="1"/>
  <c r="R21" i="21"/>
  <c r="R29" i="21"/>
  <c r="AP29" i="21" s="1"/>
  <c r="R32" i="21"/>
  <c r="R36" i="21"/>
  <c r="R40" i="21"/>
  <c r="R44" i="21"/>
  <c r="AP44" i="21" s="1"/>
  <c r="R48" i="21"/>
  <c r="AP48" i="21" s="1"/>
  <c r="R52" i="21"/>
  <c r="R56" i="21"/>
  <c r="AP56" i="21" s="1"/>
  <c r="R18" i="21"/>
  <c r="R24" i="21"/>
  <c r="AP24" i="21" s="1"/>
  <c r="R27" i="21"/>
  <c r="AP27" i="21" s="1"/>
  <c r="R33" i="21"/>
  <c r="R19" i="21"/>
  <c r="AP19" i="21" s="1"/>
  <c r="R25" i="21"/>
  <c r="AP25" i="21" s="1"/>
  <c r="R34" i="21"/>
  <c r="R38" i="21"/>
  <c r="AP38" i="21" s="1"/>
  <c r="R42" i="21"/>
  <c r="AP42" i="21" s="1"/>
  <c r="R46" i="21"/>
  <c r="AP46" i="21" s="1"/>
  <c r="R50" i="21"/>
  <c r="AP50" i="21" s="1"/>
  <c r="R20" i="21"/>
  <c r="AP20" i="21" s="1"/>
  <c r="R23" i="21"/>
  <c r="AP23" i="21" s="1"/>
  <c r="R28" i="21"/>
  <c r="AP28" i="21" s="1"/>
  <c r="R41" i="21"/>
  <c r="AP41" i="21" s="1"/>
  <c r="R39" i="21"/>
  <c r="AP39" i="21" s="1"/>
  <c r="R60" i="21"/>
  <c r="R64" i="21"/>
  <c r="AP64" i="21" s="1"/>
  <c r="R68" i="21"/>
  <c r="AP68" i="21" s="1"/>
  <c r="R16" i="21"/>
  <c r="R31" i="21"/>
  <c r="AP31" i="21" s="1"/>
  <c r="R37" i="21"/>
  <c r="AP37" i="21" s="1"/>
  <c r="R53" i="21"/>
  <c r="R54" i="21"/>
  <c r="AP54" i="21" s="1"/>
  <c r="R55" i="21"/>
  <c r="S13" i="21"/>
  <c r="R35" i="21"/>
  <c r="AP35" i="21" s="1"/>
  <c r="R51" i="21"/>
  <c r="AP51" i="21" s="1"/>
  <c r="R57" i="21"/>
  <c r="AP57" i="21" s="1"/>
  <c r="R61" i="21"/>
  <c r="AP61" i="21" s="1"/>
  <c r="R65" i="21"/>
  <c r="AP65" i="21" s="1"/>
  <c r="R69" i="21"/>
  <c r="AP69" i="21" s="1"/>
  <c r="R22" i="21"/>
  <c r="AP22" i="21" s="1"/>
  <c r="R30" i="21"/>
  <c r="R49" i="21"/>
  <c r="AP49" i="21" s="1"/>
  <c r="R47" i="21"/>
  <c r="AP47" i="21" s="1"/>
  <c r="R58" i="21"/>
  <c r="AP58" i="21" s="1"/>
  <c r="R62" i="21"/>
  <c r="AP62" i="21" s="1"/>
  <c r="R66" i="21"/>
  <c r="AP66" i="21" s="1"/>
  <c r="R70" i="21"/>
  <c r="R74" i="21"/>
  <c r="AP74" i="21" s="1"/>
  <c r="R26" i="21"/>
  <c r="AP26" i="21" s="1"/>
  <c r="R45" i="21"/>
  <c r="AP45" i="21" s="1"/>
  <c r="R82" i="21"/>
  <c r="AP82" i="21" s="1"/>
  <c r="R76" i="21"/>
  <c r="AP76" i="21" s="1"/>
  <c r="R78" i="21"/>
  <c r="AP78" i="21" s="1"/>
  <c r="R67" i="21"/>
  <c r="AP67" i="21" s="1"/>
  <c r="R75" i="21"/>
  <c r="R77" i="21"/>
  <c r="R79" i="21"/>
  <c r="R84" i="21"/>
  <c r="R87" i="21"/>
  <c r="AP87" i="21" s="1"/>
  <c r="R73" i="21"/>
  <c r="AP73" i="21" s="1"/>
  <c r="R81" i="21"/>
  <c r="AP81" i="21" s="1"/>
  <c r="R90" i="21"/>
  <c r="AP90" i="21" s="1"/>
  <c r="R94" i="21"/>
  <c r="R43" i="21"/>
  <c r="R59" i="21"/>
  <c r="AP59" i="21" s="1"/>
  <c r="R72" i="21"/>
  <c r="AP72" i="21" s="1"/>
  <c r="R86" i="21"/>
  <c r="AP86" i="21" s="1"/>
  <c r="R91" i="21"/>
  <c r="AP91" i="21" s="1"/>
  <c r="R95" i="21"/>
  <c r="AP95" i="21" s="1"/>
  <c r="R71" i="21"/>
  <c r="R80" i="21"/>
  <c r="AP80" i="21" s="1"/>
  <c r="R83" i="21"/>
  <c r="AP83" i="21" s="1"/>
  <c r="R89" i="21"/>
  <c r="AP89" i="21" s="1"/>
  <c r="R98" i="21"/>
  <c r="R99" i="21"/>
  <c r="R100" i="21"/>
  <c r="R129" i="21"/>
  <c r="AP129" i="21" s="1"/>
  <c r="R133" i="21"/>
  <c r="AP133" i="21" s="1"/>
  <c r="R137" i="21"/>
  <c r="AP137" i="21" s="1"/>
  <c r="R141" i="21"/>
  <c r="AP141" i="21" s="1"/>
  <c r="R145" i="21"/>
  <c r="AP145" i="21" s="1"/>
  <c r="R149" i="21"/>
  <c r="R153" i="21"/>
  <c r="AP153" i="21" s="1"/>
  <c r="R157" i="21"/>
  <c r="AP157" i="21" s="1"/>
  <c r="R96" i="21"/>
  <c r="AP96" i="21" s="1"/>
  <c r="R101" i="21"/>
  <c r="AP101" i="21" s="1"/>
  <c r="R104" i="21"/>
  <c r="AP104" i="21" s="1"/>
  <c r="R109" i="21"/>
  <c r="AP109" i="21" s="1"/>
  <c r="R112" i="21"/>
  <c r="R117" i="21"/>
  <c r="R120" i="21"/>
  <c r="AP120" i="21" s="1"/>
  <c r="R125" i="21"/>
  <c r="AP125" i="21" s="1"/>
  <c r="R128" i="21"/>
  <c r="AP128" i="21" s="1"/>
  <c r="R88" i="21"/>
  <c r="AP88" i="21" s="1"/>
  <c r="R93" i="21"/>
  <c r="R106" i="21"/>
  <c r="AP106" i="21" s="1"/>
  <c r="R114" i="21"/>
  <c r="AP114" i="21" s="1"/>
  <c r="R122" i="21"/>
  <c r="AP122" i="21" s="1"/>
  <c r="R130" i="21"/>
  <c r="AP130" i="21" s="1"/>
  <c r="R134" i="21"/>
  <c r="AP134" i="21" s="1"/>
  <c r="R138" i="21"/>
  <c r="AP138" i="21" s="1"/>
  <c r="R142" i="21"/>
  <c r="AP142" i="21" s="1"/>
  <c r="R146" i="21"/>
  <c r="AP146" i="21" s="1"/>
  <c r="R150" i="21"/>
  <c r="R103" i="21"/>
  <c r="AP103" i="21" s="1"/>
  <c r="R111" i="21"/>
  <c r="AP111" i="21" s="1"/>
  <c r="R119" i="21"/>
  <c r="AP119" i="21" s="1"/>
  <c r="R127" i="21"/>
  <c r="AP127" i="21" s="1"/>
  <c r="R92" i="21"/>
  <c r="AP92" i="21" s="1"/>
  <c r="R131" i="21"/>
  <c r="R135" i="21"/>
  <c r="R139" i="21"/>
  <c r="R143" i="21"/>
  <c r="AP143" i="21" s="1"/>
  <c r="R147" i="21"/>
  <c r="R151" i="21"/>
  <c r="AP151" i="21" s="1"/>
  <c r="R155" i="21"/>
  <c r="AP155" i="21" s="1"/>
  <c r="R159" i="21"/>
  <c r="AP159" i="21" s="1"/>
  <c r="R63" i="21"/>
  <c r="AP63" i="21" s="1"/>
  <c r="R105" i="21"/>
  <c r="R108" i="21"/>
  <c r="AP108" i="21" s="1"/>
  <c r="R113" i="21"/>
  <c r="AP113" i="21" s="1"/>
  <c r="R116" i="21"/>
  <c r="AP116" i="21" s="1"/>
  <c r="R121" i="21"/>
  <c r="R124" i="21"/>
  <c r="AP124" i="21" s="1"/>
  <c r="R85" i="21"/>
  <c r="AP85" i="21" s="1"/>
  <c r="R97" i="21"/>
  <c r="R102" i="21"/>
  <c r="AP102" i="21" s="1"/>
  <c r="R110" i="21"/>
  <c r="R118" i="21"/>
  <c r="AP118" i="21" s="1"/>
  <c r="R126" i="21"/>
  <c r="AP126" i="21" s="1"/>
  <c r="R132" i="21"/>
  <c r="AP132" i="21" s="1"/>
  <c r="R136" i="21"/>
  <c r="AP136" i="21" s="1"/>
  <c r="R140" i="21"/>
  <c r="AP140" i="21" s="1"/>
  <c r="R148" i="21"/>
  <c r="AP148" i="21" s="1"/>
  <c r="R168" i="21"/>
  <c r="R172" i="21"/>
  <c r="AP172" i="21" s="1"/>
  <c r="R176" i="21"/>
  <c r="R180" i="21"/>
  <c r="AP180" i="21" s="1"/>
  <c r="R184" i="21"/>
  <c r="AP184" i="21" s="1"/>
  <c r="R188" i="21"/>
  <c r="AP188" i="21" s="1"/>
  <c r="R192" i="21"/>
  <c r="AP192" i="21" s="1"/>
  <c r="R196" i="21"/>
  <c r="AP196" i="21" s="1"/>
  <c r="R200" i="21"/>
  <c r="AP200" i="21" s="1"/>
  <c r="R204" i="21"/>
  <c r="AP204" i="21" s="1"/>
  <c r="R208" i="21"/>
  <c r="R212" i="21"/>
  <c r="AP212" i="21" s="1"/>
  <c r="R123" i="21"/>
  <c r="R163" i="21"/>
  <c r="R152" i="21"/>
  <c r="AP152" i="21" s="1"/>
  <c r="R169" i="21"/>
  <c r="AP169" i="21" s="1"/>
  <c r="R173" i="21"/>
  <c r="AP173" i="21" s="1"/>
  <c r="R177" i="21"/>
  <c r="AP177" i="21" s="1"/>
  <c r="R181" i="21"/>
  <c r="AP181" i="21" s="1"/>
  <c r="R185" i="21"/>
  <c r="AP185" i="21" s="1"/>
  <c r="R189" i="21"/>
  <c r="AP189" i="21" s="1"/>
  <c r="R193" i="21"/>
  <c r="R197" i="21"/>
  <c r="AP197" i="21" s="1"/>
  <c r="R201" i="21"/>
  <c r="R205" i="21"/>
  <c r="AP205" i="21" s="1"/>
  <c r="R209" i="21"/>
  <c r="AP209" i="21" s="1"/>
  <c r="R213" i="21"/>
  <c r="R107" i="21"/>
  <c r="AP107" i="21" s="1"/>
  <c r="R156" i="21"/>
  <c r="AP156" i="21" s="1"/>
  <c r="R158" i="21"/>
  <c r="AP158" i="21" s="1"/>
  <c r="R165" i="21"/>
  <c r="AP165" i="21" s="1"/>
  <c r="R166" i="21"/>
  <c r="AP166" i="21" s="1"/>
  <c r="R170" i="21"/>
  <c r="AP170" i="21" s="1"/>
  <c r="R174" i="21"/>
  <c r="AP174" i="21" s="1"/>
  <c r="R178" i="21"/>
  <c r="R182" i="21"/>
  <c r="AP182" i="21" s="1"/>
  <c r="R186" i="21"/>
  <c r="R190" i="21"/>
  <c r="AP190" i="21" s="1"/>
  <c r="R194" i="21"/>
  <c r="AP194" i="21" s="1"/>
  <c r="R198" i="21"/>
  <c r="AP198" i="21" s="1"/>
  <c r="R202" i="21"/>
  <c r="AP202" i="21" s="1"/>
  <c r="R206" i="21"/>
  <c r="R210" i="21"/>
  <c r="AP210" i="21" s="1"/>
  <c r="R214" i="21"/>
  <c r="AP214" i="21" s="1"/>
  <c r="R154" i="21"/>
  <c r="R160" i="21"/>
  <c r="AP160" i="21" s="1"/>
  <c r="R162" i="21"/>
  <c r="AP162" i="21" s="1"/>
  <c r="R115" i="21"/>
  <c r="R144" i="21"/>
  <c r="AP144" i="21" s="1"/>
  <c r="R161" i="21"/>
  <c r="AP161" i="21" s="1"/>
  <c r="R164" i="21"/>
  <c r="R167" i="21"/>
  <c r="AP167" i="21" s="1"/>
  <c r="R171" i="21"/>
  <c r="AP171" i="21" s="1"/>
  <c r="R175" i="21"/>
  <c r="AP175" i="21" s="1"/>
  <c r="R179" i="21"/>
  <c r="AP179" i="21" s="1"/>
  <c r="R183" i="21"/>
  <c r="AP183" i="21" s="1"/>
  <c r="R187" i="21"/>
  <c r="AP187" i="21" s="1"/>
  <c r="R191" i="21"/>
  <c r="R199" i="21"/>
  <c r="AP199" i="21" s="1"/>
  <c r="R195" i="21"/>
  <c r="AP195" i="21" s="1"/>
  <c r="R203" i="21"/>
  <c r="AP203" i="21" s="1"/>
  <c r="AP13" i="21"/>
  <c r="R207" i="21"/>
  <c r="AP207" i="21" s="1"/>
  <c r="R15" i="21"/>
  <c r="R211" i="21"/>
  <c r="AP211" i="21" s="1"/>
  <c r="AP30" i="21"/>
  <c r="AP53" i="21"/>
  <c r="AP121" i="21"/>
  <c r="AP18" i="21"/>
  <c r="AP150" i="21"/>
  <c r="AP71" i="21"/>
  <c r="AP97" i="21"/>
  <c r="AP93" i="21"/>
  <c r="AP208" i="21"/>
  <c r="AP32" i="21"/>
  <c r="Q217" i="21"/>
  <c r="Q218" i="21"/>
  <c r="Q222" i="21" s="1"/>
  <c r="Q216" i="21"/>
  <c r="AP36" i="21"/>
  <c r="AP178" i="21"/>
  <c r="AP112" i="21"/>
  <c r="AP206" i="21"/>
  <c r="AP131" i="21"/>
  <c r="AP139" i="21"/>
  <c r="AP98" i="21"/>
  <c r="AP21" i="21"/>
  <c r="AP168" i="21"/>
  <c r="AP43" i="21"/>
  <c r="AP60" i="21"/>
  <c r="AP117" i="21"/>
  <c r="AQ152" i="21" l="1"/>
  <c r="AQ192" i="21"/>
  <c r="AQ96" i="21"/>
  <c r="AQ129" i="21"/>
  <c r="AQ28" i="21"/>
  <c r="AQ25" i="21"/>
  <c r="AQ175" i="21"/>
  <c r="AQ124" i="21"/>
  <c r="AQ73" i="21"/>
  <c r="AQ76" i="21"/>
  <c r="AQ205" i="21"/>
  <c r="AQ80" i="21"/>
  <c r="AQ189" i="21"/>
  <c r="AQ184" i="21"/>
  <c r="AQ86" i="21"/>
  <c r="AQ87" i="21"/>
  <c r="AQ137" i="21"/>
  <c r="AQ183" i="21"/>
  <c r="AQ107" i="21"/>
  <c r="AQ185" i="21"/>
  <c r="AQ72" i="21"/>
  <c r="AQ45" i="21"/>
  <c r="AQ69" i="21"/>
  <c r="AQ166" i="21"/>
  <c r="AQ89" i="21"/>
  <c r="AQ24" i="21"/>
  <c r="AQ56" i="21"/>
  <c r="AQ203" i="21"/>
  <c r="AQ195" i="21"/>
  <c r="AQ209" i="21"/>
  <c r="AQ177" i="21"/>
  <c r="AQ74" i="21"/>
  <c r="AQ70" i="21"/>
  <c r="AQ186" i="21"/>
  <c r="AQ123" i="21"/>
  <c r="AQ75" i="21"/>
  <c r="AQ164" i="21"/>
  <c r="AQ176" i="21"/>
  <c r="AQ112" i="21"/>
  <c r="T13" i="21"/>
  <c r="S20" i="21"/>
  <c r="AQ20" i="21" s="1"/>
  <c r="S16" i="21"/>
  <c r="AQ16" i="21" s="1"/>
  <c r="S22" i="21"/>
  <c r="AQ22" i="21" s="1"/>
  <c r="S26" i="21"/>
  <c r="AQ26" i="21" s="1"/>
  <c r="S30" i="21"/>
  <c r="S35" i="21"/>
  <c r="AQ35" i="21" s="1"/>
  <c r="S39" i="21"/>
  <c r="AQ39" i="21" s="1"/>
  <c r="S43" i="21"/>
  <c r="S47" i="21"/>
  <c r="AQ47" i="21" s="1"/>
  <c r="S51" i="21"/>
  <c r="AQ51" i="21" s="1"/>
  <c r="S55" i="21"/>
  <c r="AQ55" i="21" s="1"/>
  <c r="S17" i="21"/>
  <c r="AQ17" i="21" s="1"/>
  <c r="S29" i="21"/>
  <c r="AQ29" i="21" s="1"/>
  <c r="S18" i="21"/>
  <c r="AQ18" i="21" s="1"/>
  <c r="S21" i="21"/>
  <c r="S24" i="21"/>
  <c r="S32" i="21"/>
  <c r="AQ32" i="21" s="1"/>
  <c r="S36" i="21"/>
  <c r="S27" i="21"/>
  <c r="AQ27" i="21" s="1"/>
  <c r="S19" i="21"/>
  <c r="AQ19" i="21" s="1"/>
  <c r="S33" i="21"/>
  <c r="AQ33" i="21" s="1"/>
  <c r="S37" i="21"/>
  <c r="AQ37" i="21" s="1"/>
  <c r="S41" i="21"/>
  <c r="AQ41" i="21" s="1"/>
  <c r="S45" i="21"/>
  <c r="S49" i="21"/>
  <c r="AQ49" i="21" s="1"/>
  <c r="S53" i="21"/>
  <c r="AQ53" i="21" s="1"/>
  <c r="S25" i="21"/>
  <c r="S52" i="21"/>
  <c r="AQ52" i="21" s="1"/>
  <c r="S50" i="21"/>
  <c r="AQ50" i="21" s="1"/>
  <c r="S59" i="21"/>
  <c r="AQ59" i="21" s="1"/>
  <c r="S63" i="21"/>
  <c r="AQ63" i="21" s="1"/>
  <c r="S67" i="21"/>
  <c r="AQ67" i="21" s="1"/>
  <c r="S48" i="21"/>
  <c r="AQ48" i="21" s="1"/>
  <c r="S23" i="21"/>
  <c r="AQ23" i="21" s="1"/>
  <c r="S31" i="21"/>
  <c r="AQ31" i="21" s="1"/>
  <c r="S46" i="21"/>
  <c r="AQ46" i="21" s="1"/>
  <c r="S54" i="21"/>
  <c r="AQ54" i="21" s="1"/>
  <c r="S60" i="21"/>
  <c r="AQ60" i="21" s="1"/>
  <c r="S64" i="21"/>
  <c r="AQ64" i="21" s="1"/>
  <c r="S68" i="21"/>
  <c r="AQ68" i="21" s="1"/>
  <c r="S44" i="21"/>
  <c r="AQ44" i="21" s="1"/>
  <c r="S56" i="21"/>
  <c r="S34" i="21"/>
  <c r="AQ34" i="21" s="1"/>
  <c r="S42" i="21"/>
  <c r="AQ42" i="21" s="1"/>
  <c r="S57" i="21"/>
  <c r="AQ57" i="21" s="1"/>
  <c r="S61" i="21"/>
  <c r="AQ61" i="21" s="1"/>
  <c r="S65" i="21"/>
  <c r="AQ65" i="21" s="1"/>
  <c r="S69" i="21"/>
  <c r="S73" i="21"/>
  <c r="S40" i="21"/>
  <c r="AQ40" i="21" s="1"/>
  <c r="S80" i="21"/>
  <c r="S28" i="21"/>
  <c r="S85" i="21"/>
  <c r="AQ85" i="21" s="1"/>
  <c r="S62" i="21"/>
  <c r="AQ62" i="21" s="1"/>
  <c r="S82" i="21"/>
  <c r="AQ82" i="21" s="1"/>
  <c r="S75" i="21"/>
  <c r="S76" i="21"/>
  <c r="S77" i="21"/>
  <c r="AQ77" i="21" s="1"/>
  <c r="S78" i="21"/>
  <c r="AQ78" i="21" s="1"/>
  <c r="S79" i="21"/>
  <c r="S87" i="21"/>
  <c r="S89" i="21"/>
  <c r="S93" i="21"/>
  <c r="AQ93" i="21" s="1"/>
  <c r="S38" i="21"/>
  <c r="AQ38" i="21" s="1"/>
  <c r="S84" i="21"/>
  <c r="AQ84" i="21" s="1"/>
  <c r="S66" i="21"/>
  <c r="AQ66" i="21" s="1"/>
  <c r="S70" i="21"/>
  <c r="S72" i="21"/>
  <c r="S81" i="21"/>
  <c r="AQ81" i="21" s="1"/>
  <c r="S90" i="21"/>
  <c r="AQ90" i="21" s="1"/>
  <c r="S94" i="21"/>
  <c r="AQ94" i="21" s="1"/>
  <c r="S74" i="21"/>
  <c r="S86" i="21"/>
  <c r="S91" i="21"/>
  <c r="AQ91" i="21" s="1"/>
  <c r="S102" i="21"/>
  <c r="AQ102" i="21" s="1"/>
  <c r="S110" i="21"/>
  <c r="AQ110" i="21" s="1"/>
  <c r="S118" i="21"/>
  <c r="AQ118" i="21" s="1"/>
  <c r="S126" i="21"/>
  <c r="AQ126" i="21" s="1"/>
  <c r="S132" i="21"/>
  <c r="AQ132" i="21" s="1"/>
  <c r="S136" i="21"/>
  <c r="AQ136" i="21" s="1"/>
  <c r="S140" i="21"/>
  <c r="AQ140" i="21" s="1"/>
  <c r="S144" i="21"/>
  <c r="AQ144" i="21" s="1"/>
  <c r="S148" i="21"/>
  <c r="AQ148" i="21" s="1"/>
  <c r="S152" i="21"/>
  <c r="S156" i="21"/>
  <c r="AQ156" i="21" s="1"/>
  <c r="S83" i="21"/>
  <c r="AQ83" i="21" s="1"/>
  <c r="S99" i="21"/>
  <c r="AQ99" i="21" s="1"/>
  <c r="S100" i="21"/>
  <c r="AQ100" i="21" s="1"/>
  <c r="S107" i="21"/>
  <c r="S115" i="21"/>
  <c r="AQ115" i="21" s="1"/>
  <c r="S123" i="21"/>
  <c r="S95" i="21"/>
  <c r="AQ95" i="21" s="1"/>
  <c r="S96" i="21"/>
  <c r="S98" i="21"/>
  <c r="AQ98" i="21" s="1"/>
  <c r="S104" i="21"/>
  <c r="AQ104" i="21" s="1"/>
  <c r="S112" i="21"/>
  <c r="S120" i="21"/>
  <c r="AQ120" i="21" s="1"/>
  <c r="S128" i="21"/>
  <c r="AQ128" i="21" s="1"/>
  <c r="S129" i="21"/>
  <c r="S133" i="21"/>
  <c r="AQ133" i="21" s="1"/>
  <c r="S137" i="21"/>
  <c r="S141" i="21"/>
  <c r="AQ141" i="21" s="1"/>
  <c r="S145" i="21"/>
  <c r="AQ145" i="21" s="1"/>
  <c r="S149" i="21"/>
  <c r="AQ149" i="21" s="1"/>
  <c r="S88" i="21"/>
  <c r="AQ88" i="21" s="1"/>
  <c r="S101" i="21"/>
  <c r="AQ101" i="21" s="1"/>
  <c r="S109" i="21"/>
  <c r="AQ109" i="21" s="1"/>
  <c r="S117" i="21"/>
  <c r="AQ117" i="21" s="1"/>
  <c r="S125" i="21"/>
  <c r="AQ125" i="21" s="1"/>
  <c r="S71" i="21"/>
  <c r="AQ71" i="21" s="1"/>
  <c r="S106" i="21"/>
  <c r="AQ106" i="21" s="1"/>
  <c r="S114" i="21"/>
  <c r="AQ114" i="21" s="1"/>
  <c r="S122" i="21"/>
  <c r="AQ122" i="21" s="1"/>
  <c r="S130" i="21"/>
  <c r="AQ130" i="21" s="1"/>
  <c r="S134" i="21"/>
  <c r="AQ134" i="21" s="1"/>
  <c r="S138" i="21"/>
  <c r="AQ138" i="21" s="1"/>
  <c r="S142" i="21"/>
  <c r="AQ142" i="21" s="1"/>
  <c r="S146" i="21"/>
  <c r="AQ146" i="21" s="1"/>
  <c r="S150" i="21"/>
  <c r="AQ150" i="21" s="1"/>
  <c r="S154" i="21"/>
  <c r="S158" i="21"/>
  <c r="AQ158" i="21" s="1"/>
  <c r="S92" i="21"/>
  <c r="AQ92" i="21" s="1"/>
  <c r="S103" i="21"/>
  <c r="AQ103" i="21" s="1"/>
  <c r="S111" i="21"/>
  <c r="AQ111" i="21" s="1"/>
  <c r="S119" i="21"/>
  <c r="AQ119" i="21" s="1"/>
  <c r="S127" i="21"/>
  <c r="AQ127" i="21" s="1"/>
  <c r="S108" i="21"/>
  <c r="AQ108" i="21" s="1"/>
  <c r="S116" i="21"/>
  <c r="AQ116" i="21" s="1"/>
  <c r="S124" i="21"/>
  <c r="S131" i="21"/>
  <c r="AQ131" i="21" s="1"/>
  <c r="S135" i="21"/>
  <c r="AQ135" i="21" s="1"/>
  <c r="S139" i="21"/>
  <c r="AQ139" i="21" s="1"/>
  <c r="S143" i="21"/>
  <c r="AQ143" i="21" s="1"/>
  <c r="S151" i="21"/>
  <c r="AQ151" i="21" s="1"/>
  <c r="S159" i="21"/>
  <c r="AQ159" i="21" s="1"/>
  <c r="S164" i="21"/>
  <c r="S167" i="21"/>
  <c r="AQ167" i="21" s="1"/>
  <c r="S171" i="21"/>
  <c r="AQ171" i="21" s="1"/>
  <c r="S175" i="21"/>
  <c r="S179" i="21"/>
  <c r="AQ179" i="21" s="1"/>
  <c r="S183" i="21"/>
  <c r="S187" i="21"/>
  <c r="AQ187" i="21" s="1"/>
  <c r="S191" i="21"/>
  <c r="AQ191" i="21" s="1"/>
  <c r="S195" i="21"/>
  <c r="S199" i="21"/>
  <c r="AQ199" i="21" s="1"/>
  <c r="S203" i="21"/>
  <c r="S207" i="21"/>
  <c r="AQ207" i="21" s="1"/>
  <c r="S211" i="21"/>
  <c r="AQ211" i="21" s="1"/>
  <c r="S15" i="21"/>
  <c r="S58" i="21"/>
  <c r="AQ58" i="21" s="1"/>
  <c r="S121" i="21"/>
  <c r="AQ121" i="21" s="1"/>
  <c r="S168" i="21"/>
  <c r="S172" i="21"/>
  <c r="AQ172" i="21" s="1"/>
  <c r="S176" i="21"/>
  <c r="S180" i="21"/>
  <c r="AQ180" i="21" s="1"/>
  <c r="S184" i="21"/>
  <c r="S188" i="21"/>
  <c r="AQ188" i="21" s="1"/>
  <c r="S192" i="21"/>
  <c r="S196" i="21"/>
  <c r="AQ196" i="21" s="1"/>
  <c r="S200" i="21"/>
  <c r="AQ200" i="21" s="1"/>
  <c r="S204" i="21"/>
  <c r="AQ204" i="21" s="1"/>
  <c r="S208" i="21"/>
  <c r="AQ208" i="21" s="1"/>
  <c r="S212" i="21"/>
  <c r="AQ212" i="21" s="1"/>
  <c r="S97" i="21"/>
  <c r="S105" i="21"/>
  <c r="S157" i="21"/>
  <c r="AQ157" i="21" s="1"/>
  <c r="S163" i="21"/>
  <c r="AQ163" i="21" s="1"/>
  <c r="S169" i="21"/>
  <c r="AQ169" i="21" s="1"/>
  <c r="S173" i="21"/>
  <c r="AQ173" i="21" s="1"/>
  <c r="S177" i="21"/>
  <c r="S181" i="21"/>
  <c r="AQ181" i="21" s="1"/>
  <c r="S185" i="21"/>
  <c r="S189" i="21"/>
  <c r="S193" i="21"/>
  <c r="AQ193" i="21" s="1"/>
  <c r="S197" i="21"/>
  <c r="AQ197" i="21" s="1"/>
  <c r="S201" i="21"/>
  <c r="AQ201" i="21" s="1"/>
  <c r="S205" i="21"/>
  <c r="S209" i="21"/>
  <c r="S213" i="21"/>
  <c r="AQ213" i="21" s="1"/>
  <c r="S155" i="21"/>
  <c r="AQ155" i="21" s="1"/>
  <c r="S165" i="21"/>
  <c r="AQ165" i="21" s="1"/>
  <c r="S113" i="21"/>
  <c r="AQ113" i="21" s="1"/>
  <c r="S147" i="21"/>
  <c r="AQ147" i="21" s="1"/>
  <c r="S166" i="21"/>
  <c r="S170" i="21"/>
  <c r="AQ170" i="21" s="1"/>
  <c r="S174" i="21"/>
  <c r="AQ174" i="21" s="1"/>
  <c r="S178" i="21"/>
  <c r="AQ178" i="21" s="1"/>
  <c r="S182" i="21"/>
  <c r="AQ182" i="21" s="1"/>
  <c r="S186" i="21"/>
  <c r="S190" i="21"/>
  <c r="AQ190" i="21" s="1"/>
  <c r="S160" i="21"/>
  <c r="AQ160" i="21" s="1"/>
  <c r="S202" i="21"/>
  <c r="AQ202" i="21" s="1"/>
  <c r="S198" i="21"/>
  <c r="AQ198" i="21" s="1"/>
  <c r="S206" i="21"/>
  <c r="AQ206" i="21" s="1"/>
  <c r="S194" i="21"/>
  <c r="AQ194" i="21" s="1"/>
  <c r="S210" i="21"/>
  <c r="AQ210" i="21" s="1"/>
  <c r="AQ13" i="21"/>
  <c r="S153" i="21"/>
  <c r="AQ153" i="21" s="1"/>
  <c r="S162" i="21"/>
  <c r="AQ162" i="21" s="1"/>
  <c r="S214" i="21"/>
  <c r="AQ214" i="21" s="1"/>
  <c r="S161" i="21"/>
  <c r="AQ161" i="21" s="1"/>
  <c r="AQ154" i="21"/>
  <c r="AQ79" i="21"/>
  <c r="AQ43" i="21"/>
  <c r="AQ97" i="21"/>
  <c r="AQ30" i="21"/>
  <c r="AQ105" i="21"/>
  <c r="AQ168" i="21"/>
  <c r="AQ36" i="21"/>
  <c r="AQ21" i="21"/>
  <c r="R217" i="21"/>
  <c r="R218" i="21"/>
  <c r="R222" i="21" s="1"/>
  <c r="R216" i="21"/>
  <c r="AP15" i="21"/>
  <c r="AQ15" i="21" s="1"/>
  <c r="AR67" i="21" l="1"/>
  <c r="AR159" i="21"/>
  <c r="AR106" i="21"/>
  <c r="AR41" i="21"/>
  <c r="AR113" i="21"/>
  <c r="AR71" i="21"/>
  <c r="AR141" i="21"/>
  <c r="AR90" i="21"/>
  <c r="AR60" i="21"/>
  <c r="AR165" i="21"/>
  <c r="AR119" i="21"/>
  <c r="AR81" i="21"/>
  <c r="AR50" i="21"/>
  <c r="AR182" i="21"/>
  <c r="AR139" i="21"/>
  <c r="AR133" i="21"/>
  <c r="AR42" i="21"/>
  <c r="AR46" i="21"/>
  <c r="AR181" i="21"/>
  <c r="AR31" i="21"/>
  <c r="AR201" i="21"/>
  <c r="AR162" i="21"/>
  <c r="AR145" i="21"/>
  <c r="AR39" i="21"/>
  <c r="AR114" i="21"/>
  <c r="AR82" i="21"/>
  <c r="AR63" i="21"/>
  <c r="AR174" i="21"/>
  <c r="AR92" i="21"/>
  <c r="AR130" i="21"/>
  <c r="AR128" i="21"/>
  <c r="AR144" i="21"/>
  <c r="AR40" i="21"/>
  <c r="AR23" i="21"/>
  <c r="AR204" i="21"/>
  <c r="AR158" i="21"/>
  <c r="AR140" i="21"/>
  <c r="AR32" i="21"/>
  <c r="AR21" i="21"/>
  <c r="AR70" i="21"/>
  <c r="AR107" i="21"/>
  <c r="AR86" i="21"/>
  <c r="AR73" i="21"/>
  <c r="AR28" i="21"/>
  <c r="AR152" i="21"/>
  <c r="S217" i="21"/>
  <c r="S218" i="21"/>
  <c r="S222" i="21" s="1"/>
  <c r="S216" i="21"/>
  <c r="AR184" i="21"/>
  <c r="AR175" i="21"/>
  <c r="AR89" i="21"/>
  <c r="AR164" i="21"/>
  <c r="AR154" i="21"/>
  <c r="AR177" i="21"/>
  <c r="AR124" i="21"/>
  <c r="AR30" i="21"/>
  <c r="AR43" i="21"/>
  <c r="T16" i="21"/>
  <c r="AR16" i="21" s="1"/>
  <c r="T19" i="21"/>
  <c r="AR19" i="21" s="1"/>
  <c r="T23" i="21"/>
  <c r="T34" i="21"/>
  <c r="AR34" i="21" s="1"/>
  <c r="T38" i="21"/>
  <c r="AR38" i="21" s="1"/>
  <c r="T42" i="21"/>
  <c r="T46" i="21"/>
  <c r="T50" i="21"/>
  <c r="T54" i="21"/>
  <c r="AR54" i="21" s="1"/>
  <c r="U13" i="21"/>
  <c r="T17" i="21"/>
  <c r="AR17" i="21" s="1"/>
  <c r="T22" i="21"/>
  <c r="AR22" i="21" s="1"/>
  <c r="T26" i="21"/>
  <c r="AR26" i="21" s="1"/>
  <c r="T29" i="21"/>
  <c r="AR29" i="21" s="1"/>
  <c r="T30" i="21"/>
  <c r="T31" i="21"/>
  <c r="T35" i="21"/>
  <c r="AR35" i="21" s="1"/>
  <c r="T18" i="21"/>
  <c r="AR18" i="21" s="1"/>
  <c r="T21" i="21"/>
  <c r="T24" i="21"/>
  <c r="AR24" i="21" s="1"/>
  <c r="T27" i="21"/>
  <c r="AR27" i="21" s="1"/>
  <c r="T32" i="21"/>
  <c r="T36" i="21"/>
  <c r="AR36" i="21" s="1"/>
  <c r="T40" i="21"/>
  <c r="T44" i="21"/>
  <c r="AR44" i="21" s="1"/>
  <c r="T48" i="21"/>
  <c r="AR48" i="21" s="1"/>
  <c r="T52" i="21"/>
  <c r="AR52" i="21" s="1"/>
  <c r="T28" i="21"/>
  <c r="T45" i="21"/>
  <c r="AR45" i="21" s="1"/>
  <c r="T47" i="21"/>
  <c r="AR47" i="21" s="1"/>
  <c r="T58" i="21"/>
  <c r="AR58" i="21" s="1"/>
  <c r="T62" i="21"/>
  <c r="AR62" i="21" s="1"/>
  <c r="T66" i="21"/>
  <c r="AR66" i="21" s="1"/>
  <c r="T41" i="21"/>
  <c r="T43" i="21"/>
  <c r="T20" i="21"/>
  <c r="AR20" i="21" s="1"/>
  <c r="T59" i="21"/>
  <c r="AR59" i="21" s="1"/>
  <c r="T63" i="21"/>
  <c r="T67" i="21"/>
  <c r="T71" i="21"/>
  <c r="T25" i="21"/>
  <c r="AR25" i="21" s="1"/>
  <c r="T37" i="21"/>
  <c r="AR37" i="21" s="1"/>
  <c r="T39" i="21"/>
  <c r="T53" i="21"/>
  <c r="AR53" i="21" s="1"/>
  <c r="T55" i="21"/>
  <c r="AR55" i="21" s="1"/>
  <c r="T60" i="21"/>
  <c r="T64" i="21"/>
  <c r="AR64" i="21" s="1"/>
  <c r="T68" i="21"/>
  <c r="AR68" i="21" s="1"/>
  <c r="T72" i="21"/>
  <c r="AR72" i="21" s="1"/>
  <c r="T51" i="21"/>
  <c r="AR51" i="21" s="1"/>
  <c r="T83" i="21"/>
  <c r="AR83" i="21" s="1"/>
  <c r="T65" i="21"/>
  <c r="AR65" i="21" s="1"/>
  <c r="T80" i="21"/>
  <c r="AR80" i="21" s="1"/>
  <c r="T33" i="21"/>
  <c r="AR33" i="21" s="1"/>
  <c r="T82" i="21"/>
  <c r="T85" i="21"/>
  <c r="AR85" i="21" s="1"/>
  <c r="T88" i="21"/>
  <c r="AR88" i="21" s="1"/>
  <c r="T92" i="21"/>
  <c r="T57" i="21"/>
  <c r="AR57" i="21" s="1"/>
  <c r="T76" i="21"/>
  <c r="AR76" i="21" s="1"/>
  <c r="T78" i="21"/>
  <c r="AR78" i="21" s="1"/>
  <c r="T73" i="21"/>
  <c r="T75" i="21"/>
  <c r="AR75" i="21" s="1"/>
  <c r="T77" i="21"/>
  <c r="AR77" i="21" s="1"/>
  <c r="T79" i="21"/>
  <c r="AR79" i="21" s="1"/>
  <c r="T87" i="21"/>
  <c r="AR87" i="21" s="1"/>
  <c r="T89" i="21"/>
  <c r="T93" i="21"/>
  <c r="AR93" i="21" s="1"/>
  <c r="T49" i="21"/>
  <c r="AR49" i="21" s="1"/>
  <c r="T69" i="21"/>
  <c r="AR69" i="21" s="1"/>
  <c r="T70" i="21"/>
  <c r="T84" i="21"/>
  <c r="AR84" i="21" s="1"/>
  <c r="T108" i="21"/>
  <c r="AR108" i="21" s="1"/>
  <c r="T116" i="21"/>
  <c r="AR116" i="21" s="1"/>
  <c r="T124" i="21"/>
  <c r="T131" i="21"/>
  <c r="AR131" i="21" s="1"/>
  <c r="T135" i="21"/>
  <c r="AR135" i="21" s="1"/>
  <c r="T139" i="21"/>
  <c r="T143" i="21"/>
  <c r="AR143" i="21" s="1"/>
  <c r="T147" i="21"/>
  <c r="AR147" i="21" s="1"/>
  <c r="T151" i="21"/>
  <c r="AR151" i="21" s="1"/>
  <c r="T155" i="21"/>
  <c r="AR155" i="21" s="1"/>
  <c r="T91" i="21"/>
  <c r="AR91" i="21" s="1"/>
  <c r="T97" i="21"/>
  <c r="AR97" i="21" s="1"/>
  <c r="T105" i="21"/>
  <c r="AR105" i="21" s="1"/>
  <c r="T113" i="21"/>
  <c r="T121" i="21"/>
  <c r="AR121" i="21" s="1"/>
  <c r="T81" i="21"/>
  <c r="T99" i="21"/>
  <c r="AR99" i="21" s="1"/>
  <c r="T102" i="21"/>
  <c r="AR102" i="21" s="1"/>
  <c r="T107" i="21"/>
  <c r="T110" i="21"/>
  <c r="AR110" i="21" s="1"/>
  <c r="T115" i="21"/>
  <c r="AR115" i="21" s="1"/>
  <c r="T118" i="21"/>
  <c r="AR118" i="21" s="1"/>
  <c r="T123" i="21"/>
  <c r="AR123" i="21" s="1"/>
  <c r="T126" i="21"/>
  <c r="AR126" i="21" s="1"/>
  <c r="T132" i="21"/>
  <c r="AR132" i="21" s="1"/>
  <c r="T136" i="21"/>
  <c r="AR136" i="21" s="1"/>
  <c r="T140" i="21"/>
  <c r="T144" i="21"/>
  <c r="T148" i="21"/>
  <c r="AR148" i="21" s="1"/>
  <c r="T152" i="21"/>
  <c r="T95" i="21"/>
  <c r="AR95" i="21" s="1"/>
  <c r="T96" i="21"/>
  <c r="AR96" i="21" s="1"/>
  <c r="T98" i="21"/>
  <c r="AR98" i="21" s="1"/>
  <c r="T100" i="21"/>
  <c r="AR100" i="21" s="1"/>
  <c r="T104" i="21"/>
  <c r="AR104" i="21" s="1"/>
  <c r="T112" i="21"/>
  <c r="AR112" i="21" s="1"/>
  <c r="T120" i="21"/>
  <c r="AR120" i="21" s="1"/>
  <c r="T128" i="21"/>
  <c r="T129" i="21"/>
  <c r="AR129" i="21" s="1"/>
  <c r="T133" i="21"/>
  <c r="T137" i="21"/>
  <c r="AR137" i="21" s="1"/>
  <c r="T141" i="21"/>
  <c r="T145" i="21"/>
  <c r="T149" i="21"/>
  <c r="AR149" i="21" s="1"/>
  <c r="T153" i="21"/>
  <c r="AR153" i="21" s="1"/>
  <c r="T157" i="21"/>
  <c r="AR157" i="21" s="1"/>
  <c r="T61" i="21"/>
  <c r="AR61" i="21" s="1"/>
  <c r="T90" i="21"/>
  <c r="T101" i="21"/>
  <c r="AR101" i="21" s="1"/>
  <c r="T109" i="21"/>
  <c r="AR109" i="21" s="1"/>
  <c r="T117" i="21"/>
  <c r="AR117" i="21" s="1"/>
  <c r="T125" i="21"/>
  <c r="AR125" i="21" s="1"/>
  <c r="T56" i="21"/>
  <c r="AR56" i="21" s="1"/>
  <c r="T86" i="21"/>
  <c r="T103" i="21"/>
  <c r="AR103" i="21" s="1"/>
  <c r="T106" i="21"/>
  <c r="T111" i="21"/>
  <c r="AR111" i="21" s="1"/>
  <c r="T114" i="21"/>
  <c r="T119" i="21"/>
  <c r="T122" i="21"/>
  <c r="AR122" i="21" s="1"/>
  <c r="T127" i="21"/>
  <c r="AR127" i="21" s="1"/>
  <c r="T130" i="21"/>
  <c r="T134" i="21"/>
  <c r="AR134" i="21" s="1"/>
  <c r="T138" i="21"/>
  <c r="AR138" i="21" s="1"/>
  <c r="T142" i="21"/>
  <c r="AR142" i="21" s="1"/>
  <c r="T160" i="21"/>
  <c r="AR160" i="21" s="1"/>
  <c r="T162" i="21"/>
  <c r="T166" i="21"/>
  <c r="AR166" i="21" s="1"/>
  <c r="T170" i="21"/>
  <c r="AR170" i="21" s="1"/>
  <c r="T174" i="21"/>
  <c r="T178" i="21"/>
  <c r="AR178" i="21" s="1"/>
  <c r="T182" i="21"/>
  <c r="T186" i="21"/>
  <c r="AR186" i="21" s="1"/>
  <c r="T190" i="21"/>
  <c r="AR190" i="21" s="1"/>
  <c r="T194" i="21"/>
  <c r="AR194" i="21" s="1"/>
  <c r="T198" i="21"/>
  <c r="AR198" i="21" s="1"/>
  <c r="T202" i="21"/>
  <c r="AR202" i="21" s="1"/>
  <c r="T206" i="21"/>
  <c r="AR206" i="21" s="1"/>
  <c r="T210" i="21"/>
  <c r="AR210" i="21" s="1"/>
  <c r="T214" i="21"/>
  <c r="AR214" i="21" s="1"/>
  <c r="T161" i="21"/>
  <c r="AR161" i="21" s="1"/>
  <c r="T164" i="21"/>
  <c r="T159" i="21"/>
  <c r="T167" i="21"/>
  <c r="AR167" i="21" s="1"/>
  <c r="T171" i="21"/>
  <c r="AR171" i="21" s="1"/>
  <c r="T175" i="21"/>
  <c r="T179" i="21"/>
  <c r="AR179" i="21" s="1"/>
  <c r="T183" i="21"/>
  <c r="AR183" i="21" s="1"/>
  <c r="T187" i="21"/>
  <c r="AR187" i="21" s="1"/>
  <c r="T191" i="21"/>
  <c r="AR191" i="21" s="1"/>
  <c r="T195" i="21"/>
  <c r="AR195" i="21" s="1"/>
  <c r="T199" i="21"/>
  <c r="AR199" i="21" s="1"/>
  <c r="T203" i="21"/>
  <c r="AR203" i="21" s="1"/>
  <c r="T207" i="21"/>
  <c r="AR207" i="21" s="1"/>
  <c r="T211" i="21"/>
  <c r="AR211" i="21" s="1"/>
  <c r="T15" i="21"/>
  <c r="AR15" i="21" s="1"/>
  <c r="T74" i="21"/>
  <c r="AR74" i="21" s="1"/>
  <c r="T146" i="21"/>
  <c r="AR146" i="21" s="1"/>
  <c r="T168" i="21"/>
  <c r="AR168" i="21" s="1"/>
  <c r="T172" i="21"/>
  <c r="AR172" i="21" s="1"/>
  <c r="T176" i="21"/>
  <c r="AR176" i="21" s="1"/>
  <c r="T180" i="21"/>
  <c r="AR180" i="21" s="1"/>
  <c r="T184" i="21"/>
  <c r="T188" i="21"/>
  <c r="AR188" i="21" s="1"/>
  <c r="T192" i="21"/>
  <c r="AR192" i="21" s="1"/>
  <c r="T196" i="21"/>
  <c r="AR196" i="21" s="1"/>
  <c r="T200" i="21"/>
  <c r="AR200" i="21" s="1"/>
  <c r="T204" i="21"/>
  <c r="T208" i="21"/>
  <c r="AR208" i="21" s="1"/>
  <c r="T212" i="21"/>
  <c r="AR212" i="21" s="1"/>
  <c r="T94" i="21"/>
  <c r="AR94" i="21" s="1"/>
  <c r="T156" i="21"/>
  <c r="AR156" i="21" s="1"/>
  <c r="T163" i="21"/>
  <c r="AR163" i="21" s="1"/>
  <c r="T150" i="21"/>
  <c r="AR150" i="21" s="1"/>
  <c r="T158" i="21"/>
  <c r="T169" i="21"/>
  <c r="AR169" i="21" s="1"/>
  <c r="T173" i="21"/>
  <c r="AR173" i="21" s="1"/>
  <c r="T177" i="21"/>
  <c r="T181" i="21"/>
  <c r="T185" i="21"/>
  <c r="AR185" i="21" s="1"/>
  <c r="T189" i="21"/>
  <c r="AR189" i="21" s="1"/>
  <c r="T193" i="21"/>
  <c r="AR193" i="21" s="1"/>
  <c r="T165" i="21"/>
  <c r="T205" i="21"/>
  <c r="AR205" i="21" s="1"/>
  <c r="T209" i="21"/>
  <c r="AR209" i="21" s="1"/>
  <c r="T154" i="21"/>
  <c r="T213" i="21"/>
  <c r="AR213" i="21" s="1"/>
  <c r="T197" i="21"/>
  <c r="AR197" i="21" s="1"/>
  <c r="AR13" i="21"/>
  <c r="T201" i="21"/>
  <c r="AS69" i="21" l="1"/>
  <c r="AS29" i="21"/>
  <c r="AS49" i="21"/>
  <c r="AS78" i="21"/>
  <c r="AS149" i="21"/>
  <c r="AS65" i="21"/>
  <c r="AS53" i="21"/>
  <c r="AS121" i="21"/>
  <c r="AS36" i="21"/>
  <c r="AS105" i="21"/>
  <c r="AS104" i="21"/>
  <c r="AS91" i="21"/>
  <c r="AS17" i="21"/>
  <c r="AS206" i="21"/>
  <c r="AS160" i="21"/>
  <c r="AS87" i="21"/>
  <c r="AS51" i="21"/>
  <c r="AS207" i="21"/>
  <c r="AS209" i="21"/>
  <c r="AS108" i="21"/>
  <c r="AS79" i="21"/>
  <c r="AS54" i="21"/>
  <c r="AS16" i="21"/>
  <c r="AS176" i="21"/>
  <c r="AS170" i="21"/>
  <c r="AS74" i="21"/>
  <c r="AS142" i="21"/>
  <c r="AS101" i="21"/>
  <c r="AS77" i="21"/>
  <c r="AS85" i="21"/>
  <c r="AS92" i="21"/>
  <c r="AS159" i="21"/>
  <c r="AS43" i="21"/>
  <c r="AS23" i="21"/>
  <c r="AS46" i="21"/>
  <c r="AS139" i="21"/>
  <c r="U18" i="21"/>
  <c r="AS18" i="21" s="1"/>
  <c r="U22" i="21"/>
  <c r="AS22" i="21" s="1"/>
  <c r="U16" i="21"/>
  <c r="V13" i="21"/>
  <c r="U25" i="21"/>
  <c r="AS25" i="21" s="1"/>
  <c r="U28" i="21"/>
  <c r="AS28" i="21" s="1"/>
  <c r="U33" i="21"/>
  <c r="AS33" i="21" s="1"/>
  <c r="U37" i="21"/>
  <c r="AS37" i="21" s="1"/>
  <c r="U41" i="21"/>
  <c r="AS41" i="21" s="1"/>
  <c r="U45" i="21"/>
  <c r="AS45" i="21" s="1"/>
  <c r="U49" i="21"/>
  <c r="U53" i="21"/>
  <c r="U23" i="21"/>
  <c r="U34" i="21"/>
  <c r="AS34" i="21" s="1"/>
  <c r="U17" i="21"/>
  <c r="U26" i="21"/>
  <c r="AS26" i="21" s="1"/>
  <c r="U30" i="21"/>
  <c r="U24" i="21"/>
  <c r="AS24" i="21" s="1"/>
  <c r="U29" i="21"/>
  <c r="U31" i="21"/>
  <c r="U35" i="21"/>
  <c r="AS35" i="21" s="1"/>
  <c r="U39" i="21"/>
  <c r="AS39" i="21" s="1"/>
  <c r="U43" i="21"/>
  <c r="U47" i="21"/>
  <c r="AS47" i="21" s="1"/>
  <c r="U51" i="21"/>
  <c r="U19" i="21"/>
  <c r="AS19" i="21" s="1"/>
  <c r="U21" i="21"/>
  <c r="AS21" i="21" s="1"/>
  <c r="U27" i="21"/>
  <c r="AS27" i="21" s="1"/>
  <c r="U40" i="21"/>
  <c r="AS40" i="21" s="1"/>
  <c r="U42" i="21"/>
  <c r="AS42" i="21" s="1"/>
  <c r="U56" i="21"/>
  <c r="AS56" i="21" s="1"/>
  <c r="U57" i="21"/>
  <c r="AS57" i="21" s="1"/>
  <c r="U61" i="21"/>
  <c r="AS61" i="21" s="1"/>
  <c r="U65" i="21"/>
  <c r="U32" i="21"/>
  <c r="U38" i="21"/>
  <c r="AS38" i="21" s="1"/>
  <c r="U52" i="21"/>
  <c r="AS52" i="21" s="1"/>
  <c r="U58" i="21"/>
  <c r="AS58" i="21" s="1"/>
  <c r="U62" i="21"/>
  <c r="AS62" i="21" s="1"/>
  <c r="U66" i="21"/>
  <c r="AS66" i="21" s="1"/>
  <c r="U70" i="21"/>
  <c r="AS70" i="21" s="1"/>
  <c r="U20" i="21"/>
  <c r="AS20" i="21" s="1"/>
  <c r="U48" i="21"/>
  <c r="AS48" i="21" s="1"/>
  <c r="U50" i="21"/>
  <c r="AS50" i="21" s="1"/>
  <c r="U36" i="21"/>
  <c r="U59" i="21"/>
  <c r="AS59" i="21" s="1"/>
  <c r="U63" i="21"/>
  <c r="AS63" i="21" s="1"/>
  <c r="U67" i="21"/>
  <c r="U71" i="21"/>
  <c r="AS71" i="21" s="1"/>
  <c r="U44" i="21"/>
  <c r="AS44" i="21" s="1"/>
  <c r="U46" i="21"/>
  <c r="U81" i="21"/>
  <c r="U84" i="21"/>
  <c r="AS84" i="21" s="1"/>
  <c r="U68" i="21"/>
  <c r="AS68" i="21" s="1"/>
  <c r="U74" i="21"/>
  <c r="U86" i="21"/>
  <c r="U60" i="21"/>
  <c r="AS60" i="21" s="1"/>
  <c r="U83" i="21"/>
  <c r="AS83" i="21" s="1"/>
  <c r="U91" i="21"/>
  <c r="U95" i="21"/>
  <c r="AS95" i="21" s="1"/>
  <c r="U55" i="21"/>
  <c r="AS55" i="21" s="1"/>
  <c r="U80" i="21"/>
  <c r="AS80" i="21" s="1"/>
  <c r="U85" i="21"/>
  <c r="U82" i="21"/>
  <c r="AS82" i="21" s="1"/>
  <c r="U88" i="21"/>
  <c r="AS88" i="21" s="1"/>
  <c r="U92" i="21"/>
  <c r="U96" i="21"/>
  <c r="AS96" i="21" s="1"/>
  <c r="U64" i="21"/>
  <c r="AS64" i="21" s="1"/>
  <c r="U73" i="21"/>
  <c r="AS73" i="21" s="1"/>
  <c r="U75" i="21"/>
  <c r="AS75" i="21" s="1"/>
  <c r="U76" i="21"/>
  <c r="AS76" i="21" s="1"/>
  <c r="U77" i="21"/>
  <c r="U78" i="21"/>
  <c r="U94" i="21"/>
  <c r="AS94" i="21" s="1"/>
  <c r="U103" i="21"/>
  <c r="AS103" i="21" s="1"/>
  <c r="U111" i="21"/>
  <c r="AS111" i="21" s="1"/>
  <c r="U119" i="21"/>
  <c r="AS119" i="21" s="1"/>
  <c r="U127" i="21"/>
  <c r="AS127" i="21" s="1"/>
  <c r="U130" i="21"/>
  <c r="AS130" i="21" s="1"/>
  <c r="U134" i="21"/>
  <c r="AS134" i="21" s="1"/>
  <c r="U138" i="21"/>
  <c r="AS138" i="21" s="1"/>
  <c r="U142" i="21"/>
  <c r="U146" i="21"/>
  <c r="AS146" i="21" s="1"/>
  <c r="U150" i="21"/>
  <c r="AS150" i="21" s="1"/>
  <c r="U154" i="21"/>
  <c r="AS154" i="21" s="1"/>
  <c r="U89" i="21"/>
  <c r="AS89" i="21" s="1"/>
  <c r="U69" i="21"/>
  <c r="U72" i="21"/>
  <c r="AS72" i="21" s="1"/>
  <c r="U97" i="21"/>
  <c r="AS97" i="21" s="1"/>
  <c r="U108" i="21"/>
  <c r="U116" i="21"/>
  <c r="AS116" i="21" s="1"/>
  <c r="U124" i="21"/>
  <c r="U131" i="21"/>
  <c r="AS131" i="21" s="1"/>
  <c r="U135" i="21"/>
  <c r="AS135" i="21" s="1"/>
  <c r="U139" i="21"/>
  <c r="U143" i="21"/>
  <c r="AS143" i="21" s="1"/>
  <c r="U147" i="21"/>
  <c r="AS147" i="21" s="1"/>
  <c r="U151" i="21"/>
  <c r="AS151" i="21" s="1"/>
  <c r="U54" i="21"/>
  <c r="U79" i="21"/>
  <c r="U93" i="21"/>
  <c r="AS93" i="21" s="1"/>
  <c r="U102" i="21"/>
  <c r="AS102" i="21" s="1"/>
  <c r="U105" i="21"/>
  <c r="U110" i="21"/>
  <c r="AS110" i="21" s="1"/>
  <c r="U113" i="21"/>
  <c r="AS113" i="21" s="1"/>
  <c r="U118" i="21"/>
  <c r="AS118" i="21" s="1"/>
  <c r="U121" i="21"/>
  <c r="U126" i="21"/>
  <c r="AS126" i="21" s="1"/>
  <c r="U98" i="21"/>
  <c r="AS98" i="21" s="1"/>
  <c r="U99" i="21"/>
  <c r="AS99" i="21" s="1"/>
  <c r="U107" i="21"/>
  <c r="U115" i="21"/>
  <c r="AS115" i="21" s="1"/>
  <c r="U123" i="21"/>
  <c r="AS123" i="21" s="1"/>
  <c r="U132" i="21"/>
  <c r="AS132" i="21" s="1"/>
  <c r="U136" i="21"/>
  <c r="AS136" i="21" s="1"/>
  <c r="U140" i="21"/>
  <c r="AS140" i="21" s="1"/>
  <c r="U144" i="21"/>
  <c r="AS144" i="21" s="1"/>
  <c r="U148" i="21"/>
  <c r="AS148" i="21" s="1"/>
  <c r="U152" i="21"/>
  <c r="U156" i="21"/>
  <c r="AS156" i="21" s="1"/>
  <c r="U100" i="21"/>
  <c r="AS100" i="21" s="1"/>
  <c r="U90" i="21"/>
  <c r="U104" i="21"/>
  <c r="U112" i="21"/>
  <c r="AS112" i="21" s="1"/>
  <c r="U120" i="21"/>
  <c r="AS120" i="21" s="1"/>
  <c r="U128" i="21"/>
  <c r="AS128" i="21" s="1"/>
  <c r="U129" i="21"/>
  <c r="AS129" i="21" s="1"/>
  <c r="U133" i="21"/>
  <c r="U137" i="21"/>
  <c r="AS137" i="21" s="1"/>
  <c r="U141" i="21"/>
  <c r="AS141" i="21" s="1"/>
  <c r="U117" i="21"/>
  <c r="AS117" i="21" s="1"/>
  <c r="U158" i="21"/>
  <c r="U169" i="21"/>
  <c r="AS169" i="21" s="1"/>
  <c r="U173" i="21"/>
  <c r="AS173" i="21" s="1"/>
  <c r="U177" i="21"/>
  <c r="AS177" i="21" s="1"/>
  <c r="U181" i="21"/>
  <c r="AS181" i="21" s="1"/>
  <c r="U185" i="21"/>
  <c r="AS185" i="21" s="1"/>
  <c r="U189" i="21"/>
  <c r="AS189" i="21" s="1"/>
  <c r="U193" i="21"/>
  <c r="AS193" i="21" s="1"/>
  <c r="U197" i="21"/>
  <c r="AS197" i="21" s="1"/>
  <c r="U201" i="21"/>
  <c r="AS201" i="21" s="1"/>
  <c r="U205" i="21"/>
  <c r="AS205" i="21" s="1"/>
  <c r="U209" i="21"/>
  <c r="U213" i="21"/>
  <c r="AS213" i="21" s="1"/>
  <c r="U122" i="21"/>
  <c r="AS122" i="21" s="1"/>
  <c r="U153" i="21"/>
  <c r="AS153" i="21" s="1"/>
  <c r="U165" i="21"/>
  <c r="U101" i="21"/>
  <c r="U160" i="21"/>
  <c r="U161" i="21"/>
  <c r="AS161" i="21" s="1"/>
  <c r="U162" i="21"/>
  <c r="U166" i="21"/>
  <c r="AS166" i="21" s="1"/>
  <c r="U170" i="21"/>
  <c r="U174" i="21"/>
  <c r="U178" i="21"/>
  <c r="AS178" i="21" s="1"/>
  <c r="U182" i="21"/>
  <c r="AS182" i="21" s="1"/>
  <c r="U186" i="21"/>
  <c r="AS186" i="21" s="1"/>
  <c r="U190" i="21"/>
  <c r="AS190" i="21" s="1"/>
  <c r="U194" i="21"/>
  <c r="AS194" i="21" s="1"/>
  <c r="U198" i="21"/>
  <c r="AS198" i="21" s="1"/>
  <c r="U202" i="21"/>
  <c r="AS202" i="21" s="1"/>
  <c r="U206" i="21"/>
  <c r="U210" i="21"/>
  <c r="AS210" i="21" s="1"/>
  <c r="U214" i="21"/>
  <c r="AS214" i="21" s="1"/>
  <c r="U106" i="21"/>
  <c r="AS106" i="21" s="1"/>
  <c r="U125" i="21"/>
  <c r="AS125" i="21" s="1"/>
  <c r="U145" i="21"/>
  <c r="AS145" i="21" s="1"/>
  <c r="U159" i="21"/>
  <c r="U164" i="21"/>
  <c r="U167" i="21"/>
  <c r="AS167" i="21" s="1"/>
  <c r="U171" i="21"/>
  <c r="AS171" i="21" s="1"/>
  <c r="U175" i="21"/>
  <c r="U179" i="21"/>
  <c r="AS179" i="21" s="1"/>
  <c r="U183" i="21"/>
  <c r="AS183" i="21" s="1"/>
  <c r="U187" i="21"/>
  <c r="AS187" i="21" s="1"/>
  <c r="U191" i="21"/>
  <c r="AS191" i="21" s="1"/>
  <c r="U195" i="21"/>
  <c r="AS195" i="21" s="1"/>
  <c r="U199" i="21"/>
  <c r="AS199" i="21" s="1"/>
  <c r="U203" i="21"/>
  <c r="AS203" i="21" s="1"/>
  <c r="U207" i="21"/>
  <c r="U211" i="21"/>
  <c r="AS211" i="21" s="1"/>
  <c r="U15" i="21"/>
  <c r="U87" i="21"/>
  <c r="U109" i="21"/>
  <c r="AS109" i="21" s="1"/>
  <c r="U149" i="21"/>
  <c r="U157" i="21"/>
  <c r="AS157" i="21" s="1"/>
  <c r="U114" i="21"/>
  <c r="AS114" i="21" s="1"/>
  <c r="U163" i="21"/>
  <c r="AS163" i="21" s="1"/>
  <c r="U168" i="21"/>
  <c r="AS168" i="21" s="1"/>
  <c r="U172" i="21"/>
  <c r="AS172" i="21" s="1"/>
  <c r="U176" i="21"/>
  <c r="U180" i="21"/>
  <c r="AS180" i="21" s="1"/>
  <c r="U184" i="21"/>
  <c r="AS184" i="21" s="1"/>
  <c r="U188" i="21"/>
  <c r="AS188" i="21" s="1"/>
  <c r="U192" i="21"/>
  <c r="AS192" i="21" s="1"/>
  <c r="U200" i="21"/>
  <c r="AS200" i="21" s="1"/>
  <c r="U204" i="21"/>
  <c r="AS204" i="21" s="1"/>
  <c r="U196" i="21"/>
  <c r="AS196" i="21" s="1"/>
  <c r="U208" i="21"/>
  <c r="AS208" i="21" s="1"/>
  <c r="U155" i="21"/>
  <c r="AS155" i="21" s="1"/>
  <c r="U212" i="21"/>
  <c r="AS212" i="21" s="1"/>
  <c r="AS13" i="21"/>
  <c r="AS32" i="21"/>
  <c r="AS175" i="21"/>
  <c r="T217" i="21"/>
  <c r="T216" i="21"/>
  <c r="T218" i="21"/>
  <c r="T222" i="21" s="1"/>
  <c r="AS162" i="21"/>
  <c r="AS133" i="21"/>
  <c r="AS124" i="21"/>
  <c r="AS152" i="21"/>
  <c r="AS107" i="21"/>
  <c r="AS30" i="21"/>
  <c r="AS164" i="21"/>
  <c r="AS86" i="21"/>
  <c r="AS158" i="21"/>
  <c r="AS174" i="21"/>
  <c r="AS31" i="21"/>
  <c r="AS81" i="21"/>
  <c r="AS165" i="21"/>
  <c r="AS90" i="21"/>
  <c r="AS67" i="21"/>
  <c r="AT21" i="21" l="1"/>
  <c r="AT44" i="21"/>
  <c r="AT24" i="21"/>
  <c r="AT100" i="21"/>
  <c r="AT71" i="21"/>
  <c r="AT112" i="21"/>
  <c r="AT193" i="21"/>
  <c r="AT109" i="21"/>
  <c r="AT134" i="21"/>
  <c r="AT57" i="21"/>
  <c r="AT38" i="21"/>
  <c r="AT136" i="21"/>
  <c r="AT208" i="21"/>
  <c r="AT129" i="21"/>
  <c r="AT63" i="21"/>
  <c r="AT95" i="21"/>
  <c r="AT122" i="21"/>
  <c r="AT89" i="21"/>
  <c r="AT39" i="21"/>
  <c r="AT34" i="21"/>
  <c r="AT28" i="21"/>
  <c r="AT214" i="21"/>
  <c r="AT184" i="21"/>
  <c r="AT179" i="21"/>
  <c r="AT120" i="21"/>
  <c r="AT93" i="21"/>
  <c r="AT55" i="21"/>
  <c r="AT40" i="21"/>
  <c r="AT36" i="21"/>
  <c r="AT149" i="21"/>
  <c r="AT49" i="21"/>
  <c r="V17" i="21"/>
  <c r="V21" i="21"/>
  <c r="V20" i="21"/>
  <c r="AT20" i="21" s="1"/>
  <c r="V32" i="21"/>
  <c r="V36" i="21"/>
  <c r="V40" i="21"/>
  <c r="V44" i="21"/>
  <c r="V48" i="21"/>
  <c r="AT48" i="21" s="1"/>
  <c r="V52" i="21"/>
  <c r="AT52" i="21" s="1"/>
  <c r="V56" i="21"/>
  <c r="AT56" i="21" s="1"/>
  <c r="V25" i="21"/>
  <c r="AT25" i="21" s="1"/>
  <c r="V23" i="21"/>
  <c r="V28" i="21"/>
  <c r="V33" i="21"/>
  <c r="AT33" i="21" s="1"/>
  <c r="V16" i="21"/>
  <c r="AT16" i="21" s="1"/>
  <c r="V22" i="21"/>
  <c r="AT22" i="21" s="1"/>
  <c r="V18" i="21"/>
  <c r="AT18" i="21" s="1"/>
  <c r="V26" i="21"/>
  <c r="AT26" i="21" s="1"/>
  <c r="V30" i="21"/>
  <c r="AT30" i="21" s="1"/>
  <c r="V34" i="21"/>
  <c r="V38" i="21"/>
  <c r="V42" i="21"/>
  <c r="AT42" i="21" s="1"/>
  <c r="V46" i="21"/>
  <c r="V50" i="21"/>
  <c r="AT50" i="21" s="1"/>
  <c r="V29" i="21"/>
  <c r="AT29" i="21" s="1"/>
  <c r="V51" i="21"/>
  <c r="V54" i="21"/>
  <c r="AT54" i="21" s="1"/>
  <c r="V55" i="21"/>
  <c r="V49" i="21"/>
  <c r="V60" i="21"/>
  <c r="AT60" i="21" s="1"/>
  <c r="V64" i="21"/>
  <c r="AT64" i="21" s="1"/>
  <c r="V68" i="21"/>
  <c r="AT68" i="21" s="1"/>
  <c r="V47" i="21"/>
  <c r="AT47" i="21" s="1"/>
  <c r="V24" i="21"/>
  <c r="V45" i="21"/>
  <c r="AT45" i="21" s="1"/>
  <c r="V57" i="21"/>
  <c r="V61" i="21"/>
  <c r="AT61" i="21" s="1"/>
  <c r="V65" i="21"/>
  <c r="V69" i="21"/>
  <c r="V19" i="21"/>
  <c r="AT19" i="21" s="1"/>
  <c r="V31" i="21"/>
  <c r="V43" i="21"/>
  <c r="V41" i="21"/>
  <c r="AT41" i="21" s="1"/>
  <c r="V58" i="21"/>
  <c r="AT58" i="21" s="1"/>
  <c r="V62" i="21"/>
  <c r="AT62" i="21" s="1"/>
  <c r="V66" i="21"/>
  <c r="AT66" i="21" s="1"/>
  <c r="V70" i="21"/>
  <c r="AT70" i="21" s="1"/>
  <c r="V74" i="21"/>
  <c r="V27" i="21"/>
  <c r="AT27" i="21" s="1"/>
  <c r="V39" i="21"/>
  <c r="V72" i="21"/>
  <c r="AT72" i="21" s="1"/>
  <c r="V73" i="21"/>
  <c r="AT73" i="21" s="1"/>
  <c r="V75" i="21"/>
  <c r="AT75" i="21" s="1"/>
  <c r="V77" i="21"/>
  <c r="V35" i="21"/>
  <c r="AT35" i="21" s="1"/>
  <c r="V63" i="21"/>
  <c r="V71" i="21"/>
  <c r="V79" i="21"/>
  <c r="AT79" i="21" s="1"/>
  <c r="V84" i="21"/>
  <c r="AT84" i="21" s="1"/>
  <c r="V81" i="21"/>
  <c r="V86" i="21"/>
  <c r="V90" i="21"/>
  <c r="V94" i="21"/>
  <c r="AT94" i="21" s="1"/>
  <c r="V53" i="21"/>
  <c r="AT53" i="21" s="1"/>
  <c r="V67" i="21"/>
  <c r="V37" i="21"/>
  <c r="AT37" i="21" s="1"/>
  <c r="V80" i="21"/>
  <c r="AT80" i="21" s="1"/>
  <c r="V83" i="21"/>
  <c r="AT83" i="21" s="1"/>
  <c r="V91" i="21"/>
  <c r="V95" i="21"/>
  <c r="V59" i="21"/>
  <c r="AT59" i="21" s="1"/>
  <c r="V85" i="21"/>
  <c r="V87" i="21"/>
  <c r="V101" i="21"/>
  <c r="V104" i="21"/>
  <c r="AT104" i="21" s="1"/>
  <c r="V109" i="21"/>
  <c r="V112" i="21"/>
  <c r="V117" i="21"/>
  <c r="AT117" i="21" s="1"/>
  <c r="V120" i="21"/>
  <c r="V125" i="21"/>
  <c r="AT125" i="21" s="1"/>
  <c r="V128" i="21"/>
  <c r="AT128" i="21" s="1"/>
  <c r="V129" i="21"/>
  <c r="V133" i="21"/>
  <c r="AT133" i="21" s="1"/>
  <c r="V137" i="21"/>
  <c r="AT137" i="21" s="1"/>
  <c r="V141" i="21"/>
  <c r="AT141" i="21" s="1"/>
  <c r="V145" i="21"/>
  <c r="AT145" i="21" s="1"/>
  <c r="V149" i="21"/>
  <c r="V153" i="21"/>
  <c r="AT153" i="21" s="1"/>
  <c r="V157" i="21"/>
  <c r="AT157" i="21" s="1"/>
  <c r="V82" i="21"/>
  <c r="AT82" i="21" s="1"/>
  <c r="V106" i="21"/>
  <c r="AT106" i="21" s="1"/>
  <c r="V114" i="21"/>
  <c r="AT114" i="21" s="1"/>
  <c r="V122" i="21"/>
  <c r="V89" i="21"/>
  <c r="V103" i="21"/>
  <c r="AT103" i="21" s="1"/>
  <c r="V111" i="21"/>
  <c r="AT111" i="21" s="1"/>
  <c r="V119" i="21"/>
  <c r="AT119" i="21" s="1"/>
  <c r="V127" i="21"/>
  <c r="AT127" i="21" s="1"/>
  <c r="V130" i="21"/>
  <c r="AT130" i="21" s="1"/>
  <c r="V134" i="21"/>
  <c r="V138" i="21"/>
  <c r="AT138" i="21" s="1"/>
  <c r="V142" i="21"/>
  <c r="AT142" i="21" s="1"/>
  <c r="V146" i="21"/>
  <c r="AT146" i="21" s="1"/>
  <c r="V150" i="21"/>
  <c r="AT150" i="21" s="1"/>
  <c r="V78" i="21"/>
  <c r="AT78" i="21" s="1"/>
  <c r="V97" i="21"/>
  <c r="AT97" i="21" s="1"/>
  <c r="V76" i="21"/>
  <c r="AT76" i="21" s="1"/>
  <c r="V88" i="21"/>
  <c r="AT88" i="21" s="1"/>
  <c r="V93" i="21"/>
  <c r="V96" i="21"/>
  <c r="AT96" i="21" s="1"/>
  <c r="V105" i="21"/>
  <c r="AT105" i="21" s="1"/>
  <c r="V108" i="21"/>
  <c r="AT108" i="21" s="1"/>
  <c r="V113" i="21"/>
  <c r="AT113" i="21" s="1"/>
  <c r="V116" i="21"/>
  <c r="AT116" i="21" s="1"/>
  <c r="V121" i="21"/>
  <c r="AT121" i="21" s="1"/>
  <c r="V124" i="21"/>
  <c r="V131" i="21"/>
  <c r="AT131" i="21" s="1"/>
  <c r="V135" i="21"/>
  <c r="AT135" i="21" s="1"/>
  <c r="V139" i="21"/>
  <c r="AT139" i="21" s="1"/>
  <c r="V143" i="21"/>
  <c r="AT143" i="21" s="1"/>
  <c r="V147" i="21"/>
  <c r="AT147" i="21" s="1"/>
  <c r="V151" i="21"/>
  <c r="AT151" i="21" s="1"/>
  <c r="V155" i="21"/>
  <c r="AT155" i="21" s="1"/>
  <c r="V159" i="21"/>
  <c r="V98" i="21"/>
  <c r="AT98" i="21" s="1"/>
  <c r="V102" i="21"/>
  <c r="AT102" i="21" s="1"/>
  <c r="V110" i="21"/>
  <c r="AT110" i="21" s="1"/>
  <c r="V118" i="21"/>
  <c r="AT118" i="21" s="1"/>
  <c r="V126" i="21"/>
  <c r="AT126" i="21" s="1"/>
  <c r="V92" i="21"/>
  <c r="AT92" i="21" s="1"/>
  <c r="V99" i="21"/>
  <c r="AT99" i="21" s="1"/>
  <c r="V100" i="21"/>
  <c r="V107" i="21"/>
  <c r="V115" i="21"/>
  <c r="AT115" i="21" s="1"/>
  <c r="V123" i="21"/>
  <c r="AT123" i="21" s="1"/>
  <c r="V132" i="21"/>
  <c r="AT132" i="21" s="1"/>
  <c r="V136" i="21"/>
  <c r="V140" i="21"/>
  <c r="AT140" i="21" s="1"/>
  <c r="V163" i="21"/>
  <c r="AT163" i="21" s="1"/>
  <c r="V168" i="21"/>
  <c r="AT168" i="21" s="1"/>
  <c r="V172" i="21"/>
  <c r="AT172" i="21" s="1"/>
  <c r="V176" i="21"/>
  <c r="V180" i="21"/>
  <c r="AT180" i="21" s="1"/>
  <c r="V184" i="21"/>
  <c r="V188" i="21"/>
  <c r="AT188" i="21" s="1"/>
  <c r="V192" i="21"/>
  <c r="AT192" i="21" s="1"/>
  <c r="V196" i="21"/>
  <c r="AT196" i="21" s="1"/>
  <c r="V200" i="21"/>
  <c r="AT200" i="21" s="1"/>
  <c r="V204" i="21"/>
  <c r="AT204" i="21" s="1"/>
  <c r="V208" i="21"/>
  <c r="V212" i="21"/>
  <c r="AT212" i="21" s="1"/>
  <c r="V144" i="21"/>
  <c r="AT144" i="21" s="1"/>
  <c r="V154" i="21"/>
  <c r="AT154" i="21" s="1"/>
  <c r="V158" i="21"/>
  <c r="V169" i="21"/>
  <c r="AT169" i="21" s="1"/>
  <c r="V173" i="21"/>
  <c r="AT173" i="21" s="1"/>
  <c r="V177" i="21"/>
  <c r="AT177" i="21" s="1"/>
  <c r="V181" i="21"/>
  <c r="AT181" i="21" s="1"/>
  <c r="V185" i="21"/>
  <c r="AT185" i="21" s="1"/>
  <c r="V189" i="21"/>
  <c r="AT189" i="21" s="1"/>
  <c r="V193" i="21"/>
  <c r="V197" i="21"/>
  <c r="AT197" i="21" s="1"/>
  <c r="V201" i="21"/>
  <c r="AT201" i="21" s="1"/>
  <c r="V205" i="21"/>
  <c r="AT205" i="21" s="1"/>
  <c r="V209" i="21"/>
  <c r="V213" i="21"/>
  <c r="AT213" i="21" s="1"/>
  <c r="V148" i="21"/>
  <c r="AT148" i="21" s="1"/>
  <c r="V160" i="21"/>
  <c r="AT160" i="21" s="1"/>
  <c r="V162" i="21"/>
  <c r="AT162" i="21" s="1"/>
  <c r="V165" i="21"/>
  <c r="V161" i="21"/>
  <c r="AT161" i="21" s="1"/>
  <c r="V166" i="21"/>
  <c r="AT166" i="21" s="1"/>
  <c r="V170" i="21"/>
  <c r="AT170" i="21" s="1"/>
  <c r="V174" i="21"/>
  <c r="V178" i="21"/>
  <c r="AT178" i="21" s="1"/>
  <c r="V182" i="21"/>
  <c r="AT182" i="21" s="1"/>
  <c r="V186" i="21"/>
  <c r="AT186" i="21" s="1"/>
  <c r="V190" i="21"/>
  <c r="AT190" i="21" s="1"/>
  <c r="V194" i="21"/>
  <c r="AT194" i="21" s="1"/>
  <c r="V198" i="21"/>
  <c r="AT198" i="21" s="1"/>
  <c r="V202" i="21"/>
  <c r="AT202" i="21" s="1"/>
  <c r="V206" i="21"/>
  <c r="V210" i="21"/>
  <c r="AT210" i="21" s="1"/>
  <c r="V214" i="21"/>
  <c r="V152" i="21"/>
  <c r="AT152" i="21" s="1"/>
  <c r="V164" i="21"/>
  <c r="V167" i="21"/>
  <c r="AT167" i="21" s="1"/>
  <c r="V171" i="21"/>
  <c r="AT171" i="21" s="1"/>
  <c r="V175" i="21"/>
  <c r="V179" i="21"/>
  <c r="V183" i="21"/>
  <c r="AT183" i="21" s="1"/>
  <c r="V187" i="21"/>
  <c r="AT187" i="21" s="1"/>
  <c r="V191" i="21"/>
  <c r="AT191" i="21" s="1"/>
  <c r="V207" i="21"/>
  <c r="V156" i="21"/>
  <c r="AT156" i="21" s="1"/>
  <c r="V199" i="21"/>
  <c r="AT199" i="21" s="1"/>
  <c r="V211" i="21"/>
  <c r="AT211" i="21" s="1"/>
  <c r="V15" i="21"/>
  <c r="V195" i="21"/>
  <c r="AT195" i="21" s="1"/>
  <c r="AT13" i="21"/>
  <c r="V203" i="21"/>
  <c r="AT203" i="21" s="1"/>
  <c r="AT23" i="21"/>
  <c r="AT206" i="21"/>
  <c r="AT176" i="21"/>
  <c r="AT87" i="21"/>
  <c r="AT69" i="21"/>
  <c r="AT158" i="21"/>
  <c r="AT175" i="21"/>
  <c r="AT67" i="21"/>
  <c r="AT86" i="21"/>
  <c r="AT32" i="21"/>
  <c r="U217" i="21"/>
  <c r="U216" i="21"/>
  <c r="U218" i="21"/>
  <c r="U222" i="21" s="1"/>
  <c r="AT85" i="21"/>
  <c r="AT209" i="21"/>
  <c r="AT174" i="21"/>
  <c r="AT159" i="21"/>
  <c r="AT65" i="21"/>
  <c r="AT74" i="21"/>
  <c r="AT17" i="21"/>
  <c r="AT31" i="21"/>
  <c r="AT43" i="21"/>
  <c r="AT51" i="21"/>
  <c r="AT124" i="21"/>
  <c r="AT46" i="21"/>
  <c r="AT90" i="21"/>
  <c r="AT165" i="21"/>
  <c r="AT101" i="21"/>
  <c r="AT91" i="21"/>
  <c r="AT77" i="21"/>
  <c r="AS15" i="21"/>
  <c r="AT15" i="21" s="1"/>
  <c r="AT207" i="21"/>
  <c r="AT164" i="21"/>
  <c r="AT81" i="21"/>
  <c r="AT107" i="21"/>
  <c r="AV162" i="21" l="1"/>
  <c r="AX162" i="21"/>
  <c r="AV147" i="21"/>
  <c r="AX147" i="21"/>
  <c r="AV157" i="21"/>
  <c r="AX157" i="21"/>
  <c r="AV27" i="21"/>
  <c r="AX27" i="21"/>
  <c r="AV47" i="21"/>
  <c r="AX47" i="21"/>
  <c r="AV29" i="21"/>
  <c r="AX29" i="21"/>
  <c r="AV18" i="21"/>
  <c r="AX18" i="21"/>
  <c r="AV52" i="21"/>
  <c r="AX52" i="21"/>
  <c r="AV187" i="21"/>
  <c r="AX187" i="21"/>
  <c r="AV182" i="21"/>
  <c r="AX182" i="21"/>
  <c r="AV160" i="21"/>
  <c r="AX160" i="21"/>
  <c r="AV189" i="21"/>
  <c r="AX189" i="21"/>
  <c r="AV144" i="21"/>
  <c r="AX144" i="21"/>
  <c r="AV132" i="21"/>
  <c r="AX132" i="21"/>
  <c r="AV118" i="21"/>
  <c r="AX118" i="21"/>
  <c r="AV143" i="21"/>
  <c r="AX143" i="21"/>
  <c r="AV108" i="21"/>
  <c r="AX108" i="21"/>
  <c r="AV150" i="21"/>
  <c r="AX150" i="21"/>
  <c r="AV111" i="21"/>
  <c r="AX111" i="21"/>
  <c r="AV153" i="21"/>
  <c r="AX153" i="21"/>
  <c r="AV125" i="21"/>
  <c r="AX125" i="21"/>
  <c r="AV53" i="21"/>
  <c r="AX53" i="21"/>
  <c r="AV19" i="21"/>
  <c r="AX19" i="21"/>
  <c r="AV68" i="21"/>
  <c r="AX68" i="21"/>
  <c r="AV50" i="21"/>
  <c r="AX50" i="21"/>
  <c r="AV22" i="21"/>
  <c r="AX22" i="21"/>
  <c r="AV48" i="21"/>
  <c r="AX48" i="21"/>
  <c r="AV152" i="21"/>
  <c r="AX152" i="21"/>
  <c r="AV212" i="21"/>
  <c r="AX212" i="21"/>
  <c r="AV139" i="21"/>
  <c r="AX139" i="21"/>
  <c r="AV105" i="21"/>
  <c r="AX105" i="21"/>
  <c r="AV146" i="21"/>
  <c r="AX146" i="21"/>
  <c r="AV103" i="21"/>
  <c r="AX103" i="21"/>
  <c r="AV59" i="21"/>
  <c r="AX59" i="21"/>
  <c r="AV94" i="21"/>
  <c r="AX94" i="21"/>
  <c r="AV35" i="21"/>
  <c r="AX35" i="21"/>
  <c r="AV70" i="21"/>
  <c r="AX70" i="21"/>
  <c r="AV64" i="21"/>
  <c r="AX64" i="21"/>
  <c r="AV16" i="21"/>
  <c r="AX16" i="21"/>
  <c r="AV186" i="21"/>
  <c r="AX186" i="21"/>
  <c r="AV113" i="21"/>
  <c r="AX113" i="21"/>
  <c r="AV213" i="21"/>
  <c r="AX213" i="21"/>
  <c r="AV115" i="21"/>
  <c r="AX115" i="21"/>
  <c r="AV102" i="21"/>
  <c r="AX102" i="21"/>
  <c r="AV135" i="21"/>
  <c r="AX135" i="21"/>
  <c r="AV96" i="21"/>
  <c r="AX96" i="21"/>
  <c r="AV142" i="21"/>
  <c r="AX142" i="21"/>
  <c r="AV145" i="21"/>
  <c r="AX145" i="21"/>
  <c r="AV117" i="21"/>
  <c r="AX117" i="21"/>
  <c r="AV66" i="21"/>
  <c r="AX66" i="21"/>
  <c r="AV60" i="21"/>
  <c r="AX60" i="21"/>
  <c r="AV42" i="21"/>
  <c r="AX42" i="21"/>
  <c r="AV33" i="21"/>
  <c r="AX33" i="21"/>
  <c r="AV126" i="21"/>
  <c r="AX126" i="21"/>
  <c r="AV211" i="21"/>
  <c r="AX211" i="21"/>
  <c r="AV98" i="21"/>
  <c r="AX98" i="21"/>
  <c r="AV141" i="21"/>
  <c r="AX141" i="21"/>
  <c r="AV75" i="21"/>
  <c r="AX75" i="21"/>
  <c r="AV62" i="21"/>
  <c r="AX62" i="21"/>
  <c r="AV61" i="21"/>
  <c r="AX61" i="21"/>
  <c r="AV154" i="21"/>
  <c r="AX154" i="21"/>
  <c r="AV128" i="21"/>
  <c r="AX128" i="21"/>
  <c r="AV195" i="21"/>
  <c r="AX195" i="21"/>
  <c r="AV178" i="21"/>
  <c r="AX178" i="21"/>
  <c r="AV185" i="21"/>
  <c r="AX185" i="21"/>
  <c r="AV110" i="21"/>
  <c r="AX110" i="21"/>
  <c r="AV170" i="21"/>
  <c r="AX170" i="21"/>
  <c r="AV177" i="21"/>
  <c r="AX177" i="21"/>
  <c r="AV204" i="21"/>
  <c r="AX204" i="21"/>
  <c r="AV172" i="21"/>
  <c r="AX172" i="21"/>
  <c r="AV131" i="21"/>
  <c r="AX131" i="21"/>
  <c r="AV138" i="21"/>
  <c r="AX138" i="21"/>
  <c r="AV199" i="21"/>
  <c r="AX199" i="21"/>
  <c r="AV171" i="21"/>
  <c r="AX171" i="21"/>
  <c r="AV198" i="21"/>
  <c r="AX198" i="21"/>
  <c r="AV166" i="21"/>
  <c r="AX166" i="21"/>
  <c r="AV205" i="21"/>
  <c r="AX205" i="21"/>
  <c r="AV173" i="21"/>
  <c r="AX173" i="21"/>
  <c r="AV200" i="21"/>
  <c r="AX200" i="21"/>
  <c r="AV168" i="21"/>
  <c r="AX168" i="21"/>
  <c r="AV88" i="21"/>
  <c r="AX88" i="21"/>
  <c r="AV114" i="21"/>
  <c r="AX114" i="21"/>
  <c r="AV137" i="21"/>
  <c r="AX137" i="21"/>
  <c r="AV83" i="21"/>
  <c r="AX83" i="21"/>
  <c r="AV73" i="21"/>
  <c r="AX73" i="21"/>
  <c r="AV58" i="21"/>
  <c r="AX58" i="21"/>
  <c r="AV191" i="21"/>
  <c r="AX191" i="21"/>
  <c r="AV119" i="21"/>
  <c r="AX119" i="21"/>
  <c r="AV183" i="21"/>
  <c r="AX183" i="21"/>
  <c r="AV180" i="21"/>
  <c r="AX180" i="21"/>
  <c r="AV161" i="21"/>
  <c r="AX161" i="21"/>
  <c r="AV196" i="21"/>
  <c r="AX196" i="21"/>
  <c r="AV99" i="21"/>
  <c r="AX99" i="21"/>
  <c r="AV155" i="21"/>
  <c r="AX155" i="21"/>
  <c r="AV121" i="21"/>
  <c r="AX121" i="21"/>
  <c r="AV76" i="21"/>
  <c r="AX76" i="21"/>
  <c r="AV130" i="21"/>
  <c r="AX130" i="21"/>
  <c r="AV106" i="21"/>
  <c r="AX106" i="21"/>
  <c r="AV133" i="21"/>
  <c r="AX133" i="21"/>
  <c r="AV104" i="21"/>
  <c r="AX104" i="21"/>
  <c r="AV80" i="21"/>
  <c r="AX80" i="21"/>
  <c r="AV84" i="21"/>
  <c r="AX84" i="21"/>
  <c r="AV72" i="21"/>
  <c r="AX72" i="21"/>
  <c r="AV41" i="21"/>
  <c r="AX41" i="21"/>
  <c r="AV45" i="21"/>
  <c r="AX45" i="21"/>
  <c r="AV54" i="21"/>
  <c r="AX54" i="21"/>
  <c r="AV30" i="21"/>
  <c r="AX30" i="21"/>
  <c r="AV25" i="21"/>
  <c r="AX25" i="21"/>
  <c r="AV20" i="21"/>
  <c r="AX20" i="21"/>
  <c r="AV203" i="21"/>
  <c r="AX203" i="21"/>
  <c r="AV188" i="21"/>
  <c r="AX188" i="21"/>
  <c r="AV78" i="21"/>
  <c r="AX78" i="21"/>
  <c r="AV210" i="21"/>
  <c r="AX210" i="21"/>
  <c r="AV148" i="21"/>
  <c r="AX148" i="21"/>
  <c r="AV123" i="21"/>
  <c r="AX123" i="21"/>
  <c r="AV181" i="21"/>
  <c r="AX181" i="21"/>
  <c r="AV202" i="21"/>
  <c r="AX202" i="21"/>
  <c r="AV156" i="21"/>
  <c r="AX156" i="21"/>
  <c r="AV167" i="21"/>
  <c r="AX167" i="21"/>
  <c r="AV194" i="21"/>
  <c r="AX194" i="21"/>
  <c r="AV201" i="21"/>
  <c r="AX201" i="21"/>
  <c r="AV169" i="21"/>
  <c r="AX169" i="21"/>
  <c r="AV163" i="21"/>
  <c r="AX163" i="21"/>
  <c r="AV190" i="21"/>
  <c r="AX190" i="21"/>
  <c r="AV197" i="21"/>
  <c r="AX197" i="21"/>
  <c r="AV192" i="21"/>
  <c r="AX192" i="21"/>
  <c r="AV140" i="21"/>
  <c r="AX140" i="21"/>
  <c r="AV92" i="21"/>
  <c r="AX92" i="21"/>
  <c r="AV151" i="21"/>
  <c r="AX151" i="21"/>
  <c r="AV116" i="21"/>
  <c r="AX116" i="21"/>
  <c r="AV97" i="21"/>
  <c r="AX97" i="21"/>
  <c r="AV127" i="21"/>
  <c r="AX127" i="21"/>
  <c r="AV82" i="21"/>
  <c r="AX82" i="21"/>
  <c r="AV37" i="21"/>
  <c r="AX37" i="21"/>
  <c r="AV79" i="21"/>
  <c r="AX79" i="21"/>
  <c r="AV26" i="21"/>
  <c r="AX26" i="21"/>
  <c r="AV56" i="21"/>
  <c r="AX56" i="21"/>
  <c r="AV165" i="21"/>
  <c r="AX165" i="21"/>
  <c r="AV40" i="21"/>
  <c r="AX40" i="21"/>
  <c r="AV179" i="21"/>
  <c r="AX179" i="21"/>
  <c r="AV214" i="21"/>
  <c r="AX214" i="21"/>
  <c r="AV122" i="21"/>
  <c r="AX122" i="21"/>
  <c r="AV63" i="21"/>
  <c r="AX63" i="21"/>
  <c r="AV208" i="21"/>
  <c r="AX208" i="21"/>
  <c r="AV57" i="21"/>
  <c r="AX57" i="21"/>
  <c r="AV193" i="21"/>
  <c r="AX193" i="21"/>
  <c r="AV21" i="21"/>
  <c r="AX21" i="21"/>
  <c r="AV15" i="21"/>
  <c r="AX15" i="21"/>
  <c r="AV17" i="21"/>
  <c r="AX17" i="21"/>
  <c r="AV158" i="21"/>
  <c r="AX158" i="21"/>
  <c r="AV28" i="21"/>
  <c r="AX28" i="21"/>
  <c r="AV175" i="21"/>
  <c r="AX175" i="21"/>
  <c r="AV136" i="21"/>
  <c r="AX136" i="21"/>
  <c r="AV36" i="21"/>
  <c r="AX36" i="21"/>
  <c r="AV34" i="21"/>
  <c r="AX34" i="21"/>
  <c r="AV38" i="21"/>
  <c r="AX38" i="21"/>
  <c r="AV31" i="21"/>
  <c r="AX31" i="21"/>
  <c r="AV149" i="21"/>
  <c r="AX149" i="21"/>
  <c r="AV49" i="21"/>
  <c r="AX49" i="21"/>
  <c r="AV55" i="21"/>
  <c r="AX55" i="21"/>
  <c r="AV120" i="21"/>
  <c r="AX120" i="21"/>
  <c r="AV39" i="21"/>
  <c r="AX39" i="21"/>
  <c r="AV89" i="21"/>
  <c r="AX89" i="21"/>
  <c r="AV95" i="21"/>
  <c r="AX95" i="21"/>
  <c r="AV129" i="21"/>
  <c r="AX129" i="21"/>
  <c r="AV134" i="21"/>
  <c r="AX134" i="21"/>
  <c r="AV109" i="21"/>
  <c r="AX109" i="21"/>
  <c r="AV112" i="21"/>
  <c r="AX112" i="21"/>
  <c r="AV44" i="21"/>
  <c r="AX44" i="21"/>
  <c r="AV107" i="21"/>
  <c r="AX107" i="21"/>
  <c r="AV87" i="21"/>
  <c r="AX87" i="21"/>
  <c r="AV85" i="21"/>
  <c r="AX85" i="21"/>
  <c r="AV93" i="21"/>
  <c r="AX93" i="21"/>
  <c r="AV184" i="21"/>
  <c r="AX184" i="21"/>
  <c r="AV24" i="21"/>
  <c r="AX24" i="21"/>
  <c r="AV74" i="21"/>
  <c r="AX74" i="21"/>
  <c r="AV65" i="21"/>
  <c r="AX65" i="21"/>
  <c r="AV101" i="21"/>
  <c r="AX101" i="21"/>
  <c r="AV46" i="21"/>
  <c r="AX46" i="21"/>
  <c r="AV32" i="21"/>
  <c r="AX32" i="21"/>
  <c r="AV81" i="21"/>
  <c r="AX81" i="21"/>
  <c r="AV124" i="21"/>
  <c r="AX124" i="21"/>
  <c r="AV159" i="21"/>
  <c r="AX159" i="21"/>
  <c r="AV176" i="21"/>
  <c r="AX176" i="21"/>
  <c r="V217" i="21"/>
  <c r="V218" i="21"/>
  <c r="V222" i="21" s="1"/>
  <c r="V216" i="21"/>
  <c r="AV100" i="21"/>
  <c r="AX100" i="21"/>
  <c r="AV77" i="21"/>
  <c r="AX77" i="21"/>
  <c r="AV69" i="21"/>
  <c r="AX69" i="21"/>
  <c r="AV91" i="21"/>
  <c r="AX91" i="21"/>
  <c r="AV174" i="21"/>
  <c r="AX174" i="21"/>
  <c r="AV207" i="21"/>
  <c r="AX207" i="21"/>
  <c r="AV23" i="21"/>
  <c r="AX23" i="21"/>
  <c r="AV71" i="21"/>
  <c r="AX71" i="21"/>
  <c r="AV90" i="21"/>
  <c r="AX90" i="21"/>
  <c r="AV164" i="21"/>
  <c r="AX164" i="21"/>
  <c r="AV51" i="21"/>
  <c r="AX51" i="21"/>
  <c r="AV86" i="21"/>
  <c r="AX86" i="21"/>
  <c r="AV206" i="21"/>
  <c r="AX206" i="21"/>
  <c r="AV43" i="21"/>
  <c r="AX43" i="21"/>
  <c r="AV209" i="21"/>
  <c r="AX209" i="21"/>
  <c r="AV67" i="21"/>
  <c r="AX67" i="21"/>
  <c r="BA16" i="21" l="1"/>
  <c r="E52" i="20" s="1"/>
  <c r="BA17" i="21"/>
  <c r="E54" i="20" s="1"/>
  <c r="BA15" i="21"/>
  <c r="E31" i="20"/>
  <c r="I30" i="20"/>
  <c r="U30" i="20"/>
  <c r="L29" i="20"/>
  <c r="S31" i="20"/>
  <c r="D29" i="20"/>
  <c r="D30" i="20"/>
  <c r="H31" i="20"/>
  <c r="G29" i="20"/>
  <c r="V31" i="20"/>
  <c r="V30" i="20"/>
  <c r="I29" i="20"/>
  <c r="N30" i="20"/>
  <c r="O31" i="20"/>
  <c r="S30" i="20"/>
  <c r="U29" i="20"/>
  <c r="K30" i="20"/>
  <c r="I31" i="20"/>
  <c r="Q30" i="20"/>
  <c r="R29" i="20"/>
  <c r="K29" i="20"/>
  <c r="V29" i="20"/>
  <c r="R30" i="20"/>
  <c r="O30" i="20"/>
  <c r="L30" i="20"/>
  <c r="N31" i="20"/>
  <c r="P29" i="20"/>
  <c r="K31" i="20"/>
  <c r="N29" i="20"/>
  <c r="G31" i="20"/>
  <c r="T31" i="20"/>
  <c r="W30" i="20"/>
  <c r="W31" i="20"/>
  <c r="M30" i="20"/>
  <c r="X30" i="20"/>
  <c r="O29" i="20"/>
  <c r="X31" i="20"/>
  <c r="X29" i="20"/>
  <c r="P31" i="20"/>
  <c r="J30" i="20"/>
  <c r="E29" i="20"/>
  <c r="M31" i="20"/>
  <c r="H29" i="20"/>
  <c r="U31" i="20"/>
  <c r="J29" i="20"/>
  <c r="F30" i="20"/>
  <c r="F29" i="20"/>
  <c r="P30" i="20"/>
  <c r="E30" i="20"/>
  <c r="R31" i="20"/>
  <c r="S29" i="20"/>
  <c r="T29" i="20"/>
  <c r="F31" i="20"/>
  <c r="W29" i="20"/>
  <c r="Q29" i="20"/>
  <c r="L31" i="20"/>
  <c r="M29" i="20"/>
  <c r="G30" i="20"/>
  <c r="Q31" i="20"/>
  <c r="J31" i="20"/>
  <c r="D31" i="20"/>
  <c r="H30" i="20"/>
  <c r="T30" i="20"/>
  <c r="E53" i="20" l="1"/>
  <c r="AA6" i="21"/>
  <c r="AA7" i="21" s="1"/>
  <c r="AB7" i="21" s="1"/>
</calcChain>
</file>

<file path=xl/sharedStrings.xml><?xml version="1.0" encoding="utf-8"?>
<sst xmlns="http://schemas.openxmlformats.org/spreadsheetml/2006/main" count="93" uniqueCount="57">
  <si>
    <t>Raw data</t>
  </si>
  <si>
    <t>Uniform</t>
  </si>
  <si>
    <t>Expected</t>
  </si>
  <si>
    <t>Actual</t>
  </si>
  <si>
    <t>Difference (A-E)</t>
  </si>
  <si>
    <t>Total number of items</t>
  </si>
  <si>
    <t>Mean</t>
  </si>
  <si>
    <t>Number less than 0</t>
  </si>
  <si>
    <t>Analysis of Uniform data split:</t>
  </si>
  <si>
    <t>Range</t>
  </si>
  <si>
    <t>Cumulative</t>
  </si>
  <si>
    <t>up to:</t>
  </si>
  <si>
    <t>frequency:</t>
  </si>
  <si>
    <t>Split by range:</t>
  </si>
  <si>
    <t>Standard deviation</t>
  </si>
  <si>
    <t>Mean &amp; Std dev tolerance:</t>
  </si>
  <si>
    <t>Total</t>
  </si>
  <si>
    <t>Time (years):</t>
  </si>
  <si>
    <t>Validation of raw data</t>
  </si>
  <si>
    <t>Table 1</t>
  </si>
  <si>
    <t>Table 2</t>
  </si>
  <si>
    <t>Simulation</t>
  </si>
  <si>
    <t>Max</t>
  </si>
  <si>
    <t>Min</t>
  </si>
  <si>
    <t>Rank</t>
  </si>
  <si>
    <t>Annualised Investment Return Summary</t>
  </si>
  <si>
    <t>FUND PROJECTION</t>
  </si>
  <si>
    <t>From</t>
  </si>
  <si>
    <t>To</t>
  </si>
  <si>
    <t>Difference:</t>
  </si>
  <si>
    <t>Annual Management Charge:</t>
  </si>
  <si>
    <t>Return</t>
  </si>
  <si>
    <t>Expected Return:</t>
  </si>
  <si>
    <t>Check</t>
  </si>
  <si>
    <t>Investment Return</t>
  </si>
  <si>
    <t>Expected Return (before AMC):</t>
  </si>
  <si>
    <t>Annual Management Charge</t>
  </si>
  <si>
    <t>Table 3</t>
  </si>
  <si>
    <t>Table 4</t>
  </si>
  <si>
    <t>amc</t>
  </si>
  <si>
    <t>Number greater than 1</t>
  </si>
  <si>
    <t>Initial Portfolio Value</t>
  </si>
  <si>
    <t>initial_value</t>
  </si>
  <si>
    <t>original_projection</t>
  </si>
  <si>
    <t>alternative_projection</t>
  </si>
  <si>
    <t>Simulation of investment returns (Current Return Assumptions)</t>
  </si>
  <si>
    <t>Simulation of investment returns (Alternative Investment Return)</t>
  </si>
  <si>
    <t>Alternative Returns</t>
  </si>
  <si>
    <t>Year</t>
  </si>
  <si>
    <t>alternative_projection_initial_period</t>
  </si>
  <si>
    <t>Expected Return on Original Return Assumptions:</t>
  </si>
  <si>
    <t>Expected Return on Alternative Return Assumptions:</t>
  </si>
  <si>
    <t>Total Management Charge Income</t>
  </si>
  <si>
    <t>Total Management Charge Income Summary</t>
  </si>
  <si>
    <t>Current Returns</t>
  </si>
  <si>
    <t>Current Investment Returns</t>
  </si>
  <si>
    <t>Alternative Investment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</si>
</sst>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0.0"/>
    <numFmt numFmtId="167" formatCode="0.0%"/>
    <numFmt numFmtId="168" formatCode="_-* #,##0.000_-;\-* #,##0.000_-;_-* &quot;-&quot;??_-;_-@_-"/>
    <numFmt numFmtId="169" formatCode="0.0000"/>
    <numFmt numFmtId="170" formatCode="_-* #,##0.0_-;\-* #,##0.0_-;_-* &quot;-&quot;??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5" fillId="0" borderId="0" xfId="0" applyFont="1"/>
    <xf numFmtId="164" fontId="6" fillId="0" borderId="0" xfId="1" applyNumberFormat="1" applyFont="1"/>
    <xf numFmtId="164" fontId="0" fillId="0" borderId="0" xfId="1" applyNumberFormat="1" applyFont="1"/>
    <xf numFmtId="164" fontId="0" fillId="0" borderId="0" xfId="0" applyNumberFormat="1"/>
    <xf numFmtId="0" fontId="7" fillId="0" borderId="0" xfId="0" applyFont="1"/>
    <xf numFmtId="165" fontId="6" fillId="0" borderId="0" xfId="0" applyNumberFormat="1" applyFont="1"/>
    <xf numFmtId="166" fontId="0" fillId="0" borderId="0" xfId="0" applyNumberFormat="1"/>
    <xf numFmtId="166" fontId="6" fillId="0" borderId="0" xfId="1" applyNumberFormat="1" applyFont="1"/>
    <xf numFmtId="166" fontId="0" fillId="0" borderId="0" xfId="1" applyNumberFormat="1" applyFont="1"/>
    <xf numFmtId="165" fontId="6" fillId="0" borderId="0" xfId="1" applyNumberFormat="1" applyFont="1"/>
    <xf numFmtId="165" fontId="0" fillId="0" borderId="0" xfId="1" applyNumberFormat="1" applyFont="1"/>
    <xf numFmtId="168" fontId="0" fillId="0" borderId="0" xfId="1" applyNumberFormat="1" applyFont="1"/>
    <xf numFmtId="0" fontId="8" fillId="0" borderId="0" xfId="0" applyFont="1"/>
    <xf numFmtId="167" fontId="9" fillId="0" borderId="0" xfId="2" applyNumberFormat="1" applyFont="1"/>
    <xf numFmtId="0" fontId="10" fillId="0" borderId="0" xfId="0" applyFont="1"/>
    <xf numFmtId="169" fontId="0" fillId="0" borderId="0" xfId="1" applyNumberFormat="1" applyFont="1"/>
    <xf numFmtId="170" fontId="0" fillId="0" borderId="0" xfId="1" applyNumberFormat="1" applyFont="1"/>
    <xf numFmtId="1" fontId="2" fillId="0" borderId="0" xfId="1" applyNumberFormat="1" applyFont="1" applyFill="1"/>
    <xf numFmtId="170" fontId="7" fillId="0" borderId="0" xfId="0" applyNumberFormat="1" applyFont="1"/>
    <xf numFmtId="170" fontId="6" fillId="0" borderId="0" xfId="0" applyNumberFormat="1" applyFont="1"/>
    <xf numFmtId="0" fontId="2" fillId="0" borderId="0" xfId="0" applyFont="1"/>
    <xf numFmtId="169" fontId="4" fillId="0" borderId="0" xfId="0" applyNumberFormat="1" applyFont="1"/>
    <xf numFmtId="0" fontId="0" fillId="3" borderId="0" xfId="0" applyFill="1"/>
    <xf numFmtId="0" fontId="4" fillId="0" borderId="1" xfId="0" applyFont="1" applyBorder="1"/>
    <xf numFmtId="167" fontId="0" fillId="0" borderId="1" xfId="2" applyNumberFormat="1" applyFont="1" applyBorder="1"/>
    <xf numFmtId="1" fontId="2" fillId="0" borderId="1" xfId="1" applyNumberFormat="1" applyFont="1" applyFill="1" applyBorder="1"/>
    <xf numFmtId="164" fontId="2" fillId="0" borderId="1" xfId="1" applyNumberFormat="1" applyFont="1" applyFill="1" applyBorder="1"/>
    <xf numFmtId="167" fontId="2" fillId="0" borderId="0" xfId="2" applyNumberFormat="1" applyFont="1" applyFill="1"/>
    <xf numFmtId="167" fontId="2" fillId="0" borderId="1" xfId="2" applyNumberFormat="1" applyFont="1" applyFill="1" applyBorder="1"/>
    <xf numFmtId="164" fontId="2" fillId="2" borderId="1" xfId="1" applyNumberFormat="1" applyFont="1" applyFill="1" applyBorder="1"/>
    <xf numFmtId="0" fontId="0" fillId="0" borderId="1" xfId="0" applyBorder="1"/>
    <xf numFmtId="9" fontId="0" fillId="0" borderId="1" xfId="0" applyNumberFormat="1" applyBorder="1"/>
    <xf numFmtId="167" fontId="0" fillId="0" borderId="0" xfId="0" applyNumberFormat="1"/>
    <xf numFmtId="0" fontId="2" fillId="0" borderId="1" xfId="0" applyFont="1" applyBorder="1"/>
    <xf numFmtId="9" fontId="0" fillId="0" borderId="1" xfId="2" applyFont="1" applyBorder="1"/>
    <xf numFmtId="169" fontId="0" fillId="0" borderId="0" xfId="0" applyNumberFormat="1"/>
    <xf numFmtId="167" fontId="4" fillId="0" borderId="1" xfId="2" applyNumberFormat="1" applyFont="1" applyBorder="1"/>
    <xf numFmtId="167" fontId="0" fillId="0" borderId="1" xfId="0" applyNumberFormat="1" applyBorder="1"/>
    <xf numFmtId="167" fontId="0" fillId="2" borderId="0" xfId="0" applyNumberFormat="1" applyFill="1"/>
    <xf numFmtId="0" fontId="14" fillId="0" borderId="0" xfId="0" applyFont="1"/>
    <xf numFmtId="0" fontId="0" fillId="2" borderId="1" xfId="0" applyFill="1" applyBorder="1"/>
    <xf numFmtId="0" fontId="0" fillId="0" borderId="1" xfId="0" applyFont="1" applyBorder="1"/>
    <xf numFmtId="10" fontId="0" fillId="0" borderId="1" xfId="0" applyNumberFormat="1" applyBorder="1"/>
    <xf numFmtId="43" fontId="0" fillId="0" borderId="0" xfId="1" applyFont="1"/>
    <xf numFmtId="164" fontId="0" fillId="0" borderId="1" xfId="1" applyNumberFormat="1" applyFont="1" applyBorder="1"/>
  </cellXfs>
  <cellStyles count="18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  <cellStyle name="Normal 2" xfId="12"/>
    <cellStyle name="Normal 3" xfId="11"/>
    <cellStyle name="Percent" xfId="2" builtinId="5"/>
  </cellStyles>
  <dxfs count="0"/>
  <tableStyles count="0" defaultTableStyle="TableStyleMedium9" defaultPivotStyle="PivotStyleLight16"/>
  <colors>
    <mruColors>
      <color rgb="FFCC00CC"/>
      <color rgb="FFCC66FF"/>
      <color rgb="FFFFCCFF"/>
      <color rgb="FF9900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Data validation: U(0,1)</a:t>
            </a:r>
          </a:p>
        </c:rich>
      </c:tx>
      <c:layout>
        <c:manualLayout>
          <c:xMode val="edge"/>
          <c:yMode val="edge"/>
          <c:x val="0.32449030564727799"/>
          <c:y val="3.5587212375838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65319341238199"/>
          <c:y val="0.23487544483985801"/>
          <c:w val="0.63673532837943403"/>
          <c:h val="0.519572953736652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'Data Validation'!$E$16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numRef>
              <c:f>'Data Validation'!$C$17:$C$26</c:f>
              <c:numCache>
                <c:formatCode>General</c:formatCode>
                <c:ptCount val="10"/>
                <c:pt idx="0" formatCode="0.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 formatCode="0.0">
                  <c:v>0.99999999999999989</c:v>
                </c:pt>
              </c:numCache>
            </c:numRef>
          </c:cat>
          <c:val>
            <c:numRef>
              <c:f>'Data Validation'!$E$17:$E$26</c:f>
              <c:numCache>
                <c:formatCode>_-* #,##0_-;\-* #,##0_-;_-* "-"??_-;_-@_-</c:formatCode>
                <c:ptCount val="10"/>
                <c:pt idx="0">
                  <c:v>383</c:v>
                </c:pt>
                <c:pt idx="1">
                  <c:v>408</c:v>
                </c:pt>
                <c:pt idx="2">
                  <c:v>407</c:v>
                </c:pt>
                <c:pt idx="3">
                  <c:v>406</c:v>
                </c:pt>
                <c:pt idx="4">
                  <c:v>407</c:v>
                </c:pt>
                <c:pt idx="5">
                  <c:v>397</c:v>
                </c:pt>
                <c:pt idx="6">
                  <c:v>401</c:v>
                </c:pt>
                <c:pt idx="7">
                  <c:v>388</c:v>
                </c:pt>
                <c:pt idx="8">
                  <c:v>412</c:v>
                </c:pt>
                <c:pt idx="9">
                  <c:v>391</c:v>
                </c:pt>
              </c:numCache>
            </c:numRef>
          </c:val>
        </c:ser>
        <c:ser>
          <c:idx val="3"/>
          <c:order val="1"/>
          <c:tx>
            <c:strRef>
              <c:f>'Data Validation'!$F$16</c:f>
              <c:strCache>
                <c:ptCount val="1"/>
                <c:pt idx="0">
                  <c:v>Expected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'Data Validation'!$C$17:$C$26</c:f>
              <c:numCache>
                <c:formatCode>General</c:formatCode>
                <c:ptCount val="10"/>
                <c:pt idx="0" formatCode="0.0">
                  <c:v>0.1</c:v>
                </c:pt>
                <c:pt idx="1">
                  <c:v>0.2</c:v>
                </c:pt>
                <c:pt idx="2">
                  <c:v>0.30000000000000004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0.79999999999999993</c:v>
                </c:pt>
                <c:pt idx="8">
                  <c:v>0.89999999999999991</c:v>
                </c:pt>
                <c:pt idx="9" formatCode="0.0">
                  <c:v>0.99999999999999989</c:v>
                </c:pt>
              </c:numCache>
            </c:numRef>
          </c:cat>
          <c:val>
            <c:numRef>
              <c:f>'Data Validation'!$F$17:$F$26</c:f>
              <c:numCache>
                <c:formatCode>_-* #,##0_-;\-* #,##0_-;_-* "-"??_-;_-@_-</c:formatCode>
                <c:ptCount val="10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  <c:pt idx="3">
                  <c:v>400</c:v>
                </c:pt>
                <c:pt idx="4">
                  <c:v>400</c:v>
                </c:pt>
                <c:pt idx="5">
                  <c:v>400</c:v>
                </c:pt>
                <c:pt idx="6">
                  <c:v>400</c:v>
                </c:pt>
                <c:pt idx="7">
                  <c:v>400</c:v>
                </c:pt>
                <c:pt idx="8">
                  <c:v>400</c:v>
                </c:pt>
                <c:pt idx="9">
                  <c:v>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5480032"/>
        <c:axId val="495478072"/>
      </c:barChart>
      <c:catAx>
        <c:axId val="495480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Range (from x-0.1 up to x)</a:t>
                </a:r>
              </a:p>
            </c:rich>
          </c:tx>
          <c:layout>
            <c:manualLayout>
              <c:xMode val="edge"/>
              <c:yMode val="edge"/>
              <c:x val="0.29591884683769398"/>
              <c:y val="0.8790035521178229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5478072"/>
        <c:crosses val="autoZero"/>
        <c:auto val="0"/>
        <c:lblAlgn val="ctr"/>
        <c:lblOffset val="140"/>
        <c:tickLblSkip val="1"/>
        <c:tickMarkSkip val="1"/>
        <c:noMultiLvlLbl val="0"/>
      </c:catAx>
      <c:valAx>
        <c:axId val="49547807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Frequency of observation</a:t>
                </a:r>
              </a:p>
            </c:rich>
          </c:tx>
          <c:layout>
            <c:manualLayout>
              <c:xMode val="edge"/>
              <c:yMode val="edge"/>
              <c:x val="1.6326517653035302E-2"/>
              <c:y val="0.20759207219239001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54800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183769367538803"/>
          <c:y val="0.41992895764354599"/>
          <c:w val="0.14585577004487299"/>
          <c:h val="0.153520120938945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1" r="0.750000000000001" t="1" header="0.5" footer="0.5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Projected</a:t>
            </a:r>
            <a:r>
              <a:rPr lang="en-US" baseline="0"/>
              <a:t> Portfolio Value - Current Returns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Charts!$C$5</c:f>
              <c:strCache>
                <c:ptCount val="1"/>
                <c:pt idx="0">
                  <c:v>50</c:v>
                </c:pt>
              </c:strCache>
            </c:strRef>
          </c:tx>
          <c:xVal>
            <c:numRef>
              <c:f>Charts!$D$4:$X$4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Charts!$D$5:$X$5</c:f>
              <c:numCache>
                <c:formatCode>General</c:formatCode>
                <c:ptCount val="21"/>
                <c:pt idx="0">
                  <c:v>2500000</c:v>
                </c:pt>
                <c:pt idx="1">
                  <c:v>2530875</c:v>
                </c:pt>
                <c:pt idx="2">
                  <c:v>2486774.5031250003</c:v>
                </c:pt>
                <c:pt idx="3">
                  <c:v>2566848.6421256256</c:v>
                </c:pt>
                <c:pt idx="4">
                  <c:v>2496645.3317634896</c:v>
                </c:pt>
                <c:pt idx="5">
                  <c:v>2428362.0819397583</c:v>
                </c:pt>
                <c:pt idx="6">
                  <c:v>2386047.872661958</c:v>
                </c:pt>
                <c:pt idx="7">
                  <c:v>2368152.5136169936</c:v>
                </c:pt>
                <c:pt idx="8">
                  <c:v>2326887.4560672175</c:v>
                </c:pt>
                <c:pt idx="9">
                  <c:v>2263247.0841437792</c:v>
                </c:pt>
                <c:pt idx="10">
                  <c:v>2291198.1856329553</c:v>
                </c:pt>
                <c:pt idx="11">
                  <c:v>2319494.4832255226</c:v>
                </c:pt>
                <c:pt idx="12">
                  <c:v>2279077.291855318</c:v>
                </c:pt>
                <c:pt idx="13">
                  <c:v>2307223.8964097309</c:v>
                </c:pt>
                <c:pt idx="14">
                  <c:v>2335718.111530391</c:v>
                </c:pt>
                <c:pt idx="15">
                  <c:v>2318200.2256939132</c:v>
                </c:pt>
                <c:pt idx="16">
                  <c:v>2254797.4495211844</c:v>
                </c:pt>
                <c:pt idx="17">
                  <c:v>2215507.6039632778</c:v>
                </c:pt>
                <c:pt idx="18">
                  <c:v>2242869.1228722245</c:v>
                </c:pt>
                <c:pt idx="19">
                  <c:v>2315089.5086287102</c:v>
                </c:pt>
                <c:pt idx="20">
                  <c:v>2251771.8105677152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100</c:v>
                </c:pt>
              </c:strCache>
            </c:strRef>
          </c:tx>
          <c:xVal>
            <c:numRef>
              <c:f>Charts!$D$4:$X$4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Charts!$D$6:$X$6</c:f>
              <c:numCache>
                <c:formatCode>General</c:formatCode>
                <c:ptCount val="21"/>
                <c:pt idx="0">
                  <c:v>2500000</c:v>
                </c:pt>
                <c:pt idx="1">
                  <c:v>2481250</c:v>
                </c:pt>
                <c:pt idx="2">
                  <c:v>2511893.4375</c:v>
                </c:pt>
                <c:pt idx="3">
                  <c:v>2592776.4061875003</c:v>
                </c:pt>
                <c:pt idx="4">
                  <c:v>2573330.5831410941</c:v>
                </c:pt>
                <c:pt idx="5">
                  <c:v>2656191.8279182375</c:v>
                </c:pt>
                <c:pt idx="6">
                  <c:v>2583544.9814246739</c:v>
                </c:pt>
                <c:pt idx="7">
                  <c:v>2615451.7619452686</c:v>
                </c:pt>
                <c:pt idx="8">
                  <c:v>2699669.3086799062</c:v>
                </c:pt>
                <c:pt idx="9">
                  <c:v>2786598.6604193994</c:v>
                </c:pt>
                <c:pt idx="10">
                  <c:v>2821013.1538755791</c:v>
                </c:pt>
                <c:pt idx="11">
                  <c:v>2771856.9996692971</c:v>
                </c:pt>
                <c:pt idx="12">
                  <c:v>2696046.7107283422</c:v>
                </c:pt>
                <c:pt idx="13">
                  <c:v>2675826.36039788</c:v>
                </c:pt>
                <c:pt idx="14">
                  <c:v>2629200.0860679471</c:v>
                </c:pt>
                <c:pt idx="15">
                  <c:v>2609481.0854224376</c:v>
                </c:pt>
                <c:pt idx="16">
                  <c:v>2589909.9772817693</c:v>
                </c:pt>
                <c:pt idx="17">
                  <c:v>2544780.7959276345</c:v>
                </c:pt>
                <c:pt idx="18">
                  <c:v>2475181.0411590138</c:v>
                </c:pt>
                <c:pt idx="19">
                  <c:v>2407484.8396833148</c:v>
                </c:pt>
                <c:pt idx="20">
                  <c:v>2389428.7033856902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Charts!$C$7</c:f>
              <c:strCache>
                <c:ptCount val="1"/>
                <c:pt idx="0">
                  <c:v>150</c:v>
                </c:pt>
              </c:strCache>
            </c:strRef>
          </c:tx>
          <c:xVal>
            <c:numRef>
              <c:f>Charts!$D$4:$X$4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Charts!$D$7:$X$7</c:f>
              <c:numCache>
                <c:formatCode>General</c:formatCode>
                <c:ptCount val="21"/>
                <c:pt idx="0">
                  <c:v>2500000</c:v>
                </c:pt>
                <c:pt idx="1">
                  <c:v>2580500</c:v>
                </c:pt>
                <c:pt idx="2">
                  <c:v>2612369.1750000003</c:v>
                </c:pt>
                <c:pt idx="3">
                  <c:v>2592776.4061875003</c:v>
                </c:pt>
                <c:pt idx="4">
                  <c:v>2547597.2773096832</c:v>
                </c:pt>
                <c:pt idx="5">
                  <c:v>2579060.103684458</c:v>
                </c:pt>
                <c:pt idx="6">
                  <c:v>2534119.9813777562</c:v>
                </c:pt>
                <c:pt idx="7">
                  <c:v>2489962.9407022488</c:v>
                </c:pt>
                <c:pt idx="8">
                  <c:v>2421862.454274042</c:v>
                </c:pt>
                <c:pt idx="9">
                  <c:v>2499846.4253016664</c:v>
                </c:pt>
                <c:pt idx="10">
                  <c:v>2530719.5286541423</c:v>
                </c:pt>
                <c:pt idx="11">
                  <c:v>2561973.9148330214</c:v>
                </c:pt>
                <c:pt idx="12">
                  <c:v>2542759.1104717739</c:v>
                </c:pt>
                <c:pt idx="13">
                  <c:v>2473214.6488003712</c:v>
                </c:pt>
                <c:pt idx="14">
                  <c:v>2454665.5389343686</c:v>
                </c:pt>
                <c:pt idx="15">
                  <c:v>2533705.7692880556</c:v>
                </c:pt>
                <c:pt idx="16">
                  <c:v>2489555.946258211</c:v>
                </c:pt>
                <c:pt idx="17">
                  <c:v>2569719.6477277256</c:v>
                </c:pt>
                <c:pt idx="18">
                  <c:v>2550446.7503697677</c:v>
                </c:pt>
                <c:pt idx="19">
                  <c:v>2531318.3997419947</c:v>
                </c:pt>
                <c:pt idx="20">
                  <c:v>2562580.1819788083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478856"/>
        <c:axId val="495463568"/>
      </c:scatterChart>
      <c:valAx>
        <c:axId val="495478856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Projection Year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95463568"/>
        <c:crosses val="autoZero"/>
        <c:crossBetween val="midCat"/>
        <c:majorUnit val="1"/>
      </c:valAx>
      <c:valAx>
        <c:axId val="495463568"/>
        <c:scaling>
          <c:orientation val="minMax"/>
          <c:min val="15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Bond Value (£)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954788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Charts!#REF!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Charts!#REF!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invertIfNegative val="0"/>
          <c:val>
            <c:numRef>
              <c:f>Charts!#REF!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Charts!#REF!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5462392"/>
        <c:axId val="495458472"/>
      </c:barChart>
      <c:catAx>
        <c:axId val="495462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95458472"/>
        <c:crosses val="autoZero"/>
        <c:auto val="1"/>
        <c:lblAlgn val="ctr"/>
        <c:lblOffset val="100"/>
        <c:noMultiLvlLbl val="0"/>
      </c:catAx>
      <c:valAx>
        <c:axId val="495458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5462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Projected</a:t>
            </a:r>
            <a:r>
              <a:rPr lang="en-US" baseline="0"/>
              <a:t> Portfolio Value - Alternative Returns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Charts!$C$29</c:f>
              <c:strCache>
                <c:ptCount val="1"/>
                <c:pt idx="0">
                  <c:v>50</c:v>
                </c:pt>
              </c:strCache>
            </c:strRef>
          </c:tx>
          <c:xVal>
            <c:numRef>
              <c:f>Charts!$D$28:$X$28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Charts!$D$29:$X$29</c:f>
              <c:numCache>
                <c:formatCode>General</c:formatCode>
                <c:ptCount val="21"/>
                <c:pt idx="0">
                  <c:v>2500000</c:v>
                </c:pt>
                <c:pt idx="1">
                  <c:v>2362941.7314388473</c:v>
                </c:pt>
                <c:pt idx="2">
                  <c:v>2419513.9046759275</c:v>
                </c:pt>
                <c:pt idx="3">
                  <c:v>2477440.495900631</c:v>
                </c:pt>
                <c:pt idx="4">
                  <c:v>2536753.9317987333</c:v>
                </c:pt>
                <c:pt idx="5">
                  <c:v>2497584.0532661676</c:v>
                </c:pt>
                <c:pt idx="6">
                  <c:v>2434428.8047360098</c:v>
                </c:pt>
                <c:pt idx="7">
                  <c:v>2348902.1444287333</c:v>
                </c:pt>
                <c:pt idx="8">
                  <c:v>2405138.1900593028</c:v>
                </c:pt>
                <c:pt idx="9">
                  <c:v>2320640.5713271066</c:v>
                </c:pt>
                <c:pt idx="10">
                  <c:v>2376199.9948521941</c:v>
                </c:pt>
                <c:pt idx="11">
                  <c:v>2292719.0364497509</c:v>
                </c:pt>
                <c:pt idx="12">
                  <c:v>2212170.9416239802</c:v>
                </c:pt>
                <c:pt idx="13">
                  <c:v>2156232.8019538647</c:v>
                </c:pt>
                <c:pt idx="14">
                  <c:v>2207856.0705214441</c:v>
                </c:pt>
                <c:pt idx="15">
                  <c:v>2217239.9795694272</c:v>
                </c:pt>
                <c:pt idx="16">
                  <c:v>2139343.6245051799</c:v>
                </c:pt>
                <c:pt idx="17">
                  <c:v>2106310.1367628868</c:v>
                </c:pt>
                <c:pt idx="18">
                  <c:v>2053048.8501227475</c:v>
                </c:pt>
                <c:pt idx="19">
                  <c:v>2061774.791970971</c:v>
                </c:pt>
                <c:pt idx="20">
                  <c:v>2029939.0403236896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Charts!$C$30</c:f>
              <c:strCache>
                <c:ptCount val="1"/>
                <c:pt idx="0">
                  <c:v>100</c:v>
                </c:pt>
              </c:strCache>
            </c:strRef>
          </c:tx>
          <c:xVal>
            <c:numRef>
              <c:f>Charts!$D$28:$X$28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Charts!$D$30:$X$30</c:f>
              <c:numCache>
                <c:formatCode>General</c:formatCode>
                <c:ptCount val="21"/>
                <c:pt idx="0">
                  <c:v>2500000</c:v>
                </c:pt>
                <c:pt idx="1">
                  <c:v>2362941.7314388473</c:v>
                </c:pt>
                <c:pt idx="2">
                  <c:v>2419513.9046759275</c:v>
                </c:pt>
                <c:pt idx="3">
                  <c:v>2429797.4094410036</c:v>
                </c:pt>
                <c:pt idx="4">
                  <c:v>2487970.2023410653</c:v>
                </c:pt>
                <c:pt idx="5">
                  <c:v>2351571.4470752222</c:v>
                </c:pt>
                <c:pt idx="6">
                  <c:v>2407871.3995934352</c:v>
                </c:pt>
                <c:pt idx="7">
                  <c:v>2323277.7573986016</c:v>
                </c:pt>
                <c:pt idx="8">
                  <c:v>2287404.1527836723</c:v>
                </c:pt>
                <c:pt idx="9">
                  <c:v>2342167.8493542592</c:v>
                </c:pt>
                <c:pt idx="10">
                  <c:v>2398242.6664185403</c:v>
                </c:pt>
                <c:pt idx="11">
                  <c:v>2455659.9940589359</c:v>
                </c:pt>
                <c:pt idx="12">
                  <c:v>2393564.8597520269</c:v>
                </c:pt>
                <c:pt idx="13">
                  <c:v>2356605.9558390151</c:v>
                </c:pt>
                <c:pt idx="14">
                  <c:v>2366622.0869839704</c:v>
                </c:pt>
                <c:pt idx="15">
                  <c:v>2330079.204949717</c:v>
                </c:pt>
                <c:pt idx="16">
                  <c:v>2294100.5795556405</c:v>
                </c:pt>
                <c:pt idx="17">
                  <c:v>2303851.0481087789</c:v>
                </c:pt>
                <c:pt idx="18">
                  <c:v>2359008.5066579897</c:v>
                </c:pt>
                <c:pt idx="19">
                  <c:v>2299357.3536455776</c:v>
                </c:pt>
                <c:pt idx="20">
                  <c:v>2218576.0406214697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Charts!$C$31</c:f>
              <c:strCache>
                <c:ptCount val="1"/>
                <c:pt idx="0">
                  <c:v>150</c:v>
                </c:pt>
              </c:strCache>
            </c:strRef>
          </c:tx>
          <c:xVal>
            <c:numRef>
              <c:f>Charts!$D$28:$X$28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Charts!$D$31:$X$31</c:f>
              <c:numCache>
                <c:formatCode>General</c:formatCode>
                <c:ptCount val="21"/>
                <c:pt idx="0">
                  <c:v>2500000</c:v>
                </c:pt>
                <c:pt idx="1">
                  <c:v>2559853.5423920844</c:v>
                </c:pt>
                <c:pt idx="2">
                  <c:v>2520326.9840374244</c:v>
                </c:pt>
                <c:pt idx="3">
                  <c:v>2531038.968167712</c:v>
                </c:pt>
                <c:pt idx="4">
                  <c:v>2741153.0674831448</c:v>
                </c:pt>
                <c:pt idx="5">
                  <c:v>2698827.0730906371</c:v>
                </c:pt>
                <c:pt idx="6">
                  <c:v>2657154.6320595108</c:v>
                </c:pt>
                <c:pt idx="7">
                  <c:v>2616125.6529081054</c:v>
                </c:pt>
                <c:pt idx="8">
                  <c:v>2549972.8979770085</c:v>
                </c:pt>
                <c:pt idx="9">
                  <c:v>2560810.8842338691</c:v>
                </c:pt>
                <c:pt idx="10">
                  <c:v>2470844.1527439347</c:v>
                </c:pt>
                <c:pt idx="11">
                  <c:v>2481345.8231701292</c:v>
                </c:pt>
                <c:pt idx="12">
                  <c:v>2540752.7581367432</c:v>
                </c:pt>
                <c:pt idx="13">
                  <c:v>2501521.1339456928</c:v>
                </c:pt>
                <c:pt idx="14">
                  <c:v>2462895.28311521</c:v>
                </c:pt>
                <c:pt idx="15">
                  <c:v>2376368.5348933698</c:v>
                </c:pt>
                <c:pt idx="16">
                  <c:v>2386468.6616605381</c:v>
                </c:pt>
                <c:pt idx="17">
                  <c:v>2302626.9431585525</c:v>
                </c:pt>
                <c:pt idx="18">
                  <c:v>2312413.6507680439</c:v>
                </c:pt>
                <c:pt idx="19">
                  <c:v>2367776.1101577557</c:v>
                </c:pt>
                <c:pt idx="20">
                  <c:v>2424464.0252714725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460824"/>
        <c:axId val="495453768"/>
      </c:scatterChart>
      <c:valAx>
        <c:axId val="495460824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Projection Year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95453768"/>
        <c:crosses val="autoZero"/>
        <c:crossBetween val="midCat"/>
        <c:majorUnit val="1"/>
      </c:valAx>
      <c:valAx>
        <c:axId val="495453768"/>
        <c:scaling>
          <c:orientation val="minMax"/>
          <c:min val="15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Bond</a:t>
                </a:r>
                <a:r>
                  <a:rPr lang="en-US" baseline="0"/>
                  <a:t> Value (£)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954608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Comparison</a:t>
            </a:r>
            <a:r>
              <a:rPr lang="en-US" baseline="0"/>
              <a:t> of Charge Income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Charts!$C$52</c:f>
              <c:strCache>
                <c:ptCount val="1"/>
                <c:pt idx="0">
                  <c:v>Max</c:v>
                </c:pt>
              </c:strCache>
            </c:strRef>
          </c:tx>
          <c:invertIfNegative val="0"/>
          <c:cat>
            <c:strRef>
              <c:f>Charts!$D$51:$E$51</c:f>
              <c:strCache>
                <c:ptCount val="2"/>
                <c:pt idx="0">
                  <c:v>Current Returns</c:v>
                </c:pt>
                <c:pt idx="1">
                  <c:v>Alternative Returns</c:v>
                </c:pt>
              </c:strCache>
            </c:strRef>
          </c:cat>
          <c:val>
            <c:numRef>
              <c:f>Charts!$D$52:$E$52</c:f>
              <c:numCache>
                <c:formatCode>_-* #,##0_-;\-* #,##0_-;_-* "-"??_-;_-@_-</c:formatCode>
                <c:ptCount val="2"/>
                <c:pt idx="0">
                  <c:v>441008.48878501926</c:v>
                </c:pt>
                <c:pt idx="1">
                  <c:v>501773.40857914422</c:v>
                </c:pt>
              </c:numCache>
            </c:numRef>
          </c:val>
        </c:ser>
        <c:ser>
          <c:idx val="1"/>
          <c:order val="1"/>
          <c:tx>
            <c:strRef>
              <c:f>Charts!$C$53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cat>
            <c:strRef>
              <c:f>Charts!$D$51:$E$51</c:f>
              <c:strCache>
                <c:ptCount val="2"/>
                <c:pt idx="0">
                  <c:v>Current Returns</c:v>
                </c:pt>
                <c:pt idx="1">
                  <c:v>Alternative Returns</c:v>
                </c:pt>
              </c:strCache>
            </c:strRef>
          </c:cat>
          <c:val>
            <c:numRef>
              <c:f>Charts!$D$53:$E$53</c:f>
              <c:numCache>
                <c:formatCode>_-* #,##0_-;\-* #,##0_-;_-* "-"??_-;_-@_-</c:formatCode>
                <c:ptCount val="2"/>
                <c:pt idx="0">
                  <c:v>372193.28147338243</c:v>
                </c:pt>
                <c:pt idx="1">
                  <c:v>370444.18274643167</c:v>
                </c:pt>
              </c:numCache>
            </c:numRef>
          </c:val>
        </c:ser>
        <c:ser>
          <c:idx val="2"/>
          <c:order val="2"/>
          <c:tx>
            <c:strRef>
              <c:f>Charts!$C$54</c:f>
              <c:strCache>
                <c:ptCount val="1"/>
                <c:pt idx="0">
                  <c:v>Min</c:v>
                </c:pt>
              </c:strCache>
            </c:strRef>
          </c:tx>
          <c:invertIfNegative val="0"/>
          <c:cat>
            <c:strRef>
              <c:f>Charts!$D$51:$E$51</c:f>
              <c:strCache>
                <c:ptCount val="2"/>
                <c:pt idx="0">
                  <c:v>Current Returns</c:v>
                </c:pt>
                <c:pt idx="1">
                  <c:v>Alternative Returns</c:v>
                </c:pt>
              </c:strCache>
            </c:strRef>
          </c:cat>
          <c:val>
            <c:numRef>
              <c:f>Charts!$D$54:$E$54</c:f>
              <c:numCache>
                <c:formatCode>_-* #,##0_-;\-* #,##0_-;_-* "-"??_-;_-@_-</c:formatCode>
                <c:ptCount val="2"/>
                <c:pt idx="0">
                  <c:v>316680.90624886105</c:v>
                </c:pt>
                <c:pt idx="1">
                  <c:v>290861.56246808311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95463176"/>
        <c:axId val="495464352"/>
      </c:barChart>
      <c:catAx>
        <c:axId val="495463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95464352"/>
        <c:crosses val="autoZero"/>
        <c:auto val="1"/>
        <c:lblAlgn val="ctr"/>
        <c:lblOffset val="100"/>
        <c:noMultiLvlLbl val="0"/>
      </c:catAx>
      <c:valAx>
        <c:axId val="495464352"/>
        <c:scaling>
          <c:orientation val="minMax"/>
          <c:min val="-0.0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Charge Income</a:t>
                </a:r>
              </a:p>
            </c:rich>
          </c:tx>
          <c:overlay val="0"/>
        </c:title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4954631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3</xdr:row>
      <xdr:rowOff>104775</xdr:rowOff>
    </xdr:from>
    <xdr:to>
      <xdr:col>16</xdr:col>
      <xdr:colOff>133350</xdr:colOff>
      <xdr:row>20</xdr:row>
      <xdr:rowOff>28575</xdr:rowOff>
    </xdr:to>
    <xdr:graphicFrame macro="">
      <xdr:nvGraphicFramePr>
        <xdr:cNvPr id="206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812800</xdr:colOff>
      <xdr:row>1</xdr:row>
      <xdr:rowOff>133460</xdr:rowOff>
    </xdr:from>
    <xdr:to>
      <xdr:col>30</xdr:col>
      <xdr:colOff>520700</xdr:colOff>
      <xdr:row>10</xdr:row>
      <xdr:rowOff>114299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43600" y="336660"/>
          <a:ext cx="2298700" cy="14921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8</xdr:row>
      <xdr:rowOff>55562</xdr:rowOff>
    </xdr:from>
    <xdr:to>
      <xdr:col>8</xdr:col>
      <xdr:colOff>60325</xdr:colOff>
      <xdr:row>25</xdr:row>
      <xdr:rowOff>46037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260349</xdr:colOff>
      <xdr:row>26</xdr:row>
      <xdr:rowOff>112712</xdr:rowOff>
    </xdr:from>
    <xdr:to>
      <xdr:col>20</xdr:col>
      <xdr:colOff>593724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12700</xdr:colOff>
      <xdr:row>32</xdr:row>
      <xdr:rowOff>50800</xdr:rowOff>
    </xdr:from>
    <xdr:to>
      <xdr:col>8</xdr:col>
      <xdr:colOff>63500</xdr:colOff>
      <xdr:row>49</xdr:row>
      <xdr:rowOff>50800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6350</xdr:colOff>
      <xdr:row>55</xdr:row>
      <xdr:rowOff>0</xdr:rowOff>
    </xdr:from>
    <xdr:to>
      <xdr:col>6</xdr:col>
      <xdr:colOff>44450</xdr:colOff>
      <xdr:row>73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lg210\AppData\Local\Microsoft\Windows\Temporary%20Internet%20Files\Content.Outlook\D1D7YZPZ\First%20draft%20(CJC)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petitions"/>
      <sheetName val="Veteran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06"/>
  <sheetViews>
    <sheetView workbookViewId="0">
      <selection activeCell="D36" sqref="D36"/>
    </sheetView>
  </sheetViews>
  <sheetFormatPr defaultColWidth="8.85546875" defaultRowHeight="12.75" x14ac:dyDescent="0.2"/>
  <cols>
    <col min="2" max="21" width="9.42578125" bestFit="1" customWidth="1"/>
  </cols>
  <sheetData>
    <row r="1" spans="1:70" ht="15.75" x14ac:dyDescent="0.25">
      <c r="A1" s="2" t="s">
        <v>0</v>
      </c>
      <c r="B1" s="23"/>
    </row>
    <row r="3" spans="1:70" x14ac:dyDescent="0.2">
      <c r="B3" s="23">
        <v>0.19611455935783706</v>
      </c>
      <c r="C3" s="23">
        <v>4.2187947086985589E-2</v>
      </c>
      <c r="D3" s="23">
        <v>0.18992885239662982</v>
      </c>
      <c r="E3" s="23">
        <v>0.34261111529787036</v>
      </c>
      <c r="F3" s="23">
        <v>0.41901357320425126</v>
      </c>
      <c r="G3" s="23">
        <v>0.24570459307738024</v>
      </c>
      <c r="H3" s="23">
        <v>0.72057402326229059</v>
      </c>
      <c r="I3" s="23">
        <v>0.52126871507109984</v>
      </c>
      <c r="J3" s="23">
        <v>7.3289463967733171E-2</v>
      </c>
      <c r="K3" s="23">
        <v>0.64930213262481018</v>
      </c>
      <c r="L3" s="23">
        <v>0.72634047474935415</v>
      </c>
      <c r="M3" s="23">
        <v>0.9315111613434105</v>
      </c>
      <c r="N3" s="23">
        <v>0.51328391976948007</v>
      </c>
      <c r="O3" s="23">
        <v>0.53795256134212477</v>
      </c>
      <c r="P3" s="23">
        <v>2.9506352753850829E-3</v>
      </c>
      <c r="Q3" s="23">
        <v>0.39220561020946509</v>
      </c>
      <c r="R3" s="23">
        <v>5.3719930047491427E-2</v>
      </c>
      <c r="S3" s="23">
        <v>0.27863084799276461</v>
      </c>
      <c r="T3" s="23">
        <v>0.90536172491797262</v>
      </c>
      <c r="U3" s="23">
        <v>0.16426289519158721</v>
      </c>
      <c r="V3" s="1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</row>
    <row r="4" spans="1:70" x14ac:dyDescent="0.2">
      <c r="B4" s="23">
        <v>0.21952176693845848</v>
      </c>
      <c r="C4" s="23">
        <v>0.38563707297533689</v>
      </c>
      <c r="D4" s="23">
        <v>0.80810520323317969</v>
      </c>
      <c r="E4" s="23">
        <v>0.44204646563368999</v>
      </c>
      <c r="F4" s="23">
        <v>0.1582188809753633</v>
      </c>
      <c r="G4" s="23">
        <v>0.54433157934175114</v>
      </c>
      <c r="H4" s="23">
        <v>0.20822925237414702</v>
      </c>
      <c r="I4" s="23">
        <v>0.26927250537436209</v>
      </c>
      <c r="J4" s="23">
        <v>0.75337486125035957</v>
      </c>
      <c r="K4" s="23">
        <v>8.3593161899245372E-2</v>
      </c>
      <c r="L4" s="23">
        <v>0.72187021450865718</v>
      </c>
      <c r="M4" s="23">
        <v>0.7511902026593692</v>
      </c>
      <c r="N4" s="23">
        <v>0.89123753538840833</v>
      </c>
      <c r="O4" s="23">
        <v>0.94184987598560865</v>
      </c>
      <c r="P4" s="23">
        <v>0.8550031358347796</v>
      </c>
      <c r="Q4" s="23">
        <v>0.65389444620212811</v>
      </c>
      <c r="R4" s="23">
        <v>9.3120361772025539E-3</v>
      </c>
      <c r="S4" s="23">
        <v>7.6394319055707038E-3</v>
      </c>
      <c r="T4" s="23">
        <v>0.20975126768741748</v>
      </c>
      <c r="U4" s="23">
        <v>3.0332249357587049E-2</v>
      </c>
      <c r="V4" s="1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</row>
    <row r="5" spans="1:70" x14ac:dyDescent="0.2">
      <c r="B5" s="23">
        <v>0.85188138269589353</v>
      </c>
      <c r="C5" s="23">
        <v>0.82211372836196939</v>
      </c>
      <c r="D5" s="23">
        <v>0.73668804492883477</v>
      </c>
      <c r="E5" s="23">
        <v>0.76123674599836633</v>
      </c>
      <c r="F5" s="23">
        <v>0.89860837945536542</v>
      </c>
      <c r="G5" s="23">
        <v>0.43150614840203649</v>
      </c>
      <c r="H5" s="23">
        <v>0.7631177388156557</v>
      </c>
      <c r="I5" s="23">
        <v>0.41470444532904216</v>
      </c>
      <c r="J5" s="23">
        <v>0.44353333377459825</v>
      </c>
      <c r="K5" s="23">
        <v>4.3396599864400587E-2</v>
      </c>
      <c r="L5" s="23">
        <v>0.25149019597044031</v>
      </c>
      <c r="M5" s="23">
        <v>0.83661804645540949</v>
      </c>
      <c r="N5" s="23">
        <v>0.26403692237748833</v>
      </c>
      <c r="O5" s="23">
        <v>0.67438562637214772</v>
      </c>
      <c r="P5" s="23">
        <v>0.63941315141019839</v>
      </c>
      <c r="Q5" s="23">
        <v>8.9361131069711108E-2</v>
      </c>
      <c r="R5" s="23">
        <v>0.57556095238224558</v>
      </c>
      <c r="S5" s="23">
        <v>0.93646613592712336</v>
      </c>
      <c r="T5" s="23">
        <v>0.81730082990906072</v>
      </c>
      <c r="U5" s="23">
        <v>0.80275850179559216</v>
      </c>
      <c r="V5" s="1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</row>
    <row r="6" spans="1:70" x14ac:dyDescent="0.2">
      <c r="B6" s="23">
        <v>0.9387720337270109</v>
      </c>
      <c r="C6" s="23">
        <v>0.37287054607524062</v>
      </c>
      <c r="D6" s="23">
        <v>0.32976732148495747</v>
      </c>
      <c r="E6" s="23">
        <v>0.43295710797581033</v>
      </c>
      <c r="F6" s="23">
        <v>0.88990975936596051</v>
      </c>
      <c r="G6" s="23">
        <v>0.15781248109162171</v>
      </c>
      <c r="H6" s="23">
        <v>1.4489158984213435E-2</v>
      </c>
      <c r="I6" s="23">
        <v>0.77421885476297891</v>
      </c>
      <c r="J6" s="23">
        <v>0.21447866385931946</v>
      </c>
      <c r="K6" s="23">
        <v>0.53618647532565533</v>
      </c>
      <c r="L6" s="23">
        <v>0.6131587157833992</v>
      </c>
      <c r="M6" s="23">
        <v>0.84262617897693681</v>
      </c>
      <c r="N6" s="23">
        <v>0.54694624081047327</v>
      </c>
      <c r="O6" s="23">
        <v>0.85631799362105676</v>
      </c>
      <c r="P6" s="23">
        <v>9.1789477944867581E-2</v>
      </c>
      <c r="Q6" s="23">
        <v>0.58422869405456257</v>
      </c>
      <c r="R6" s="23">
        <v>0.7601526359625429</v>
      </c>
      <c r="S6" s="23">
        <v>0.71118762890433518</v>
      </c>
      <c r="T6" s="23">
        <v>0.30024321337995163</v>
      </c>
      <c r="U6" s="23">
        <v>3.8967527273229163E-2</v>
      </c>
      <c r="V6" s="1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</row>
    <row r="7" spans="1:70" x14ac:dyDescent="0.2">
      <c r="B7" s="23">
        <v>0.44780940807994307</v>
      </c>
      <c r="C7" s="23">
        <v>0.87690556372871253</v>
      </c>
      <c r="D7" s="23">
        <v>0.37276969497616563</v>
      </c>
      <c r="E7" s="23">
        <v>7.8246336051536192E-2</v>
      </c>
      <c r="F7" s="23">
        <v>0.9701999882207667</v>
      </c>
      <c r="G7" s="23">
        <v>0.55199563216281655</v>
      </c>
      <c r="H7" s="23">
        <v>5.2724444549254401E-2</v>
      </c>
      <c r="I7" s="23">
        <v>0.30589302004352548</v>
      </c>
      <c r="J7" s="23">
        <v>0.14674988498646058</v>
      </c>
      <c r="K7" s="23">
        <v>0.10555951677601405</v>
      </c>
      <c r="L7" s="23">
        <v>0.33830352664595642</v>
      </c>
      <c r="M7" s="23">
        <v>0.98599695588684388</v>
      </c>
      <c r="N7" s="23">
        <v>0.50734536664595975</v>
      </c>
      <c r="O7" s="23">
        <v>0.5261933114377414</v>
      </c>
      <c r="P7" s="23">
        <v>0.24127771575839452</v>
      </c>
      <c r="Q7" s="23">
        <v>0.4868524370003936</v>
      </c>
      <c r="R7" s="23">
        <v>0.27143162287540246</v>
      </c>
      <c r="S7" s="23">
        <v>0.35164033930939687</v>
      </c>
      <c r="T7" s="23">
        <v>0.19731622718965847</v>
      </c>
      <c r="U7" s="23">
        <v>0.73833047626728732</v>
      </c>
      <c r="V7" s="1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</row>
    <row r="8" spans="1:70" x14ac:dyDescent="0.2">
      <c r="B8" s="23">
        <v>0.62146250897474542</v>
      </c>
      <c r="C8" s="23">
        <v>0.60045200818511135</v>
      </c>
      <c r="D8" s="23">
        <v>8.5549434749163211E-2</v>
      </c>
      <c r="E8" s="23">
        <v>0.53890199081627732</v>
      </c>
      <c r="F8" s="23">
        <v>0.78361499896508968</v>
      </c>
      <c r="G8" s="23">
        <v>0.369798387343239</v>
      </c>
      <c r="H8" s="23">
        <v>0.57127499445536745</v>
      </c>
      <c r="I8" s="23">
        <v>0.5370266862538986</v>
      </c>
      <c r="J8" s="23">
        <v>0.56989760336243056</v>
      </c>
      <c r="K8" s="23">
        <v>0.24938321447683565</v>
      </c>
      <c r="L8" s="23">
        <v>0.21403346007079194</v>
      </c>
      <c r="M8" s="23">
        <v>0.31407686365786602</v>
      </c>
      <c r="N8" s="23">
        <v>0.33107073236525231</v>
      </c>
      <c r="O8" s="23">
        <v>0.90078537708460871</v>
      </c>
      <c r="P8" s="23">
        <v>0.85069770182832816</v>
      </c>
      <c r="Q8" s="23">
        <v>0.64475815875068743</v>
      </c>
      <c r="R8" s="23">
        <v>0.94885244161261972</v>
      </c>
      <c r="S8" s="23">
        <v>0.92103669268432165</v>
      </c>
      <c r="T8" s="23">
        <v>0.85942489466475624</v>
      </c>
      <c r="U8" s="23">
        <v>0.57625336248518078</v>
      </c>
      <c r="V8" s="1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</row>
    <row r="9" spans="1:70" x14ac:dyDescent="0.2">
      <c r="B9" s="23">
        <v>6.6296130106934914E-2</v>
      </c>
      <c r="C9" s="23">
        <v>0.84080417335527446</v>
      </c>
      <c r="D9" s="23">
        <v>0.20583773696791019</v>
      </c>
      <c r="E9" s="23">
        <v>2.5625357058457254E-2</v>
      </c>
      <c r="F9" s="23">
        <v>0.89878935144949346</v>
      </c>
      <c r="G9" s="23">
        <v>0.16926489509137699</v>
      </c>
      <c r="H9" s="23">
        <v>0.26517927016367238</v>
      </c>
      <c r="I9" s="23">
        <v>0.12905628362361732</v>
      </c>
      <c r="J9" s="23">
        <v>0.34068919100648476</v>
      </c>
      <c r="K9" s="23">
        <v>0.5283207131897748</v>
      </c>
      <c r="L9" s="23">
        <v>0.2349806879105617</v>
      </c>
      <c r="M9" s="23">
        <v>0.58052131222993919</v>
      </c>
      <c r="N9" s="23">
        <v>0.37208828451106502</v>
      </c>
      <c r="O9" s="23">
        <v>0.81165988631778085</v>
      </c>
      <c r="P9" s="23">
        <v>0.15072053249946782</v>
      </c>
      <c r="Q9" s="23">
        <v>0.23943363281060426</v>
      </c>
      <c r="R9" s="23">
        <v>0.25672565330262909</v>
      </c>
      <c r="S9" s="23">
        <v>0.8415700059064416</v>
      </c>
      <c r="T9" s="23">
        <v>0.89123642058883246</v>
      </c>
      <c r="U9" s="23">
        <v>0.32185534718994435</v>
      </c>
      <c r="V9" s="1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</row>
    <row r="10" spans="1:70" x14ac:dyDescent="0.2">
      <c r="B10" s="23">
        <v>0.37033274087821622</v>
      </c>
      <c r="C10" s="23">
        <v>0.20695713159096429</v>
      </c>
      <c r="D10" s="23">
        <v>0.40798898878916923</v>
      </c>
      <c r="E10" s="23">
        <v>0.71046122609713169</v>
      </c>
      <c r="F10" s="23">
        <v>0.80326633024455441</v>
      </c>
      <c r="G10" s="23">
        <v>0.22591610524075401</v>
      </c>
      <c r="H10" s="23">
        <v>0.59928859313898564</v>
      </c>
      <c r="I10" s="23">
        <v>0.92476121954290003</v>
      </c>
      <c r="J10" s="23">
        <v>0.4086623804314119</v>
      </c>
      <c r="K10" s="23">
        <v>0.40178403294868203</v>
      </c>
      <c r="L10" s="23">
        <v>0.15502455488537492</v>
      </c>
      <c r="M10" s="23">
        <v>0.47587458714341002</v>
      </c>
      <c r="N10" s="23">
        <v>0.84044518580273853</v>
      </c>
      <c r="O10" s="23">
        <v>0.87107913823595218</v>
      </c>
      <c r="P10" s="23">
        <v>0.30604934699888942</v>
      </c>
      <c r="Q10" s="23">
        <v>0.76728284139620384</v>
      </c>
      <c r="R10" s="23">
        <v>0.8955604320519438</v>
      </c>
      <c r="S10" s="23">
        <v>0.13378406149606903</v>
      </c>
      <c r="T10" s="23">
        <v>0.2666684538386096</v>
      </c>
      <c r="U10" s="23">
        <v>0.707268359407493</v>
      </c>
      <c r="V10" s="1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</row>
    <row r="11" spans="1:70" x14ac:dyDescent="0.2">
      <c r="B11" s="23">
        <v>8.8367234605520983E-2</v>
      </c>
      <c r="C11" s="23">
        <v>0.90987103698914684</v>
      </c>
      <c r="D11" s="23">
        <v>0.96386093484476376</v>
      </c>
      <c r="E11" s="23">
        <v>0.56887452833422625</v>
      </c>
      <c r="F11" s="23">
        <v>0.73017313764163738</v>
      </c>
      <c r="G11" s="23">
        <v>0.71376038799366315</v>
      </c>
      <c r="H11" s="23">
        <v>0.457082436448773</v>
      </c>
      <c r="I11" s="23">
        <v>0.80850997607654229</v>
      </c>
      <c r="J11" s="23">
        <v>0.63806384252920123</v>
      </c>
      <c r="K11" s="23">
        <v>0.73806727035428921</v>
      </c>
      <c r="L11" s="23">
        <v>0.77551519194951424</v>
      </c>
      <c r="M11" s="23">
        <v>0.15539650090463841</v>
      </c>
      <c r="N11" s="23">
        <v>0.57217006669898085</v>
      </c>
      <c r="O11" s="23">
        <v>0.92769066201567008</v>
      </c>
      <c r="P11" s="23">
        <v>0.51628912239214786</v>
      </c>
      <c r="Q11" s="23">
        <v>0.5472977663104025</v>
      </c>
      <c r="R11" s="23">
        <v>0.70440223959010162</v>
      </c>
      <c r="S11" s="23">
        <v>0.47989775571429683</v>
      </c>
      <c r="T11" s="23">
        <v>0.58928197808007454</v>
      </c>
      <c r="U11" s="23">
        <v>0.32154361830138989</v>
      </c>
      <c r="V11" s="1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</row>
    <row r="12" spans="1:70" x14ac:dyDescent="0.2">
      <c r="B12" s="23">
        <v>9.8663254103463771E-2</v>
      </c>
      <c r="C12" s="23">
        <v>0.86487299024463971</v>
      </c>
      <c r="D12" s="23">
        <v>7.0191520312341216E-2</v>
      </c>
      <c r="E12" s="23">
        <v>0.49438705062610011</v>
      </c>
      <c r="F12" s="23">
        <v>6.9747450959276924E-2</v>
      </c>
      <c r="G12" s="23">
        <v>0.82218200180007628</v>
      </c>
      <c r="H12" s="23">
        <v>0.54946852639960198</v>
      </c>
      <c r="I12" s="23">
        <v>0.72960659860000554</v>
      </c>
      <c r="J12" s="23">
        <v>0.31208156949381416</v>
      </c>
      <c r="K12" s="23">
        <v>3.1013020684678483E-2</v>
      </c>
      <c r="L12" s="23">
        <v>0.31391232313924067</v>
      </c>
      <c r="M12" s="23">
        <v>0.46956257876780516</v>
      </c>
      <c r="N12" s="23">
        <v>0.69057328769417836</v>
      </c>
      <c r="O12" s="23">
        <v>0.14796932682875841</v>
      </c>
      <c r="P12" s="23">
        <v>0.43920465932265929</v>
      </c>
      <c r="Q12" s="23">
        <v>0.81069912223414387</v>
      </c>
      <c r="R12" s="23">
        <v>0.10835777516965972</v>
      </c>
      <c r="S12" s="23">
        <v>0.43420358640752366</v>
      </c>
      <c r="T12" s="23">
        <v>0.6597418893430026</v>
      </c>
      <c r="U12" s="23">
        <v>7.7869678290179656E-2</v>
      </c>
      <c r="V12" s="1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</row>
    <row r="13" spans="1:70" x14ac:dyDescent="0.2">
      <c r="B13" s="23">
        <v>0.82407668774308618</v>
      </c>
      <c r="C13" s="23">
        <v>0.21177916268394092</v>
      </c>
      <c r="D13" s="23">
        <v>0.34022315377007228</v>
      </c>
      <c r="E13" s="23">
        <v>0.85961052692935103</v>
      </c>
      <c r="F13" s="23">
        <v>0.386250360982754</v>
      </c>
      <c r="G13" s="23">
        <v>0.98285213919542758</v>
      </c>
      <c r="H13" s="23">
        <v>0.88702614241945399</v>
      </c>
      <c r="I13" s="23">
        <v>0.3115754398844619</v>
      </c>
      <c r="J13" s="23">
        <v>0.12672965553982196</v>
      </c>
      <c r="K13" s="23">
        <v>0.31438203817220811</v>
      </c>
      <c r="L13" s="23">
        <v>0.56186463783592611</v>
      </c>
      <c r="M13" s="23">
        <v>0.9669162338559032</v>
      </c>
      <c r="N13" s="23">
        <v>0.28301128085938232</v>
      </c>
      <c r="O13" s="23">
        <v>7.1936518324346221E-2</v>
      </c>
      <c r="P13" s="23">
        <v>0.31240911448226683</v>
      </c>
      <c r="Q13" s="23">
        <v>0.43680668142135137</v>
      </c>
      <c r="R13" s="23">
        <v>0.24530197493477179</v>
      </c>
      <c r="S13" s="23">
        <v>0.71253853268078815</v>
      </c>
      <c r="T13" s="23">
        <v>7.9683339149378862E-2</v>
      </c>
      <c r="U13" s="23">
        <v>0.55739677142433508</v>
      </c>
      <c r="V13" s="1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</row>
    <row r="14" spans="1:70" x14ac:dyDescent="0.2">
      <c r="B14" s="23">
        <v>0.74882390881438732</v>
      </c>
      <c r="C14" s="23">
        <v>0.97034497290120181</v>
      </c>
      <c r="D14" s="23">
        <v>6.8612958257488144E-2</v>
      </c>
      <c r="E14" s="23">
        <v>6.4824767207352307E-2</v>
      </c>
      <c r="F14" s="23">
        <v>0.97810287787118011</v>
      </c>
      <c r="G14" s="23">
        <v>0.42708250775391188</v>
      </c>
      <c r="H14" s="23">
        <v>0.49184057748336807</v>
      </c>
      <c r="I14" s="23">
        <v>0.29998762894210806</v>
      </c>
      <c r="J14" s="23">
        <v>0.95500683236316697</v>
      </c>
      <c r="K14" s="23">
        <v>0.28818403331277287</v>
      </c>
      <c r="L14" s="23">
        <v>0.78534482883177703</v>
      </c>
      <c r="M14" s="23">
        <v>1.2224383196525412E-2</v>
      </c>
      <c r="N14" s="23">
        <v>0.20007977592888715</v>
      </c>
      <c r="O14" s="23">
        <v>0.75609608711210596</v>
      </c>
      <c r="P14" s="23">
        <v>0.21313119271870329</v>
      </c>
      <c r="Q14" s="23">
        <v>0.11344550899994454</v>
      </c>
      <c r="R14" s="23">
        <v>0.13951612577786521</v>
      </c>
      <c r="S14" s="23">
        <v>0.80795217806458763</v>
      </c>
      <c r="T14" s="23">
        <v>0.55983638644757061</v>
      </c>
      <c r="U14" s="23">
        <v>0.87301033417951956</v>
      </c>
      <c r="V14" s="1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</row>
    <row r="15" spans="1:70" x14ac:dyDescent="0.2">
      <c r="B15" s="23">
        <v>0.4130435336610595</v>
      </c>
      <c r="C15" s="23">
        <v>3.7828921802935289E-2</v>
      </c>
      <c r="D15" s="23">
        <v>0.4540332461735106</v>
      </c>
      <c r="E15" s="23">
        <v>0.73907656439231528</v>
      </c>
      <c r="F15" s="23">
        <v>0.32320544617423708</v>
      </c>
      <c r="G15" s="23">
        <v>0.28284806078592195</v>
      </c>
      <c r="H15" s="23">
        <v>0.89821534388135171</v>
      </c>
      <c r="I15" s="23">
        <v>0.34336067064992271</v>
      </c>
      <c r="J15" s="23">
        <v>0.83873874047202768</v>
      </c>
      <c r="K15" s="23">
        <v>1.3249341327793651E-2</v>
      </c>
      <c r="L15" s="23">
        <v>0.90270188809137153</v>
      </c>
      <c r="M15" s="23">
        <v>0.42278011901086832</v>
      </c>
      <c r="N15" s="23">
        <v>0.80041444573023601</v>
      </c>
      <c r="O15" s="23">
        <v>0.827737515919999</v>
      </c>
      <c r="P15" s="23">
        <v>0.38664861276332596</v>
      </c>
      <c r="Q15" s="23">
        <v>0.23837038506791386</v>
      </c>
      <c r="R15" s="23">
        <v>0.13556834046886379</v>
      </c>
      <c r="S15" s="23">
        <v>0.1477517964081152</v>
      </c>
      <c r="T15" s="23">
        <v>0.54305832941236432</v>
      </c>
      <c r="U15" s="23">
        <v>0.19760447590263364</v>
      </c>
      <c r="V15" s="1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</row>
    <row r="16" spans="1:70" x14ac:dyDescent="0.2">
      <c r="B16" s="23">
        <v>0.94396351586229865</v>
      </c>
      <c r="C16" s="23">
        <v>0.74814941266205293</v>
      </c>
      <c r="D16" s="23">
        <v>0.98407251550029506</v>
      </c>
      <c r="E16" s="23">
        <v>0.29964741947825702</v>
      </c>
      <c r="F16" s="23">
        <v>4.9875123735960925E-2</v>
      </c>
      <c r="G16" s="23">
        <v>0.72375726581644151</v>
      </c>
      <c r="H16" s="23">
        <v>0.60326350838415344</v>
      </c>
      <c r="I16" s="23">
        <v>0.53583845069405323</v>
      </c>
      <c r="J16" s="23">
        <v>0.89489663004709874</v>
      </c>
      <c r="K16" s="23">
        <v>0.18714223401933405</v>
      </c>
      <c r="L16" s="23">
        <v>0.52819170455203002</v>
      </c>
      <c r="M16" s="23">
        <v>2.3360605721049921E-2</v>
      </c>
      <c r="N16" s="23">
        <v>0.56749521798391078</v>
      </c>
      <c r="O16" s="23">
        <v>0.46884093632864643</v>
      </c>
      <c r="P16" s="23">
        <v>0.63359876112041036</v>
      </c>
      <c r="Q16" s="23">
        <v>0.45606279844100972</v>
      </c>
      <c r="R16" s="23">
        <v>0.93504388167226016</v>
      </c>
      <c r="S16" s="23">
        <v>0.35820865707182747</v>
      </c>
      <c r="T16" s="23">
        <v>0.85483786789216842</v>
      </c>
      <c r="U16" s="23">
        <v>0.66111524932528942</v>
      </c>
      <c r="V16" s="1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</row>
    <row r="17" spans="2:70" x14ac:dyDescent="0.2">
      <c r="B17" s="23">
        <v>0.66850361989431784</v>
      </c>
      <c r="C17" s="23">
        <v>0.34369772636602947</v>
      </c>
      <c r="D17" s="23">
        <v>0.95539851997146774</v>
      </c>
      <c r="E17" s="23">
        <v>0.91339500007039875</v>
      </c>
      <c r="F17" s="23">
        <v>0.8481912642909103</v>
      </c>
      <c r="G17" s="23">
        <v>0.13619859814690483</v>
      </c>
      <c r="H17" s="23">
        <v>0.85998510239376247</v>
      </c>
      <c r="I17" s="23">
        <v>0.82093919838558371</v>
      </c>
      <c r="J17" s="23">
        <v>0.84380396749577891</v>
      </c>
      <c r="K17" s="23">
        <v>0.32085499737055179</v>
      </c>
      <c r="L17" s="23">
        <v>0.15967996897841552</v>
      </c>
      <c r="M17" s="23">
        <v>0.35432325374761442</v>
      </c>
      <c r="N17" s="23">
        <v>0.84939746903266555</v>
      </c>
      <c r="O17" s="23">
        <v>0.44872132026237954</v>
      </c>
      <c r="P17" s="23">
        <v>0.30306243991654214</v>
      </c>
      <c r="Q17" s="23">
        <v>0.14474198151223006</v>
      </c>
      <c r="R17" s="23">
        <v>0.87598260216204715</v>
      </c>
      <c r="S17" s="23">
        <v>0.35323306765227214</v>
      </c>
      <c r="T17" s="23">
        <v>0.71665855184330562</v>
      </c>
      <c r="U17" s="23">
        <v>0.13227996288862542</v>
      </c>
      <c r="V17" s="1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</row>
    <row r="18" spans="2:70" x14ac:dyDescent="0.2">
      <c r="B18" s="23">
        <v>0.90212570227647815</v>
      </c>
      <c r="C18" s="23">
        <v>0.15269608580550986</v>
      </c>
      <c r="D18" s="23">
        <v>0.41668107177566838</v>
      </c>
      <c r="E18" s="23">
        <v>0.32095113135567299</v>
      </c>
      <c r="F18" s="23">
        <v>0.70248306284627671</v>
      </c>
      <c r="G18" s="23">
        <v>0.93998621629760082</v>
      </c>
      <c r="H18" s="23">
        <v>0.99394198226277841</v>
      </c>
      <c r="I18" s="23">
        <v>0.62193390048333563</v>
      </c>
      <c r="J18" s="23">
        <v>0.82991268131757012</v>
      </c>
      <c r="K18" s="23">
        <v>0.25604824357746314</v>
      </c>
      <c r="L18" s="23">
        <v>0.54313229029449639</v>
      </c>
      <c r="M18" s="23">
        <v>0.55868081081345322</v>
      </c>
      <c r="N18" s="23">
        <v>0.5164128458479762</v>
      </c>
      <c r="O18" s="23">
        <v>0.31307463175706396</v>
      </c>
      <c r="P18" s="23">
        <v>0.39908255752381538</v>
      </c>
      <c r="Q18" s="23">
        <v>0.75116397652039713</v>
      </c>
      <c r="R18" s="23">
        <v>0.86822885653965221</v>
      </c>
      <c r="S18" s="23">
        <v>0.40359294555324332</v>
      </c>
      <c r="T18" s="23">
        <v>0.75210018257153211</v>
      </c>
      <c r="U18" s="23">
        <v>0.48324009946943758</v>
      </c>
      <c r="V18" s="1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</row>
    <row r="19" spans="2:70" x14ac:dyDescent="0.2">
      <c r="B19" s="23">
        <v>0.87965084159392204</v>
      </c>
      <c r="C19" s="23">
        <v>0.59610700558486951</v>
      </c>
      <c r="D19" s="23">
        <v>0.66055535380832775</v>
      </c>
      <c r="E19" s="23">
        <v>0.32515916894855501</v>
      </c>
      <c r="F19" s="23">
        <v>0.18443776910781062</v>
      </c>
      <c r="G19" s="23">
        <v>0.95216019599124879</v>
      </c>
      <c r="H19" s="23">
        <v>9.4015273775192143E-2</v>
      </c>
      <c r="I19" s="23">
        <v>0.69646487329619922</v>
      </c>
      <c r="J19" s="23">
        <v>0.34685201903454965</v>
      </c>
      <c r="K19" s="23">
        <v>0.44063548927189755</v>
      </c>
      <c r="L19" s="23">
        <v>0.7326996383521307</v>
      </c>
      <c r="M19" s="23">
        <v>0.20949732951327327</v>
      </c>
      <c r="N19" s="23">
        <v>0.57889009235066169</v>
      </c>
      <c r="O19" s="23">
        <v>0.39109819095687981</v>
      </c>
      <c r="P19" s="23">
        <v>0.6251936214213446</v>
      </c>
      <c r="Q19" s="23">
        <v>0.34454074941410762</v>
      </c>
      <c r="R19" s="23">
        <v>0.86550802322566611</v>
      </c>
      <c r="S19" s="23">
        <v>0.65730449447527739</v>
      </c>
      <c r="T19" s="23">
        <v>0.28708831646081312</v>
      </c>
      <c r="U19" s="23">
        <v>0.75808310625542374</v>
      </c>
      <c r="V19" s="1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</row>
    <row r="20" spans="2:70" x14ac:dyDescent="0.2">
      <c r="B20" s="23">
        <v>0.29651787996918733</v>
      </c>
      <c r="C20" s="23">
        <v>0.66337348833727061</v>
      </c>
      <c r="D20" s="23">
        <v>9.8102390612011647E-2</v>
      </c>
      <c r="E20" s="23">
        <v>0.7621473410720635</v>
      </c>
      <c r="F20" s="23">
        <v>0.21102487068170794</v>
      </c>
      <c r="G20" s="23">
        <v>0.70947848903672983</v>
      </c>
      <c r="H20" s="23">
        <v>0.66788750794953466</v>
      </c>
      <c r="I20" s="23">
        <v>2.61089283242536E-2</v>
      </c>
      <c r="J20" s="23">
        <v>0.88451578161998945</v>
      </c>
      <c r="K20" s="23">
        <v>0.382678483417489</v>
      </c>
      <c r="L20" s="23">
        <v>0.52627281037578444</v>
      </c>
      <c r="M20" s="23">
        <v>0.96063041340458843</v>
      </c>
      <c r="N20" s="23">
        <v>0.29184273036402286</v>
      </c>
      <c r="O20" s="23">
        <v>0.40162703798188215</v>
      </c>
      <c r="P20" s="23">
        <v>0.94793181482920252</v>
      </c>
      <c r="Q20" s="23">
        <v>0.81414099370171977</v>
      </c>
      <c r="R20" s="23">
        <v>0.54950155136040724</v>
      </c>
      <c r="S20" s="23">
        <v>0.89887859202674814</v>
      </c>
      <c r="T20" s="23">
        <v>0.32445718894255693</v>
      </c>
      <c r="U20" s="23">
        <v>0.64999063968442639</v>
      </c>
      <c r="V20" s="1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</row>
    <row r="21" spans="2:70" x14ac:dyDescent="0.2">
      <c r="B21" s="23">
        <v>0.45681003179338053</v>
      </c>
      <c r="C21" s="23">
        <v>0.57581356863465882</v>
      </c>
      <c r="D21" s="23">
        <v>0.82294532292417022</v>
      </c>
      <c r="E21" s="23">
        <v>0.96676443853016414</v>
      </c>
      <c r="F21" s="23">
        <v>0.22831637069522526</v>
      </c>
      <c r="G21" s="23">
        <v>0.81015215975173416</v>
      </c>
      <c r="H21" s="23">
        <v>0.57219322602675515</v>
      </c>
      <c r="I21" s="23">
        <v>0.72591880545183385</v>
      </c>
      <c r="J21" s="23">
        <v>0.9630210898678746</v>
      </c>
      <c r="K21" s="23">
        <v>9.0051574081794095E-2</v>
      </c>
      <c r="L21" s="23">
        <v>0.66134405600851465</v>
      </c>
      <c r="M21" s="23">
        <v>0.89234488667717426</v>
      </c>
      <c r="N21" s="23">
        <v>0.81239270000714681</v>
      </c>
      <c r="O21" s="23">
        <v>0.54230364796991204</v>
      </c>
      <c r="P21" s="23">
        <v>0.16640957769465614</v>
      </c>
      <c r="Q21" s="23">
        <v>0.41563938642965781</v>
      </c>
      <c r="R21" s="23">
        <v>0.82902086655984186</v>
      </c>
      <c r="S21" s="23">
        <v>0.2576193128504054</v>
      </c>
      <c r="T21" s="23">
        <v>0.81689488153191847</v>
      </c>
      <c r="U21" s="23">
        <v>9.3255959503813712E-2</v>
      </c>
      <c r="V21" s="1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</row>
    <row r="22" spans="2:70" x14ac:dyDescent="0.2">
      <c r="B22" s="23">
        <v>0.11099957819292516</v>
      </c>
      <c r="C22" s="23">
        <v>0.95477580243638105</v>
      </c>
      <c r="D22" s="23">
        <v>0.16390073831517138</v>
      </c>
      <c r="E22" s="23">
        <v>0.75821775077419362</v>
      </c>
      <c r="F22" s="23">
        <v>0.92881113160969442</v>
      </c>
      <c r="G22" s="23">
        <v>0.41765195562273516</v>
      </c>
      <c r="H22" s="23">
        <v>0.29854800062163667</v>
      </c>
      <c r="I22" s="23">
        <v>0.82110998741122443</v>
      </c>
      <c r="J22" s="23">
        <v>0.2655349734132546</v>
      </c>
      <c r="K22" s="23">
        <v>0.1037877832815749</v>
      </c>
      <c r="L22" s="23">
        <v>0.28296214471287373</v>
      </c>
      <c r="M22" s="23">
        <v>0.63151683676887027</v>
      </c>
      <c r="N22" s="23">
        <v>0.15741369098836266</v>
      </c>
      <c r="O22" s="23">
        <v>0.48662121655521429</v>
      </c>
      <c r="P22" s="23">
        <v>0.23428211716984604</v>
      </c>
      <c r="Q22" s="23">
        <v>0.47313860171026234</v>
      </c>
      <c r="R22" s="23">
        <v>0.17350825631416111</v>
      </c>
      <c r="S22" s="23">
        <v>0.5087457651258307</v>
      </c>
      <c r="T22" s="23">
        <v>0.45802766255626781</v>
      </c>
      <c r="U22" s="23">
        <v>0.79889368559077922</v>
      </c>
      <c r="V22" s="1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</row>
    <row r="23" spans="2:70" x14ac:dyDescent="0.2">
      <c r="B23" s="23">
        <v>0.53138512978618935</v>
      </c>
      <c r="C23" s="23">
        <v>0.94844730782278885</v>
      </c>
      <c r="D23" s="23">
        <v>0.71628266610652225</v>
      </c>
      <c r="E23" s="23">
        <v>0.32682191989908005</v>
      </c>
      <c r="F23" s="23">
        <v>2.94099162026773E-2</v>
      </c>
      <c r="G23" s="23">
        <v>0.95544106557561581</v>
      </c>
      <c r="H23" s="23">
        <v>0.64893614595362981</v>
      </c>
      <c r="I23" s="23">
        <v>0.85833128546772641</v>
      </c>
      <c r="J23" s="23">
        <v>0.76790677712990452</v>
      </c>
      <c r="K23" s="23">
        <v>0.45228801549600384</v>
      </c>
      <c r="L23" s="23">
        <v>0.50071486601002579</v>
      </c>
      <c r="M23" s="23">
        <v>0.18807384027029173</v>
      </c>
      <c r="N23" s="23">
        <v>0.12263977942535564</v>
      </c>
      <c r="O23" s="23">
        <v>0.16573454215564776</v>
      </c>
      <c r="P23" s="23">
        <v>0.73752931915964859</v>
      </c>
      <c r="Q23" s="23">
        <v>0.20454106817532569</v>
      </c>
      <c r="R23" s="23">
        <v>0.96753789238189103</v>
      </c>
      <c r="S23" s="23">
        <v>0.37483361896950196</v>
      </c>
      <c r="T23" s="23">
        <v>0.12588109174606898</v>
      </c>
      <c r="U23" s="23">
        <v>0.20012657718516536</v>
      </c>
      <c r="V23" s="1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</row>
    <row r="24" spans="2:70" x14ac:dyDescent="0.2">
      <c r="B24" s="23">
        <v>0.85968315215063196</v>
      </c>
      <c r="C24" s="23">
        <v>0.89506648227692032</v>
      </c>
      <c r="D24" s="23">
        <v>0.75608995078405372</v>
      </c>
      <c r="E24" s="23">
        <v>0.13435990995819758</v>
      </c>
      <c r="F24" s="23">
        <v>0.83582221665025669</v>
      </c>
      <c r="G24" s="23">
        <v>0.93085853852986167</v>
      </c>
      <c r="H24" s="23">
        <v>0.58187395872875858</v>
      </c>
      <c r="I24" s="23">
        <v>0.884872357643403</v>
      </c>
      <c r="J24" s="23">
        <v>0.10304437371946085</v>
      </c>
      <c r="K24" s="23">
        <v>0.73449670767965736</v>
      </c>
      <c r="L24" s="23">
        <v>0.63400686561269604</v>
      </c>
      <c r="M24" s="23">
        <v>0.67346926248319283</v>
      </c>
      <c r="N24" s="23">
        <v>0.1299526109924507</v>
      </c>
      <c r="O24" s="23">
        <v>0.84823022993010266</v>
      </c>
      <c r="P24" s="23">
        <v>0.18888419601935669</v>
      </c>
      <c r="Q24" s="23">
        <v>9.4456409132124719E-2</v>
      </c>
      <c r="R24" s="23">
        <v>0.37830244682244629</v>
      </c>
      <c r="S24" s="23">
        <v>5.8431444480830597E-2</v>
      </c>
      <c r="T24" s="23">
        <v>0.6677244638149239</v>
      </c>
      <c r="U24" s="23">
        <v>0.66800623934173287</v>
      </c>
      <c r="V24" s="1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</row>
    <row r="25" spans="2:70" x14ac:dyDescent="0.2">
      <c r="B25" s="23">
        <v>0.74660101670362367</v>
      </c>
      <c r="C25" s="23">
        <v>0.50673229804698605</v>
      </c>
      <c r="D25" s="23">
        <v>0.61014709352465046</v>
      </c>
      <c r="E25" s="23">
        <v>0.58462270414938378</v>
      </c>
      <c r="F25" s="23">
        <v>2.9161689784103939E-2</v>
      </c>
      <c r="G25" s="23">
        <v>0.55203024785703991</v>
      </c>
      <c r="H25" s="23">
        <v>0.29621333532351279</v>
      </c>
      <c r="I25" s="23">
        <v>0.90667675661125657</v>
      </c>
      <c r="J25" s="23">
        <v>0.34537986149465982</v>
      </c>
      <c r="K25" s="23">
        <v>0.79400530354291521</v>
      </c>
      <c r="L25" s="23">
        <v>6.6313004210639681E-2</v>
      </c>
      <c r="M25" s="23">
        <v>0.4767362095243608</v>
      </c>
      <c r="N25" s="23">
        <v>0.42811393699561306</v>
      </c>
      <c r="O25" s="23">
        <v>0.35791705870269452</v>
      </c>
      <c r="P25" s="23">
        <v>0.54054128398409518</v>
      </c>
      <c r="Q25" s="23">
        <v>0.62478193448043728</v>
      </c>
      <c r="R25" s="23">
        <v>0.98734283840330095</v>
      </c>
      <c r="S25" s="23">
        <v>0.83664257335222092</v>
      </c>
      <c r="T25" s="23">
        <v>0.60729723654019674</v>
      </c>
      <c r="U25" s="23">
        <v>0.52406881002388672</v>
      </c>
      <c r="V25" s="1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</row>
    <row r="26" spans="2:70" x14ac:dyDescent="0.2">
      <c r="B26" s="23">
        <v>0.6513637525506788</v>
      </c>
      <c r="C26" s="23">
        <v>0.92256614551196459</v>
      </c>
      <c r="D26" s="23">
        <v>0.82547946013473017</v>
      </c>
      <c r="E26" s="23">
        <v>5.2947201447874903E-2</v>
      </c>
      <c r="F26" s="23">
        <v>0.42236921216344003</v>
      </c>
      <c r="G26" s="23">
        <v>0.48475646573339948</v>
      </c>
      <c r="H26" s="23">
        <v>0.89744315310757883</v>
      </c>
      <c r="I26" s="23">
        <v>0.85901284861865956</v>
      </c>
      <c r="J26" s="23">
        <v>0.84204829750378429</v>
      </c>
      <c r="K26" s="23">
        <v>0.9945291523787585</v>
      </c>
      <c r="L26" s="23">
        <v>0.81953904119252796</v>
      </c>
      <c r="M26" s="23">
        <v>0.96790880442148808</v>
      </c>
      <c r="N26" s="23">
        <v>0.76498505474318723</v>
      </c>
      <c r="O26" s="23">
        <v>6.3004555951693741E-2</v>
      </c>
      <c r="P26" s="23">
        <v>0.32779985683600843</v>
      </c>
      <c r="Q26" s="23">
        <v>0.65480758547508355</v>
      </c>
      <c r="R26" s="23">
        <v>0.18825056997046929</v>
      </c>
      <c r="S26" s="23">
        <v>0.39753221800949934</v>
      </c>
      <c r="T26" s="23">
        <v>0.81146107179362781</v>
      </c>
      <c r="U26" s="23">
        <v>0.21490939267584697</v>
      </c>
      <c r="V26" s="1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</row>
    <row r="27" spans="2:70" x14ac:dyDescent="0.2">
      <c r="B27" s="23">
        <v>0.69566170357023804</v>
      </c>
      <c r="C27" s="23">
        <v>0.11907303371072242</v>
      </c>
      <c r="D27" s="23">
        <v>0.35492115532537782</v>
      </c>
      <c r="E27" s="23">
        <v>0.70261794796782795</v>
      </c>
      <c r="F27" s="23">
        <v>0.91441716517409621</v>
      </c>
      <c r="G27" s="23">
        <v>0.94310315292219105</v>
      </c>
      <c r="H27" s="23">
        <v>0.93937108696281046</v>
      </c>
      <c r="I27" s="23">
        <v>0.27477534156184069</v>
      </c>
      <c r="J27" s="23">
        <v>0.95426326693293018</v>
      </c>
      <c r="K27" s="23">
        <v>0.43876585426951553</v>
      </c>
      <c r="L27" s="23">
        <v>0.58471060717029077</v>
      </c>
      <c r="M27" s="23">
        <v>0.29866969698378709</v>
      </c>
      <c r="N27" s="23">
        <v>7.7383511020276408E-2</v>
      </c>
      <c r="O27" s="23">
        <v>0.45264630311631981</v>
      </c>
      <c r="P27" s="23">
        <v>0.80702393037078879</v>
      </c>
      <c r="Q27" s="23">
        <v>0.14314580388070652</v>
      </c>
      <c r="R27" s="23">
        <v>0.99967403917333653</v>
      </c>
      <c r="S27" s="23">
        <v>0.49869462091170469</v>
      </c>
      <c r="T27" s="23">
        <v>0.75130579613668613</v>
      </c>
      <c r="U27" s="23">
        <v>0.16452127323098698</v>
      </c>
      <c r="V27" s="1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</row>
    <row r="28" spans="2:70" x14ac:dyDescent="0.2">
      <c r="B28" s="23">
        <v>0.21771552030775743</v>
      </c>
      <c r="C28" s="23">
        <v>0.37545276623248025</v>
      </c>
      <c r="D28" s="23">
        <v>0.70519373234048521</v>
      </c>
      <c r="E28" s="23">
        <v>0.98155216102822163</v>
      </c>
      <c r="F28" s="23">
        <v>0.25511741611808725</v>
      </c>
      <c r="G28" s="23">
        <v>3.436939429667496E-3</v>
      </c>
      <c r="H28" s="23">
        <v>0.17549437621348618</v>
      </c>
      <c r="I28" s="23">
        <v>0.7105860304717091</v>
      </c>
      <c r="J28" s="23">
        <v>0.32094362467469906</v>
      </c>
      <c r="K28" s="23">
        <v>0.99732105864165654</v>
      </c>
      <c r="L28" s="23">
        <v>0.29758032976399551</v>
      </c>
      <c r="M28" s="23">
        <v>0.3035549498956388</v>
      </c>
      <c r="N28" s="23">
        <v>0.76356200879837477</v>
      </c>
      <c r="O28" s="23">
        <v>0.53616488905537252</v>
      </c>
      <c r="P28" s="23">
        <v>0.10040543179605255</v>
      </c>
      <c r="Q28" s="23">
        <v>0.48388785839553872</v>
      </c>
      <c r="R28" s="23">
        <v>0.60967903160103487</v>
      </c>
      <c r="S28" s="23">
        <v>0.35069821330618189</v>
      </c>
      <c r="T28" s="23">
        <v>0.46580053510929975</v>
      </c>
      <c r="U28" s="23">
        <v>0.64292366247590238</v>
      </c>
      <c r="V28" s="1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</row>
    <row r="29" spans="2:70" x14ac:dyDescent="0.2">
      <c r="B29" s="23">
        <v>0.11318643824235375</v>
      </c>
      <c r="C29" s="23">
        <v>0.62886204472677598</v>
      </c>
      <c r="D29" s="23">
        <v>9.5522463495654741E-2</v>
      </c>
      <c r="E29" s="23">
        <v>0.41322947215149142</v>
      </c>
      <c r="F29" s="23">
        <v>0.60567098675176123</v>
      </c>
      <c r="G29" s="23">
        <v>0.91085384542408876</v>
      </c>
      <c r="H29" s="23">
        <v>0.80393849154269548</v>
      </c>
      <c r="I29" s="23">
        <v>0.2293972978661909</v>
      </c>
      <c r="J29" s="23">
        <v>0.85863611448218025</v>
      </c>
      <c r="K29" s="23">
        <v>0.34179832975053626</v>
      </c>
      <c r="L29" s="23">
        <v>0.60309736148126081</v>
      </c>
      <c r="M29" s="23">
        <v>0.99157645464738742</v>
      </c>
      <c r="N29" s="23">
        <v>0.32798265581661368</v>
      </c>
      <c r="O29" s="23">
        <v>0.75811908917880577</v>
      </c>
      <c r="P29" s="23">
        <v>0.82152638306547532</v>
      </c>
      <c r="Q29" s="23">
        <v>0.96098557352884784</v>
      </c>
      <c r="R29" s="23">
        <v>0.99328574810375792</v>
      </c>
      <c r="S29" s="23">
        <v>0.15887054341384199</v>
      </c>
      <c r="T29" s="23">
        <v>0.43023003582526997</v>
      </c>
      <c r="U29" s="23">
        <v>2.3528569931168364E-2</v>
      </c>
      <c r="V29" s="1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</row>
    <row r="30" spans="2:70" x14ac:dyDescent="0.2">
      <c r="B30" s="23">
        <v>0.39598208413032709</v>
      </c>
      <c r="C30" s="23">
        <v>0.16288701901692981</v>
      </c>
      <c r="D30" s="23">
        <v>0.1670413194764363</v>
      </c>
      <c r="E30" s="23">
        <v>0.51474636864862577</v>
      </c>
      <c r="F30" s="23">
        <v>0.62302298928578337</v>
      </c>
      <c r="G30" s="23">
        <v>0.60185093176359117</v>
      </c>
      <c r="H30" s="23">
        <v>0.14496596237798731</v>
      </c>
      <c r="I30" s="23">
        <v>0.29636058380534958</v>
      </c>
      <c r="J30" s="23">
        <v>0.46802474887228473</v>
      </c>
      <c r="K30" s="23">
        <v>0.69085105810882819</v>
      </c>
      <c r="L30" s="23">
        <v>0.34027007245520335</v>
      </c>
      <c r="M30" s="23">
        <v>0.55812778481074965</v>
      </c>
      <c r="N30" s="23">
        <v>0.19325733361824393</v>
      </c>
      <c r="O30" s="23">
        <v>0.21237559532772743</v>
      </c>
      <c r="P30" s="23">
        <v>0.70359484382389836</v>
      </c>
      <c r="Q30" s="23">
        <v>0.26986153061663043</v>
      </c>
      <c r="R30" s="23">
        <v>0.56363191217795128</v>
      </c>
      <c r="S30" s="23">
        <v>0.42556463351605311</v>
      </c>
      <c r="T30" s="23">
        <v>0.46030883074099682</v>
      </c>
      <c r="U30" s="23">
        <v>0.43958178883061971</v>
      </c>
      <c r="V30" s="1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</row>
    <row r="31" spans="2:70" x14ac:dyDescent="0.2">
      <c r="B31" s="23">
        <v>0.94912239386899833</v>
      </c>
      <c r="C31" s="23">
        <v>0.8149374219350658</v>
      </c>
      <c r="D31" s="23">
        <v>0.16324340336586685</v>
      </c>
      <c r="E31" s="23">
        <v>0.16844790321651049</v>
      </c>
      <c r="F31" s="23">
        <v>0.22490520857292862</v>
      </c>
      <c r="G31" s="23">
        <v>0.18140466338661165</v>
      </c>
      <c r="H31" s="23">
        <v>0.90704156490825261</v>
      </c>
      <c r="I31" s="23">
        <v>0.14080250157356911</v>
      </c>
      <c r="J31" s="23">
        <v>0.93263222654823785</v>
      </c>
      <c r="K31" s="23">
        <v>0.67037880988390985</v>
      </c>
      <c r="L31" s="23">
        <v>0.16322711417453029</v>
      </c>
      <c r="M31" s="23">
        <v>0.57631851067605055</v>
      </c>
      <c r="N31" s="23">
        <v>0.56226662440265307</v>
      </c>
      <c r="O31" s="23">
        <v>0.26430972963793953</v>
      </c>
      <c r="P31" s="23">
        <v>0.37311221116789828</v>
      </c>
      <c r="Q31" s="23">
        <v>0.50021252452670661</v>
      </c>
      <c r="R31" s="23">
        <v>0.59441396069008601</v>
      </c>
      <c r="S31" s="23">
        <v>0.75375477026505189</v>
      </c>
      <c r="T31" s="23">
        <v>0.8309522956363673</v>
      </c>
      <c r="U31" s="23">
        <v>7.723869539352568E-2</v>
      </c>
      <c r="V31" s="1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</row>
    <row r="32" spans="2:70" x14ac:dyDescent="0.2">
      <c r="B32" s="23">
        <v>0.18504272786645137</v>
      </c>
      <c r="C32" s="23">
        <v>0.95169481284723068</v>
      </c>
      <c r="D32" s="23">
        <v>0.55293287603390184</v>
      </c>
      <c r="E32" s="23">
        <v>0.83619078091729815</v>
      </c>
      <c r="F32" s="23">
        <v>0.90670099336717214</v>
      </c>
      <c r="G32" s="23">
        <v>0.32676986708431599</v>
      </c>
      <c r="H32" s="23">
        <v>0.82539151109735232</v>
      </c>
      <c r="I32" s="23">
        <v>0.88906706917711753</v>
      </c>
      <c r="J32" s="23">
        <v>0.67374583431123403</v>
      </c>
      <c r="K32" s="23">
        <v>0.20254965283824744</v>
      </c>
      <c r="L32" s="23">
        <v>0.7659527236197784</v>
      </c>
      <c r="M32" s="23">
        <v>0.62496515919005602</v>
      </c>
      <c r="N32" s="23">
        <v>0.6999868909183713</v>
      </c>
      <c r="O32" s="23">
        <v>0.29001034832693218</v>
      </c>
      <c r="P32" s="23">
        <v>0.38944409322211282</v>
      </c>
      <c r="Q32" s="23">
        <v>1.8440712327627895E-2</v>
      </c>
      <c r="R32" s="23">
        <v>0.12444923680492637</v>
      </c>
      <c r="S32" s="23">
        <v>0.39673027712817033</v>
      </c>
      <c r="T32" s="23">
        <v>0.74831991955590271</v>
      </c>
      <c r="U32" s="23">
        <v>0.22629323893352571</v>
      </c>
      <c r="V32" s="1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</row>
    <row r="33" spans="2:70" x14ac:dyDescent="0.2">
      <c r="B33" s="23">
        <v>0.33453120846990958</v>
      </c>
      <c r="C33" s="23">
        <v>0.86287775989861959</v>
      </c>
      <c r="D33" s="23">
        <v>0.14485952830531978</v>
      </c>
      <c r="E33" s="23">
        <v>0.27973161395496471</v>
      </c>
      <c r="F33" s="23">
        <v>7.7881808822197085E-2</v>
      </c>
      <c r="G33" s="23">
        <v>0.9384393812589279</v>
      </c>
      <c r="H33" s="23">
        <v>0.31162458963954354</v>
      </c>
      <c r="I33" s="23">
        <v>0.58276631514303068</v>
      </c>
      <c r="J33" s="23">
        <v>0.56513148576412509</v>
      </c>
      <c r="K33" s="23">
        <v>0.49531976353373364</v>
      </c>
      <c r="L33" s="23">
        <v>0.57395971558884096</v>
      </c>
      <c r="M33" s="23">
        <v>0.43225020908199308</v>
      </c>
      <c r="N33" s="23">
        <v>0.27333013598483213</v>
      </c>
      <c r="O33" s="23">
        <v>0.33517251816893645</v>
      </c>
      <c r="P33" s="23">
        <v>0.62995247547648547</v>
      </c>
      <c r="Q33" s="23">
        <v>0.76509639668861784</v>
      </c>
      <c r="R33" s="23">
        <v>0.4543698702880461</v>
      </c>
      <c r="S33" s="23">
        <v>0.75908637935463985</v>
      </c>
      <c r="T33" s="23">
        <v>0.60734112748821911</v>
      </c>
      <c r="U33" s="23">
        <v>1.8143793063780778E-2</v>
      </c>
      <c r="V33" s="1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</row>
    <row r="34" spans="2:70" x14ac:dyDescent="0.2">
      <c r="B34" s="23">
        <v>0.72760438842469033</v>
      </c>
      <c r="C34" s="23">
        <v>0.64448522070846737</v>
      </c>
      <c r="D34" s="23">
        <v>0.14264067912857736</v>
      </c>
      <c r="E34" s="23">
        <v>8.107214207104807E-4</v>
      </c>
      <c r="F34" s="23">
        <v>0.62015430304626629</v>
      </c>
      <c r="G34" s="23">
        <v>0.9353476523320825</v>
      </c>
      <c r="H34" s="23">
        <v>0.69635119565770798</v>
      </c>
      <c r="I34" s="23">
        <v>0.97904377144357835</v>
      </c>
      <c r="J34" s="23">
        <v>0.34177515549081716</v>
      </c>
      <c r="K34" s="23">
        <v>0.8663970324337813</v>
      </c>
      <c r="L34" s="23">
        <v>0.94276240259587796</v>
      </c>
      <c r="M34" s="23">
        <v>0.16804724711144481</v>
      </c>
      <c r="N34" s="23">
        <v>0.99005161178518997</v>
      </c>
      <c r="O34" s="23">
        <v>0.45965938008955887</v>
      </c>
      <c r="P34" s="23">
        <v>0.71437621971613952</v>
      </c>
      <c r="Q34" s="23">
        <v>0.79630295183939326</v>
      </c>
      <c r="R34" s="23">
        <v>0.19699460426290927</v>
      </c>
      <c r="S34" s="23">
        <v>0.22776443106288724</v>
      </c>
      <c r="T34" s="23">
        <v>0.70415273216564611</v>
      </c>
      <c r="U34" s="23">
        <v>0.42292288056588589</v>
      </c>
      <c r="V34" s="1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</row>
    <row r="35" spans="2:70" x14ac:dyDescent="0.2">
      <c r="B35" s="23">
        <v>0.2291069392515539</v>
      </c>
      <c r="C35" s="23">
        <v>0.41769079775467255</v>
      </c>
      <c r="D35" s="23">
        <v>0.40419220828789781</v>
      </c>
      <c r="E35" s="23">
        <v>0.3652869197690285</v>
      </c>
      <c r="F35" s="23">
        <v>0.77395704271624377</v>
      </c>
      <c r="G35" s="23">
        <v>0.60747174633699852</v>
      </c>
      <c r="H35" s="23">
        <v>7.3533830892874352E-2</v>
      </c>
      <c r="I35" s="23">
        <v>0.70449753187934672</v>
      </c>
      <c r="J35" s="23">
        <v>0.61184208008088214</v>
      </c>
      <c r="K35" s="23">
        <v>0.66499490310874743</v>
      </c>
      <c r="L35" s="23">
        <v>0.74241107788413774</v>
      </c>
      <c r="M35" s="23">
        <v>0.50403809115777898</v>
      </c>
      <c r="N35" s="23">
        <v>0.46615168155595221</v>
      </c>
      <c r="O35" s="23">
        <v>0.7523039532549578</v>
      </c>
      <c r="P35" s="23">
        <v>0.92617676508046787</v>
      </c>
      <c r="Q35" s="23">
        <v>3.2038885127360084E-3</v>
      </c>
      <c r="R35" s="23">
        <v>0.47201645972626682</v>
      </c>
      <c r="S35" s="23">
        <v>0.33877629396668418</v>
      </c>
      <c r="T35" s="23">
        <v>0.84827833988409096</v>
      </c>
      <c r="U35" s="23">
        <v>0.62942955901650777</v>
      </c>
      <c r="V35" s="1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</row>
    <row r="36" spans="2:70" x14ac:dyDescent="0.2">
      <c r="B36" s="23">
        <v>0.92239971106379359</v>
      </c>
      <c r="C36" s="23">
        <v>0.87732799726060295</v>
      </c>
      <c r="D36" s="23">
        <v>0.80214516209839792</v>
      </c>
      <c r="E36" s="23">
        <v>0.26467267279451556</v>
      </c>
      <c r="F36" s="23">
        <v>0.94082140702156869</v>
      </c>
      <c r="G36" s="23">
        <v>0.45232035730771247</v>
      </c>
      <c r="H36" s="23">
        <v>0.86966917150420586</v>
      </c>
      <c r="I36" s="23">
        <v>0.50882473433001951</v>
      </c>
      <c r="J36" s="23">
        <v>0.84798727118383588</v>
      </c>
      <c r="K36" s="23">
        <v>0.61706923598563446</v>
      </c>
      <c r="L36" s="23">
        <v>6.5789604305026006E-2</v>
      </c>
      <c r="M36" s="23">
        <v>0.71420492328259366</v>
      </c>
      <c r="N36" s="23">
        <v>0.90512983414745274</v>
      </c>
      <c r="O36" s="23">
        <v>0.99099008606538963</v>
      </c>
      <c r="P36" s="23">
        <v>0.64334524288905404</v>
      </c>
      <c r="Q36" s="23">
        <v>0.21481420387921546</v>
      </c>
      <c r="R36" s="23">
        <v>9.2739273149571755E-2</v>
      </c>
      <c r="S36" s="23">
        <v>0.96123888557740145</v>
      </c>
      <c r="T36" s="23">
        <v>0.75046950950684266</v>
      </c>
      <c r="U36" s="23">
        <v>0.54035164087079701</v>
      </c>
      <c r="V36" s="1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</row>
    <row r="37" spans="2:70" x14ac:dyDescent="0.2">
      <c r="B37" s="23">
        <v>0.86191786769220613</v>
      </c>
      <c r="C37" s="23">
        <v>0.75978319610322365</v>
      </c>
      <c r="D37" s="23">
        <v>0.77451615717861444</v>
      </c>
      <c r="E37" s="23">
        <v>0.99210364981266852</v>
      </c>
      <c r="F37" s="23">
        <v>0.48493865052790308</v>
      </c>
      <c r="G37" s="23">
        <v>0.90817773671736135</v>
      </c>
      <c r="H37" s="23">
        <v>0.57542688813094978</v>
      </c>
      <c r="I37" s="23">
        <v>0.7834266083372895</v>
      </c>
      <c r="J37" s="23">
        <v>0.67042807672513083</v>
      </c>
      <c r="K37" s="23">
        <v>0.29681674331457775</v>
      </c>
      <c r="L37" s="23">
        <v>0.89427549176110754</v>
      </c>
      <c r="M37" s="23">
        <v>0.69430520963967546</v>
      </c>
      <c r="N37" s="23">
        <v>0.71203832618915897</v>
      </c>
      <c r="O37" s="23">
        <v>0.3706789595843103</v>
      </c>
      <c r="P37" s="23">
        <v>0.14440771221668125</v>
      </c>
      <c r="Q37" s="23">
        <v>0.78939129083490278</v>
      </c>
      <c r="R37" s="23">
        <v>0.30759736345074673</v>
      </c>
      <c r="S37" s="23">
        <v>0.94546373200625078</v>
      </c>
      <c r="T37" s="23">
        <v>0.46287755670123665</v>
      </c>
      <c r="U37" s="23">
        <v>0.22577641579581564</v>
      </c>
      <c r="V37" s="1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</row>
    <row r="38" spans="2:70" x14ac:dyDescent="0.2">
      <c r="B38" s="23">
        <v>0.30729702836683459</v>
      </c>
      <c r="C38" s="23">
        <v>0.76507844272567815</v>
      </c>
      <c r="D38" s="23">
        <v>0.51665871048304646</v>
      </c>
      <c r="E38" s="23">
        <v>3.5779821991402061E-2</v>
      </c>
      <c r="F38" s="23">
        <v>0.56655998597221957</v>
      </c>
      <c r="G38" s="23">
        <v>0.96634311372562831</v>
      </c>
      <c r="H38" s="23">
        <v>0.45403047351992443</v>
      </c>
      <c r="I38" s="23">
        <v>0.18561366632028509</v>
      </c>
      <c r="J38" s="23">
        <v>0.63512180953428998</v>
      </c>
      <c r="K38" s="23">
        <v>0.72926296032230609</v>
      </c>
      <c r="L38" s="23">
        <v>0.61573976481407811</v>
      </c>
      <c r="M38" s="23">
        <v>0.52628630379686814</v>
      </c>
      <c r="N38" s="23">
        <v>0.85793801798929481</v>
      </c>
      <c r="O38" s="23">
        <v>0.28341097005650462</v>
      </c>
      <c r="P38" s="23">
        <v>0.90994417270145234</v>
      </c>
      <c r="Q38" s="23">
        <v>0.53218938855897768</v>
      </c>
      <c r="R38" s="23">
        <v>0.87929009921609369</v>
      </c>
      <c r="S38" s="23">
        <v>0.38007114856698099</v>
      </c>
      <c r="T38" s="23">
        <v>0.20743826662735643</v>
      </c>
      <c r="U38" s="23">
        <v>0.31555595392875468</v>
      </c>
      <c r="V38" s="1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</row>
    <row r="39" spans="2:70" x14ac:dyDescent="0.2">
      <c r="B39" s="23">
        <v>0.28056901459065764</v>
      </c>
      <c r="C39" s="23">
        <v>0.46142370708218727</v>
      </c>
      <c r="D39" s="23">
        <v>0.19683570145531237</v>
      </c>
      <c r="E39" s="23">
        <v>0.84254795261949289</v>
      </c>
      <c r="F39" s="23">
        <v>7.6953472606223761E-2</v>
      </c>
      <c r="G39" s="23">
        <v>0.32525717482705507</v>
      </c>
      <c r="H39" s="23">
        <v>0.27542335984201249</v>
      </c>
      <c r="I39" s="23">
        <v>4.1761094224254669E-2</v>
      </c>
      <c r="J39" s="23">
        <v>0.31891190068098918</v>
      </c>
      <c r="K39" s="23">
        <v>0.92975111701091651</v>
      </c>
      <c r="L39" s="23">
        <v>0.1901832626146418</v>
      </c>
      <c r="M39" s="23">
        <v>0.40933136607061782</v>
      </c>
      <c r="N39" s="23">
        <v>0.37102854434454868</v>
      </c>
      <c r="O39" s="23">
        <v>0.18468188334913793</v>
      </c>
      <c r="P39" s="23">
        <v>0.50129189240593741</v>
      </c>
      <c r="Q39" s="23">
        <v>3.9094971397138023E-2</v>
      </c>
      <c r="R39" s="23">
        <v>7.1435300470885199E-2</v>
      </c>
      <c r="S39" s="23">
        <v>0.92486161844602643</v>
      </c>
      <c r="T39" s="23">
        <v>0.19993611375454212</v>
      </c>
      <c r="U39" s="23">
        <v>0.42428152740147906</v>
      </c>
      <c r="V39" s="1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</row>
    <row r="40" spans="2:70" x14ac:dyDescent="0.2">
      <c r="B40" s="23">
        <v>0.68313606450559849</v>
      </c>
      <c r="C40" s="23">
        <v>0.8254626854870899</v>
      </c>
      <c r="D40" s="23">
        <v>0.22482425427546071</v>
      </c>
      <c r="E40" s="23">
        <v>0.36515968032812662</v>
      </c>
      <c r="F40" s="23">
        <v>0.74136816703012487</v>
      </c>
      <c r="G40" s="23">
        <v>0.32777640785771622</v>
      </c>
      <c r="H40" s="23">
        <v>0.54709480374714303</v>
      </c>
      <c r="I40" s="23">
        <v>0.43519956754046873</v>
      </c>
      <c r="J40" s="23">
        <v>0.73878737320661836</v>
      </c>
      <c r="K40" s="23">
        <v>0.23813939396350536</v>
      </c>
      <c r="L40" s="23">
        <v>0.34103365964914301</v>
      </c>
      <c r="M40" s="23">
        <v>5.7332978917735922E-2</v>
      </c>
      <c r="N40" s="23">
        <v>0.97828644831262268</v>
      </c>
      <c r="O40" s="23">
        <v>0.10504381824411013</v>
      </c>
      <c r="P40" s="23">
        <v>0.76615830035541865</v>
      </c>
      <c r="Q40" s="23">
        <v>0.98818868999713527</v>
      </c>
      <c r="R40" s="23">
        <v>2.2008594010702764E-2</v>
      </c>
      <c r="S40" s="23">
        <v>0.80048009372274742</v>
      </c>
      <c r="T40" s="23">
        <v>3.5398159943743623E-2</v>
      </c>
      <c r="U40" s="23">
        <v>5.367952085636829E-2</v>
      </c>
      <c r="V40" s="1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</row>
    <row r="41" spans="2:70" x14ac:dyDescent="0.2">
      <c r="B41" s="23">
        <v>2.527529041532639E-3</v>
      </c>
      <c r="C41" s="23">
        <v>4.619737132542634E-2</v>
      </c>
      <c r="D41" s="23">
        <v>0.30840385027826822</v>
      </c>
      <c r="E41" s="23">
        <v>0.21549688831362146</v>
      </c>
      <c r="F41" s="23">
        <v>0.96188779770762611</v>
      </c>
      <c r="G41" s="23">
        <v>0.16411254720990875</v>
      </c>
      <c r="H41" s="23">
        <v>0.86175541678705048</v>
      </c>
      <c r="I41" s="23">
        <v>0.8478574605344571</v>
      </c>
      <c r="J41" s="23">
        <v>0.86943888363479882</v>
      </c>
      <c r="K41" s="23">
        <v>0.9547278003778551</v>
      </c>
      <c r="L41" s="23">
        <v>0.95852183000676894</v>
      </c>
      <c r="M41" s="23">
        <v>0.89221315352445796</v>
      </c>
      <c r="N41" s="23">
        <v>0.50765126835652863</v>
      </c>
      <c r="O41" s="23">
        <v>0.46688744409883765</v>
      </c>
      <c r="P41" s="23">
        <v>0.18383051009685891</v>
      </c>
      <c r="Q41" s="23">
        <v>0.89922968908195589</v>
      </c>
      <c r="R41" s="23">
        <v>8.0820988956672779E-2</v>
      </c>
      <c r="S41" s="23">
        <v>0.61577712636259607</v>
      </c>
      <c r="T41" s="23">
        <v>0.73778793256080655</v>
      </c>
      <c r="U41" s="23">
        <v>0.96181375919739243</v>
      </c>
      <c r="V41" s="1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</row>
    <row r="42" spans="2:70" x14ac:dyDescent="0.2">
      <c r="B42" s="23">
        <v>0.38715113032924842</v>
      </c>
      <c r="C42" s="23">
        <v>0.77607731343470243</v>
      </c>
      <c r="D42" s="23">
        <v>4.0400154524547149E-2</v>
      </c>
      <c r="E42" s="23">
        <v>0.61471543249068694</v>
      </c>
      <c r="F42" s="23">
        <v>0.75494255108959651</v>
      </c>
      <c r="G42" s="23">
        <v>0.71335408279143975</v>
      </c>
      <c r="H42" s="23">
        <v>9.6669295063551486E-2</v>
      </c>
      <c r="I42" s="23">
        <v>2.9013807332420871E-2</v>
      </c>
      <c r="J42" s="23">
        <v>0.23967001212608463</v>
      </c>
      <c r="K42" s="23">
        <v>0.54974264870610567</v>
      </c>
      <c r="L42" s="23">
        <v>0.38002607301702074</v>
      </c>
      <c r="M42" s="23">
        <v>0.36230602544228718</v>
      </c>
      <c r="N42" s="23">
        <v>0.63142786234365122</v>
      </c>
      <c r="O42" s="23">
        <v>7.9933645126834763E-2</v>
      </c>
      <c r="P42" s="23">
        <v>8.0502781110403765E-2</v>
      </c>
      <c r="Q42" s="23">
        <v>0.59829711310160316</v>
      </c>
      <c r="R42" s="23">
        <v>0.23915997662189281</v>
      </c>
      <c r="S42" s="23">
        <v>4.0753605305018481E-2</v>
      </c>
      <c r="T42" s="23">
        <v>0.41013087336804421</v>
      </c>
      <c r="U42" s="23">
        <v>0.14939992853274087</v>
      </c>
      <c r="V42" s="1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</row>
    <row r="43" spans="2:70" x14ac:dyDescent="0.2">
      <c r="B43" s="23">
        <v>0.72295815059090462</v>
      </c>
      <c r="C43" s="23">
        <v>0.12100939932039201</v>
      </c>
      <c r="D43" s="23">
        <v>0.51559484457422855</v>
      </c>
      <c r="E43" s="23">
        <v>0.26251154721151826</v>
      </c>
      <c r="F43" s="23">
        <v>0.21643189638879168</v>
      </c>
      <c r="G43" s="23">
        <v>0.88571360278968292</v>
      </c>
      <c r="H43" s="23">
        <v>0.58607011966760358</v>
      </c>
      <c r="I43" s="23">
        <v>0.88905752271275462</v>
      </c>
      <c r="J43" s="23">
        <v>0.55024574487579436</v>
      </c>
      <c r="K43" s="23">
        <v>0.48222796742238117</v>
      </c>
      <c r="L43" s="23">
        <v>0.35000920105358768</v>
      </c>
      <c r="M43" s="23">
        <v>2.3018567192453654E-2</v>
      </c>
      <c r="N43" s="23">
        <v>0.34084997709188258</v>
      </c>
      <c r="O43" s="23">
        <v>0.79309689506163328</v>
      </c>
      <c r="P43" s="23">
        <v>0.78626990956997067</v>
      </c>
      <c r="Q43" s="23">
        <v>0.71030553502536165</v>
      </c>
      <c r="R43" s="23">
        <v>1.0466334243054209E-2</v>
      </c>
      <c r="S43" s="23">
        <v>0.85296400227480351</v>
      </c>
      <c r="T43" s="23">
        <v>0.96482644104319149</v>
      </c>
      <c r="U43" s="23">
        <v>0.63681830740187828</v>
      </c>
      <c r="V43" s="1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</row>
    <row r="44" spans="2:70" x14ac:dyDescent="0.2">
      <c r="B44" s="23">
        <v>0.56249725028002906</v>
      </c>
      <c r="C44" s="23">
        <v>9.1001081769432779E-2</v>
      </c>
      <c r="D44" s="23">
        <v>0.5844366613115598</v>
      </c>
      <c r="E44" s="23">
        <v>0.26757733286549223</v>
      </c>
      <c r="F44" s="23">
        <v>0.51846242050462332</v>
      </c>
      <c r="G44" s="23">
        <v>0.96178043897746968</v>
      </c>
      <c r="H44" s="23">
        <v>0.21656733934403138</v>
      </c>
      <c r="I44" s="23">
        <v>0.46284409176327024</v>
      </c>
      <c r="J44" s="23">
        <v>0.3934440357261253</v>
      </c>
      <c r="K44" s="23">
        <v>0.27019141343985376</v>
      </c>
      <c r="L44" s="23">
        <v>0.3920305370033883</v>
      </c>
      <c r="M44" s="23">
        <v>0.62810437823067067</v>
      </c>
      <c r="N44" s="23">
        <v>0.21592702197771063</v>
      </c>
      <c r="O44" s="23">
        <v>0.9246394731776062</v>
      </c>
      <c r="P44" s="23">
        <v>0.41521751599494616</v>
      </c>
      <c r="Q44" s="23">
        <v>0.98185152240314388</v>
      </c>
      <c r="R44" s="23">
        <v>0.36229591627532876</v>
      </c>
      <c r="S44" s="23">
        <v>0.81202894117981161</v>
      </c>
      <c r="T44" s="23">
        <v>0.39321637403148091</v>
      </c>
      <c r="U44" s="23">
        <v>0.37557802298274945</v>
      </c>
      <c r="V44" s="1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</row>
    <row r="45" spans="2:70" x14ac:dyDescent="0.2">
      <c r="B45" s="23">
        <v>0.5991915028000625</v>
      </c>
      <c r="C45" s="23">
        <v>2.5512610346746456E-2</v>
      </c>
      <c r="D45" s="23">
        <v>0.62852869878702344</v>
      </c>
      <c r="E45" s="23">
        <v>0.89920906551739599</v>
      </c>
      <c r="F45" s="23">
        <v>0.17616580828638861</v>
      </c>
      <c r="G45" s="23">
        <v>0.24437539469045511</v>
      </c>
      <c r="H45" s="23">
        <v>0.38839118923627758</v>
      </c>
      <c r="I45" s="23">
        <v>0.26592767314273547</v>
      </c>
      <c r="J45" s="23">
        <v>0.50586939534112407</v>
      </c>
      <c r="K45" s="23">
        <v>0.36292330338278767</v>
      </c>
      <c r="L45" s="23">
        <v>0.76985640301056146</v>
      </c>
      <c r="M45" s="23">
        <v>0.18902504437062517</v>
      </c>
      <c r="N45" s="23">
        <v>0.57916884892849052</v>
      </c>
      <c r="O45" s="23">
        <v>0.44473630398179753</v>
      </c>
      <c r="P45" s="23">
        <v>0.52165962639936236</v>
      </c>
      <c r="Q45" s="23">
        <v>0.62953120525910056</v>
      </c>
      <c r="R45" s="23">
        <v>0.36270426421755542</v>
      </c>
      <c r="S45" s="23">
        <v>0.89137267559416233</v>
      </c>
      <c r="T45" s="23">
        <v>0.91209508018554619</v>
      </c>
      <c r="U45" s="23">
        <v>0.1900528409919533</v>
      </c>
      <c r="V45" s="1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</row>
    <row r="46" spans="2:70" x14ac:dyDescent="0.2">
      <c r="B46" s="23">
        <v>0.15613312167079374</v>
      </c>
      <c r="C46" s="23">
        <v>0.12952948307906265</v>
      </c>
      <c r="D46" s="23">
        <v>0.97468152845520739</v>
      </c>
      <c r="E46" s="23">
        <v>0.86561029367393771</v>
      </c>
      <c r="F46" s="23">
        <v>0.33913817824089321</v>
      </c>
      <c r="G46" s="23">
        <v>0.30779073602822127</v>
      </c>
      <c r="H46" s="23">
        <v>0.50703678417582743</v>
      </c>
      <c r="I46" s="23">
        <v>0.10881958833136318</v>
      </c>
      <c r="J46" s="23">
        <v>0.74477064478367505</v>
      </c>
      <c r="K46" s="23">
        <v>0.94547311256441446</v>
      </c>
      <c r="L46" s="23">
        <v>0.88761721562253248</v>
      </c>
      <c r="M46" s="23">
        <v>0.4200625962099207</v>
      </c>
      <c r="N46" s="23">
        <v>0.5906512966997326</v>
      </c>
      <c r="O46" s="23">
        <v>0.37409055059953</v>
      </c>
      <c r="P46" s="23">
        <v>0.89959813747081396</v>
      </c>
      <c r="Q46" s="23">
        <v>1.6938724554830253E-3</v>
      </c>
      <c r="R46" s="23">
        <v>0.93404306199023268</v>
      </c>
      <c r="S46" s="23">
        <v>0.34113200180775805</v>
      </c>
      <c r="T46" s="23">
        <v>0.3355188130894301</v>
      </c>
      <c r="U46" s="23">
        <v>0.23486941142809759</v>
      </c>
      <c r="V46" s="1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</row>
    <row r="47" spans="2:70" x14ac:dyDescent="0.2">
      <c r="B47" s="23">
        <v>0.87066105705577324</v>
      </c>
      <c r="C47" s="23">
        <v>0.45662892045900016</v>
      </c>
      <c r="D47" s="23">
        <v>2.1260529952877527E-2</v>
      </c>
      <c r="E47" s="23">
        <v>0.50611505088349218</v>
      </c>
      <c r="F47" s="23">
        <v>0.12881111072630524</v>
      </c>
      <c r="G47" s="23">
        <v>0.90379418433834846</v>
      </c>
      <c r="H47" s="23">
        <v>0.12760345118632133</v>
      </c>
      <c r="I47" s="23">
        <v>0.83526284124797401</v>
      </c>
      <c r="J47" s="23">
        <v>0.86383472181611942</v>
      </c>
      <c r="K47" s="23">
        <v>0.79922212401023418</v>
      </c>
      <c r="L47" s="23">
        <v>0.20363508848614709</v>
      </c>
      <c r="M47" s="23">
        <v>0.20026695843180764</v>
      </c>
      <c r="N47" s="23">
        <v>0.93310364561202641</v>
      </c>
      <c r="O47" s="23">
        <v>0.80274854740266388</v>
      </c>
      <c r="P47" s="23">
        <v>0.98559016097817698</v>
      </c>
      <c r="Q47" s="23">
        <v>0.13000520524820358</v>
      </c>
      <c r="R47" s="23">
        <v>0.75766857541557542</v>
      </c>
      <c r="S47" s="23">
        <v>8.8914038918931793E-2</v>
      </c>
      <c r="T47" s="23">
        <v>0.9576002974434572</v>
      </c>
      <c r="U47" s="23">
        <v>0.63978419891153682</v>
      </c>
      <c r="V47" s="1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</row>
    <row r="48" spans="2:70" x14ac:dyDescent="0.2">
      <c r="B48" s="23">
        <v>0.31178429859368439</v>
      </c>
      <c r="C48" s="23">
        <v>0.79395497695967743</v>
      </c>
      <c r="D48" s="23">
        <v>0.39473334120483061</v>
      </c>
      <c r="E48" s="23">
        <v>2.8834572666128544E-2</v>
      </c>
      <c r="F48" s="23">
        <v>0.49524238525984343</v>
      </c>
      <c r="G48" s="23">
        <v>0.3087187500437768</v>
      </c>
      <c r="H48" s="23">
        <v>0.40889672008589362</v>
      </c>
      <c r="I48" s="23">
        <v>2.5178955517652701E-2</v>
      </c>
      <c r="J48" s="23">
        <v>0.56784362190141691</v>
      </c>
      <c r="K48" s="23">
        <v>0.89038821104999222</v>
      </c>
      <c r="L48" s="23">
        <v>0.8032637006947192</v>
      </c>
      <c r="M48" s="23">
        <v>0.83431357906676329</v>
      </c>
      <c r="N48" s="23">
        <v>0.99624302178890878</v>
      </c>
      <c r="O48" s="23">
        <v>0.88936086183981866</v>
      </c>
      <c r="P48" s="23">
        <v>0.86914457583365612</v>
      </c>
      <c r="Q48" s="23">
        <v>0.68482186385608734</v>
      </c>
      <c r="R48" s="23">
        <v>0.14759942416287763</v>
      </c>
      <c r="S48" s="23">
        <v>0.81055014443097584</v>
      </c>
      <c r="T48" s="23">
        <v>0.2013490135828786</v>
      </c>
      <c r="U48" s="23">
        <v>0.93407000264940432</v>
      </c>
      <c r="V48" s="1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</row>
    <row r="49" spans="2:70" x14ac:dyDescent="0.2">
      <c r="B49" s="23">
        <v>0.42882969761727219</v>
      </c>
      <c r="C49" s="23">
        <v>0.93886075283992665</v>
      </c>
      <c r="D49" s="23">
        <v>0.29170942300305835</v>
      </c>
      <c r="E49" s="23">
        <v>0.47413643684485407</v>
      </c>
      <c r="F49" s="23">
        <v>0.80966525291701374</v>
      </c>
      <c r="G49" s="23">
        <v>8.2272422249305754E-2</v>
      </c>
      <c r="H49" s="23">
        <v>0.23525495109011174</v>
      </c>
      <c r="I49" s="23">
        <v>0.93755127315992226</v>
      </c>
      <c r="J49" s="23">
        <v>0.38230318517365824</v>
      </c>
      <c r="K49" s="23">
        <v>0.82171420365214209</v>
      </c>
      <c r="L49" s="23">
        <v>0.13220327255956521</v>
      </c>
      <c r="M49" s="23">
        <v>0.35936669308661429</v>
      </c>
      <c r="N49" s="23">
        <v>0.50420150731095492</v>
      </c>
      <c r="O49" s="23">
        <v>0.73087493371576229</v>
      </c>
      <c r="P49" s="23">
        <v>0.9290713780076405</v>
      </c>
      <c r="Q49" s="23">
        <v>0.49965409818678719</v>
      </c>
      <c r="R49" s="23">
        <v>0.10744944715806681</v>
      </c>
      <c r="S49" s="23">
        <v>0.38695808555524458</v>
      </c>
      <c r="T49" s="23">
        <v>3.1163602033165261E-2</v>
      </c>
      <c r="U49" s="23">
        <v>0.4323144039643898</v>
      </c>
      <c r="V49" s="1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</row>
    <row r="50" spans="2:70" x14ac:dyDescent="0.2">
      <c r="B50" s="23">
        <v>5.627279999800916E-2</v>
      </c>
      <c r="C50" s="23">
        <v>0.86668808251755836</v>
      </c>
      <c r="D50" s="23">
        <v>0.68900034437803492</v>
      </c>
      <c r="E50" s="23">
        <v>0.99472841626317043</v>
      </c>
      <c r="F50" s="23">
        <v>0.14893693318390244</v>
      </c>
      <c r="G50" s="23">
        <v>0.62298325121476394</v>
      </c>
      <c r="H50" s="23">
        <v>0.5143561965888932</v>
      </c>
      <c r="I50" s="23">
        <v>0.97474463294552738</v>
      </c>
      <c r="J50" s="23">
        <v>0.2747378489161787</v>
      </c>
      <c r="K50" s="23">
        <v>0.50263217994974585</v>
      </c>
      <c r="L50" s="23">
        <v>0.34499872367782669</v>
      </c>
      <c r="M50" s="23">
        <v>0.88283242391222039</v>
      </c>
      <c r="N50" s="23">
        <v>0.45915023264406907</v>
      </c>
      <c r="O50" s="23">
        <v>0.20639003765979869</v>
      </c>
      <c r="P50" s="23">
        <v>0.39637415819114397</v>
      </c>
      <c r="Q50" s="23">
        <v>0.90005701571503594</v>
      </c>
      <c r="R50" s="23">
        <v>0.38048225494896459</v>
      </c>
      <c r="S50" s="23">
        <v>7.7312399505058527E-2</v>
      </c>
      <c r="T50" s="23">
        <v>0.22759493967120648</v>
      </c>
      <c r="U50" s="23">
        <v>0.78716298937777007</v>
      </c>
      <c r="V50" s="1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</row>
    <row r="51" spans="2:70" x14ac:dyDescent="0.2">
      <c r="B51" s="23">
        <v>0.72741233841753294</v>
      </c>
      <c r="C51" s="23">
        <v>0.95739399820261817</v>
      </c>
      <c r="D51" s="23">
        <v>0.55513212579272631</v>
      </c>
      <c r="E51" s="23">
        <v>0.99986516575549989</v>
      </c>
      <c r="F51" s="23">
        <v>0.3579491841091631</v>
      </c>
      <c r="G51" s="23">
        <v>0.51759421789820836</v>
      </c>
      <c r="H51" s="23">
        <v>0.82158992850347978</v>
      </c>
      <c r="I51" s="23">
        <v>0.71833784341768969</v>
      </c>
      <c r="J51" s="23">
        <v>2.3432174479728118E-2</v>
      </c>
      <c r="K51" s="23">
        <v>0.70372006240178608</v>
      </c>
      <c r="L51" s="23">
        <v>0.47919842506750943</v>
      </c>
      <c r="M51" s="23">
        <v>0.25865516191576299</v>
      </c>
      <c r="N51" s="23">
        <v>0.89159114834746611</v>
      </c>
      <c r="O51" s="23">
        <v>0.48866037084539005</v>
      </c>
      <c r="P51" s="23">
        <v>0.51117991115339045</v>
      </c>
      <c r="Q51" s="23">
        <v>0.55621009962457968</v>
      </c>
      <c r="R51" s="23">
        <v>0.55034245822352978</v>
      </c>
      <c r="S51" s="23">
        <v>0.99602263715231765</v>
      </c>
      <c r="T51" s="23">
        <v>0.61785734792858737</v>
      </c>
      <c r="U51" s="23">
        <v>0.95132885277708112</v>
      </c>
      <c r="V51" s="1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</row>
    <row r="52" spans="2:70" x14ac:dyDescent="0.2">
      <c r="B52" s="23">
        <v>0.68154323772009584</v>
      </c>
      <c r="C52" s="23">
        <v>0.37558935050729891</v>
      </c>
      <c r="D52" s="23">
        <v>0.4735632295328952</v>
      </c>
      <c r="E52" s="23">
        <v>0.65802546122947259</v>
      </c>
      <c r="F52" s="23">
        <v>0.50721872122302092</v>
      </c>
      <c r="G52" s="23">
        <v>0.31800504591982148</v>
      </c>
      <c r="H52" s="23">
        <v>0.94725527488274019</v>
      </c>
      <c r="I52" s="23">
        <v>0.19554400909019398</v>
      </c>
      <c r="J52" s="23">
        <v>0.49612708050106258</v>
      </c>
      <c r="K52" s="23">
        <v>0.24620545182630749</v>
      </c>
      <c r="L52" s="23">
        <v>0.95750328971637866</v>
      </c>
      <c r="M52" s="23">
        <v>0.55072310511370681</v>
      </c>
      <c r="N52" s="23">
        <v>0.25848626753703274</v>
      </c>
      <c r="O52" s="23">
        <v>0.30769420379973544</v>
      </c>
      <c r="P52" s="23">
        <v>0.86340991408696088</v>
      </c>
      <c r="Q52" s="23">
        <v>0.42042269775164454</v>
      </c>
      <c r="R52" s="23">
        <v>0.82894521345227445</v>
      </c>
      <c r="S52" s="23">
        <v>0.34960322081588879</v>
      </c>
      <c r="T52" s="23">
        <v>0.44104058874310215</v>
      </c>
      <c r="U52" s="23">
        <v>0.94145733061989767</v>
      </c>
      <c r="V52" s="1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</row>
    <row r="53" spans="2:70" x14ac:dyDescent="0.2">
      <c r="B53" s="23">
        <v>0.5609456737735834</v>
      </c>
      <c r="C53" s="23">
        <v>0.46658675809584838</v>
      </c>
      <c r="D53" s="23">
        <v>0.35043513295343587</v>
      </c>
      <c r="E53" s="23">
        <v>3.427668845244658E-2</v>
      </c>
      <c r="F53" s="23">
        <v>0.87523184517631725</v>
      </c>
      <c r="G53" s="23">
        <v>0.30350564256545454</v>
      </c>
      <c r="H53" s="23">
        <v>0.61511596496342524</v>
      </c>
      <c r="I53" s="23">
        <v>0.23199324800406895</v>
      </c>
      <c r="J53" s="23">
        <v>0.58554154751194376</v>
      </c>
      <c r="K53" s="23">
        <v>0.78229167767847974</v>
      </c>
      <c r="L53" s="23">
        <v>0.19638294538694945</v>
      </c>
      <c r="M53" s="23">
        <v>0.29907309042558494</v>
      </c>
      <c r="N53" s="23">
        <v>0.81520287131975444</v>
      </c>
      <c r="O53" s="23">
        <v>0.48047482263148966</v>
      </c>
      <c r="P53" s="23">
        <v>0.50785624389403383</v>
      </c>
      <c r="Q53" s="23">
        <v>0.70925714101664838</v>
      </c>
      <c r="R53" s="23">
        <v>0.59393173223086093</v>
      </c>
      <c r="S53" s="23">
        <v>0.29356551228618921</v>
      </c>
      <c r="T53" s="23">
        <v>0.41584808599928802</v>
      </c>
      <c r="U53" s="23">
        <v>0.87932097960083155</v>
      </c>
      <c r="V53" s="1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</row>
    <row r="54" spans="2:70" x14ac:dyDescent="0.2">
      <c r="B54" s="23">
        <v>0.33732392692372981</v>
      </c>
      <c r="C54" s="23">
        <v>0.69815211946472955</v>
      </c>
      <c r="D54" s="23">
        <v>0.26073998080484795</v>
      </c>
      <c r="E54" s="23">
        <v>0.51028149422616376</v>
      </c>
      <c r="F54" s="23">
        <v>0.83251531012625468</v>
      </c>
      <c r="G54" s="23">
        <v>0.83816959827674198</v>
      </c>
      <c r="H54" s="23">
        <v>0.19606824423675051</v>
      </c>
      <c r="I54" s="23">
        <v>0.4734560467913197</v>
      </c>
      <c r="J54" s="23">
        <v>0.34244885750594856</v>
      </c>
      <c r="K54" s="23">
        <v>0.95332385821101062</v>
      </c>
      <c r="L54" s="23">
        <v>0.42300320224643873</v>
      </c>
      <c r="M54" s="23">
        <v>0.2425620828716637</v>
      </c>
      <c r="N54" s="23">
        <v>0.58672565143036182</v>
      </c>
      <c r="O54" s="23">
        <v>0.55723357863771938</v>
      </c>
      <c r="P54" s="23">
        <v>0.68798127416663568</v>
      </c>
      <c r="Q54" s="23">
        <v>0.77097158912253694</v>
      </c>
      <c r="R54" s="23">
        <v>0.71141581264455944</v>
      </c>
      <c r="S54" s="23">
        <v>4.6677548043720485E-2</v>
      </c>
      <c r="T54" s="23">
        <v>0.4507694191581334</v>
      </c>
      <c r="U54" s="23">
        <v>0.345934323360231</v>
      </c>
      <c r="V54" s="1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</row>
    <row r="55" spans="2:70" x14ac:dyDescent="0.2">
      <c r="B55" s="23">
        <v>0.77336572030006423</v>
      </c>
      <c r="C55" s="23">
        <v>0.15700415900700537</v>
      </c>
      <c r="D55" s="23">
        <v>0.28443358536280694</v>
      </c>
      <c r="E55" s="23">
        <v>0.48304089447077614</v>
      </c>
      <c r="F55" s="23">
        <v>0.57541267152137343</v>
      </c>
      <c r="G55" s="23">
        <v>0.45425228583117139</v>
      </c>
      <c r="H55" s="23">
        <v>0.7273964405808212</v>
      </c>
      <c r="I55" s="23">
        <v>0.16352850406058284</v>
      </c>
      <c r="J55" s="23">
        <v>0.44664014083718695</v>
      </c>
      <c r="K55" s="23">
        <v>0.90910140556817198</v>
      </c>
      <c r="L55" s="23">
        <v>0.69114628001292344</v>
      </c>
      <c r="M55" s="23">
        <v>0.80469985752189666</v>
      </c>
      <c r="N55" s="23">
        <v>0.52171942955469686</v>
      </c>
      <c r="O55" s="23">
        <v>0.40579225177575751</v>
      </c>
      <c r="P55" s="23">
        <v>7.3865367702670937E-2</v>
      </c>
      <c r="Q55" s="23">
        <v>0.23857038904171723</v>
      </c>
      <c r="R55" s="23">
        <v>0.34162692627938751</v>
      </c>
      <c r="S55" s="23">
        <v>0.5385269927390689</v>
      </c>
      <c r="T55" s="23">
        <v>0.61202917170653015</v>
      </c>
      <c r="U55" s="23">
        <v>0.23319770289426767</v>
      </c>
      <c r="V55" s="1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</row>
    <row r="56" spans="2:70" x14ac:dyDescent="0.2">
      <c r="B56" s="23">
        <v>0.91739224449650225</v>
      </c>
      <c r="C56" s="23">
        <v>0.93457257066931088</v>
      </c>
      <c r="D56" s="23">
        <v>0.14347840334698414</v>
      </c>
      <c r="E56" s="23">
        <v>7.3683513906737219E-2</v>
      </c>
      <c r="F56" s="23">
        <v>3.5295598992627686E-2</v>
      </c>
      <c r="G56" s="23">
        <v>0.77314866429019091</v>
      </c>
      <c r="H56" s="23">
        <v>0.70072437149309197</v>
      </c>
      <c r="I56" s="23">
        <v>0.56106244651617232</v>
      </c>
      <c r="J56" s="23">
        <v>0.34816761587649614</v>
      </c>
      <c r="K56" s="23">
        <v>0.61124498898654844</v>
      </c>
      <c r="L56" s="23">
        <v>0.80031944325639115</v>
      </c>
      <c r="M56" s="23">
        <v>0.71446934812128027</v>
      </c>
      <c r="N56" s="23">
        <v>0.30477315467271482</v>
      </c>
      <c r="O56" s="23">
        <v>0.65583357980404133</v>
      </c>
      <c r="P56" s="23">
        <v>0.67977844290035572</v>
      </c>
      <c r="Q56" s="23">
        <v>0.31962627068593696</v>
      </c>
      <c r="R56" s="23">
        <v>0.75640212812359875</v>
      </c>
      <c r="S56" s="23">
        <v>0.62720402934131037</v>
      </c>
      <c r="T56" s="23">
        <v>0.21087586571288319</v>
      </c>
      <c r="U56" s="23">
        <v>6.9918711964976787E-2</v>
      </c>
      <c r="V56" s="1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</row>
    <row r="57" spans="2:70" x14ac:dyDescent="0.2">
      <c r="B57" s="23">
        <v>0.44592212827404354</v>
      </c>
      <c r="C57" s="23">
        <v>0.49857308108064613</v>
      </c>
      <c r="D57" s="23">
        <v>0.45424512410587314</v>
      </c>
      <c r="E57" s="23">
        <v>0.80328580510950853</v>
      </c>
      <c r="F57" s="23">
        <v>0.10147907602175477</v>
      </c>
      <c r="G57" s="23">
        <v>0.65795407159329</v>
      </c>
      <c r="H57" s="23">
        <v>0.98265342348632134</v>
      </c>
      <c r="I57" s="23">
        <v>0.5638057402214548</v>
      </c>
      <c r="J57" s="23">
        <v>0.46800529909655852</v>
      </c>
      <c r="K57" s="23">
        <v>0.15725824039210634</v>
      </c>
      <c r="L57" s="23">
        <v>0.57829262756821687</v>
      </c>
      <c r="M57" s="23">
        <v>0.39983567927111885</v>
      </c>
      <c r="N57" s="23">
        <v>0.21569682253468392</v>
      </c>
      <c r="O57" s="23">
        <v>0.2436640065411263</v>
      </c>
      <c r="P57" s="23">
        <v>0.27386963881796667</v>
      </c>
      <c r="Q57" s="23">
        <v>0.95208740704584793</v>
      </c>
      <c r="R57" s="23">
        <v>0.84667857283060177</v>
      </c>
      <c r="S57" s="23">
        <v>0.6244194631154304</v>
      </c>
      <c r="T57" s="23">
        <v>0.24879174299530649</v>
      </c>
      <c r="U57" s="23">
        <v>6.6752931952149819E-3</v>
      </c>
      <c r="V57" s="1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</row>
    <row r="58" spans="2:70" x14ac:dyDescent="0.2">
      <c r="B58" s="23">
        <v>0.1337935719374036</v>
      </c>
      <c r="C58" s="23">
        <v>0.59077526006448766</v>
      </c>
      <c r="D58" s="23">
        <v>0.71447864061696775</v>
      </c>
      <c r="E58" s="23">
        <v>0.14993858384801428</v>
      </c>
      <c r="F58" s="23">
        <v>0.70133895173422989</v>
      </c>
      <c r="G58" s="23">
        <v>0.85732567112542701</v>
      </c>
      <c r="H58" s="23">
        <v>5.6161251201048756E-2</v>
      </c>
      <c r="I58" s="23">
        <v>0.80528001051461862</v>
      </c>
      <c r="J58" s="23">
        <v>0.84874517458170384</v>
      </c>
      <c r="K58" s="23">
        <v>0.60491783257127885</v>
      </c>
      <c r="L58" s="23">
        <v>0.17945067073048493</v>
      </c>
      <c r="M58" s="23">
        <v>0.31991117008685477</v>
      </c>
      <c r="N58" s="23">
        <v>0.54569537920269906</v>
      </c>
      <c r="O58" s="23">
        <v>0.69808016514839222</v>
      </c>
      <c r="P58" s="23">
        <v>0.958422302363235</v>
      </c>
      <c r="Q58" s="23">
        <v>0.95057943577904458</v>
      </c>
      <c r="R58" s="23">
        <v>0.60823719783175745</v>
      </c>
      <c r="S58" s="23">
        <v>0.62987641680503503</v>
      </c>
      <c r="T58" s="23">
        <v>0.472001459233931</v>
      </c>
      <c r="U58" s="23">
        <v>0.25700093310995153</v>
      </c>
      <c r="V58" s="1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</row>
    <row r="59" spans="2:70" x14ac:dyDescent="0.2">
      <c r="B59" s="23">
        <v>0.57742598925367117</v>
      </c>
      <c r="C59" s="23">
        <v>0.15756518931359198</v>
      </c>
      <c r="D59" s="23">
        <v>0.94168922428457547</v>
      </c>
      <c r="E59" s="23">
        <v>0.26325001277564997</v>
      </c>
      <c r="F59" s="23">
        <v>0.65792530518708303</v>
      </c>
      <c r="G59" s="23">
        <v>0.7003428838445106</v>
      </c>
      <c r="H59" s="23">
        <v>0.76996821608924715</v>
      </c>
      <c r="I59" s="23">
        <v>0.90180773973181638</v>
      </c>
      <c r="J59" s="23">
        <v>0.44105163892795141</v>
      </c>
      <c r="K59" s="23">
        <v>1.7462479606687009E-2</v>
      </c>
      <c r="L59" s="23">
        <v>0.5423951598336697</v>
      </c>
      <c r="M59" s="23">
        <v>0.54797516978478711</v>
      </c>
      <c r="N59" s="23">
        <v>0.98117841191390898</v>
      </c>
      <c r="O59" s="23">
        <v>0.24120991033810313</v>
      </c>
      <c r="P59" s="23">
        <v>0.98971890494179526</v>
      </c>
      <c r="Q59" s="23">
        <v>0.35337248178692759</v>
      </c>
      <c r="R59" s="23">
        <v>7.3195046280550957E-2</v>
      </c>
      <c r="S59" s="23">
        <v>0.83777476203287438</v>
      </c>
      <c r="T59" s="23">
        <v>0.59839496027836625</v>
      </c>
      <c r="U59" s="23">
        <v>0.24957542103441166</v>
      </c>
      <c r="V59" s="1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</row>
    <row r="60" spans="2:70" x14ac:dyDescent="0.2">
      <c r="B60" s="23">
        <v>0.3384195268485205</v>
      </c>
      <c r="C60" s="23">
        <v>0.69653863596150623</v>
      </c>
      <c r="D60" s="23">
        <v>0.57750113396115366</v>
      </c>
      <c r="E60" s="23">
        <v>0.72752773476669574</v>
      </c>
      <c r="F60" s="23">
        <v>0.10743643383750812</v>
      </c>
      <c r="G60" s="23">
        <v>0.19746581828229659</v>
      </c>
      <c r="H60" s="23">
        <v>0.40307812833422985</v>
      </c>
      <c r="I60" s="23">
        <v>0.54343548048315771</v>
      </c>
      <c r="J60" s="23">
        <v>0.7978853564082895</v>
      </c>
      <c r="K60" s="23">
        <v>0.69371747161262387</v>
      </c>
      <c r="L60" s="23">
        <v>0.68598199041981067</v>
      </c>
      <c r="M60" s="23">
        <v>0.56643932169570699</v>
      </c>
      <c r="N60" s="23">
        <v>0.84180032630276447</v>
      </c>
      <c r="O60" s="23">
        <v>0.3911660788798228</v>
      </c>
      <c r="P60" s="23">
        <v>0.1626846714227248</v>
      </c>
      <c r="Q60" s="23">
        <v>0.39916857727197874</v>
      </c>
      <c r="R60" s="23">
        <v>0.34821562515226012</v>
      </c>
      <c r="S60" s="23">
        <v>0.23735471622727622</v>
      </c>
      <c r="T60" s="23">
        <v>0.97534572806929909</v>
      </c>
      <c r="U60" s="23">
        <v>0.59917079487656355</v>
      </c>
      <c r="V60" s="1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</row>
    <row r="61" spans="2:70" x14ac:dyDescent="0.2">
      <c r="B61" s="23">
        <v>0.16085918349428352</v>
      </c>
      <c r="C61" s="23">
        <v>0.62340051605602986</v>
      </c>
      <c r="D61" s="23">
        <v>0.65458624798973253</v>
      </c>
      <c r="E61" s="23">
        <v>0.76850950626266157</v>
      </c>
      <c r="F61" s="23">
        <v>0.21864598682443304</v>
      </c>
      <c r="G61" s="23">
        <v>0.23562153339942227</v>
      </c>
      <c r="H61" s="23">
        <v>0.15244480884891631</v>
      </c>
      <c r="I61" s="23">
        <v>0.97548160796432226</v>
      </c>
      <c r="J61" s="23">
        <v>1.224472255307707E-2</v>
      </c>
      <c r="K61" s="23">
        <v>0.88642126029777668</v>
      </c>
      <c r="L61" s="23">
        <v>5.6595416400505916E-2</v>
      </c>
      <c r="M61" s="23">
        <v>4.1460485099479305E-2</v>
      </c>
      <c r="N61" s="23">
        <v>0.31758155465686333</v>
      </c>
      <c r="O61" s="23">
        <v>0.82311423577719844</v>
      </c>
      <c r="P61" s="23">
        <v>0.79412363747874226</v>
      </c>
      <c r="Q61" s="23">
        <v>0.17767864001914158</v>
      </c>
      <c r="R61" s="23">
        <v>0.40224152122894585</v>
      </c>
      <c r="S61" s="23">
        <v>0.26144583622888085</v>
      </c>
      <c r="T61" s="23">
        <v>0.64544392755038116</v>
      </c>
      <c r="U61" s="23">
        <v>0.47992443312711563</v>
      </c>
      <c r="V61" s="1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</row>
    <row r="62" spans="2:70" x14ac:dyDescent="0.2">
      <c r="B62" s="23">
        <v>0.92238457109854854</v>
      </c>
      <c r="C62" s="23">
        <v>0.3189845098294638</v>
      </c>
      <c r="D62" s="23">
        <v>0.7133250510887037</v>
      </c>
      <c r="E62" s="23">
        <v>0.52474074085669642</v>
      </c>
      <c r="F62" s="23">
        <v>0.69635972347084929</v>
      </c>
      <c r="G62" s="23">
        <v>0.31736660784905291</v>
      </c>
      <c r="H62" s="23">
        <v>0.55585404806432559</v>
      </c>
      <c r="I62" s="23">
        <v>0.50649088823123378</v>
      </c>
      <c r="J62" s="23">
        <v>0.61507142212247501</v>
      </c>
      <c r="K62" s="23">
        <v>0.99173703437307836</v>
      </c>
      <c r="L62" s="23">
        <v>0.18621630090151653</v>
      </c>
      <c r="M62" s="23">
        <v>0.94027222265493537</v>
      </c>
      <c r="N62" s="23">
        <v>0.80858961908319715</v>
      </c>
      <c r="O62" s="23">
        <v>0.35401222931368137</v>
      </c>
      <c r="P62" s="23">
        <v>0.37821290171462141</v>
      </c>
      <c r="Q62" s="23">
        <v>0.2342864900447168</v>
      </c>
      <c r="R62" s="23">
        <v>0.76696769432856526</v>
      </c>
      <c r="S62" s="23">
        <v>0.57286102812223627</v>
      </c>
      <c r="T62" s="23">
        <v>0.72872861003472533</v>
      </c>
      <c r="U62" s="23">
        <v>0.7073184820650118</v>
      </c>
      <c r="V62" s="1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</row>
    <row r="63" spans="2:70" x14ac:dyDescent="0.2">
      <c r="B63" s="23">
        <v>0.3728221112931025</v>
      </c>
      <c r="C63" s="23">
        <v>0.26930928344277028</v>
      </c>
      <c r="D63" s="23">
        <v>0.1920110653144903</v>
      </c>
      <c r="E63" s="23">
        <v>0.30850519782792152</v>
      </c>
      <c r="F63" s="23">
        <v>0.53021173183526882</v>
      </c>
      <c r="G63" s="23">
        <v>0.17156340183117791</v>
      </c>
      <c r="H63" s="23">
        <v>0.80213305349919695</v>
      </c>
      <c r="I63" s="23">
        <v>0.85292016262491721</v>
      </c>
      <c r="J63" s="23">
        <v>0.35390857570592638</v>
      </c>
      <c r="K63" s="23">
        <v>0.46426601556275826</v>
      </c>
      <c r="L63" s="23">
        <v>0.25926431479602252</v>
      </c>
      <c r="M63" s="23">
        <v>0.94823422398485513</v>
      </c>
      <c r="N63" s="23">
        <v>0.49481340971218879</v>
      </c>
      <c r="O63" s="23">
        <v>0.10091938014046853</v>
      </c>
      <c r="P63" s="23">
        <v>0.91388137156994131</v>
      </c>
      <c r="Q63" s="23">
        <v>0.64611791137981589</v>
      </c>
      <c r="R63" s="23">
        <v>0.23894602658345176</v>
      </c>
      <c r="S63" s="23">
        <v>0.99139196191082002</v>
      </c>
      <c r="T63" s="23">
        <v>0.34535003830525113</v>
      </c>
      <c r="U63" s="23">
        <v>0.17063521998139186</v>
      </c>
      <c r="V63" s="1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</row>
    <row r="64" spans="2:70" x14ac:dyDescent="0.2">
      <c r="B64" s="23">
        <v>0.65786476173792241</v>
      </c>
      <c r="C64" s="23">
        <v>0.27746186825633778</v>
      </c>
      <c r="D64" s="23">
        <v>0.88135576308770203</v>
      </c>
      <c r="E64" s="23">
        <v>0.14516017412316973</v>
      </c>
      <c r="F64" s="23">
        <v>8.4312252780962549E-2</v>
      </c>
      <c r="G64" s="23">
        <v>0.21583615342817997</v>
      </c>
      <c r="H64" s="23">
        <v>0.50148012401253661</v>
      </c>
      <c r="I64" s="23">
        <v>0.32101729761066489</v>
      </c>
      <c r="J64" s="23">
        <v>0.15696629165115783</v>
      </c>
      <c r="K64" s="23">
        <v>0.68492888591460466</v>
      </c>
      <c r="L64" s="23">
        <v>0.73755169925786113</v>
      </c>
      <c r="M64" s="23">
        <v>0.2659884862401567</v>
      </c>
      <c r="N64" s="23">
        <v>0.6389840221831834</v>
      </c>
      <c r="O64" s="23">
        <v>0.62849054439091012</v>
      </c>
      <c r="P64" s="23">
        <v>0.45250680030643586</v>
      </c>
      <c r="Q64" s="23">
        <v>4.0400362499679154E-2</v>
      </c>
      <c r="R64" s="23">
        <v>0.36350410148637846</v>
      </c>
      <c r="S64" s="23">
        <v>0.76508042231811724</v>
      </c>
      <c r="T64" s="23">
        <v>0.89985131255309858</v>
      </c>
      <c r="U64" s="23">
        <v>0.11367559562572227</v>
      </c>
      <c r="V64" s="1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</row>
    <row r="65" spans="2:70" x14ac:dyDescent="0.2">
      <c r="B65" s="23">
        <v>5.6719772103838495E-2</v>
      </c>
      <c r="C65" s="23">
        <v>0.73404122629637125</v>
      </c>
      <c r="D65" s="23">
        <v>8.6421665228428979E-2</v>
      </c>
      <c r="E65" s="23">
        <v>0.59916251761319284</v>
      </c>
      <c r="F65" s="23">
        <v>0.18127490801882884</v>
      </c>
      <c r="G65" s="23">
        <v>0.76221046068313936</v>
      </c>
      <c r="H65" s="23">
        <v>0.22614802593552075</v>
      </c>
      <c r="I65" s="23">
        <v>0.60638703409885297</v>
      </c>
      <c r="J65" s="23">
        <v>0.43497652008518639</v>
      </c>
      <c r="K65" s="23">
        <v>0.99693225212991177</v>
      </c>
      <c r="L65" s="23">
        <v>0.49348383348889258</v>
      </c>
      <c r="M65" s="23">
        <v>0.47514657029542695</v>
      </c>
      <c r="N65" s="23">
        <v>0.11068570033687253</v>
      </c>
      <c r="O65" s="23">
        <v>0.14101938039082662</v>
      </c>
      <c r="P65" s="23">
        <v>0.16637291344724803</v>
      </c>
      <c r="Q65" s="23">
        <v>0.90213539586831348</v>
      </c>
      <c r="R65" s="23">
        <v>0.72344850333465149</v>
      </c>
      <c r="S65" s="23">
        <v>0.86581866738901081</v>
      </c>
      <c r="T65" s="23">
        <v>6.6125735750316439E-3</v>
      </c>
      <c r="U65" s="23">
        <v>0.37231580588872593</v>
      </c>
      <c r="V65" s="1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</row>
    <row r="66" spans="2:70" x14ac:dyDescent="0.2">
      <c r="B66" s="23">
        <v>0.93336718230601778</v>
      </c>
      <c r="C66" s="23">
        <v>0.85947035377325132</v>
      </c>
      <c r="D66" s="23">
        <v>0.75443247964749649</v>
      </c>
      <c r="E66" s="23">
        <v>0.12088275959009476</v>
      </c>
      <c r="F66" s="23">
        <v>0.94203802807148918</v>
      </c>
      <c r="G66" s="23">
        <v>0.75680992499926025</v>
      </c>
      <c r="H66" s="23">
        <v>0.65586050144740926</v>
      </c>
      <c r="I66" s="23">
        <v>0.21259488569446439</v>
      </c>
      <c r="J66" s="23">
        <v>0.74897941366650544</v>
      </c>
      <c r="K66" s="23">
        <v>0.91639976168714554</v>
      </c>
      <c r="L66" s="23">
        <v>0.49418811100677285</v>
      </c>
      <c r="M66" s="23">
        <v>0.74006407428114951</v>
      </c>
      <c r="N66" s="23">
        <v>0.37479375940397852</v>
      </c>
      <c r="O66" s="23">
        <v>0.60089280945145018</v>
      </c>
      <c r="P66" s="23">
        <v>0.95891995856659862</v>
      </c>
      <c r="Q66" s="23">
        <v>0.33120793211179866</v>
      </c>
      <c r="R66" s="23">
        <v>0.15785618721551542</v>
      </c>
      <c r="S66" s="23">
        <v>4.2954884143959093E-2</v>
      </c>
      <c r="T66" s="23">
        <v>0.93119363434892144</v>
      </c>
      <c r="U66" s="23">
        <v>0.78962257890122434</v>
      </c>
      <c r="V66" s="1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</row>
    <row r="67" spans="2:70" x14ac:dyDescent="0.2">
      <c r="B67" s="23">
        <v>0.35577345448659714</v>
      </c>
      <c r="C67" s="23">
        <v>0.58920760679501205</v>
      </c>
      <c r="D67" s="23">
        <v>6.898066944577641E-2</v>
      </c>
      <c r="E67" s="23">
        <v>0.56646217653996844</v>
      </c>
      <c r="F67" s="23">
        <v>0.95421454521884363</v>
      </c>
      <c r="G67" s="23">
        <v>0.52288430024386945</v>
      </c>
      <c r="H67" s="23">
        <v>5.6369115576611728E-2</v>
      </c>
      <c r="I67" s="23">
        <v>0.51733015854949693</v>
      </c>
      <c r="J67" s="23">
        <v>0.75234546252111567</v>
      </c>
      <c r="K67" s="23">
        <v>0.18049076761778904</v>
      </c>
      <c r="L67" s="23">
        <v>0.44669882629052859</v>
      </c>
      <c r="M67" s="23">
        <v>0.50632599828083935</v>
      </c>
      <c r="N67" s="23">
        <v>0.43089011643882957</v>
      </c>
      <c r="O67" s="23">
        <v>0.50109590774133739</v>
      </c>
      <c r="P67" s="23">
        <v>0.1356341818710346</v>
      </c>
      <c r="Q67" s="23">
        <v>0.12574337017709925</v>
      </c>
      <c r="R67" s="23">
        <v>0.16681489468901101</v>
      </c>
      <c r="S67" s="23">
        <v>0.22471654357962167</v>
      </c>
      <c r="T67" s="23">
        <v>3.0218800860016604E-2</v>
      </c>
      <c r="U67" s="23">
        <v>4.5513011694683025E-2</v>
      </c>
      <c r="V67" s="1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</row>
    <row r="68" spans="2:70" x14ac:dyDescent="0.2">
      <c r="B68" s="23">
        <v>5.1536332217465119E-2</v>
      </c>
      <c r="C68" s="23">
        <v>0.23099789247741664</v>
      </c>
      <c r="D68" s="23">
        <v>0.79824753161943696</v>
      </c>
      <c r="E68" s="23">
        <v>0.33157528820772986</v>
      </c>
      <c r="F68" s="23">
        <v>4.6337351494185941E-2</v>
      </c>
      <c r="G68" s="23">
        <v>0.9230280404102732</v>
      </c>
      <c r="H68" s="23">
        <v>0.81105601599152632</v>
      </c>
      <c r="I68" s="23">
        <v>0.63120955848726712</v>
      </c>
      <c r="J68" s="23">
        <v>0.52315613450868581</v>
      </c>
      <c r="K68" s="23">
        <v>0.87351376839668438</v>
      </c>
      <c r="L68" s="23">
        <v>0.37871399684708029</v>
      </c>
      <c r="M68" s="23">
        <v>0.35928245919629553</v>
      </c>
      <c r="N68" s="23">
        <v>0.98120956532340309</v>
      </c>
      <c r="O68" s="23">
        <v>0.93428689054913927</v>
      </c>
      <c r="P68" s="23">
        <v>0.95531555254632416</v>
      </c>
      <c r="Q68" s="23">
        <v>0.60131613236759274</v>
      </c>
      <c r="R68" s="23">
        <v>2.8468702412420832E-4</v>
      </c>
      <c r="S68" s="23">
        <v>0.64258672713353848</v>
      </c>
      <c r="T68" s="23">
        <v>4.5878727562011279E-2</v>
      </c>
      <c r="U68" s="23">
        <v>0.23305381031398442</v>
      </c>
      <c r="V68" s="1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</row>
    <row r="69" spans="2:70" x14ac:dyDescent="0.2">
      <c r="B69" s="23">
        <v>0.26426722555244142</v>
      </c>
      <c r="C69" s="23">
        <v>0.42604032542689263</v>
      </c>
      <c r="D69" s="23">
        <v>0.50101141179166764</v>
      </c>
      <c r="E69" s="23">
        <v>0.98875313034560564</v>
      </c>
      <c r="F69" s="23">
        <v>0.30629013107608938</v>
      </c>
      <c r="G69" s="23">
        <v>0.61922136445938392</v>
      </c>
      <c r="H69" s="23">
        <v>0.89814941064006926</v>
      </c>
      <c r="I69" s="23">
        <v>0.14670909033481705</v>
      </c>
      <c r="J69" s="23">
        <v>0.48238604369070748</v>
      </c>
      <c r="K69" s="23">
        <v>0.80904567839625297</v>
      </c>
      <c r="L69" s="23">
        <v>0.5653435996057159</v>
      </c>
      <c r="M69" s="23">
        <v>0.50529733673112598</v>
      </c>
      <c r="N69" s="23">
        <v>0.76040388729487018</v>
      </c>
      <c r="O69" s="23">
        <v>0.39944971563349174</v>
      </c>
      <c r="P69" s="23">
        <v>2.6478622931400908E-2</v>
      </c>
      <c r="Q69" s="23">
        <v>0.808216249014582</v>
      </c>
      <c r="R69" s="23">
        <v>0.52120528334982685</v>
      </c>
      <c r="S69" s="23">
        <v>0.96918921510778155</v>
      </c>
      <c r="T69" s="23">
        <v>0.65805517083214426</v>
      </c>
      <c r="U69" s="23">
        <v>2.9434681485952408E-2</v>
      </c>
      <c r="V69" s="1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</row>
    <row r="70" spans="2:70" x14ac:dyDescent="0.2">
      <c r="B70" s="23">
        <v>0.27673587229562302</v>
      </c>
      <c r="C70" s="23">
        <v>0.48009080822829631</v>
      </c>
      <c r="D70" s="23">
        <v>0.93232215378230032</v>
      </c>
      <c r="E70" s="23">
        <v>0.30427403313348877</v>
      </c>
      <c r="F70" s="23">
        <v>0.53499802085653436</v>
      </c>
      <c r="G70" s="23">
        <v>0.53797539737177702</v>
      </c>
      <c r="H70" s="23">
        <v>0.59506453735065445</v>
      </c>
      <c r="I70" s="23">
        <v>0.62162378672718976</v>
      </c>
      <c r="J70" s="23">
        <v>0.66241039377163546</v>
      </c>
      <c r="K70" s="23">
        <v>0.18892520817632552</v>
      </c>
      <c r="L70" s="23">
        <v>0.65509983487786794</v>
      </c>
      <c r="M70" s="23">
        <v>0.38497658486124942</v>
      </c>
      <c r="N70" s="23">
        <v>0.80847183974826764</v>
      </c>
      <c r="O70" s="23">
        <v>0.58321510989139158</v>
      </c>
      <c r="P70" s="23">
        <v>0.2332080309178558</v>
      </c>
      <c r="Q70" s="23">
        <v>7.3221559345377885E-2</v>
      </c>
      <c r="R70" s="23">
        <v>2.5472916078264851E-2</v>
      </c>
      <c r="S70" s="23">
        <v>0.76292400806161298</v>
      </c>
      <c r="T70" s="23">
        <v>7.4784787837225419E-3</v>
      </c>
      <c r="U70" s="23">
        <v>0.42049126762876943</v>
      </c>
      <c r="V70" s="1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</row>
    <row r="71" spans="2:70" x14ac:dyDescent="0.2">
      <c r="B71" s="23">
        <v>0.55791105862049728</v>
      </c>
      <c r="C71" s="23">
        <v>3.0014964943587019E-2</v>
      </c>
      <c r="D71" s="23">
        <v>0.91611986169741988</v>
      </c>
      <c r="E71" s="23">
        <v>0.82363819107475644</v>
      </c>
      <c r="F71" s="23">
        <v>0.72834820368306352</v>
      </c>
      <c r="G71" s="23">
        <v>0.75510349982295566</v>
      </c>
      <c r="H71" s="23">
        <v>0.31279791463636375</v>
      </c>
      <c r="I71" s="23">
        <v>0.23649888786628126</v>
      </c>
      <c r="J71" s="23">
        <v>0.72089331949914237</v>
      </c>
      <c r="K71" s="23">
        <v>0.22748058331203103</v>
      </c>
      <c r="L71" s="23">
        <v>0.66128177900819773</v>
      </c>
      <c r="M71" s="23">
        <v>0.61883845316211983</v>
      </c>
      <c r="N71" s="23">
        <v>0.69057533686041894</v>
      </c>
      <c r="O71" s="23">
        <v>0.80353686074218178</v>
      </c>
      <c r="P71" s="23">
        <v>0.82789840485633881</v>
      </c>
      <c r="Q71" s="23">
        <v>0.72149681017659251</v>
      </c>
      <c r="R71" s="23">
        <v>0.82422197228910898</v>
      </c>
      <c r="S71" s="23">
        <v>0.82969633359486827</v>
      </c>
      <c r="T71" s="23">
        <v>0.54964957769604816</v>
      </c>
      <c r="U71" s="23">
        <v>0.79009748611818753</v>
      </c>
      <c r="V71" s="1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</row>
    <row r="72" spans="2:70" x14ac:dyDescent="0.2">
      <c r="B72" s="23">
        <v>8.1756583445981579E-2</v>
      </c>
      <c r="C72" s="23">
        <v>0.24468703023716754</v>
      </c>
      <c r="D72" s="23">
        <v>0.11449591271290604</v>
      </c>
      <c r="E72" s="23">
        <v>0.93605453277469586</v>
      </c>
      <c r="F72" s="23">
        <v>0.32637928080516099</v>
      </c>
      <c r="G72" s="23">
        <v>0.27273565255174848</v>
      </c>
      <c r="H72" s="23">
        <v>6.8554918874620507E-2</v>
      </c>
      <c r="I72" s="23">
        <v>0.12459445609246955</v>
      </c>
      <c r="J72" s="23">
        <v>0.84717692922475296</v>
      </c>
      <c r="K72" s="23">
        <v>0.46407218258684346</v>
      </c>
      <c r="L72" s="23">
        <v>0.51218323288711742</v>
      </c>
      <c r="M72" s="23">
        <v>0.98764362322806964</v>
      </c>
      <c r="N72" s="23">
        <v>0.56050220793537631</v>
      </c>
      <c r="O72" s="23">
        <v>0.24109068079992979</v>
      </c>
      <c r="P72" s="23">
        <v>0.72750390262028686</v>
      </c>
      <c r="Q72" s="23">
        <v>0.92239699160201583</v>
      </c>
      <c r="R72" s="23">
        <v>0.44839552784245207</v>
      </c>
      <c r="S72" s="23">
        <v>0.60026224748002999</v>
      </c>
      <c r="T72" s="23">
        <v>0.36846311291299383</v>
      </c>
      <c r="U72" s="23">
        <v>0.93947032448456025</v>
      </c>
      <c r="V72" s="1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</row>
    <row r="73" spans="2:70" x14ac:dyDescent="0.2">
      <c r="B73" s="23">
        <v>0.35847793290802199</v>
      </c>
      <c r="C73" s="23">
        <v>0.12084239143344444</v>
      </c>
      <c r="D73" s="23">
        <v>0.46134718673254194</v>
      </c>
      <c r="E73" s="23">
        <v>0.36210591110994017</v>
      </c>
      <c r="F73" s="23">
        <v>0.36209671079999373</v>
      </c>
      <c r="G73" s="23">
        <v>0.63292829807193107</v>
      </c>
      <c r="H73" s="23">
        <v>0.75948611544177091</v>
      </c>
      <c r="I73" s="23">
        <v>0.52385350698611755</v>
      </c>
      <c r="J73" s="23">
        <v>0.8350697693164324</v>
      </c>
      <c r="K73" s="23">
        <v>0.18972333010796827</v>
      </c>
      <c r="L73" s="23">
        <v>0.5311199834286785</v>
      </c>
      <c r="M73" s="23">
        <v>0.32783739406899515</v>
      </c>
      <c r="N73" s="23">
        <v>6.9870998802974205E-2</v>
      </c>
      <c r="O73" s="23">
        <v>0.18091725764562938</v>
      </c>
      <c r="P73" s="23">
        <v>0.16727062863088171</v>
      </c>
      <c r="Q73" s="23">
        <v>0.13693208815636027</v>
      </c>
      <c r="R73" s="23">
        <v>4.3221617872432061E-2</v>
      </c>
      <c r="S73" s="23">
        <v>0.69769635071127145</v>
      </c>
      <c r="T73" s="23">
        <v>0.55552376470918097</v>
      </c>
      <c r="U73" s="23">
        <v>0.35125539283814766</v>
      </c>
      <c r="V73" s="1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</row>
    <row r="74" spans="2:70" x14ac:dyDescent="0.2">
      <c r="B74" s="23">
        <v>7.8129479771988142E-2</v>
      </c>
      <c r="C74" s="23">
        <v>0.34661153411714118</v>
      </c>
      <c r="D74" s="23">
        <v>9.7749983496918658E-3</v>
      </c>
      <c r="E74" s="23">
        <v>0.11480460895679623</v>
      </c>
      <c r="F74" s="23">
        <v>0.52328687319891087</v>
      </c>
      <c r="G74" s="23">
        <v>0.2296577048546995</v>
      </c>
      <c r="H74" s="23">
        <v>0.64557911259017231</v>
      </c>
      <c r="I74" s="23">
        <v>0.12216392797393105</v>
      </c>
      <c r="J74" s="23">
        <v>1.2519537092379407E-2</v>
      </c>
      <c r="K74" s="23">
        <v>0.719754882107982</v>
      </c>
      <c r="L74" s="23">
        <v>0.82292251405985628</v>
      </c>
      <c r="M74" s="23">
        <v>8.2670676430382839E-2</v>
      </c>
      <c r="N74" s="23">
        <v>0.97487392802258932</v>
      </c>
      <c r="O74" s="23">
        <v>0.89792485154783752</v>
      </c>
      <c r="P74" s="23">
        <v>0.23885834454740906</v>
      </c>
      <c r="Q74" s="23">
        <v>0.69155713683584985</v>
      </c>
      <c r="R74" s="23">
        <v>0.26030730098685839</v>
      </c>
      <c r="S74" s="23">
        <v>0.26542546204126116</v>
      </c>
      <c r="T74" s="23">
        <v>0.55388779021961099</v>
      </c>
      <c r="U74" s="23">
        <v>0.41939620379385334</v>
      </c>
      <c r="V74" s="1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</row>
    <row r="75" spans="2:70" x14ac:dyDescent="0.2">
      <c r="B75" s="23">
        <v>0.8307725215840619</v>
      </c>
      <c r="C75" s="23">
        <v>0.69561305525042738</v>
      </c>
      <c r="D75" s="23">
        <v>0.49878787116074519</v>
      </c>
      <c r="E75" s="23">
        <v>0.20204357246184068</v>
      </c>
      <c r="F75" s="23">
        <v>0.63227681219764675</v>
      </c>
      <c r="G75" s="23">
        <v>0.38990772760674719</v>
      </c>
      <c r="H75" s="23">
        <v>0.36846389384794465</v>
      </c>
      <c r="I75" s="23">
        <v>0.17398221186179741</v>
      </c>
      <c r="J75" s="23">
        <v>0.96609911091119938</v>
      </c>
      <c r="K75" s="23">
        <v>0.73852351814419914</v>
      </c>
      <c r="L75" s="23">
        <v>0.74429194672664623</v>
      </c>
      <c r="M75" s="23">
        <v>0.59964277257090781</v>
      </c>
      <c r="N75" s="23">
        <v>7.2077244584090039E-3</v>
      </c>
      <c r="O75" s="23">
        <v>0.47175337577057253</v>
      </c>
      <c r="P75" s="23">
        <v>0.81073068392481273</v>
      </c>
      <c r="Q75" s="23">
        <v>0.34471216483573741</v>
      </c>
      <c r="R75" s="23">
        <v>0.87144646879637944</v>
      </c>
      <c r="S75" s="23">
        <v>0.49113383920601139</v>
      </c>
      <c r="T75" s="23">
        <v>0.48850752532948416</v>
      </c>
      <c r="U75" s="23">
        <v>0.75633719768629748</v>
      </c>
      <c r="V75" s="1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</row>
    <row r="76" spans="2:70" x14ac:dyDescent="0.2">
      <c r="B76" s="23">
        <v>7.4459171981215988E-2</v>
      </c>
      <c r="C76" s="23">
        <v>8.1050731346569371E-2</v>
      </c>
      <c r="D76" s="23">
        <v>0.34396754406428187</v>
      </c>
      <c r="E76" s="23">
        <v>0.17057586855164086</v>
      </c>
      <c r="F76" s="23">
        <v>0.32932656298769902</v>
      </c>
      <c r="G76" s="23">
        <v>0.4153431693933044</v>
      </c>
      <c r="H76" s="23">
        <v>0.53390561335008657</v>
      </c>
      <c r="I76" s="23">
        <v>0.78078765239097059</v>
      </c>
      <c r="J76" s="23">
        <v>0.84930367422767983</v>
      </c>
      <c r="K76" s="23">
        <v>0.10702247535896858</v>
      </c>
      <c r="L76" s="23">
        <v>2.9788652222098699E-2</v>
      </c>
      <c r="M76" s="23">
        <v>0.98438847696933296</v>
      </c>
      <c r="N76" s="23">
        <v>0.11620316095889816</v>
      </c>
      <c r="O76" s="23">
        <v>0.32911116589345579</v>
      </c>
      <c r="P76" s="23">
        <v>0.39646547502908802</v>
      </c>
      <c r="Q76" s="23">
        <v>0.77232746745878345</v>
      </c>
      <c r="R76" s="23">
        <v>0.77051450505137886</v>
      </c>
      <c r="S76" s="23">
        <v>0.11982693730341076</v>
      </c>
      <c r="T76" s="23">
        <v>0.73493757753691791</v>
      </c>
      <c r="U76" s="23">
        <v>0.34097384787747198</v>
      </c>
      <c r="V76" s="1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</row>
    <row r="77" spans="2:70" x14ac:dyDescent="0.2">
      <c r="B77" s="23">
        <v>0.35868024739195203</v>
      </c>
      <c r="C77" s="23">
        <v>0.24826382766069766</v>
      </c>
      <c r="D77" s="23">
        <v>0.95049735477785458</v>
      </c>
      <c r="E77" s="23">
        <v>0.35008394418849176</v>
      </c>
      <c r="F77" s="23">
        <v>0.30207333091829491</v>
      </c>
      <c r="G77" s="23">
        <v>0.24763880729864884</v>
      </c>
      <c r="H77" s="23">
        <v>0.95497306401508886</v>
      </c>
      <c r="I77" s="23">
        <v>9.3235234493465047E-2</v>
      </c>
      <c r="J77" s="23">
        <v>0.5203606967195209</v>
      </c>
      <c r="K77" s="23">
        <v>0.63194293291254955</v>
      </c>
      <c r="L77" s="23">
        <v>0.58275140261458547</v>
      </c>
      <c r="M77" s="23">
        <v>7.7949861702686696E-2</v>
      </c>
      <c r="N77" s="23">
        <v>0.3379114862847048</v>
      </c>
      <c r="O77" s="23">
        <v>0.66602313382830824</v>
      </c>
      <c r="P77" s="23">
        <v>0.20533243376817245</v>
      </c>
      <c r="Q77" s="23">
        <v>0.57824080581194981</v>
      </c>
      <c r="R77" s="23">
        <v>0.78453647830779816</v>
      </c>
      <c r="S77" s="23">
        <v>0.57784857699886283</v>
      </c>
      <c r="T77" s="23">
        <v>0.29708213271024919</v>
      </c>
      <c r="U77" s="23">
        <v>0.82614076229969668</v>
      </c>
      <c r="V77" s="1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</row>
    <row r="78" spans="2:70" x14ac:dyDescent="0.2">
      <c r="B78" s="23">
        <v>0.10904596315042769</v>
      </c>
      <c r="C78" s="23">
        <v>0.12576930227496952</v>
      </c>
      <c r="D78" s="23">
        <v>0.42320509698292474</v>
      </c>
      <c r="E78" s="23">
        <v>0.7883737845188078</v>
      </c>
      <c r="F78" s="23">
        <v>0.51902480821276109</v>
      </c>
      <c r="G78" s="23">
        <v>0.43293563198074081</v>
      </c>
      <c r="H78" s="23">
        <v>0.65204867350339601</v>
      </c>
      <c r="I78" s="23">
        <v>0.72735437415052628</v>
      </c>
      <c r="J78" s="23">
        <v>0.46673757339895872</v>
      </c>
      <c r="K78" s="23">
        <v>0.45168705051108793</v>
      </c>
      <c r="L78" s="23">
        <v>0.1965458726765853</v>
      </c>
      <c r="M78" s="23">
        <v>0.11174463394127343</v>
      </c>
      <c r="N78" s="23">
        <v>0.42379218964896215</v>
      </c>
      <c r="O78" s="23">
        <v>0.78387456296549751</v>
      </c>
      <c r="P78" s="23">
        <v>0.70546353329706335</v>
      </c>
      <c r="Q78" s="23">
        <v>0.81887337486030343</v>
      </c>
      <c r="R78" s="23">
        <v>0.90370610713851462</v>
      </c>
      <c r="S78" s="23">
        <v>0.14031872586556549</v>
      </c>
      <c r="T78" s="23">
        <v>0.33554285225573266</v>
      </c>
      <c r="U78" s="23">
        <v>0.23041238497611916</v>
      </c>
      <c r="V78" s="1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</row>
    <row r="79" spans="2:70" x14ac:dyDescent="0.2">
      <c r="B79" s="23">
        <v>0.11401813200295285</v>
      </c>
      <c r="C79" s="23">
        <v>0.81772707962857027</v>
      </c>
      <c r="D79" s="23">
        <v>0.53617951949126008</v>
      </c>
      <c r="E79" s="23">
        <v>0.6623110210242551</v>
      </c>
      <c r="F79" s="23">
        <v>0.80188023304542411</v>
      </c>
      <c r="G79" s="23">
        <v>9.1488163546703194E-2</v>
      </c>
      <c r="H79" s="23">
        <v>0.23232988116300701</v>
      </c>
      <c r="I79" s="23">
        <v>0.38429384458080884</v>
      </c>
      <c r="J79" s="23">
        <v>0.96264695797958966</v>
      </c>
      <c r="K79" s="23">
        <v>0.91988860024973795</v>
      </c>
      <c r="L79" s="23">
        <v>4.7389475864010877E-2</v>
      </c>
      <c r="M79" s="23">
        <v>0.42092669502887914</v>
      </c>
      <c r="N79" s="23">
        <v>0.48884747508187987</v>
      </c>
      <c r="O79" s="23">
        <v>0.68937045580586398</v>
      </c>
      <c r="P79" s="23">
        <v>0.81616294289392455</v>
      </c>
      <c r="Q79" s="23">
        <v>0.77495785423155816</v>
      </c>
      <c r="R79" s="23">
        <v>0.58836031227999186</v>
      </c>
      <c r="S79" s="23">
        <v>9.3161536736840356E-2</v>
      </c>
      <c r="T79" s="23">
        <v>5.009739749071862E-2</v>
      </c>
      <c r="U79" s="23">
        <v>0.78460280946209537</v>
      </c>
      <c r="V79" s="1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</row>
    <row r="80" spans="2:70" x14ac:dyDescent="0.2">
      <c r="B80" s="23">
        <v>0.41089746802883298</v>
      </c>
      <c r="C80" s="23">
        <v>0.74231353906778752</v>
      </c>
      <c r="D80" s="23">
        <v>0.62942396401033207</v>
      </c>
      <c r="E80" s="23">
        <v>0.79400514414434953</v>
      </c>
      <c r="F80" s="23">
        <v>0.30789190675458122</v>
      </c>
      <c r="G80" s="23">
        <v>0.87821564570404975</v>
      </c>
      <c r="H80" s="23">
        <v>5.272243395748244E-2</v>
      </c>
      <c r="I80" s="23">
        <v>0.59628538006604959</v>
      </c>
      <c r="J80" s="23">
        <v>0.4267878823450032</v>
      </c>
      <c r="K80" s="23">
        <v>0.70613477087872145</v>
      </c>
      <c r="L80" s="23">
        <v>0.30961504973788068</v>
      </c>
      <c r="M80" s="23">
        <v>0.26380401408315102</v>
      </c>
      <c r="N80" s="23">
        <v>0.23632887039843264</v>
      </c>
      <c r="O80" s="23">
        <v>0.18736310986229665</v>
      </c>
      <c r="P80" s="23">
        <v>0.12799274793641258</v>
      </c>
      <c r="Q80" s="23">
        <v>0.41592351718574327</v>
      </c>
      <c r="R80" s="23">
        <v>0.85715282700059126</v>
      </c>
      <c r="S80" s="23">
        <v>0.12681907551772009</v>
      </c>
      <c r="T80" s="23">
        <v>0.30543877640015815</v>
      </c>
      <c r="U80" s="23">
        <v>0.18708503435915813</v>
      </c>
      <c r="V80" s="1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</row>
    <row r="81" spans="2:70" x14ac:dyDescent="0.2">
      <c r="B81" s="23">
        <v>0.32384847350866131</v>
      </c>
      <c r="C81" s="23">
        <v>0.70034772613960528</v>
      </c>
      <c r="D81" s="23">
        <v>0.99591590351307435</v>
      </c>
      <c r="E81" s="23">
        <v>0.56599737063717748</v>
      </c>
      <c r="F81" s="23">
        <v>0.55556397108105404</v>
      </c>
      <c r="G81" s="23">
        <v>0.59004711849542113</v>
      </c>
      <c r="H81" s="23">
        <v>0.38660369002250661</v>
      </c>
      <c r="I81" s="23">
        <v>0.3298455387389857</v>
      </c>
      <c r="J81" s="23">
        <v>0.43681276384772905</v>
      </c>
      <c r="K81" s="23">
        <v>0.42906184611436748</v>
      </c>
      <c r="L81" s="23">
        <v>0.47995936819015406</v>
      </c>
      <c r="M81" s="23">
        <v>0.89200814330833778</v>
      </c>
      <c r="N81" s="23">
        <v>0.17731580803601465</v>
      </c>
      <c r="O81" s="23">
        <v>0.36629544536322178</v>
      </c>
      <c r="P81" s="23">
        <v>0.76867608277796129</v>
      </c>
      <c r="Q81" s="23">
        <v>1.7145076063292852E-2</v>
      </c>
      <c r="R81" s="23">
        <v>0.53877567357823442</v>
      </c>
      <c r="S81" s="23">
        <v>0.58797886822823897</v>
      </c>
      <c r="T81" s="23">
        <v>0.34119326145422824</v>
      </c>
      <c r="U81" s="23">
        <v>0.78956523679950263</v>
      </c>
      <c r="V81" s="1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</row>
    <row r="82" spans="2:70" x14ac:dyDescent="0.2">
      <c r="B82" s="23">
        <v>0.82034702157340844</v>
      </c>
      <c r="C82" s="23">
        <v>0.28441125828406977</v>
      </c>
      <c r="D82" s="23">
        <v>0.44458413626351578</v>
      </c>
      <c r="E82" s="23">
        <v>0.88203756598902072</v>
      </c>
      <c r="F82" s="23">
        <v>0.93413323298245288</v>
      </c>
      <c r="G82" s="23">
        <v>0.37019485221478321</v>
      </c>
      <c r="H82" s="23">
        <v>0.66253732984860403</v>
      </c>
      <c r="I82" s="23">
        <v>0.85965674442990359</v>
      </c>
      <c r="J82" s="23">
        <v>0.80312408738753194</v>
      </c>
      <c r="K82" s="23">
        <v>0.25618729281106767</v>
      </c>
      <c r="L82" s="23">
        <v>0.66289381511684098</v>
      </c>
      <c r="M82" s="23">
        <v>0.30689187865872125</v>
      </c>
      <c r="N82" s="23">
        <v>0.3491999147233027</v>
      </c>
      <c r="O82" s="23">
        <v>0.60266037772463421</v>
      </c>
      <c r="P82" s="23">
        <v>0.14218585459447552</v>
      </c>
      <c r="Q82" s="23">
        <v>0.86765546945048255</v>
      </c>
      <c r="R82" s="23">
        <v>0.14937457026396717</v>
      </c>
      <c r="S82" s="23">
        <v>0.25597164153868823</v>
      </c>
      <c r="T82" s="23">
        <v>0.89597653000036648</v>
      </c>
      <c r="U82" s="23">
        <v>0.55465936194891396</v>
      </c>
      <c r="V82" s="1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</row>
    <row r="83" spans="2:70" x14ac:dyDescent="0.2">
      <c r="B83" s="23">
        <v>0.24918210145391673</v>
      </c>
      <c r="C83" s="23">
        <v>0.38188771850422054</v>
      </c>
      <c r="D83" s="23">
        <v>0.69082464720639114</v>
      </c>
      <c r="E83" s="23">
        <v>0.48026246358828639</v>
      </c>
      <c r="F83" s="23">
        <v>8.5461645481834103E-2</v>
      </c>
      <c r="G83" s="23">
        <v>0.76237298527130859</v>
      </c>
      <c r="H83" s="23">
        <v>8.1213469275166927E-2</v>
      </c>
      <c r="I83" s="23">
        <v>0.1185149990339891</v>
      </c>
      <c r="J83" s="23">
        <v>0.84858812589929467</v>
      </c>
      <c r="K83" s="23">
        <v>0.4883028465394208</v>
      </c>
      <c r="L83" s="23">
        <v>0.58905027166621615</v>
      </c>
      <c r="M83" s="23">
        <v>0.14069570897294781</v>
      </c>
      <c r="N83" s="23">
        <v>0.69627584863332981</v>
      </c>
      <c r="O83" s="23">
        <v>0.89717395236492736</v>
      </c>
      <c r="P83" s="23">
        <v>0.35235220050976512</v>
      </c>
      <c r="Q83" s="23">
        <v>0.99612712321831287</v>
      </c>
      <c r="R83" s="23">
        <v>0.76007745047653241</v>
      </c>
      <c r="S83" s="23">
        <v>0.76573913094650148</v>
      </c>
      <c r="T83" s="23">
        <v>0.12143414600097358</v>
      </c>
      <c r="U83" s="23">
        <v>0.96578845097626842</v>
      </c>
      <c r="V83" s="1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</row>
    <row r="84" spans="2:70" x14ac:dyDescent="0.2">
      <c r="B84" s="23">
        <v>8.7468433689180558E-2</v>
      </c>
      <c r="C84" s="23">
        <v>0.56654120714117739</v>
      </c>
      <c r="D84" s="23">
        <v>0.38701460444195923</v>
      </c>
      <c r="E84" s="23">
        <v>0.14611150643921089</v>
      </c>
      <c r="F84" s="23">
        <v>0.85892791548821712</v>
      </c>
      <c r="G84" s="23">
        <v>0.48145808209479835</v>
      </c>
      <c r="H84" s="23">
        <v>0.66092197299556676</v>
      </c>
      <c r="I84" s="23">
        <v>0.3739774599760386</v>
      </c>
      <c r="J84" s="23">
        <v>0.76293606344751974</v>
      </c>
      <c r="K84" s="23">
        <v>0.62912488298603764</v>
      </c>
      <c r="L84" s="23">
        <v>0.66547546784607747</v>
      </c>
      <c r="M84" s="23">
        <v>0.48337110960687901</v>
      </c>
      <c r="N84" s="23">
        <v>0.35980810821976339</v>
      </c>
      <c r="O84" s="23">
        <v>0.1610061439422662</v>
      </c>
      <c r="P84" s="23">
        <v>0.60684915871751099</v>
      </c>
      <c r="Q84" s="23">
        <v>0.45660019888856063</v>
      </c>
      <c r="R84" s="23">
        <v>0.2091747090707009</v>
      </c>
      <c r="S84" s="23">
        <v>0.20087276815480681</v>
      </c>
      <c r="T84" s="23">
        <v>0.38890284904755679</v>
      </c>
      <c r="U84" s="23">
        <v>0.81331403773553013</v>
      </c>
      <c r="V84" s="1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</row>
    <row r="85" spans="2:70" x14ac:dyDescent="0.2">
      <c r="B85" s="23">
        <v>0.55540213759144419</v>
      </c>
      <c r="C85" s="23">
        <v>0.56303971293876243</v>
      </c>
      <c r="D85" s="23">
        <v>0.87520131696742587</v>
      </c>
      <c r="E85" s="23">
        <v>0.37414111872727551</v>
      </c>
      <c r="F85" s="23">
        <v>0.57433464072957441</v>
      </c>
      <c r="G85" s="23">
        <v>0.39803552610944404</v>
      </c>
      <c r="H85" s="23">
        <v>0.86973804389167753</v>
      </c>
      <c r="I85" s="23">
        <v>0.18902412738482743</v>
      </c>
      <c r="J85" s="23">
        <v>0.21670902520004931</v>
      </c>
      <c r="K85" s="23">
        <v>0.5861139023016444</v>
      </c>
      <c r="L85" s="23">
        <v>0.76656295956384035</v>
      </c>
      <c r="M85" s="23">
        <v>0.41836800390328477</v>
      </c>
      <c r="N85" s="23">
        <v>0.5224105950936031</v>
      </c>
      <c r="O85" s="23">
        <v>0.47011109973086562</v>
      </c>
      <c r="P85" s="23">
        <v>0.73262411425529672</v>
      </c>
      <c r="Q85" s="23">
        <v>0.89215876428149932</v>
      </c>
      <c r="R85" s="23">
        <v>0.70906490522946608</v>
      </c>
      <c r="S85" s="23">
        <v>0.47087273860888978</v>
      </c>
      <c r="T85" s="23">
        <v>0.91319343404448849</v>
      </c>
      <c r="U85" s="23">
        <v>0.87852059049859499</v>
      </c>
      <c r="V85" s="1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</row>
    <row r="86" spans="2:70" x14ac:dyDescent="0.2">
      <c r="B86" s="23">
        <v>0.58639695898354838</v>
      </c>
      <c r="C86" s="23">
        <v>0.19667837012660694</v>
      </c>
      <c r="D86" s="23">
        <v>0.73722364985075584</v>
      </c>
      <c r="E86" s="23">
        <v>0.25130621419559207</v>
      </c>
      <c r="F86" s="23">
        <v>0.47245416532730689</v>
      </c>
      <c r="G86" s="23">
        <v>0.35574395445872731</v>
      </c>
      <c r="H86" s="23">
        <v>0.28585733112523715</v>
      </c>
      <c r="I86" s="23">
        <v>0.82452661274505679</v>
      </c>
      <c r="J86" s="23">
        <v>0.39626137277772988</v>
      </c>
      <c r="K86" s="23">
        <v>0.75558182145721542</v>
      </c>
      <c r="L86" s="23">
        <v>0.42997703156617939</v>
      </c>
      <c r="M86" s="23">
        <v>0.87833979577878452</v>
      </c>
      <c r="N86" s="23">
        <v>0.24793302107652393</v>
      </c>
      <c r="O86" s="23">
        <v>0.15325497309248093</v>
      </c>
      <c r="P86" s="23">
        <v>1.4922768773456552E-3</v>
      </c>
      <c r="Q86" s="23">
        <v>0.91217392396663133</v>
      </c>
      <c r="R86" s="23">
        <v>0.381530057139019</v>
      </c>
      <c r="S86" s="23">
        <v>0.47203109880576966</v>
      </c>
      <c r="T86" s="23">
        <v>4.8588516636107415E-2</v>
      </c>
      <c r="U86" s="23">
        <v>0.18996330612087786</v>
      </c>
      <c r="V86" s="1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</row>
    <row r="87" spans="2:70" x14ac:dyDescent="0.2">
      <c r="B87" s="23">
        <v>0.66361828488960539</v>
      </c>
      <c r="C87" s="23">
        <v>0.51691881386023997</v>
      </c>
      <c r="D87" s="23">
        <v>0.95527868731911192</v>
      </c>
      <c r="E87" s="23">
        <v>0.46664057257292668</v>
      </c>
      <c r="F87" s="23">
        <v>1.8583563109260459E-2</v>
      </c>
      <c r="G87" s="23">
        <v>0.98778777958384267</v>
      </c>
      <c r="H87" s="23">
        <v>0.44318702615433048</v>
      </c>
      <c r="I87" s="23">
        <v>2.9082770241588562E-3</v>
      </c>
      <c r="J87" s="23">
        <v>0.14298573583221963</v>
      </c>
      <c r="K87" s="23">
        <v>0.17324533791475938</v>
      </c>
      <c r="L87" s="23">
        <v>0.48494358414301386</v>
      </c>
      <c r="M87" s="23">
        <v>0.74077102851857568</v>
      </c>
      <c r="N87" s="23">
        <v>0.14596901453263678</v>
      </c>
      <c r="O87" s="23">
        <v>0.66138423806374491</v>
      </c>
      <c r="P87" s="23">
        <v>0.63836320637489985</v>
      </c>
      <c r="Q87" s="23">
        <v>0.79271180254645168</v>
      </c>
      <c r="R87" s="23">
        <v>0.51150149285469693</v>
      </c>
      <c r="S87" s="23">
        <v>0.10418236100912959</v>
      </c>
      <c r="T87" s="23">
        <v>0.71196457872368735</v>
      </c>
      <c r="U87" s="23">
        <v>0.93013945615706806</v>
      </c>
      <c r="V87" s="1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</row>
    <row r="88" spans="2:70" x14ac:dyDescent="0.2">
      <c r="B88" s="23">
        <v>0.15212412404227849</v>
      </c>
      <c r="C88" s="23">
        <v>0.49222827199794195</v>
      </c>
      <c r="D88" s="23">
        <v>0.52269514043000853</v>
      </c>
      <c r="E88" s="23">
        <v>0.10084630614359058</v>
      </c>
      <c r="F88" s="23">
        <v>0.53041277989142055</v>
      </c>
      <c r="G88" s="23">
        <v>0.13715156698504516</v>
      </c>
      <c r="H88" s="23">
        <v>0.39766029960723759</v>
      </c>
      <c r="I88" s="23">
        <v>0.217871626905904</v>
      </c>
      <c r="J88" s="23">
        <v>9.5898362464055475E-2</v>
      </c>
      <c r="K88" s="23">
        <v>0.7539435656090312</v>
      </c>
      <c r="L88" s="23">
        <v>0.18921898053977804</v>
      </c>
      <c r="M88" s="23">
        <v>0.91973187269668155</v>
      </c>
      <c r="N88" s="23">
        <v>0.4884864943877999</v>
      </c>
      <c r="O88" s="23">
        <v>0.67544580249639752</v>
      </c>
      <c r="P88" s="23">
        <v>0.85051142174059602</v>
      </c>
      <c r="Q88" s="23">
        <v>0.12456013567240865</v>
      </c>
      <c r="R88" s="23">
        <v>0.82640012978929644</v>
      </c>
      <c r="S88" s="23">
        <v>0.33360816858337461</v>
      </c>
      <c r="T88" s="23">
        <v>0.50377070734864382</v>
      </c>
      <c r="U88" s="23">
        <v>0.9128021264992755</v>
      </c>
      <c r="V88" s="1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</row>
    <row r="89" spans="2:70" x14ac:dyDescent="0.2">
      <c r="B89" s="23">
        <v>0.69027031076411749</v>
      </c>
      <c r="C89" s="23">
        <v>0.15182509236893327</v>
      </c>
      <c r="D89" s="23">
        <v>9.6170659362819655E-2</v>
      </c>
      <c r="E89" s="23">
        <v>4.4560182166682782E-2</v>
      </c>
      <c r="F89" s="23">
        <v>0.98406021817046163</v>
      </c>
      <c r="G89" s="23">
        <v>0.45290583128472239</v>
      </c>
      <c r="H89" s="23">
        <v>0.31151237707884738</v>
      </c>
      <c r="I89" s="23">
        <v>0.17183162050296286</v>
      </c>
      <c r="J89" s="23">
        <v>0.14125614745293191</v>
      </c>
      <c r="K89" s="23">
        <v>0.78018004597286639</v>
      </c>
      <c r="L89" s="23">
        <v>0.61768636133943056</v>
      </c>
      <c r="M89" s="23">
        <v>0.90464849588631857</v>
      </c>
      <c r="N89" s="23">
        <v>0.40726575632307449</v>
      </c>
      <c r="O89" s="23">
        <v>0.2634848589179356</v>
      </c>
      <c r="P89" s="23">
        <v>0.80908216724053594</v>
      </c>
      <c r="Q89" s="23">
        <v>0.39732135103560129</v>
      </c>
      <c r="R89" s="23">
        <v>0.86785318015506197</v>
      </c>
      <c r="S89" s="23">
        <v>0.17490548863042443</v>
      </c>
      <c r="T89" s="23">
        <v>0.39971032051953848</v>
      </c>
      <c r="U89" s="23">
        <v>0.26675358751179123</v>
      </c>
      <c r="V89" s="1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</row>
    <row r="90" spans="2:70" x14ac:dyDescent="0.2">
      <c r="B90" s="23">
        <v>0.74728622718327753</v>
      </c>
      <c r="C90" s="23">
        <v>0.82828210130765723</v>
      </c>
      <c r="D90" s="23">
        <v>0.59382662178007517</v>
      </c>
      <c r="E90" s="23">
        <v>0.84930884673395868</v>
      </c>
      <c r="F90" s="23">
        <v>0.43251884040553745</v>
      </c>
      <c r="G90" s="23">
        <v>0.7927630958765427</v>
      </c>
      <c r="H90" s="23">
        <v>0.85846065105649894</v>
      </c>
      <c r="I90" s="23">
        <v>0.71136969262353023</v>
      </c>
      <c r="J90" s="23">
        <v>0.1974526184751576</v>
      </c>
      <c r="K90" s="23">
        <v>0.69384389146262193</v>
      </c>
      <c r="L90" s="23">
        <v>0.8794415996161814</v>
      </c>
      <c r="M90" s="23">
        <v>3.3347657939159281E-2</v>
      </c>
      <c r="N90" s="23">
        <v>0.87998024659365848</v>
      </c>
      <c r="O90" s="23">
        <v>0.51280848746746377</v>
      </c>
      <c r="P90" s="23">
        <v>0.84453789271133872</v>
      </c>
      <c r="Q90" s="23">
        <v>4.9354741969685478E-2</v>
      </c>
      <c r="R90" s="23">
        <v>0.90970953504478091</v>
      </c>
      <c r="S90" s="23">
        <v>0.96908687783841108</v>
      </c>
      <c r="T90" s="23">
        <v>0.9565684715497792</v>
      </c>
      <c r="U90" s="23">
        <v>0.18448721939123569</v>
      </c>
      <c r="V90" s="1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</row>
    <row r="91" spans="2:70" x14ac:dyDescent="0.2">
      <c r="B91" s="23">
        <v>7.7703681172964223E-2</v>
      </c>
      <c r="C91" s="23">
        <v>0.66530404927482156</v>
      </c>
      <c r="D91" s="23">
        <v>0.8086969718242274</v>
      </c>
      <c r="E91" s="23">
        <v>0.31147720279687374</v>
      </c>
      <c r="F91" s="23">
        <v>0.56317687707984854</v>
      </c>
      <c r="G91" s="23">
        <v>0.42751290176752044</v>
      </c>
      <c r="H91" s="23">
        <v>0.46472861962090006</v>
      </c>
      <c r="I91" s="23">
        <v>0.7442917999678843</v>
      </c>
      <c r="J91" s="23">
        <v>0.88165302706302151</v>
      </c>
      <c r="K91" s="23">
        <v>0.87990175067850751</v>
      </c>
      <c r="L91" s="23">
        <v>0.96437528497730352</v>
      </c>
      <c r="M91" s="23">
        <v>0.49878718841751402</v>
      </c>
      <c r="N91" s="23">
        <v>0.1069760712981126</v>
      </c>
      <c r="O91" s="23">
        <v>0.70178593368529585</v>
      </c>
      <c r="P91" s="23">
        <v>0.69039254926646965</v>
      </c>
      <c r="Q91" s="23">
        <v>0.1636466311818271</v>
      </c>
      <c r="R91" s="23">
        <v>0.36957801136267665</v>
      </c>
      <c r="S91" s="23">
        <v>1.1794921242277434E-3</v>
      </c>
      <c r="T91" s="23">
        <v>0.64841329036083817</v>
      </c>
      <c r="U91" s="23">
        <v>0.43133720662884878</v>
      </c>
      <c r="V91" s="1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</row>
    <row r="92" spans="2:70" x14ac:dyDescent="0.2">
      <c r="B92" s="23">
        <v>6.3056828155356071E-2</v>
      </c>
      <c r="C92" s="23">
        <v>0.14318017319128429</v>
      </c>
      <c r="D92" s="23">
        <v>0.5120935294238077</v>
      </c>
      <c r="E92" s="23">
        <v>0.67691310428655938</v>
      </c>
      <c r="F92" s="23">
        <v>0.63088357077479851</v>
      </c>
      <c r="G92" s="23">
        <v>0.98620942501236186</v>
      </c>
      <c r="H92" s="23">
        <v>0.73420147102785893</v>
      </c>
      <c r="I92" s="23">
        <v>0.79349821757350136</v>
      </c>
      <c r="J92" s="23">
        <v>0.28488797904763186</v>
      </c>
      <c r="K92" s="23">
        <v>0.27444410863491064</v>
      </c>
      <c r="L92" s="23">
        <v>0.14670470422420634</v>
      </c>
      <c r="M92" s="23">
        <v>0.12514400093860911</v>
      </c>
      <c r="N92" s="23">
        <v>0.67814329681240559</v>
      </c>
      <c r="O92" s="23">
        <v>0.41183244885285875</v>
      </c>
      <c r="P92" s="23">
        <v>0.75144403370919166</v>
      </c>
      <c r="Q92" s="23">
        <v>0.26680254262708625</v>
      </c>
      <c r="R92" s="23">
        <v>0.26776924671791058</v>
      </c>
      <c r="S92" s="23">
        <v>0.57224401287713655</v>
      </c>
      <c r="T92" s="23">
        <v>0.96700013495308934</v>
      </c>
      <c r="U92" s="23">
        <v>0.45888661979271461</v>
      </c>
      <c r="V92" s="1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</row>
    <row r="93" spans="2:70" x14ac:dyDescent="0.2">
      <c r="B93" s="23">
        <v>0.44121983930307862</v>
      </c>
      <c r="C93" s="23">
        <v>0.97254209123783564</v>
      </c>
      <c r="D93" s="23">
        <v>0.90450342177974341</v>
      </c>
      <c r="E93" s="23">
        <v>0.11612352138701498</v>
      </c>
      <c r="F93" s="23">
        <v>0.94770849131806589</v>
      </c>
      <c r="G93" s="23">
        <v>0.51012300059047599</v>
      </c>
      <c r="H93" s="23">
        <v>8.4711599503379031E-2</v>
      </c>
      <c r="I93" s="23">
        <v>0.33220615056390201</v>
      </c>
      <c r="J93" s="23">
        <v>0.33680316372917762</v>
      </c>
      <c r="K93" s="23">
        <v>0.86974030480156528</v>
      </c>
      <c r="L93" s="23">
        <v>0.33197970800676757</v>
      </c>
      <c r="M93" s="23">
        <v>0.24616346482450058</v>
      </c>
      <c r="N93" s="23">
        <v>0.77970611346692154</v>
      </c>
      <c r="O93" s="23">
        <v>0.44005122576430578</v>
      </c>
      <c r="P93" s="23">
        <v>0.35928540732230674</v>
      </c>
      <c r="Q93" s="23">
        <v>9.6051154771437441E-2</v>
      </c>
      <c r="R93" s="23">
        <v>0.21289563200913997</v>
      </c>
      <c r="S93" s="23">
        <v>0.11135387372680028</v>
      </c>
      <c r="T93" s="23">
        <v>0.84060435862915928</v>
      </c>
      <c r="U93" s="23">
        <v>0.50818022750503855</v>
      </c>
      <c r="V93" s="1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</row>
    <row r="94" spans="2:70" x14ac:dyDescent="0.2">
      <c r="B94" s="23">
        <v>7.8395342584025474E-2</v>
      </c>
      <c r="C94" s="23">
        <v>0.6170643637279184</v>
      </c>
      <c r="D94" s="23">
        <v>0.97272162273591523</v>
      </c>
      <c r="E94" s="23">
        <v>0.13745558353304532</v>
      </c>
      <c r="F94" s="23">
        <v>0.4065349175717734</v>
      </c>
      <c r="G94" s="23">
        <v>9.3068232193546097E-3</v>
      </c>
      <c r="H94" s="23">
        <v>0.59592999796303159</v>
      </c>
      <c r="I94" s="23">
        <v>5.965935289700941E-2</v>
      </c>
      <c r="J94" s="23">
        <v>0.10935337042773807</v>
      </c>
      <c r="K94" s="23">
        <v>0.67179237381311907</v>
      </c>
      <c r="L94" s="23">
        <v>0.22522930204787328</v>
      </c>
      <c r="M94" s="23">
        <v>0.96549984506593212</v>
      </c>
      <c r="N94" s="23">
        <v>0.5466504427093376</v>
      </c>
      <c r="O94" s="23">
        <v>0.45137435248549096</v>
      </c>
      <c r="P94" s="23">
        <v>0.41457020192593574</v>
      </c>
      <c r="Q94" s="23">
        <v>0.91576248496932744</v>
      </c>
      <c r="R94" s="23">
        <v>0.95028804353305296</v>
      </c>
      <c r="S94" s="23">
        <v>0.781893622011683</v>
      </c>
      <c r="T94" s="23">
        <v>0.96557914163485092</v>
      </c>
      <c r="U94" s="23">
        <v>0.36759765691580826</v>
      </c>
      <c r="V94" s="1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</row>
    <row r="95" spans="2:70" x14ac:dyDescent="0.2">
      <c r="B95" s="23">
        <v>4.3760995657218249E-2</v>
      </c>
      <c r="C95" s="23">
        <v>0.26204544840799782</v>
      </c>
      <c r="D95" s="23">
        <v>0.21406406411000378</v>
      </c>
      <c r="E95" s="23">
        <v>0.91437241643471956</v>
      </c>
      <c r="F95" s="23">
        <v>0.48266919150275756</v>
      </c>
      <c r="G95" s="23">
        <v>0.63075947984686176</v>
      </c>
      <c r="H95" s="23">
        <v>0.8223367665632958</v>
      </c>
      <c r="I95" s="23">
        <v>0.68903938639513529</v>
      </c>
      <c r="J95" s="23">
        <v>0.16939345459343758</v>
      </c>
      <c r="K95" s="23">
        <v>0.64865063863361438</v>
      </c>
      <c r="L95" s="23">
        <v>0.22816611239477047</v>
      </c>
      <c r="M95" s="23">
        <v>0.8326133350665148</v>
      </c>
      <c r="N95" s="23">
        <v>0.81407814814709778</v>
      </c>
      <c r="O95" s="23">
        <v>0.7696813465012976</v>
      </c>
      <c r="P95" s="23">
        <v>0.16314111954549604</v>
      </c>
      <c r="Q95" s="23">
        <v>0.28080446220504029</v>
      </c>
      <c r="R95" s="23">
        <v>0.76842397639221993</v>
      </c>
      <c r="S95" s="23">
        <v>3.0248415638423842E-2</v>
      </c>
      <c r="T95" s="23">
        <v>0.34058545721859856</v>
      </c>
      <c r="U95" s="23">
        <v>0.65908796011176063</v>
      </c>
      <c r="V95" s="1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</row>
    <row r="96" spans="2:70" x14ac:dyDescent="0.2">
      <c r="B96" s="23">
        <v>0.87550586872652236</v>
      </c>
      <c r="C96" s="23">
        <v>0.69962730348979429</v>
      </c>
      <c r="D96" s="23">
        <v>0.290392179565376</v>
      </c>
      <c r="E96" s="23">
        <v>0.2856934815871095</v>
      </c>
      <c r="F96" s="23">
        <v>0.37147650387749309</v>
      </c>
      <c r="G96" s="23">
        <v>0.28357086451486879</v>
      </c>
      <c r="H96" s="23">
        <v>3.6129061895699754E-2</v>
      </c>
      <c r="I96" s="23">
        <v>0.29101098603268982</v>
      </c>
      <c r="J96" s="23">
        <v>0.41961065916992635</v>
      </c>
      <c r="K96" s="23">
        <v>0.23345848493578114</v>
      </c>
      <c r="L96" s="23">
        <v>0.39045494166099093</v>
      </c>
      <c r="M96" s="23">
        <v>0.77806817974996689</v>
      </c>
      <c r="N96" s="23">
        <v>0.63992377186171867</v>
      </c>
      <c r="O96" s="23">
        <v>0.87219970210625952</v>
      </c>
      <c r="P96" s="23">
        <v>0.68096470418233501</v>
      </c>
      <c r="Q96" s="23">
        <v>0.69569683838229257</v>
      </c>
      <c r="R96" s="23">
        <v>0.6442558882162317</v>
      </c>
      <c r="S96" s="23">
        <v>0.88653249706991688</v>
      </c>
      <c r="T96" s="23">
        <v>0.67074673041412658</v>
      </c>
      <c r="U96" s="23">
        <v>0.70307426442531173</v>
      </c>
      <c r="V96" s="1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</row>
    <row r="97" spans="2:70" x14ac:dyDescent="0.2">
      <c r="B97" s="23">
        <v>0.16814507654514976</v>
      </c>
      <c r="C97" s="23">
        <v>0.40755299650335608</v>
      </c>
      <c r="D97" s="23">
        <v>0.95993925488481957</v>
      </c>
      <c r="E97" s="23">
        <v>0.93529369257576345</v>
      </c>
      <c r="F97" s="23">
        <v>0.65661940700071142</v>
      </c>
      <c r="G97" s="23">
        <v>0.86067027578641875</v>
      </c>
      <c r="H97" s="23">
        <v>0.82157489657440808</v>
      </c>
      <c r="I97" s="23">
        <v>0.65086855356857964</v>
      </c>
      <c r="J97" s="23">
        <v>0.80999308247685919</v>
      </c>
      <c r="K97" s="23">
        <v>0.79918949810061712</v>
      </c>
      <c r="L97" s="23">
        <v>0.13529568670768588</v>
      </c>
      <c r="M97" s="23">
        <v>0.45488886183626576</v>
      </c>
      <c r="N97" s="23">
        <v>0.43013513078854049</v>
      </c>
      <c r="O97" s="23">
        <v>0.94061483667524837</v>
      </c>
      <c r="P97" s="23">
        <v>0.29860631751888145</v>
      </c>
      <c r="Q97" s="23">
        <v>0.96717087202679153</v>
      </c>
      <c r="R97" s="23">
        <v>0.38171772500711521</v>
      </c>
      <c r="S97" s="23">
        <v>9.1424174700100891E-2</v>
      </c>
      <c r="T97" s="23">
        <v>9.0221051675317243E-2</v>
      </c>
      <c r="U97" s="23">
        <v>0.14560080620380123</v>
      </c>
      <c r="V97" s="1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</row>
    <row r="98" spans="2:70" x14ac:dyDescent="0.2">
      <c r="B98" s="23">
        <v>0.5239749829960062</v>
      </c>
      <c r="C98" s="23">
        <v>2.1885525799444694E-2</v>
      </c>
      <c r="D98" s="23">
        <v>0.83608035626525679</v>
      </c>
      <c r="E98" s="23">
        <v>0.79105183385056776</v>
      </c>
      <c r="F98" s="23">
        <v>0.60431465649626082</v>
      </c>
      <c r="G98" s="23">
        <v>0.33768863759926449</v>
      </c>
      <c r="H98" s="23">
        <v>0.28579355248208493</v>
      </c>
      <c r="I98" s="23">
        <v>0.29368470719907602</v>
      </c>
      <c r="J98" s="23">
        <v>0.86221255261671581</v>
      </c>
      <c r="K98" s="23">
        <v>0.48226828047443571</v>
      </c>
      <c r="L98" s="23">
        <v>0.24293514365109481</v>
      </c>
      <c r="M98" s="23">
        <v>0.54992847768060105</v>
      </c>
      <c r="N98" s="23">
        <v>0.7753846678712778</v>
      </c>
      <c r="O98" s="23">
        <v>8.0394817998120316E-2</v>
      </c>
      <c r="P98" s="23">
        <v>0.24313735844937101</v>
      </c>
      <c r="Q98" s="23">
        <v>0.58301551260083051</v>
      </c>
      <c r="R98" s="23">
        <v>0.51325761939591497</v>
      </c>
      <c r="S98" s="23">
        <v>0.34369114787367205</v>
      </c>
      <c r="T98" s="23">
        <v>0.47284569275022637</v>
      </c>
      <c r="U98" s="23">
        <v>0.36057129809087074</v>
      </c>
      <c r="V98" s="1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</row>
    <row r="99" spans="2:70" x14ac:dyDescent="0.2">
      <c r="B99" s="23">
        <v>0.47531708042581322</v>
      </c>
      <c r="C99" s="23">
        <v>0.12515565858388311</v>
      </c>
      <c r="D99" s="23">
        <v>0.84110864057783108</v>
      </c>
      <c r="E99" s="23">
        <v>0.29770782754925673</v>
      </c>
      <c r="F99" s="23">
        <v>0.50011720515458502</v>
      </c>
      <c r="G99" s="23">
        <v>0.25935790847189888</v>
      </c>
      <c r="H99" s="23">
        <v>0.17287094478523446</v>
      </c>
      <c r="I99" s="23">
        <v>0.9111386281067172</v>
      </c>
      <c r="J99" s="23">
        <v>0.11998713107287973</v>
      </c>
      <c r="K99" s="23">
        <v>0.59119998560270293</v>
      </c>
      <c r="L99" s="23">
        <v>0.78072864321766178</v>
      </c>
      <c r="M99" s="23">
        <v>0.48405929085980415</v>
      </c>
      <c r="N99" s="23">
        <v>0.92259383308997889</v>
      </c>
      <c r="O99" s="23">
        <v>0.76850688781849386</v>
      </c>
      <c r="P99" s="23">
        <v>0.82704543389532892</v>
      </c>
      <c r="Q99" s="23">
        <v>0.84748917403466739</v>
      </c>
      <c r="R99" s="23">
        <v>0.11607471419545923</v>
      </c>
      <c r="S99" s="23">
        <v>0.45362958810468845</v>
      </c>
      <c r="T99" s="23">
        <v>0.3878433779175785</v>
      </c>
      <c r="U99" s="23">
        <v>0.4275880883922426</v>
      </c>
      <c r="V99" s="1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</row>
    <row r="100" spans="2:70" x14ac:dyDescent="0.2">
      <c r="B100" s="23">
        <v>0.55402973019617574</v>
      </c>
      <c r="C100" s="23">
        <v>0.45011137756862951</v>
      </c>
      <c r="D100" s="23">
        <v>0.6268033308536296</v>
      </c>
      <c r="E100" s="23">
        <v>0.1383027880268215</v>
      </c>
      <c r="F100" s="23">
        <v>0.4003709255503437</v>
      </c>
      <c r="G100" s="23">
        <v>0.40165208642780803</v>
      </c>
      <c r="H100" s="23">
        <v>0.57207748418100501</v>
      </c>
      <c r="I100" s="23">
        <v>0.14971323282495264</v>
      </c>
      <c r="J100" s="23">
        <v>0.57653286016953564</v>
      </c>
      <c r="K100" s="23">
        <v>0.68095685904394909</v>
      </c>
      <c r="L100" s="23">
        <v>0.50038199576403097</v>
      </c>
      <c r="M100" s="23">
        <v>0.84461483630547196</v>
      </c>
      <c r="N100" s="23">
        <v>0.12422207531304186</v>
      </c>
      <c r="O100" s="23">
        <v>0.81202275473891505</v>
      </c>
      <c r="P100" s="23">
        <v>0.68384182974892105</v>
      </c>
      <c r="Q100" s="23">
        <v>0.22502153767293265</v>
      </c>
      <c r="R100" s="23">
        <v>0.42722642741561534</v>
      </c>
      <c r="S100" s="23">
        <v>0.46288434337573026</v>
      </c>
      <c r="T100" s="23">
        <v>2.4695021495760083E-2</v>
      </c>
      <c r="U100" s="23">
        <v>0.75795217703596807</v>
      </c>
      <c r="V100" s="1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</row>
    <row r="101" spans="2:70" x14ac:dyDescent="0.2">
      <c r="B101" s="23">
        <v>0.14013608012223355</v>
      </c>
      <c r="C101" s="23">
        <v>0.66396336667152211</v>
      </c>
      <c r="D101" s="23">
        <v>1.8191622870614932E-2</v>
      </c>
      <c r="E101" s="23">
        <v>0.3313764634531845</v>
      </c>
      <c r="F101" s="23">
        <v>0.83550170056512341</v>
      </c>
      <c r="G101" s="23">
        <v>0.14988614506829423</v>
      </c>
      <c r="H101" s="23">
        <v>0.36187161659188094</v>
      </c>
      <c r="I101" s="23">
        <v>3.410534112325303E-2</v>
      </c>
      <c r="J101" s="23">
        <v>0.46870464475615203</v>
      </c>
      <c r="K101" s="23">
        <v>0.11548531193625167</v>
      </c>
      <c r="L101" s="23">
        <v>0.98919231215867376</v>
      </c>
      <c r="M101" s="23">
        <v>0.95140190747819697</v>
      </c>
      <c r="N101" s="23">
        <v>1.0976532548362838E-2</v>
      </c>
      <c r="O101" s="23">
        <v>0.25933241193325096</v>
      </c>
      <c r="P101" s="23">
        <v>4.3417398662759954E-2</v>
      </c>
      <c r="Q101" s="23">
        <v>0.40642441606926272</v>
      </c>
      <c r="R101" s="23">
        <v>0.72106662106763297</v>
      </c>
      <c r="S101" s="23">
        <v>0.99624423206107848</v>
      </c>
      <c r="T101" s="23">
        <v>0.80608463177620782</v>
      </c>
      <c r="U101" s="23">
        <v>0.78563845558363132</v>
      </c>
      <c r="V101" s="1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</row>
    <row r="102" spans="2:70" x14ac:dyDescent="0.2">
      <c r="B102" s="23">
        <v>0.21200461866455056</v>
      </c>
      <c r="C102" s="23">
        <v>0.8541967137887011</v>
      </c>
      <c r="D102" s="23">
        <v>0.56407451351792115</v>
      </c>
      <c r="E102" s="23">
        <v>0.26494915557741094</v>
      </c>
      <c r="F102" s="23">
        <v>0.70115266258798326</v>
      </c>
      <c r="G102" s="23">
        <v>0.49677118546448729</v>
      </c>
      <c r="H102" s="23">
        <v>0.37970976871597151</v>
      </c>
      <c r="I102" s="23">
        <v>0.94043613193343345</v>
      </c>
      <c r="J102" s="23">
        <v>8.3549842676655661E-3</v>
      </c>
      <c r="K102" s="23">
        <v>0.98481975054052651</v>
      </c>
      <c r="L102" s="23">
        <v>0.34949061737428078</v>
      </c>
      <c r="M102" s="23">
        <v>5.9801427102582738E-2</v>
      </c>
      <c r="N102" s="23">
        <v>0.83418439511059062</v>
      </c>
      <c r="O102" s="23">
        <v>1.8342073372709766E-2</v>
      </c>
      <c r="P102" s="23">
        <v>0.74569140282998658</v>
      </c>
      <c r="Q102" s="23">
        <v>0.24640728343961571</v>
      </c>
      <c r="R102" s="23">
        <v>0.33985690735600382</v>
      </c>
      <c r="S102" s="23">
        <v>0.25727835386441256</v>
      </c>
      <c r="T102" s="23">
        <v>0.6560293003969655</v>
      </c>
      <c r="U102" s="23">
        <v>0.31943359946571181</v>
      </c>
      <c r="V102" s="1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</row>
    <row r="103" spans="2:70" x14ac:dyDescent="0.2">
      <c r="B103" s="23">
        <v>0.62422224328835674</v>
      </c>
      <c r="C103" s="23">
        <v>0.43835226220005963</v>
      </c>
      <c r="D103" s="23">
        <v>0.38613623401013097</v>
      </c>
      <c r="E103" s="23">
        <v>4.8212783542102011E-2</v>
      </c>
      <c r="F103" s="23">
        <v>4.4726116906102509E-2</v>
      </c>
      <c r="G103" s="23">
        <v>0.38841061684112066</v>
      </c>
      <c r="H103" s="23">
        <v>0.82348811845091008</v>
      </c>
      <c r="I103" s="23">
        <v>0.47002713039810806</v>
      </c>
      <c r="J103" s="23">
        <v>0.46018933997534284</v>
      </c>
      <c r="K103" s="23">
        <v>0.42324935095345051</v>
      </c>
      <c r="L103" s="23">
        <v>0.7563464798585583</v>
      </c>
      <c r="M103" s="23">
        <v>0.93878821612165986</v>
      </c>
      <c r="N103" s="23">
        <v>2.701812750571575E-2</v>
      </c>
      <c r="O103" s="23">
        <v>0.31211362936991982</v>
      </c>
      <c r="P103" s="23">
        <v>0.11088801411084459</v>
      </c>
      <c r="Q103" s="23">
        <v>0.4763647464188886</v>
      </c>
      <c r="R103" s="23">
        <v>0.65772131532605882</v>
      </c>
      <c r="S103" s="23">
        <v>0.750828328327098</v>
      </c>
      <c r="T103" s="23">
        <v>0.23357184155758148</v>
      </c>
      <c r="U103" s="23">
        <v>7.6469856611768305E-2</v>
      </c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</row>
    <row r="104" spans="2:70" x14ac:dyDescent="0.2">
      <c r="B104" s="23">
        <v>0.73978634028492818</v>
      </c>
      <c r="C104" s="23">
        <v>0.45294870220836581</v>
      </c>
      <c r="D104" s="23">
        <v>0.17496218156106236</v>
      </c>
      <c r="E104" s="23">
        <v>0.62234788247715789</v>
      </c>
      <c r="F104" s="23">
        <v>0.52973612463335129</v>
      </c>
      <c r="G104" s="23">
        <v>0.69265115750001516</v>
      </c>
      <c r="H104" s="23">
        <v>2.7334266914369909E-2</v>
      </c>
      <c r="I104" s="23">
        <v>0.55391314612562081</v>
      </c>
      <c r="J104" s="23">
        <v>0.26981008568255849</v>
      </c>
      <c r="K104" s="23">
        <v>0.37462077868435006</v>
      </c>
      <c r="L104" s="23">
        <v>0.61433904319242716</v>
      </c>
      <c r="M104" s="23">
        <v>0.28296726467386679</v>
      </c>
      <c r="N104" s="23">
        <v>0.72011668948946128</v>
      </c>
      <c r="O104" s="23">
        <v>0.35298002402408146</v>
      </c>
      <c r="P104" s="23">
        <v>0.36752459341604404</v>
      </c>
      <c r="Q104" s="23">
        <v>0.26485366361775609</v>
      </c>
      <c r="R104" s="23">
        <v>5.1970397594845341E-2</v>
      </c>
      <c r="S104" s="23">
        <v>0.6275715447642598</v>
      </c>
      <c r="T104" s="23">
        <v>0.92778438950709985</v>
      </c>
      <c r="U104" s="23">
        <v>0.71294261621610677</v>
      </c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</row>
    <row r="105" spans="2:70" x14ac:dyDescent="0.2">
      <c r="B105" s="23">
        <v>0.99092426709483461</v>
      </c>
      <c r="C105" s="23">
        <v>0.11150324756748464</v>
      </c>
      <c r="D105" s="23">
        <v>0.52252211464283105</v>
      </c>
      <c r="E105" s="23">
        <v>0.36516873439141195</v>
      </c>
      <c r="F105" s="23">
        <v>0.60351070928770012</v>
      </c>
      <c r="G105" s="23">
        <v>0.6647790573169492</v>
      </c>
      <c r="H105" s="23">
        <v>0.4497238029577344</v>
      </c>
      <c r="I105" s="23">
        <v>0.87141572129993106</v>
      </c>
      <c r="J105" s="23">
        <v>0.61749776773171938</v>
      </c>
      <c r="K105" s="23">
        <v>0.34724254302048163</v>
      </c>
      <c r="L105" s="23">
        <v>0.73036860999898967</v>
      </c>
      <c r="M105" s="23">
        <v>0.90661013809356794</v>
      </c>
      <c r="N105" s="23">
        <v>0.98135105683757295</v>
      </c>
      <c r="O105" s="23">
        <v>0.60019279764856848</v>
      </c>
      <c r="P105" s="23">
        <v>0.60072695775545426</v>
      </c>
      <c r="Q105" s="23">
        <v>5.1591677929375801E-2</v>
      </c>
      <c r="R105" s="23">
        <v>0.2044185571687428</v>
      </c>
      <c r="S105" s="23">
        <v>0.952192669425865</v>
      </c>
      <c r="T105" s="23">
        <v>0.58700199654561935</v>
      </c>
      <c r="U105" s="23">
        <v>0.80170576192153453</v>
      </c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</row>
    <row r="106" spans="2:70" x14ac:dyDescent="0.2">
      <c r="B106" s="23">
        <v>0.33917421613167953</v>
      </c>
      <c r="C106" s="23">
        <v>0.94475456785856149</v>
      </c>
      <c r="D106" s="23">
        <v>0.97307382225929151</v>
      </c>
      <c r="E106" s="23">
        <v>0.18393083934142085</v>
      </c>
      <c r="F106" s="23">
        <v>0.74241719725686039</v>
      </c>
      <c r="G106" s="23">
        <v>0.37440985804407267</v>
      </c>
      <c r="H106" s="23">
        <v>0.67583843917334163</v>
      </c>
      <c r="I106" s="23">
        <v>0.2481323486802024</v>
      </c>
      <c r="J106" s="23">
        <v>0.78651124132641581</v>
      </c>
      <c r="K106" s="23">
        <v>0.65710431782742873</v>
      </c>
      <c r="L106" s="23">
        <v>0.73330982941662448</v>
      </c>
      <c r="M106" s="23">
        <v>0.29966589485616291</v>
      </c>
      <c r="N106" s="23">
        <v>0.34576631948214276</v>
      </c>
      <c r="O106" s="23">
        <v>0.89857590297103984</v>
      </c>
      <c r="P106" s="23">
        <v>0.3343461073797489</v>
      </c>
      <c r="Q106" s="23">
        <v>0.98914019585203983</v>
      </c>
      <c r="R106" s="23">
        <v>9.4804430087629621E-2</v>
      </c>
      <c r="S106" s="23">
        <v>0.18314392092578191</v>
      </c>
      <c r="T106" s="23">
        <v>0.78804898949470181</v>
      </c>
      <c r="U106" s="23">
        <v>0.6061398968857088</v>
      </c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</row>
    <row r="107" spans="2:70" x14ac:dyDescent="0.2">
      <c r="B107" s="23">
        <v>0.1731746262193381</v>
      </c>
      <c r="C107" s="23">
        <v>0.86940430255334133</v>
      </c>
      <c r="D107" s="23">
        <v>0.84952224400613852</v>
      </c>
      <c r="E107" s="23">
        <v>0.882450884190635</v>
      </c>
      <c r="F107" s="23">
        <v>0.45541680486363434</v>
      </c>
      <c r="G107" s="23">
        <v>0.64576304459717071</v>
      </c>
      <c r="H107" s="23">
        <v>0.70533013578064974</v>
      </c>
      <c r="I107" s="23">
        <v>0.46150340135108936</v>
      </c>
      <c r="J107" s="23">
        <v>0.99812981322565009</v>
      </c>
      <c r="K107" s="23">
        <v>0.60984794831047173</v>
      </c>
      <c r="L107" s="23">
        <v>0.2803223976709649</v>
      </c>
      <c r="M107" s="23">
        <v>0.26384343198194238</v>
      </c>
      <c r="N107" s="23">
        <v>0.10936630436063943</v>
      </c>
      <c r="O107" s="23">
        <v>0.42255291519201721</v>
      </c>
      <c r="P107" s="23">
        <v>9.7614397521045615E-2</v>
      </c>
      <c r="Q107" s="23">
        <v>0.96281563219896749</v>
      </c>
      <c r="R107" s="23">
        <v>0.49047296775485483</v>
      </c>
      <c r="S107" s="23">
        <v>0.90890869824223774</v>
      </c>
      <c r="T107" s="23">
        <v>0.90997260872034191</v>
      </c>
      <c r="U107" s="23">
        <v>0.89127343927796376</v>
      </c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</row>
    <row r="108" spans="2:70" x14ac:dyDescent="0.2">
      <c r="B108" s="23">
        <v>0.76186618022000374</v>
      </c>
      <c r="C108" s="23">
        <v>0.19708203884620901</v>
      </c>
      <c r="D108" s="23">
        <v>0.67200732682304798</v>
      </c>
      <c r="E108" s="23">
        <v>0.24141590836514326</v>
      </c>
      <c r="F108" s="23">
        <v>0.26135238411752226</v>
      </c>
      <c r="G108" s="23">
        <v>0.25220101800667027</v>
      </c>
      <c r="H108" s="23">
        <v>0.85929377946078689</v>
      </c>
      <c r="I108" s="23">
        <v>0.89622949447107991</v>
      </c>
      <c r="J108" s="23">
        <v>0.14043343812095443</v>
      </c>
      <c r="K108" s="23">
        <v>0.85070679825826045</v>
      </c>
      <c r="L108" s="23">
        <v>0.90837981392151057</v>
      </c>
      <c r="M108" s="23">
        <v>0.22912750980590346</v>
      </c>
      <c r="N108" s="23">
        <v>0.42499303678638889</v>
      </c>
      <c r="O108" s="23">
        <v>0.62222583695904554</v>
      </c>
      <c r="P108" s="23">
        <v>0.56136616883193136</v>
      </c>
      <c r="Q108" s="23">
        <v>0.82953440478583518</v>
      </c>
      <c r="R108" s="23">
        <v>0.59453021980704035</v>
      </c>
      <c r="S108" s="23">
        <v>0.60503879762119894</v>
      </c>
      <c r="T108" s="23">
        <v>0.2290592056588151</v>
      </c>
      <c r="U108" s="23">
        <v>7.8505003254952688E-2</v>
      </c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</row>
    <row r="109" spans="2:70" x14ac:dyDescent="0.2">
      <c r="B109" s="23">
        <v>0.1399312124466312</v>
      </c>
      <c r="C109" s="23">
        <v>0.69561427482696292</v>
      </c>
      <c r="D109" s="23">
        <v>0.54832250678798611</v>
      </c>
      <c r="E109" s="23">
        <v>0.99768486636509979</v>
      </c>
      <c r="F109" s="23">
        <v>0.57847854173472013</v>
      </c>
      <c r="G109" s="23">
        <v>0.2795718713870966</v>
      </c>
      <c r="H109" s="23">
        <v>0.59196556238241216</v>
      </c>
      <c r="I109" s="23">
        <v>0.34021908756588148</v>
      </c>
      <c r="J109" s="23">
        <v>0.41163274458243815</v>
      </c>
      <c r="K109" s="23">
        <v>0.35465232743594099</v>
      </c>
      <c r="L109" s="23">
        <v>0.48252160076969131</v>
      </c>
      <c r="M109" s="23">
        <v>0.54499459995232602</v>
      </c>
      <c r="N109" s="23">
        <v>0.18933037313508527</v>
      </c>
      <c r="O109" s="23">
        <v>0.43463214866908406</v>
      </c>
      <c r="P109" s="23">
        <v>0.8998893107337379</v>
      </c>
      <c r="Q109" s="23">
        <v>0.58782798599429109</v>
      </c>
      <c r="R109" s="23">
        <v>0.33161217232225282</v>
      </c>
      <c r="S109" s="23">
        <v>0.34308419081388486</v>
      </c>
      <c r="T109" s="23">
        <v>0.71026829457629015</v>
      </c>
      <c r="U109" s="23">
        <v>0.29462890500210792</v>
      </c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</row>
    <row r="110" spans="2:70" x14ac:dyDescent="0.2">
      <c r="B110" s="23">
        <v>0.42243892019735563</v>
      </c>
      <c r="C110" s="23">
        <v>0.66499901263197903</v>
      </c>
      <c r="D110" s="23">
        <v>0.99707678255490595</v>
      </c>
      <c r="E110" s="23">
        <v>4.7458212601775407E-2</v>
      </c>
      <c r="F110" s="23">
        <v>0.32616847628988854</v>
      </c>
      <c r="G110" s="23">
        <v>0.61282031729558328</v>
      </c>
      <c r="H110" s="23">
        <v>0.60062805918977247</v>
      </c>
      <c r="I110" s="23">
        <v>0.33356142522554899</v>
      </c>
      <c r="J110" s="23">
        <v>0.15006011499658078</v>
      </c>
      <c r="K110" s="23">
        <v>0.52141728603701787</v>
      </c>
      <c r="L110" s="23">
        <v>4.7559412892672626E-2</v>
      </c>
      <c r="M110" s="23">
        <v>0.76677025710183599</v>
      </c>
      <c r="N110" s="23">
        <v>0.39341379044079194</v>
      </c>
      <c r="O110" s="23">
        <v>0.63163282966474965</v>
      </c>
      <c r="P110" s="23">
        <v>0.38428461698351435</v>
      </c>
      <c r="Q110" s="23">
        <v>5.2219544306342014E-2</v>
      </c>
      <c r="R110" s="23">
        <v>9.3769246715364796E-2</v>
      </c>
      <c r="S110" s="23">
        <v>0.64913256146696996</v>
      </c>
      <c r="T110" s="23">
        <v>0.99543344821181412</v>
      </c>
      <c r="U110" s="23">
        <v>0.13592628869783574</v>
      </c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</row>
    <row r="111" spans="2:70" x14ac:dyDescent="0.2">
      <c r="B111" s="23">
        <v>0.40065193904039753</v>
      </c>
      <c r="C111" s="23">
        <v>0.84070222374367376</v>
      </c>
      <c r="D111" s="23">
        <v>0.75800135185730422</v>
      </c>
      <c r="E111" s="23">
        <v>0.41884320635651384</v>
      </c>
      <c r="F111" s="23">
        <v>0.78858229121244761</v>
      </c>
      <c r="G111" s="23">
        <v>0.65444678396949629</v>
      </c>
      <c r="H111" s="23">
        <v>0.11429768955466502</v>
      </c>
      <c r="I111" s="23">
        <v>0.80716042755133766</v>
      </c>
      <c r="J111" s="23">
        <v>0.26622819277539078</v>
      </c>
      <c r="K111" s="23">
        <v>0.25951484799617641</v>
      </c>
      <c r="L111" s="23">
        <v>9.2348509059700268E-2</v>
      </c>
      <c r="M111" s="23">
        <v>2.6755510317286735E-3</v>
      </c>
      <c r="N111" s="23">
        <v>0.70272649399272002</v>
      </c>
      <c r="O111" s="23">
        <v>0.45638796177381458</v>
      </c>
      <c r="P111" s="23">
        <v>0.96445778903197099</v>
      </c>
      <c r="Q111" s="23">
        <v>0.45186637184361422</v>
      </c>
      <c r="R111" s="23">
        <v>0.10013310230304373</v>
      </c>
      <c r="S111" s="23">
        <v>0.33274164452648447</v>
      </c>
      <c r="T111" s="23">
        <v>0.90162221051118385</v>
      </c>
      <c r="U111" s="23">
        <v>0.87227539475631477</v>
      </c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</row>
    <row r="112" spans="2:70" x14ac:dyDescent="0.2">
      <c r="B112" s="23">
        <v>0.99295760262741795</v>
      </c>
      <c r="C112" s="23">
        <v>0.3438745799059485</v>
      </c>
      <c r="D112" s="23">
        <v>0.57689437948620514</v>
      </c>
      <c r="E112" s="23">
        <v>0.67991090585486069</v>
      </c>
      <c r="F112" s="23">
        <v>2.5629378817047077E-2</v>
      </c>
      <c r="G112" s="23">
        <v>3.3922199010891774E-2</v>
      </c>
      <c r="H112" s="23">
        <v>0.11776114555091766</v>
      </c>
      <c r="I112" s="23">
        <v>0.13637416811442094</v>
      </c>
      <c r="J112" s="23">
        <v>0.9522981759712279</v>
      </c>
      <c r="K112" s="23">
        <v>0.4804972171056261</v>
      </c>
      <c r="L112" s="23">
        <v>0.5876517675414159</v>
      </c>
      <c r="M112" s="23">
        <v>0.74329781498391256</v>
      </c>
      <c r="N112" s="23">
        <v>0.40088033276967072</v>
      </c>
      <c r="O112" s="23">
        <v>0.63910284901934078</v>
      </c>
      <c r="P112" s="23">
        <v>0.65630616994290669</v>
      </c>
      <c r="Q112" s="23">
        <v>4.225551179491438E-2</v>
      </c>
      <c r="R112" s="23">
        <v>9.9238171612703652E-2</v>
      </c>
      <c r="S112" s="23">
        <v>0.71486592955211659</v>
      </c>
      <c r="T112" s="23">
        <v>0.40269918521428538</v>
      </c>
      <c r="U112" s="23">
        <v>0.28949559209445719</v>
      </c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</row>
    <row r="113" spans="2:70" x14ac:dyDescent="0.2">
      <c r="B113" s="23">
        <v>0.17184139572229096</v>
      </c>
      <c r="C113" s="23">
        <v>0.50396408550313476</v>
      </c>
      <c r="D113" s="23">
        <v>0.13946101035106329</v>
      </c>
      <c r="E113" s="23">
        <v>2.4969546851292712E-2</v>
      </c>
      <c r="F113" s="23">
        <v>0.68343262854431008</v>
      </c>
      <c r="G113" s="23">
        <v>0.47830992213439216</v>
      </c>
      <c r="H113" s="23">
        <v>0.95392565934741402</v>
      </c>
      <c r="I113" s="23">
        <v>0.90672722390486915</v>
      </c>
      <c r="J113" s="23">
        <v>0.5703031422133551</v>
      </c>
      <c r="K113" s="23">
        <v>0.62398529183133356</v>
      </c>
      <c r="L113" s="23">
        <v>0.90433409662454345</v>
      </c>
      <c r="M113" s="23">
        <v>0.24866326956067952</v>
      </c>
      <c r="N113" s="23">
        <v>0.1098613206493424</v>
      </c>
      <c r="O113" s="23">
        <v>9.515630200679237E-2</v>
      </c>
      <c r="P113" s="23">
        <v>0.10509026453604675</v>
      </c>
      <c r="Q113" s="23">
        <v>0.20961119078843404</v>
      </c>
      <c r="R113" s="23">
        <v>0.8940374272482573</v>
      </c>
      <c r="S113" s="23">
        <v>0.82288961196155364</v>
      </c>
      <c r="T113" s="23">
        <v>0.55739713601155394</v>
      </c>
      <c r="U113" s="23">
        <v>0.18854071040752407</v>
      </c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</row>
    <row r="114" spans="2:70" x14ac:dyDescent="0.2">
      <c r="B114" s="23">
        <v>0.47072265044894102</v>
      </c>
      <c r="C114" s="23">
        <v>0.38064164182498839</v>
      </c>
      <c r="D114" s="23">
        <v>0.48064094478187269</v>
      </c>
      <c r="E114" s="23">
        <v>0.12243649586580807</v>
      </c>
      <c r="F114" s="23">
        <v>0.48288226181127469</v>
      </c>
      <c r="G114" s="23">
        <v>0.42132405952863405</v>
      </c>
      <c r="H114" s="23">
        <v>0.47390027092756182</v>
      </c>
      <c r="I114" s="23">
        <v>0.7553160160400455</v>
      </c>
      <c r="J114" s="23">
        <v>0.52750152834529218</v>
      </c>
      <c r="K114" s="23">
        <v>0.8745217547535209</v>
      </c>
      <c r="L114" s="23">
        <v>0.33610767063557689</v>
      </c>
      <c r="M114" s="23">
        <v>0.67463574949977512</v>
      </c>
      <c r="N114" s="23">
        <v>0.46234582403059277</v>
      </c>
      <c r="O114" s="23">
        <v>0.15435380742606264</v>
      </c>
      <c r="P114" s="23">
        <v>0.59360371586965621</v>
      </c>
      <c r="Q114" s="23">
        <v>0.67418921678188126</v>
      </c>
      <c r="R114" s="23">
        <v>0.19256141684438555</v>
      </c>
      <c r="S114" s="23">
        <v>0.52053425584342305</v>
      </c>
      <c r="T114" s="23">
        <v>3.4009790284016961E-2</v>
      </c>
      <c r="U114" s="23">
        <v>0.81351073072498159</v>
      </c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</row>
    <row r="115" spans="2:70" x14ac:dyDescent="0.2">
      <c r="B115" s="23">
        <v>0.69137318553681304</v>
      </c>
      <c r="C115" s="23">
        <v>0.21590766145137119</v>
      </c>
      <c r="D115" s="23">
        <v>0.2650149814979712</v>
      </c>
      <c r="E115" s="23">
        <v>0.47205196390959203</v>
      </c>
      <c r="F115" s="23">
        <v>1.6983163442561122E-2</v>
      </c>
      <c r="G115" s="23">
        <v>3.2991959048471298E-2</v>
      </c>
      <c r="H115" s="23">
        <v>0.93616648515008127</v>
      </c>
      <c r="I115" s="23">
        <v>0.45730343832530906</v>
      </c>
      <c r="J115" s="23">
        <v>0.80444299450019219</v>
      </c>
      <c r="K115" s="23">
        <v>0.41607564835931998</v>
      </c>
      <c r="L115" s="23">
        <v>0.75401113911920747</v>
      </c>
      <c r="M115" s="23">
        <v>0.82686481899038133</v>
      </c>
      <c r="N115" s="23">
        <v>0.74307556965448673</v>
      </c>
      <c r="O115" s="23">
        <v>0.64534879616198904</v>
      </c>
      <c r="P115" s="23">
        <v>0.13441538903818973</v>
      </c>
      <c r="Q115" s="23">
        <v>1.8065079349942392E-2</v>
      </c>
      <c r="R115" s="23">
        <v>0.79644225948342184</v>
      </c>
      <c r="S115" s="23">
        <v>0.26477191606527473</v>
      </c>
      <c r="T115" s="23">
        <v>0.88122432010451701</v>
      </c>
      <c r="U115" s="23">
        <v>0.79559742212102547</v>
      </c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</row>
    <row r="116" spans="2:70" x14ac:dyDescent="0.2">
      <c r="B116" s="23">
        <v>0.28132310893727042</v>
      </c>
      <c r="C116" s="23">
        <v>0.13883787782550372</v>
      </c>
      <c r="D116" s="23">
        <v>0.52230770182757968</v>
      </c>
      <c r="E116" s="23">
        <v>0.9362555247696116</v>
      </c>
      <c r="F116" s="23">
        <v>0.49877833652411285</v>
      </c>
      <c r="G116" s="23">
        <v>0.81488726357350683</v>
      </c>
      <c r="H116" s="23">
        <v>0.6895835268009356</v>
      </c>
      <c r="I116" s="23">
        <v>0.94281753100723664</v>
      </c>
      <c r="J116" s="23">
        <v>3.5271917950362774E-2</v>
      </c>
      <c r="K116" s="23">
        <v>0.90454000115099042</v>
      </c>
      <c r="L116" s="23">
        <v>0.19894881278889132</v>
      </c>
      <c r="M116" s="23">
        <v>0.59585624365733647</v>
      </c>
      <c r="N116" s="23">
        <v>0.99173797425919064</v>
      </c>
      <c r="O116" s="23">
        <v>0.56945785580818775</v>
      </c>
      <c r="P116" s="23">
        <v>0.50155547121285193</v>
      </c>
      <c r="Q116" s="23">
        <v>0.60576618873291255</v>
      </c>
      <c r="R116" s="23">
        <v>0.74839034955814721</v>
      </c>
      <c r="S116" s="23">
        <v>0.40087842679131724</v>
      </c>
      <c r="T116" s="23">
        <v>0.76356461903580286</v>
      </c>
      <c r="U116" s="23">
        <v>4.4393638434899407E-2</v>
      </c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</row>
    <row r="117" spans="2:70" x14ac:dyDescent="0.2">
      <c r="B117" s="23">
        <v>0.99857235952136292</v>
      </c>
      <c r="C117" s="23">
        <v>0.87141370046623601</v>
      </c>
      <c r="D117" s="23">
        <v>7.9323911754422327E-2</v>
      </c>
      <c r="E117" s="23">
        <v>0.56071195643529781</v>
      </c>
      <c r="F117" s="23">
        <v>0.79596147149441621</v>
      </c>
      <c r="G117" s="23">
        <v>0.79924812253707966</v>
      </c>
      <c r="H117" s="23">
        <v>8.8558917431680206E-2</v>
      </c>
      <c r="I117" s="23">
        <v>0.57827774422537892</v>
      </c>
      <c r="J117" s="23">
        <v>0.27549806122029541</v>
      </c>
      <c r="K117" s="23">
        <v>0.26987439712102845</v>
      </c>
      <c r="L117" s="23">
        <v>0.86342971295587168</v>
      </c>
      <c r="M117" s="23">
        <v>0.13661936005020592</v>
      </c>
      <c r="N117" s="23">
        <v>0.26864223997206349</v>
      </c>
      <c r="O117" s="23">
        <v>7.8618484509350606E-2</v>
      </c>
      <c r="P117" s="23">
        <v>0.73712052025895713</v>
      </c>
      <c r="Q117" s="23">
        <v>0.28318410522910786</v>
      </c>
      <c r="R117" s="23">
        <v>0.2218663365684197</v>
      </c>
      <c r="S117" s="23">
        <v>2.9114736330926871E-2</v>
      </c>
      <c r="T117" s="23">
        <v>0.49766822856466186</v>
      </c>
      <c r="U117" s="23">
        <v>1.5726955627596295E-3</v>
      </c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</row>
    <row r="118" spans="2:70" x14ac:dyDescent="0.2">
      <c r="B118" s="23">
        <v>0.2997842371463505</v>
      </c>
      <c r="C118" s="23">
        <v>0.96687617486196198</v>
      </c>
      <c r="D118" s="23">
        <v>0.24785266960399033</v>
      </c>
      <c r="E118" s="23">
        <v>0.22702983156758283</v>
      </c>
      <c r="F118" s="23">
        <v>0.97784002480449128</v>
      </c>
      <c r="G118" s="23">
        <v>9.5429530820299591E-2</v>
      </c>
      <c r="H118" s="23">
        <v>0.68685601883638192</v>
      </c>
      <c r="I118" s="23">
        <v>0.65593494637419558</v>
      </c>
      <c r="J118" s="23">
        <v>0.32197499870978008</v>
      </c>
      <c r="K118" s="23">
        <v>1.1427386715290311E-3</v>
      </c>
      <c r="L118" s="23">
        <v>0.25371315886410728</v>
      </c>
      <c r="M118" s="23">
        <v>0.99669857252894467</v>
      </c>
      <c r="N118" s="23">
        <v>0.42488552725312523</v>
      </c>
      <c r="O118" s="23">
        <v>0.81726633317017683</v>
      </c>
      <c r="P118" s="23">
        <v>0.86227068525913386</v>
      </c>
      <c r="Q118" s="23">
        <v>0.20446941253513229</v>
      </c>
      <c r="R118" s="23">
        <v>0.28250203585839095</v>
      </c>
      <c r="S118" s="23">
        <v>0.20651250091055195</v>
      </c>
      <c r="T118" s="23">
        <v>4.0261171082659253E-2</v>
      </c>
      <c r="U118" s="23">
        <v>3.5866107810105352E-2</v>
      </c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</row>
    <row r="119" spans="2:70" x14ac:dyDescent="0.2">
      <c r="B119" s="23">
        <v>0.10244728596922614</v>
      </c>
      <c r="C119" s="23">
        <v>0.81701605304206237</v>
      </c>
      <c r="D119" s="23">
        <v>0.66133007602184635</v>
      </c>
      <c r="E119" s="23">
        <v>2.4004216185112948E-2</v>
      </c>
      <c r="F119" s="23">
        <v>0.59559568054867029</v>
      </c>
      <c r="G119" s="23">
        <v>0.79929879065961706</v>
      </c>
      <c r="H119" s="23">
        <v>0.6141296295460319</v>
      </c>
      <c r="I119" s="23">
        <v>5.1744747368437372E-3</v>
      </c>
      <c r="J119" s="23">
        <v>0.40618701014281222</v>
      </c>
      <c r="K119" s="23">
        <v>0.48354221303806288</v>
      </c>
      <c r="L119" s="23">
        <v>2.7054659177654372E-2</v>
      </c>
      <c r="M119" s="23">
        <v>1.888875108047483E-2</v>
      </c>
      <c r="N119" s="23">
        <v>0.45781116123127852</v>
      </c>
      <c r="O119" s="23">
        <v>0.40112131694381914</v>
      </c>
      <c r="P119" s="23">
        <v>4.762621674361156E-2</v>
      </c>
      <c r="Q119" s="23">
        <v>0.478390692994762</v>
      </c>
      <c r="R119" s="23">
        <v>0.66798331498704178</v>
      </c>
      <c r="S119" s="23">
        <v>0.37832083543968142</v>
      </c>
      <c r="T119" s="23">
        <v>0.27147198745602941</v>
      </c>
      <c r="U119" s="23">
        <v>8.1930154759168539E-2</v>
      </c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</row>
    <row r="120" spans="2:70" x14ac:dyDescent="0.2">
      <c r="B120" s="23">
        <v>0.91854124787554214</v>
      </c>
      <c r="C120" s="23">
        <v>8.5297139881654438E-2</v>
      </c>
      <c r="D120" s="23">
        <v>0.8860591571598222</v>
      </c>
      <c r="E120" s="23">
        <v>0.40851507875790982</v>
      </c>
      <c r="F120" s="23">
        <v>0.94059815514849254</v>
      </c>
      <c r="G120" s="23">
        <v>0.93814778563778678</v>
      </c>
      <c r="H120" s="23">
        <v>0.3274765287515794</v>
      </c>
      <c r="I120" s="23">
        <v>6.8453673919548708E-2</v>
      </c>
      <c r="J120" s="23">
        <v>0.96900283269887</v>
      </c>
      <c r="K120" s="23">
        <v>0.77022367512473178</v>
      </c>
      <c r="L120" s="23">
        <v>0.51519456354001825</v>
      </c>
      <c r="M120" s="23">
        <v>0.47821158625904314</v>
      </c>
      <c r="N120" s="23">
        <v>0.89268099360451536</v>
      </c>
      <c r="O120" s="23">
        <v>0.35160921319024319</v>
      </c>
      <c r="P120" s="23">
        <v>0.68461833383171422</v>
      </c>
      <c r="Q120" s="23">
        <v>0.74129731577846736</v>
      </c>
      <c r="R120" s="23">
        <v>0.52589776096403484</v>
      </c>
      <c r="S120" s="23">
        <v>3.6684713718037942E-2</v>
      </c>
      <c r="T120" s="23">
        <v>0.48706322445054917</v>
      </c>
      <c r="U120" s="23">
        <v>0.35160155341094235</v>
      </c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</row>
    <row r="121" spans="2:70" x14ac:dyDescent="0.2">
      <c r="B121" s="23">
        <v>0.14969430813413431</v>
      </c>
      <c r="C121" s="23">
        <v>0.27170110337810982</v>
      </c>
      <c r="D121" s="23">
        <v>0.1698140278198953</v>
      </c>
      <c r="E121" s="23">
        <v>0.51495608925874314</v>
      </c>
      <c r="F121" s="23">
        <v>0.81248920380791245</v>
      </c>
      <c r="G121" s="23">
        <v>0.38939330621550561</v>
      </c>
      <c r="H121" s="23">
        <v>0.10758460200602338</v>
      </c>
      <c r="I121" s="23">
        <v>0.15348104775209737</v>
      </c>
      <c r="J121" s="23">
        <v>6.7398203339106622E-2</v>
      </c>
      <c r="K121" s="23">
        <v>0.13703956689943309</v>
      </c>
      <c r="L121" s="23">
        <v>0.26865739591426407</v>
      </c>
      <c r="M121" s="23">
        <v>0.8213123782034174</v>
      </c>
      <c r="N121" s="23">
        <v>0.64279949366494182</v>
      </c>
      <c r="O121" s="23">
        <v>0.1351066480366242</v>
      </c>
      <c r="P121" s="23">
        <v>0.81880155744026273</v>
      </c>
      <c r="Q121" s="23">
        <v>3.9231318662515502E-2</v>
      </c>
      <c r="R121" s="23">
        <v>0.88352089809860535</v>
      </c>
      <c r="S121" s="23">
        <v>3.3153866954997446E-2</v>
      </c>
      <c r="T121" s="23">
        <v>0.21009652925300737</v>
      </c>
      <c r="U121" s="23">
        <v>0.15004470137341042</v>
      </c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</row>
    <row r="122" spans="2:70" x14ac:dyDescent="0.2">
      <c r="B122" s="23">
        <v>0.52136427459633494</v>
      </c>
      <c r="C122" s="23">
        <v>0.4942296203124219</v>
      </c>
      <c r="D122" s="23">
        <v>0.68302756301481105</v>
      </c>
      <c r="E122" s="23">
        <v>0.50419238869242833</v>
      </c>
      <c r="F122" s="23">
        <v>0.14402380977368334</v>
      </c>
      <c r="G122" s="23">
        <v>0.83462356293200546</v>
      </c>
      <c r="H122" s="23">
        <v>0.54152337667880535</v>
      </c>
      <c r="I122" s="23">
        <v>0.29612692114249362</v>
      </c>
      <c r="J122" s="23">
        <v>0.83641758806777811</v>
      </c>
      <c r="K122" s="23">
        <v>0.68485901873941635</v>
      </c>
      <c r="L122" s="23">
        <v>0.40840069924763178</v>
      </c>
      <c r="M122" s="23">
        <v>0.42208345350202725</v>
      </c>
      <c r="N122" s="23">
        <v>0.37462696299991705</v>
      </c>
      <c r="O122" s="23">
        <v>0.42414311115935055</v>
      </c>
      <c r="P122" s="23">
        <v>0.6957061992927841</v>
      </c>
      <c r="Q122" s="23">
        <v>0.78237077717869263</v>
      </c>
      <c r="R122" s="23">
        <v>0.9724323075848923</v>
      </c>
      <c r="S122" s="23">
        <v>0.96361474919891899</v>
      </c>
      <c r="T122" s="23">
        <v>0.10388877462649204</v>
      </c>
      <c r="U122" s="23">
        <v>0.1414666716009193</v>
      </c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</row>
    <row r="123" spans="2:70" x14ac:dyDescent="0.2">
      <c r="B123" s="23">
        <v>0.93838468014804111</v>
      </c>
      <c r="C123" s="23">
        <v>0.4997444816502663</v>
      </c>
      <c r="D123" s="23">
        <v>0.74401235179869496</v>
      </c>
      <c r="E123" s="23">
        <v>0.23230572990343534</v>
      </c>
      <c r="F123" s="23">
        <v>0.96109282464582146</v>
      </c>
      <c r="G123" s="23">
        <v>0.13910012164830621</v>
      </c>
      <c r="H123" s="23">
        <v>0.36440122572346534</v>
      </c>
      <c r="I123" s="23">
        <v>0.31688128694798978</v>
      </c>
      <c r="J123" s="23">
        <v>0.2178710603069135</v>
      </c>
      <c r="K123" s="23">
        <v>0.15616341071833684</v>
      </c>
      <c r="L123" s="23">
        <v>2.9929075850651077E-2</v>
      </c>
      <c r="M123" s="23">
        <v>0.24841914239427498</v>
      </c>
      <c r="N123" s="23">
        <v>0.7387485526140124</v>
      </c>
      <c r="O123" s="23">
        <v>0.50461073318224337</v>
      </c>
      <c r="P123" s="23">
        <v>0.46669786689631687</v>
      </c>
      <c r="Q123" s="23">
        <v>0.17605593549670018</v>
      </c>
      <c r="R123" s="23">
        <v>0.1226001091724086</v>
      </c>
      <c r="S123" s="23">
        <v>7.4609233277906917E-2</v>
      </c>
      <c r="T123" s="23">
        <v>0.49979276914211324</v>
      </c>
      <c r="U123" s="23">
        <v>0.21103777392864764</v>
      </c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</row>
    <row r="124" spans="2:70" x14ac:dyDescent="0.2">
      <c r="B124" s="23">
        <v>0.1706826724534305</v>
      </c>
      <c r="C124" s="23">
        <v>0.64791087611863574</v>
      </c>
      <c r="D124" s="23">
        <v>0.41726325693182154</v>
      </c>
      <c r="E124" s="23">
        <v>0.79796372105364499</v>
      </c>
      <c r="F124" s="23">
        <v>5.4693534723650572E-2</v>
      </c>
      <c r="G124" s="23">
        <v>0.84134908706863198</v>
      </c>
      <c r="H124" s="23">
        <v>2.8584712391906297E-2</v>
      </c>
      <c r="I124" s="23">
        <v>0.50416678016738159</v>
      </c>
      <c r="J124" s="23">
        <v>0.9859087734023726</v>
      </c>
      <c r="K124" s="23">
        <v>0.95888840831188582</v>
      </c>
      <c r="L124" s="23">
        <v>0.90449479603443017</v>
      </c>
      <c r="M124" s="23">
        <v>0.39430435015528953</v>
      </c>
      <c r="N124" s="23">
        <v>0.40397021468808159</v>
      </c>
      <c r="O124" s="23">
        <v>0.61693084594530123</v>
      </c>
      <c r="P124" s="23">
        <v>0.52592327036552688</v>
      </c>
      <c r="Q124" s="23">
        <v>0.43972795283761401</v>
      </c>
      <c r="R124" s="23">
        <v>0.6818680367935146</v>
      </c>
      <c r="S124" s="23">
        <v>0.8239605501317161</v>
      </c>
      <c r="T124" s="23">
        <v>0.22017979383541486</v>
      </c>
      <c r="U124" s="23">
        <v>2.2380237075307119E-2</v>
      </c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</row>
    <row r="125" spans="2:70" x14ac:dyDescent="0.2">
      <c r="B125" s="23">
        <v>4.8105961897074945E-2</v>
      </c>
      <c r="C125" s="23">
        <v>0.19790568264966391</v>
      </c>
      <c r="D125" s="23">
        <v>0.72369291829390414</v>
      </c>
      <c r="E125" s="23">
        <v>0.54629592623433387</v>
      </c>
      <c r="F125" s="23">
        <v>2.2477842371127044E-2</v>
      </c>
      <c r="G125" s="23">
        <v>0.80602515719022583</v>
      </c>
      <c r="H125" s="23">
        <v>0.13967179918904349</v>
      </c>
      <c r="I125" s="23">
        <v>0.81797538113115298</v>
      </c>
      <c r="J125" s="23">
        <v>0.19819367623631146</v>
      </c>
      <c r="K125" s="23">
        <v>0.25552384874360656</v>
      </c>
      <c r="L125" s="23">
        <v>0.40016054096158171</v>
      </c>
      <c r="M125" s="23">
        <v>6.3156463193229317E-2</v>
      </c>
      <c r="N125" s="23">
        <v>0.11552976780002322</v>
      </c>
      <c r="O125" s="23">
        <v>5.9102773348662541E-2</v>
      </c>
      <c r="P125" s="23">
        <v>0.56783581247580772</v>
      </c>
      <c r="Q125" s="23">
        <v>0.66261813556619154</v>
      </c>
      <c r="R125" s="23">
        <v>0.62629863487865034</v>
      </c>
      <c r="S125" s="23">
        <v>0.53908259919109836</v>
      </c>
      <c r="T125" s="23">
        <v>0.83080767746168105</v>
      </c>
      <c r="U125" s="23">
        <v>0.24730825686252833</v>
      </c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</row>
    <row r="126" spans="2:70" x14ac:dyDescent="0.2">
      <c r="B126" s="23">
        <v>0.80442575713053699</v>
      </c>
      <c r="C126" s="23">
        <v>0.25726640849031002</v>
      </c>
      <c r="D126" s="23">
        <v>0.90181211983292331</v>
      </c>
      <c r="E126" s="23">
        <v>0.31316661136627488</v>
      </c>
      <c r="F126" s="23">
        <v>0.68110791066185628</v>
      </c>
      <c r="G126" s="23">
        <v>0.33984263054346753</v>
      </c>
      <c r="H126" s="23">
        <v>0.280885839255546</v>
      </c>
      <c r="I126" s="23">
        <v>0.28770248466083648</v>
      </c>
      <c r="J126" s="23">
        <v>0.18507693221988175</v>
      </c>
      <c r="K126" s="23">
        <v>0.87867246233931218</v>
      </c>
      <c r="L126" s="23">
        <v>0.43899336749700679</v>
      </c>
      <c r="M126" s="23">
        <v>0.37396008028366379</v>
      </c>
      <c r="N126" s="23">
        <v>0.172896835307492</v>
      </c>
      <c r="O126" s="23">
        <v>0.41225292998568663</v>
      </c>
      <c r="P126" s="23">
        <v>6.0641557997578199E-2</v>
      </c>
      <c r="Q126" s="23">
        <v>8.2268363090257313E-2</v>
      </c>
      <c r="R126" s="23">
        <v>0.33659012937775235</v>
      </c>
      <c r="S126" s="23">
        <v>0.38975419306274861</v>
      </c>
      <c r="T126" s="23">
        <v>0.43147301355616574</v>
      </c>
      <c r="U126" s="23">
        <v>0.65238210743488179</v>
      </c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</row>
    <row r="127" spans="2:70" x14ac:dyDescent="0.2">
      <c r="B127" s="23">
        <v>0.64018299901795295</v>
      </c>
      <c r="C127" s="23">
        <v>0.97388497366717253</v>
      </c>
      <c r="D127" s="23">
        <v>0.58931553256840452</v>
      </c>
      <c r="E127" s="23">
        <v>0.82361617821637334</v>
      </c>
      <c r="F127" s="23">
        <v>0.54737115496881072</v>
      </c>
      <c r="G127" s="23">
        <v>0.94928154622119776</v>
      </c>
      <c r="H127" s="23">
        <v>0.50074817395780269</v>
      </c>
      <c r="I127" s="23">
        <v>8.4945631354810924E-2</v>
      </c>
      <c r="J127" s="23">
        <v>8.9151444220936571E-2</v>
      </c>
      <c r="K127" s="23">
        <v>0.18174993147537899</v>
      </c>
      <c r="L127" s="23">
        <v>3.8749733623268945E-3</v>
      </c>
      <c r="M127" s="23">
        <v>0.37474952804335326</v>
      </c>
      <c r="N127" s="23">
        <v>0.3073242421323289</v>
      </c>
      <c r="O127" s="23">
        <v>0.17991367956460969</v>
      </c>
      <c r="P127" s="23">
        <v>8.3322199516554063E-2</v>
      </c>
      <c r="Q127" s="23">
        <v>0.42981953898281988</v>
      </c>
      <c r="R127" s="23">
        <v>0.34033590558820837</v>
      </c>
      <c r="S127" s="23">
        <v>0.75786400485170158</v>
      </c>
      <c r="T127" s="23">
        <v>0.79274410722330579</v>
      </c>
      <c r="U127" s="23">
        <v>0.72509466259083666</v>
      </c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</row>
    <row r="128" spans="2:70" x14ac:dyDescent="0.2">
      <c r="B128" s="23">
        <v>0.83096548065108178</v>
      </c>
      <c r="C128" s="23">
        <v>0.46283951175760951</v>
      </c>
      <c r="D128" s="23">
        <v>0.26458399955964873</v>
      </c>
      <c r="E128" s="23">
        <v>0.29343790228987499</v>
      </c>
      <c r="F128" s="23">
        <v>0.80927920042974422</v>
      </c>
      <c r="G128" s="23">
        <v>0.5023958125038428</v>
      </c>
      <c r="H128" s="23">
        <v>0.99724073590462514</v>
      </c>
      <c r="I128" s="23">
        <v>0.87585423438255972</v>
      </c>
      <c r="J128" s="23">
        <v>0.52023801349798726</v>
      </c>
      <c r="K128" s="23">
        <v>0.56037258586690697</v>
      </c>
      <c r="L128" s="23">
        <v>0.18899785931274116</v>
      </c>
      <c r="M128" s="23">
        <v>0.21616319849895083</v>
      </c>
      <c r="N128" s="23">
        <v>0.32895732420425561</v>
      </c>
      <c r="O128" s="23">
        <v>0.96275849262236401</v>
      </c>
      <c r="P128" s="23">
        <v>0.63786602172363827</v>
      </c>
      <c r="Q128" s="23">
        <v>0.54852926844268413</v>
      </c>
      <c r="R128" s="23">
        <v>0.73454312032849922</v>
      </c>
      <c r="S128" s="23">
        <v>0.97209365004585957</v>
      </c>
      <c r="T128" s="23">
        <v>0.95139118248387322</v>
      </c>
      <c r="U128" s="23">
        <v>0.82917532209847666</v>
      </c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</row>
    <row r="129" spans="2:70" x14ac:dyDescent="0.2">
      <c r="B129" s="23">
        <v>0.35558647030854817</v>
      </c>
      <c r="C129" s="23">
        <v>0.38965237903086158</v>
      </c>
      <c r="D129" s="23">
        <v>7.8517208246244641E-2</v>
      </c>
      <c r="E129" s="23">
        <v>0.83450996636775066</v>
      </c>
      <c r="F129" s="23">
        <v>0.24547884003194409</v>
      </c>
      <c r="G129" s="23">
        <v>0.31374945830989731</v>
      </c>
      <c r="H129" s="23">
        <v>8.7909894750793693E-2</v>
      </c>
      <c r="I129" s="23">
        <v>0.98228532029771676</v>
      </c>
      <c r="J129" s="23">
        <v>0.74539964276712778</v>
      </c>
      <c r="K129" s="23">
        <v>0.16294024803054763</v>
      </c>
      <c r="L129" s="23">
        <v>0.20033280362932637</v>
      </c>
      <c r="M129" s="23">
        <v>6.08470505323363E-2</v>
      </c>
      <c r="N129" s="23">
        <v>0.17214652201130498</v>
      </c>
      <c r="O129" s="23">
        <v>0.44490166375942997</v>
      </c>
      <c r="P129" s="23">
        <v>0.4200357094864271</v>
      </c>
      <c r="Q129" s="23">
        <v>0.61048599354871436</v>
      </c>
      <c r="R129" s="23">
        <v>0.83841294303463665</v>
      </c>
      <c r="S129" s="23">
        <v>0.21339909455265083</v>
      </c>
      <c r="T129" s="23">
        <v>0.4836111139204895</v>
      </c>
      <c r="U129" s="23">
        <v>0.10705570176340373</v>
      </c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</row>
    <row r="130" spans="2:70" x14ac:dyDescent="0.2">
      <c r="B130" s="23">
        <v>0.51882976015096627</v>
      </c>
      <c r="C130" s="23">
        <v>0.79246716804973416</v>
      </c>
      <c r="D130" s="23">
        <v>0.4645710436435313</v>
      </c>
      <c r="E130" s="23">
        <v>9.1189245195202107E-2</v>
      </c>
      <c r="F130" s="23">
        <v>0.50580323441608666</v>
      </c>
      <c r="G130" s="23">
        <v>0.66796429582768391</v>
      </c>
      <c r="H130" s="23">
        <v>0.53856153899792114</v>
      </c>
      <c r="I130" s="23">
        <v>0.66568804969602224</v>
      </c>
      <c r="J130" s="23">
        <v>0.14831162967920497</v>
      </c>
      <c r="K130" s="23">
        <v>0.3210829203583212</v>
      </c>
      <c r="L130" s="23">
        <v>0.24630341758594743</v>
      </c>
      <c r="M130" s="23">
        <v>0.66358729040053077</v>
      </c>
      <c r="N130" s="23">
        <v>5.3162783560978477E-2</v>
      </c>
      <c r="O130" s="23">
        <v>0.67154740413915448</v>
      </c>
      <c r="P130" s="23">
        <v>0.76198040804145173</v>
      </c>
      <c r="Q130" s="23">
        <v>0.48477817198138051</v>
      </c>
      <c r="R130" s="23">
        <v>0.78462262414553374</v>
      </c>
      <c r="S130" s="23">
        <v>4.6618386851907667E-2</v>
      </c>
      <c r="T130" s="23">
        <v>0.68366784462365926</v>
      </c>
      <c r="U130" s="23">
        <v>0.28610069376987812</v>
      </c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</row>
    <row r="131" spans="2:70" x14ac:dyDescent="0.2">
      <c r="B131" s="23">
        <v>0.20334308228322928</v>
      </c>
      <c r="C131" s="23">
        <v>0.61509243030263405</v>
      </c>
      <c r="D131" s="23">
        <v>0.32820892519298606</v>
      </c>
      <c r="E131" s="23">
        <v>5.1083911131744375E-2</v>
      </c>
      <c r="F131" s="23">
        <v>0.8582095360205374</v>
      </c>
      <c r="G131" s="23">
        <v>0.76053969798312393</v>
      </c>
      <c r="H131" s="23">
        <v>2.6818306352562771E-2</v>
      </c>
      <c r="I131" s="23">
        <v>0.20006177713806728</v>
      </c>
      <c r="J131" s="23">
        <v>0.69241176040806995</v>
      </c>
      <c r="K131" s="23">
        <v>0.37012441524578077</v>
      </c>
      <c r="L131" s="23">
        <v>0.75207338242069166</v>
      </c>
      <c r="M131" s="23">
        <v>0.85978802597703974</v>
      </c>
      <c r="N131" s="23">
        <v>0.91490649727993045</v>
      </c>
      <c r="O131" s="23">
        <v>0.71979442137360206</v>
      </c>
      <c r="P131" s="23">
        <v>0.2646447240224169</v>
      </c>
      <c r="Q131" s="23">
        <v>0.5637528291081586</v>
      </c>
      <c r="R131" s="23">
        <v>0.88047047170236514</v>
      </c>
      <c r="S131" s="23">
        <v>0.62564296013126897</v>
      </c>
      <c r="T131" s="23">
        <v>0.20254766328020235</v>
      </c>
      <c r="U131" s="23">
        <v>0.1071040798458589</v>
      </c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</row>
    <row r="132" spans="2:70" x14ac:dyDescent="0.2">
      <c r="B132" s="23">
        <v>0.52001513996749527</v>
      </c>
      <c r="C132" s="23">
        <v>0.66905767756770973</v>
      </c>
      <c r="D132" s="23">
        <v>0.95608821844323366</v>
      </c>
      <c r="E132" s="23">
        <v>0.48387422242406342</v>
      </c>
      <c r="F132" s="23">
        <v>0.92748449237119868</v>
      </c>
      <c r="G132" s="23">
        <v>0.14632140570553709</v>
      </c>
      <c r="H132" s="23">
        <v>0.69219415544637686</v>
      </c>
      <c r="I132" s="23">
        <v>0.84688521931437066</v>
      </c>
      <c r="J132" s="23">
        <v>0.92003216190121706</v>
      </c>
      <c r="K132" s="23">
        <v>0.62175239538655513</v>
      </c>
      <c r="L132" s="23">
        <v>0.24334960523998461</v>
      </c>
      <c r="M132" s="23">
        <v>0.17208230720735995</v>
      </c>
      <c r="N132" s="23">
        <v>0.46043065160292229</v>
      </c>
      <c r="O132" s="23">
        <v>0.23172773294458648</v>
      </c>
      <c r="P132" s="23">
        <v>0.58117019905800094</v>
      </c>
      <c r="Q132" s="23">
        <v>0.53941968005023477</v>
      </c>
      <c r="R132" s="23">
        <v>0.32962565585135473</v>
      </c>
      <c r="S132" s="23">
        <v>4.39119423345119E-2</v>
      </c>
      <c r="T132" s="23">
        <v>0.17716209546931649</v>
      </c>
      <c r="U132" s="23">
        <v>0.56842884366635327</v>
      </c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</row>
    <row r="133" spans="2:70" x14ac:dyDescent="0.2">
      <c r="B133" s="23">
        <v>0.17638737021350093</v>
      </c>
      <c r="C133" s="23">
        <v>0.95558318103866846</v>
      </c>
      <c r="D133" s="23">
        <v>7.3631078791761007E-2</v>
      </c>
      <c r="E133" s="23">
        <v>0.10036825797325577</v>
      </c>
      <c r="F133" s="23">
        <v>0.53817465711050827</v>
      </c>
      <c r="G133" s="23">
        <v>0.81474666613883151</v>
      </c>
      <c r="H133" s="23">
        <v>0.8296067840607243</v>
      </c>
      <c r="I133" s="23">
        <v>0.4797685817829167</v>
      </c>
      <c r="J133" s="23">
        <v>0.12553822209494103</v>
      </c>
      <c r="K133" s="23">
        <v>0.30124521218029843</v>
      </c>
      <c r="L133" s="23">
        <v>0.30485485400033807</v>
      </c>
      <c r="M133" s="23">
        <v>9.068950288689348E-2</v>
      </c>
      <c r="N133" s="23">
        <v>0.23709169883479309</v>
      </c>
      <c r="O133" s="23">
        <v>7.7346660976446269E-2</v>
      </c>
      <c r="P133" s="23">
        <v>0.77756313041404357</v>
      </c>
      <c r="Q133" s="23">
        <v>2.52993325278138E-2</v>
      </c>
      <c r="R133" s="23">
        <v>0.40745829882951201</v>
      </c>
      <c r="S133" s="23">
        <v>0.93337826733773721</v>
      </c>
      <c r="T133" s="23">
        <v>0.65357074807662319</v>
      </c>
      <c r="U133" s="23">
        <v>0.79929098705725343</v>
      </c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</row>
    <row r="134" spans="2:70" x14ac:dyDescent="0.2">
      <c r="B134" s="23">
        <v>0.36939747176205118</v>
      </c>
      <c r="C134" s="23">
        <v>0.93262466376088671</v>
      </c>
      <c r="D134" s="23">
        <v>0.65040855188007307</v>
      </c>
      <c r="E134" s="23">
        <v>9.4391128819388936E-2</v>
      </c>
      <c r="F134" s="23">
        <v>0.37294053261837168</v>
      </c>
      <c r="G134" s="23">
        <v>0.24898784652576844</v>
      </c>
      <c r="H134" s="23">
        <v>0.16520912469283655</v>
      </c>
      <c r="I134" s="23">
        <v>0.6465623225047582</v>
      </c>
      <c r="J134" s="23">
        <v>0.58287718041950276</v>
      </c>
      <c r="K134" s="23">
        <v>0.18047760132218427</v>
      </c>
      <c r="L134" s="23">
        <v>0.14113649017842655</v>
      </c>
      <c r="M134" s="23">
        <v>0.28484757617196832</v>
      </c>
      <c r="N134" s="23">
        <v>0.93417174404469416</v>
      </c>
      <c r="O134" s="23">
        <v>0.3902398274567952</v>
      </c>
      <c r="P134" s="23">
        <v>0.7457374892544828</v>
      </c>
      <c r="Q134" s="23">
        <v>4.1341542048168423E-2</v>
      </c>
      <c r="R134" s="23">
        <v>0.34205935660324083</v>
      </c>
      <c r="S134" s="23">
        <v>0.58033313611130055</v>
      </c>
      <c r="T134" s="23">
        <v>0.492842410866975</v>
      </c>
      <c r="U134" s="23">
        <v>0.22180758272109968</v>
      </c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</row>
    <row r="135" spans="2:70" x14ac:dyDescent="0.2">
      <c r="B135" s="23">
        <v>0.68996271675335485</v>
      </c>
      <c r="C135" s="23">
        <v>4.1820502879271082E-2</v>
      </c>
      <c r="D135" s="23">
        <v>0.28855649344188494</v>
      </c>
      <c r="E135" s="23">
        <v>0.76420213866674447</v>
      </c>
      <c r="F135" s="23">
        <v>0.31940968537320535</v>
      </c>
      <c r="G135" s="23">
        <v>0.895613132588162</v>
      </c>
      <c r="H135" s="23">
        <v>0.62561430563951392</v>
      </c>
      <c r="I135" s="23">
        <v>0.98867662173794058</v>
      </c>
      <c r="J135" s="23">
        <v>0.81809311215946745</v>
      </c>
      <c r="K135" s="23">
        <v>0.70661020039954747</v>
      </c>
      <c r="L135" s="23">
        <v>0.56705703888767955</v>
      </c>
      <c r="M135" s="23">
        <v>8.2023163629294848E-2</v>
      </c>
      <c r="N135" s="23">
        <v>0.51580496201756132</v>
      </c>
      <c r="O135" s="23">
        <v>0.92208169544743745</v>
      </c>
      <c r="P135" s="23">
        <v>0.28621132495516965</v>
      </c>
      <c r="Q135" s="23">
        <v>0.92684409568286397</v>
      </c>
      <c r="R135" s="23">
        <v>0.4729576431888286</v>
      </c>
      <c r="S135" s="23">
        <v>0.82844628776353779</v>
      </c>
      <c r="T135" s="23">
        <v>9.6875608699113269E-2</v>
      </c>
      <c r="U135" s="23">
        <v>0.46139583206823831</v>
      </c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</row>
    <row r="136" spans="2:70" x14ac:dyDescent="0.2">
      <c r="B136" s="23">
        <v>0.62094563570427552</v>
      </c>
      <c r="C136" s="23">
        <v>0.93203199385794833</v>
      </c>
      <c r="D136" s="23">
        <v>0.89048131237655248</v>
      </c>
      <c r="E136" s="23">
        <v>0.62272060703119125</v>
      </c>
      <c r="F136" s="23">
        <v>0.45661875311254352</v>
      </c>
      <c r="G136" s="23">
        <v>0.8356921956325094</v>
      </c>
      <c r="H136" s="23">
        <v>4.9795766913850237E-2</v>
      </c>
      <c r="I136" s="23">
        <v>0.25290432613969149</v>
      </c>
      <c r="J136" s="23">
        <v>0.35494244354817595</v>
      </c>
      <c r="K136" s="23">
        <v>0.9294895734457882</v>
      </c>
      <c r="L136" s="23">
        <v>0.5449814738528026</v>
      </c>
      <c r="M136" s="23">
        <v>3.6759839471173339E-2</v>
      </c>
      <c r="N136" s="23">
        <v>0.2370930442829321</v>
      </c>
      <c r="O136" s="23">
        <v>0.41291253464107058</v>
      </c>
      <c r="P136" s="23">
        <v>0.63814702173053905</v>
      </c>
      <c r="Q136" s="23">
        <v>0.64363090307587911</v>
      </c>
      <c r="R136" s="23">
        <v>0.16233920605242613</v>
      </c>
      <c r="S136" s="23">
        <v>0.58343980584075417</v>
      </c>
      <c r="T136" s="23">
        <v>0.67714194959483343</v>
      </c>
      <c r="U136" s="23">
        <v>0.8725316968228104</v>
      </c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</row>
    <row r="137" spans="2:70" x14ac:dyDescent="0.2">
      <c r="B137" s="23">
        <v>0.43168890789999625</v>
      </c>
      <c r="C137" s="23">
        <v>0.18104578107025115</v>
      </c>
      <c r="D137" s="23">
        <v>0.78665450759820654</v>
      </c>
      <c r="E137" s="23">
        <v>0.84513076744363003</v>
      </c>
      <c r="F137" s="23">
        <v>0.44401927270051778</v>
      </c>
      <c r="G137" s="23">
        <v>0.19109650022342395</v>
      </c>
      <c r="H137" s="23">
        <v>2.3500854708094376E-2</v>
      </c>
      <c r="I137" s="23">
        <v>0.22165466060082706</v>
      </c>
      <c r="J137" s="23">
        <v>0.15863862348358904</v>
      </c>
      <c r="K137" s="23">
        <v>0.11070647294919667</v>
      </c>
      <c r="L137" s="23">
        <v>0.84976702420559636</v>
      </c>
      <c r="M137" s="23">
        <v>0.68797952073443147</v>
      </c>
      <c r="N137" s="23">
        <v>4.8397927731234192E-2</v>
      </c>
      <c r="O137" s="23">
        <v>0.63256081505537065</v>
      </c>
      <c r="P137" s="23">
        <v>0.92110107405986208</v>
      </c>
      <c r="Q137" s="23">
        <v>0.27883609675638765</v>
      </c>
      <c r="R137" s="23">
        <v>0.13728696980820199</v>
      </c>
      <c r="S137" s="23">
        <v>0.2069986963209276</v>
      </c>
      <c r="T137" s="23">
        <v>0.36423920533987653</v>
      </c>
      <c r="U137" s="23">
        <v>0.61009556207987359</v>
      </c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</row>
    <row r="138" spans="2:70" x14ac:dyDescent="0.2">
      <c r="B138" s="23">
        <v>0.7072457362611605</v>
      </c>
      <c r="C138" s="23">
        <v>0.99973971178999244</v>
      </c>
      <c r="D138" s="23">
        <v>0.71924449876044361</v>
      </c>
      <c r="E138" s="23">
        <v>0.77038264572601156</v>
      </c>
      <c r="F138" s="23">
        <v>0.28007761856772972</v>
      </c>
      <c r="G138" s="23">
        <v>0.3050943366653448</v>
      </c>
      <c r="H138" s="23">
        <v>0.3159393671795534</v>
      </c>
      <c r="I138" s="23">
        <v>0.97457266420677779</v>
      </c>
      <c r="J138" s="23">
        <v>5.7468825747390095E-2</v>
      </c>
      <c r="K138" s="23">
        <v>0.77768821284518252</v>
      </c>
      <c r="L138" s="23">
        <v>0.24780164752803002</v>
      </c>
      <c r="M138" s="23">
        <v>6.0264157679738029E-3</v>
      </c>
      <c r="N138" s="23">
        <v>0.35531286170033394</v>
      </c>
      <c r="O138" s="23">
        <v>0.97278258083947744</v>
      </c>
      <c r="P138" s="23">
        <v>0.21054508913083803</v>
      </c>
      <c r="Q138" s="23">
        <v>0.57467652067096331</v>
      </c>
      <c r="R138" s="23">
        <v>0.79093459146329104</v>
      </c>
      <c r="S138" s="23">
        <v>0.15895028768307429</v>
      </c>
      <c r="T138" s="23">
        <v>0.26634678785102439</v>
      </c>
      <c r="U138" s="23">
        <v>0.14335923662743166</v>
      </c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</row>
    <row r="139" spans="2:70" x14ac:dyDescent="0.2">
      <c r="B139" s="23">
        <v>0.70689656503993947</v>
      </c>
      <c r="C139" s="23">
        <v>0.8317777966136024</v>
      </c>
      <c r="D139" s="23">
        <v>0.75810356700116366</v>
      </c>
      <c r="E139" s="23">
        <v>0.737272082641514</v>
      </c>
      <c r="F139" s="23">
        <v>6.7567726758332225E-2</v>
      </c>
      <c r="G139" s="23">
        <v>0.92471423445843925</v>
      </c>
      <c r="H139" s="23">
        <v>0.83149101760513422</v>
      </c>
      <c r="I139" s="23">
        <v>0.52447726033263165</v>
      </c>
      <c r="J139" s="23">
        <v>0.8820250865251319</v>
      </c>
      <c r="K139" s="23">
        <v>0.6378950436033477</v>
      </c>
      <c r="L139" s="23">
        <v>0.53591290563361393</v>
      </c>
      <c r="M139" s="23">
        <v>0.90547907710553155</v>
      </c>
      <c r="N139" s="23">
        <v>4.5856939267261532E-2</v>
      </c>
      <c r="O139" s="23">
        <v>0.27574822811297051</v>
      </c>
      <c r="P139" s="23">
        <v>0.75041888757996833</v>
      </c>
      <c r="Q139" s="23">
        <v>0.83191599054297505</v>
      </c>
      <c r="R139" s="23">
        <v>0.87990687628747355</v>
      </c>
      <c r="S139" s="23">
        <v>0.43864308750660364</v>
      </c>
      <c r="T139" s="23">
        <v>0.39068571337275371</v>
      </c>
      <c r="U139" s="23">
        <v>0.25208235286319691</v>
      </c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</row>
    <row r="140" spans="2:70" x14ac:dyDescent="0.2">
      <c r="B140" s="23">
        <v>0.32275762197344249</v>
      </c>
      <c r="C140" s="23">
        <v>0.4580534227220926</v>
      </c>
      <c r="D140" s="23">
        <v>0.98600290436470495</v>
      </c>
      <c r="E140" s="23">
        <v>0.11141632127969314</v>
      </c>
      <c r="F140" s="23">
        <v>0.94571068430520822</v>
      </c>
      <c r="G140" s="23">
        <v>0.81912787114418872</v>
      </c>
      <c r="H140" s="23">
        <v>0.56054917504262847</v>
      </c>
      <c r="I140" s="23">
        <v>7.2527064008495956E-2</v>
      </c>
      <c r="J140" s="23">
        <v>0.12184354644358819</v>
      </c>
      <c r="K140" s="23">
        <v>4.9610776104833221E-2</v>
      </c>
      <c r="L140" s="23">
        <v>0.21554119591605625</v>
      </c>
      <c r="M140" s="23">
        <v>0.8685611304716726</v>
      </c>
      <c r="N140" s="23">
        <v>0.88360656961147988</v>
      </c>
      <c r="O140" s="23">
        <v>0.29241179652777005</v>
      </c>
      <c r="P140" s="23">
        <v>0.95749801722388472</v>
      </c>
      <c r="Q140" s="23">
        <v>0.90645479772706505</v>
      </c>
      <c r="R140" s="23">
        <v>0.75947838681034263</v>
      </c>
      <c r="S140" s="23">
        <v>0.1671648553766929</v>
      </c>
      <c r="T140" s="23">
        <v>0.4048490653946073</v>
      </c>
      <c r="U140" s="23">
        <v>0.4497073922995154</v>
      </c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</row>
    <row r="141" spans="2:70" x14ac:dyDescent="0.2">
      <c r="B141" s="23">
        <v>0.1328216090664146</v>
      </c>
      <c r="C141" s="23">
        <v>0.8636851029046223</v>
      </c>
      <c r="D141" s="23">
        <v>0.9154488860321921</v>
      </c>
      <c r="E141" s="23">
        <v>0.18716400245280895</v>
      </c>
      <c r="F141" s="23">
        <v>0.47868444280313194</v>
      </c>
      <c r="G141" s="23">
        <v>0.14131237646369454</v>
      </c>
      <c r="H141" s="23">
        <v>0.82053213708429196</v>
      </c>
      <c r="I141" s="23">
        <v>0.74208787507680585</v>
      </c>
      <c r="J141" s="23">
        <v>3.5522969047508623E-2</v>
      </c>
      <c r="K141" s="23">
        <v>0.27920690612882049</v>
      </c>
      <c r="L141" s="23">
        <v>0.24853620439332702</v>
      </c>
      <c r="M141" s="23">
        <v>0.49511620590017125</v>
      </c>
      <c r="N141" s="23">
        <v>7.2840786773143207E-2</v>
      </c>
      <c r="O141" s="23">
        <v>0.12214345415201189</v>
      </c>
      <c r="P141" s="23">
        <v>0.96982793673889722</v>
      </c>
      <c r="Q141" s="23">
        <v>0.43106596809698527</v>
      </c>
      <c r="R141" s="23">
        <v>0.92192452417011972</v>
      </c>
      <c r="S141" s="23">
        <v>0.10692296588706629</v>
      </c>
      <c r="T141" s="23">
        <v>0.63421424487042555</v>
      </c>
      <c r="U141" s="23">
        <v>0.23233169805736509</v>
      </c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</row>
    <row r="142" spans="2:70" x14ac:dyDescent="0.2">
      <c r="B142" s="23">
        <v>0.1941655293286485</v>
      </c>
      <c r="C142" s="23">
        <v>0.55614889404925671</v>
      </c>
      <c r="D142" s="23">
        <v>0.67798762579556215</v>
      </c>
      <c r="E142" s="23">
        <v>0.48736409121316671</v>
      </c>
      <c r="F142" s="23">
        <v>0.37283587001853069</v>
      </c>
      <c r="G142" s="23">
        <v>0.34564625040002117</v>
      </c>
      <c r="H142" s="23">
        <v>0.81519287763139736</v>
      </c>
      <c r="I142" s="23">
        <v>0.78851312265952855</v>
      </c>
      <c r="J142" s="23">
        <v>0.51803727489569884</v>
      </c>
      <c r="K142" s="23">
        <v>0.26587016563099231</v>
      </c>
      <c r="L142" s="23">
        <v>0.3063760951726332</v>
      </c>
      <c r="M142" s="23">
        <v>9.9219986984978692E-2</v>
      </c>
      <c r="N142" s="23">
        <v>0.21059429218728443</v>
      </c>
      <c r="O142" s="23">
        <v>0.21965953643885305</v>
      </c>
      <c r="P142" s="23">
        <v>0.20199471173945305</v>
      </c>
      <c r="Q142" s="23">
        <v>0.71644663703997158</v>
      </c>
      <c r="R142" s="23">
        <v>0.37618809542471499</v>
      </c>
      <c r="S142" s="23">
        <v>0.8352008270638922</v>
      </c>
      <c r="T142" s="23">
        <v>0.33589494305379142</v>
      </c>
      <c r="U142" s="23">
        <v>0.61399728498567518</v>
      </c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</row>
    <row r="143" spans="2:70" x14ac:dyDescent="0.2">
      <c r="B143" s="23">
        <v>0.59140456160850441</v>
      </c>
      <c r="C143" s="23">
        <v>0.48362655627750328</v>
      </c>
      <c r="D143" s="23">
        <v>0.91469891005756077</v>
      </c>
      <c r="E143" s="23">
        <v>0.58033423491328007</v>
      </c>
      <c r="F143" s="23">
        <v>0.27988538005456032</v>
      </c>
      <c r="G143" s="23">
        <v>0.12053728271097752</v>
      </c>
      <c r="H143" s="23">
        <v>0.30894582459374587</v>
      </c>
      <c r="I143" s="23">
        <v>0.70480402768595807</v>
      </c>
      <c r="J143" s="23">
        <v>0.73006622487138984</v>
      </c>
      <c r="K143" s="23">
        <v>0.30779891574576013</v>
      </c>
      <c r="L143" s="23">
        <v>0.62158089564898644</v>
      </c>
      <c r="M143" s="23">
        <v>0.38195614765462638</v>
      </c>
      <c r="N143" s="23">
        <v>0.44099891532084667</v>
      </c>
      <c r="O143" s="23">
        <v>0.91108378666081136</v>
      </c>
      <c r="P143" s="23">
        <v>0.7349263576447107</v>
      </c>
      <c r="Q143" s="23">
        <v>0.23106178663722698</v>
      </c>
      <c r="R143" s="23">
        <v>0.24153332537160133</v>
      </c>
      <c r="S143" s="23">
        <v>0.12455570711335673</v>
      </c>
      <c r="T143" s="23">
        <v>0.86934929329609623</v>
      </c>
      <c r="U143" s="23">
        <v>0.56560296846088043</v>
      </c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</row>
    <row r="144" spans="2:70" x14ac:dyDescent="0.2">
      <c r="B144" s="23">
        <v>0.53362936345206924</v>
      </c>
      <c r="C144" s="23">
        <v>5.1553269537852886E-2</v>
      </c>
      <c r="D144" s="23">
        <v>0.27494956201144694</v>
      </c>
      <c r="E144" s="23">
        <v>0.27010341751262723</v>
      </c>
      <c r="F144" s="23">
        <v>0.611648929236837</v>
      </c>
      <c r="G144" s="23">
        <v>0.53004940540318468</v>
      </c>
      <c r="H144" s="23">
        <v>0.46162278913866917</v>
      </c>
      <c r="I144" s="23">
        <v>0.11915243650273843</v>
      </c>
      <c r="J144" s="23">
        <v>0.85706432010132083</v>
      </c>
      <c r="K144" s="23">
        <v>7.7293286207834933E-2</v>
      </c>
      <c r="L144" s="23">
        <v>0.99295177542736313</v>
      </c>
      <c r="M144" s="23">
        <v>0.46029233447861617</v>
      </c>
      <c r="N144" s="23">
        <v>0.27005141378015618</v>
      </c>
      <c r="O144" s="23">
        <v>0.66536654539905016</v>
      </c>
      <c r="P144" s="23">
        <v>0.1906533874532188</v>
      </c>
      <c r="Q144" s="23">
        <v>0.55002464272701657</v>
      </c>
      <c r="R144" s="23">
        <v>0.95940505374290863</v>
      </c>
      <c r="S144" s="23">
        <v>0.39888434947851403</v>
      </c>
      <c r="T144" s="23">
        <v>0.6904797267909748</v>
      </c>
      <c r="U144" s="23">
        <v>0.27246124586443743</v>
      </c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</row>
    <row r="145" spans="2:70" x14ac:dyDescent="0.2">
      <c r="B145" s="23">
        <v>0.35488387678237288</v>
      </c>
      <c r="C145" s="23">
        <v>0.63823647225545199</v>
      </c>
      <c r="D145" s="23">
        <v>4.2943525858554765E-2</v>
      </c>
      <c r="E145" s="23">
        <v>0.65486119858042291</v>
      </c>
      <c r="F145" s="23">
        <v>0.83770712316278984</v>
      </c>
      <c r="G145" s="23">
        <v>0.83020735793130773</v>
      </c>
      <c r="H145" s="23">
        <v>0.98846971386955162</v>
      </c>
      <c r="I145" s="23">
        <v>0.26453529510875995</v>
      </c>
      <c r="J145" s="23">
        <v>0.17547151825564122</v>
      </c>
      <c r="K145" s="23">
        <v>0.51284330593066718</v>
      </c>
      <c r="L145" s="23">
        <v>0.64677367608840119</v>
      </c>
      <c r="M145" s="23">
        <v>3.009968165787702E-2</v>
      </c>
      <c r="N145" s="23">
        <v>0.77429062114650371</v>
      </c>
      <c r="O145" s="23">
        <v>0.56049094781277986</v>
      </c>
      <c r="P145" s="23">
        <v>0.60767097369564049</v>
      </c>
      <c r="Q145" s="23">
        <v>0.6357553381047526</v>
      </c>
      <c r="R145" s="23">
        <v>0.2238518391891382</v>
      </c>
      <c r="S145" s="23">
        <v>0.91631024829777652</v>
      </c>
      <c r="T145" s="23">
        <v>0.45919355210810009</v>
      </c>
      <c r="U145" s="23">
        <v>0.7976362299792924</v>
      </c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</row>
    <row r="146" spans="2:70" x14ac:dyDescent="0.2">
      <c r="B146" s="23">
        <v>0.68375282687576466</v>
      </c>
      <c r="C146" s="23">
        <v>5.3790910879901177E-2</v>
      </c>
      <c r="D146" s="23">
        <v>0.27013232094849715</v>
      </c>
      <c r="E146" s="23">
        <v>0.47179690161440868</v>
      </c>
      <c r="F146" s="23">
        <v>0.73336365731575248</v>
      </c>
      <c r="G146" s="23">
        <v>0.9666193245211222</v>
      </c>
      <c r="H146" s="23">
        <v>0.53178910548033231</v>
      </c>
      <c r="I146" s="23">
        <v>0.24676489847098737</v>
      </c>
      <c r="J146" s="23">
        <v>0.30040219519795008</v>
      </c>
      <c r="K146" s="23">
        <v>0.94499623100779029</v>
      </c>
      <c r="L146" s="23">
        <v>0.79142403509668524</v>
      </c>
      <c r="M146" s="23">
        <v>0.26466106651403865</v>
      </c>
      <c r="N146" s="23">
        <v>0.65223401404645653</v>
      </c>
      <c r="O146" s="23">
        <v>0.53057007344848661</v>
      </c>
      <c r="P146" s="23">
        <v>0.61992555136401073</v>
      </c>
      <c r="Q146" s="23">
        <v>0.1882000112610448</v>
      </c>
      <c r="R146" s="23">
        <v>0.41987095327307045</v>
      </c>
      <c r="S146" s="23">
        <v>0.71834137795035768</v>
      </c>
      <c r="T146" s="23">
        <v>0.29493387857955788</v>
      </c>
      <c r="U146" s="23">
        <v>0.97285341167808825</v>
      </c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</row>
    <row r="147" spans="2:70" x14ac:dyDescent="0.2">
      <c r="B147" s="23">
        <v>0.80127923035454751</v>
      </c>
      <c r="C147" s="23">
        <v>0.20599129450408538</v>
      </c>
      <c r="D147" s="23">
        <v>9.3515440018941076E-2</v>
      </c>
      <c r="E147" s="23">
        <v>0.15827901960632729</v>
      </c>
      <c r="F147" s="23">
        <v>0.85677575881484902</v>
      </c>
      <c r="G147" s="23">
        <v>0.46047185450686412</v>
      </c>
      <c r="H147" s="23">
        <v>0.294347595147464</v>
      </c>
      <c r="I147" s="23">
        <v>0.37429513524274727</v>
      </c>
      <c r="J147" s="23">
        <v>0.70390602689425297</v>
      </c>
      <c r="K147" s="23">
        <v>0.32097582555216964</v>
      </c>
      <c r="L147" s="23">
        <v>0.31988175749110048</v>
      </c>
      <c r="M147" s="23">
        <v>0.83936921289099742</v>
      </c>
      <c r="N147" s="23">
        <v>0.29403581575062776</v>
      </c>
      <c r="O147" s="23">
        <v>0.59091186724154299</v>
      </c>
      <c r="P147" s="23">
        <v>0.97373864846733282</v>
      </c>
      <c r="Q147" s="23">
        <v>0.60487834137891472</v>
      </c>
      <c r="R147" s="23">
        <v>0.70421129656254933</v>
      </c>
      <c r="S147" s="23">
        <v>0.63085241900751488</v>
      </c>
      <c r="T147" s="23">
        <v>0.94447232208274778</v>
      </c>
      <c r="U147" s="23">
        <v>0.13777412889013652</v>
      </c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</row>
    <row r="148" spans="2:70" x14ac:dyDescent="0.2">
      <c r="B148" s="23">
        <v>0.38425694876490246</v>
      </c>
      <c r="C148" s="23">
        <v>0.19720273836558455</v>
      </c>
      <c r="D148" s="23">
        <v>0.49581727072548165</v>
      </c>
      <c r="E148" s="23">
        <v>0.99320185244017778</v>
      </c>
      <c r="F148" s="23">
        <v>6.8822151953481181E-2</v>
      </c>
      <c r="G148" s="23">
        <v>0.14446939391093605</v>
      </c>
      <c r="H148" s="23">
        <v>0.21867242712354196</v>
      </c>
      <c r="I148" s="23">
        <v>0.50177510832762329</v>
      </c>
      <c r="J148" s="23">
        <v>0.15625232175535042</v>
      </c>
      <c r="K148" s="23">
        <v>0.74336036540347106</v>
      </c>
      <c r="L148" s="23">
        <v>0.74517235450628094</v>
      </c>
      <c r="M148" s="23">
        <v>0.69676285280636729</v>
      </c>
      <c r="N148" s="23">
        <v>0.52774440707411086</v>
      </c>
      <c r="O148" s="23">
        <v>0.4587077944554383</v>
      </c>
      <c r="P148" s="23">
        <v>0.49699256701701655</v>
      </c>
      <c r="Q148" s="23">
        <v>0.77698946394794599</v>
      </c>
      <c r="R148" s="23">
        <v>0.48992486977269512</v>
      </c>
      <c r="S148" s="23">
        <v>0.97899878294854847</v>
      </c>
      <c r="T148" s="23">
        <v>0.54402607691110738</v>
      </c>
      <c r="U148" s="23">
        <v>0.21498061017179992</v>
      </c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</row>
    <row r="149" spans="2:70" x14ac:dyDescent="0.2">
      <c r="B149" s="23">
        <v>0.91528605622913739</v>
      </c>
      <c r="C149" s="23">
        <v>0.68728497022023938</v>
      </c>
      <c r="D149" s="23">
        <v>0.8932090468140953</v>
      </c>
      <c r="E149" s="23">
        <v>0.62243620612613104</v>
      </c>
      <c r="F149" s="23">
        <v>0.63536334443353693</v>
      </c>
      <c r="G149" s="23">
        <v>0.48772131439857347</v>
      </c>
      <c r="H149" s="23">
        <v>0.44992142157282289</v>
      </c>
      <c r="I149" s="23">
        <v>0.23651679591572106</v>
      </c>
      <c r="J149" s="23">
        <v>0.99722253548160633</v>
      </c>
      <c r="K149" s="23">
        <v>0.19645325373256151</v>
      </c>
      <c r="L149" s="23">
        <v>0.58943445114637627</v>
      </c>
      <c r="M149" s="23">
        <v>0.90368849853850863</v>
      </c>
      <c r="N149" s="23">
        <v>0.7314404746669706</v>
      </c>
      <c r="O149" s="23">
        <v>9.4884786344790029E-2</v>
      </c>
      <c r="P149" s="23">
        <v>0.63934169950584485</v>
      </c>
      <c r="Q149" s="23">
        <v>0.86581671897511836</v>
      </c>
      <c r="R149" s="23">
        <v>8.2714370083811328E-2</v>
      </c>
      <c r="S149" s="23">
        <v>0.60474624358244966</v>
      </c>
      <c r="T149" s="23">
        <v>0.84616793247867061</v>
      </c>
      <c r="U149" s="23">
        <v>0.77854749016270541</v>
      </c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</row>
    <row r="150" spans="2:70" x14ac:dyDescent="0.2">
      <c r="B150" s="23">
        <v>0.85768414056325259</v>
      </c>
      <c r="C150" s="23">
        <v>0.12736337683630583</v>
      </c>
      <c r="D150" s="23">
        <v>0.38963279817190788</v>
      </c>
      <c r="E150" s="23">
        <v>0.19747392951863685</v>
      </c>
      <c r="F150" s="23">
        <v>0.24652094510628197</v>
      </c>
      <c r="G150" s="23">
        <v>0.77141705362795709</v>
      </c>
      <c r="H150" s="23">
        <v>0.34813043757794049</v>
      </c>
      <c r="I150" s="23">
        <v>0.91068274899088941</v>
      </c>
      <c r="J150" s="23">
        <v>0.44537290272785635</v>
      </c>
      <c r="K150" s="23">
        <v>0.37436084759954158</v>
      </c>
      <c r="L150" s="23">
        <v>0.4152981579893481</v>
      </c>
      <c r="M150" s="23">
        <v>0.3645374416042777</v>
      </c>
      <c r="N150" s="23">
        <v>0.54190113363341341</v>
      </c>
      <c r="O150" s="23">
        <v>0.41756025998910529</v>
      </c>
      <c r="P150" s="23">
        <v>0.89136845525711117</v>
      </c>
      <c r="Q150" s="23">
        <v>0.66172911884250241</v>
      </c>
      <c r="R150" s="23">
        <v>0.94719102343140138</v>
      </c>
      <c r="S150" s="23">
        <v>0.62743838496227544</v>
      </c>
      <c r="T150" s="23">
        <v>0.19905750846336645</v>
      </c>
      <c r="U150" s="23">
        <v>0.84468836927180047</v>
      </c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</row>
    <row r="151" spans="2:70" x14ac:dyDescent="0.2">
      <c r="B151" s="23">
        <v>0.45245802349593645</v>
      </c>
      <c r="C151" s="23">
        <v>0.38675874121739473</v>
      </c>
      <c r="D151" s="23">
        <v>0.6313289728628998</v>
      </c>
      <c r="E151" s="23">
        <v>0.79194174497196823</v>
      </c>
      <c r="F151" s="23">
        <v>0.79910255020378218</v>
      </c>
      <c r="G151" s="23">
        <v>8.6657474245693367E-2</v>
      </c>
      <c r="H151" s="23">
        <v>0.15032922989818387</v>
      </c>
      <c r="I151" s="23">
        <v>0.8702586197980704</v>
      </c>
      <c r="J151" s="23">
        <v>0.78000968101815971</v>
      </c>
      <c r="K151" s="23">
        <v>0.68827850346918729</v>
      </c>
      <c r="L151" s="23">
        <v>0.23453013757337848</v>
      </c>
      <c r="M151" s="23">
        <v>0.48514963302532754</v>
      </c>
      <c r="N151" s="23">
        <v>0.85273362576856915</v>
      </c>
      <c r="O151" s="23">
        <v>0.94086174031520975</v>
      </c>
      <c r="P151" s="23">
        <v>0.51849897633244368</v>
      </c>
      <c r="Q151" s="23">
        <v>0.67027092322106674</v>
      </c>
      <c r="R151" s="23">
        <v>0.98529537507570486</v>
      </c>
      <c r="S151" s="23">
        <v>0.65208210292152802</v>
      </c>
      <c r="T151" s="23">
        <v>0.90053135866141831</v>
      </c>
      <c r="U151" s="23">
        <v>0.93738888814377452</v>
      </c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</row>
    <row r="152" spans="2:70" x14ac:dyDescent="0.2">
      <c r="B152" s="23">
        <v>0.83107544131051581</v>
      </c>
      <c r="C152" s="23">
        <v>0.92367260011672103</v>
      </c>
      <c r="D152" s="23">
        <v>0.23524269416440646</v>
      </c>
      <c r="E152" s="23">
        <v>0.18595100932511965</v>
      </c>
      <c r="F152" s="23">
        <v>0.38309134136458511</v>
      </c>
      <c r="G152" s="23">
        <v>0.19088267619799126</v>
      </c>
      <c r="H152" s="23">
        <v>0.86675020016597637</v>
      </c>
      <c r="I152" s="23">
        <v>0.60521205059885308</v>
      </c>
      <c r="J152" s="23">
        <v>5.803334969341134E-2</v>
      </c>
      <c r="K152" s="23">
        <v>0.41630382061573579</v>
      </c>
      <c r="L152" s="23">
        <v>4.7753583411619172E-2</v>
      </c>
      <c r="M152" s="23">
        <v>0.44780734233229003</v>
      </c>
      <c r="N152" s="23">
        <v>0.57541487330908936</v>
      </c>
      <c r="O152" s="23">
        <v>0.7385273508866802</v>
      </c>
      <c r="P152" s="23">
        <v>0.19615471676118112</v>
      </c>
      <c r="Q152" s="23">
        <v>1.583773504772823E-2</v>
      </c>
      <c r="R152" s="23">
        <v>0.86560309519214473</v>
      </c>
      <c r="S152" s="23">
        <v>0.47267456323378065</v>
      </c>
      <c r="T152" s="23">
        <v>0.59210290694575995</v>
      </c>
      <c r="U152" s="23">
        <v>9.3130280395841925E-2</v>
      </c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</row>
    <row r="153" spans="2:70" x14ac:dyDescent="0.2">
      <c r="B153" s="23">
        <v>0.8021346613826148</v>
      </c>
      <c r="C153" s="23">
        <v>0.28868480854693823</v>
      </c>
      <c r="D153" s="23">
        <v>0.10952959562794273</v>
      </c>
      <c r="E153" s="23">
        <v>0.59089407560182505</v>
      </c>
      <c r="F153" s="23">
        <v>0.67649532419121328</v>
      </c>
      <c r="G153" s="23">
        <v>0.90703618900772565</v>
      </c>
      <c r="H153" s="23">
        <v>9.7687106635534482E-2</v>
      </c>
      <c r="I153" s="23">
        <v>0.62171529202008358</v>
      </c>
      <c r="J153" s="23">
        <v>0.8895869684699228</v>
      </c>
      <c r="K153" s="23">
        <v>0.43718704575808931</v>
      </c>
      <c r="L153" s="23">
        <v>0.24055725641367243</v>
      </c>
      <c r="M153" s="23">
        <v>0.76757239950429579</v>
      </c>
      <c r="N153" s="23">
        <v>0.34678101293798891</v>
      </c>
      <c r="O153" s="23">
        <v>0.28081625125810794</v>
      </c>
      <c r="P153" s="23">
        <v>0.15780626433616363</v>
      </c>
      <c r="Q153" s="23">
        <v>0.43101448034667267</v>
      </c>
      <c r="R153" s="23">
        <v>0.28514544688854182</v>
      </c>
      <c r="S153" s="23">
        <v>0.2345713905521376</v>
      </c>
      <c r="T153" s="23">
        <v>0.63118419137905935</v>
      </c>
      <c r="U153" s="23">
        <v>0.29208917173303195</v>
      </c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</row>
    <row r="154" spans="2:70" x14ac:dyDescent="0.2">
      <c r="B154" s="23">
        <v>0.68376044089008281</v>
      </c>
      <c r="C154" s="23">
        <v>0.43200562486661376</v>
      </c>
      <c r="D154" s="23">
        <v>0.14969121801150476</v>
      </c>
      <c r="E154" s="23">
        <v>0.61411729639180046</v>
      </c>
      <c r="F154" s="23">
        <v>0.90068767741433975</v>
      </c>
      <c r="G154" s="23">
        <v>0.83659377130668877</v>
      </c>
      <c r="H154" s="23">
        <v>0.14483703724693142</v>
      </c>
      <c r="I154" s="23">
        <v>0.22363310075411891</v>
      </c>
      <c r="J154" s="23">
        <v>0.92025890037431779</v>
      </c>
      <c r="K154" s="23">
        <v>0.69476854820049982</v>
      </c>
      <c r="L154" s="23">
        <v>0.14233205607147159</v>
      </c>
      <c r="M154" s="23">
        <v>0.27774853359118878</v>
      </c>
      <c r="N154" s="23">
        <v>0.55977805632546673</v>
      </c>
      <c r="O154" s="23">
        <v>0.58732631959282056</v>
      </c>
      <c r="P154" s="23">
        <v>0.49192794625003256</v>
      </c>
      <c r="Q154" s="23">
        <v>0.75345014831402346</v>
      </c>
      <c r="R154" s="23">
        <v>0.15075793784408709</v>
      </c>
      <c r="S154" s="23">
        <v>0.55000838034405086</v>
      </c>
      <c r="T154" s="23">
        <v>0.22879047059498181</v>
      </c>
      <c r="U154" s="23">
        <v>0.31829280310974128</v>
      </c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</row>
    <row r="155" spans="2:70" x14ac:dyDescent="0.2">
      <c r="B155" s="23">
        <v>0.40550110658756811</v>
      </c>
      <c r="C155" s="23">
        <v>0.57406459963666978</v>
      </c>
      <c r="D155" s="23">
        <v>0.11978441507363091</v>
      </c>
      <c r="E155" s="23">
        <v>0.88411127640641396</v>
      </c>
      <c r="F155" s="23">
        <v>0.93188604665445385</v>
      </c>
      <c r="G155" s="23">
        <v>0.48464010197230634</v>
      </c>
      <c r="H155" s="23">
        <v>0.9797990830619181</v>
      </c>
      <c r="I155" s="23">
        <v>0.48385550391726084</v>
      </c>
      <c r="J155" s="23">
        <v>0.30779713694055089</v>
      </c>
      <c r="K155" s="23">
        <v>0.50749034775386004</v>
      </c>
      <c r="L155" s="23">
        <v>0.4616283580040621</v>
      </c>
      <c r="M155" s="23">
        <v>0.57999516107801441</v>
      </c>
      <c r="N155" s="23">
        <v>0.41712916460132565</v>
      </c>
      <c r="O155" s="23">
        <v>0.29554421908268302</v>
      </c>
      <c r="P155" s="23">
        <v>0.60816349491954313</v>
      </c>
      <c r="Q155" s="23">
        <v>0.16967924993236527</v>
      </c>
      <c r="R155" s="23">
        <v>8.2349012928656928E-2</v>
      </c>
      <c r="S155" s="23">
        <v>0.13641772382578643</v>
      </c>
      <c r="T155" s="23">
        <v>0.65643257428562829</v>
      </c>
      <c r="U155" s="23">
        <v>0.12404681980606824</v>
      </c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</row>
    <row r="156" spans="2:70" x14ac:dyDescent="0.2">
      <c r="B156" s="23">
        <v>0.775024037916898</v>
      </c>
      <c r="C156" s="23">
        <v>0.25187020637291702</v>
      </c>
      <c r="D156" s="23">
        <v>0.50592634125816149</v>
      </c>
      <c r="E156" s="23">
        <v>0.96251949182045249</v>
      </c>
      <c r="F156" s="23">
        <v>0.32622316938378848</v>
      </c>
      <c r="G156" s="23">
        <v>0.5610276014648049</v>
      </c>
      <c r="H156" s="23">
        <v>0.578130968730309</v>
      </c>
      <c r="I156" s="23">
        <v>0.36229564996113284</v>
      </c>
      <c r="J156" s="23">
        <v>0.78777932759548708</v>
      </c>
      <c r="K156" s="23">
        <v>0.14155707978104137</v>
      </c>
      <c r="L156" s="23">
        <v>0.74020459572960007</v>
      </c>
      <c r="M156" s="23">
        <v>0.93832382032723438</v>
      </c>
      <c r="N156" s="23">
        <v>0.40105356625363819</v>
      </c>
      <c r="O156" s="23">
        <v>0.47979653808127942</v>
      </c>
      <c r="P156" s="23">
        <v>7.8440908045341651E-2</v>
      </c>
      <c r="Q156" s="23">
        <v>0.77053763407078435</v>
      </c>
      <c r="R156" s="23">
        <v>0.16360491327021831</v>
      </c>
      <c r="S156" s="23">
        <v>0.66204792393275358</v>
      </c>
      <c r="T156" s="23">
        <v>0.85334178449202336</v>
      </c>
      <c r="U156" s="23">
        <v>0.82519926444250258</v>
      </c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</row>
    <row r="157" spans="2:70" x14ac:dyDescent="0.2">
      <c r="B157" s="23">
        <v>0.66744601805654247</v>
      </c>
      <c r="C157" s="23">
        <v>0.60117700332880974</v>
      </c>
      <c r="D157" s="23">
        <v>0.17735812826170794</v>
      </c>
      <c r="E157" s="23">
        <v>0.51898586469753982</v>
      </c>
      <c r="F157" s="23">
        <v>0.35658532574694979</v>
      </c>
      <c r="G157" s="23">
        <v>0.58201285611298426</v>
      </c>
      <c r="H157" s="23">
        <v>0.35534756618334606</v>
      </c>
      <c r="I157" s="23">
        <v>0.56374656827976721</v>
      </c>
      <c r="J157" s="23">
        <v>0.22071858283277501</v>
      </c>
      <c r="K157" s="23">
        <v>0.89813621055319737</v>
      </c>
      <c r="L157" s="23">
        <v>1.8510893059838773E-2</v>
      </c>
      <c r="M157" s="23">
        <v>0.56824184758733476</v>
      </c>
      <c r="N157" s="23">
        <v>0.49571285985677105</v>
      </c>
      <c r="O157" s="23">
        <v>0.8647953390178883</v>
      </c>
      <c r="P157" s="23">
        <v>0.62361597958750326</v>
      </c>
      <c r="Q157" s="23">
        <v>9.6235106998043052E-2</v>
      </c>
      <c r="R157" s="23">
        <v>0.9249960181052469</v>
      </c>
      <c r="S157" s="23">
        <v>0.32446216622863466</v>
      </c>
      <c r="T157" s="23">
        <v>0.9895185823484991</v>
      </c>
      <c r="U157" s="23">
        <v>0.71609837705072754</v>
      </c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</row>
    <row r="158" spans="2:70" x14ac:dyDescent="0.2">
      <c r="B158" s="23">
        <v>0.28677466800028606</v>
      </c>
      <c r="C158" s="23">
        <v>0.64409858785978091</v>
      </c>
      <c r="D158" s="23">
        <v>0.60110117299577848</v>
      </c>
      <c r="E158" s="23">
        <v>1.4437207974299371E-3</v>
      </c>
      <c r="F158" s="23">
        <v>0.78521852233378531</v>
      </c>
      <c r="G158" s="23">
        <v>0.25106851723265045</v>
      </c>
      <c r="H158" s="23">
        <v>0.1738630967875705</v>
      </c>
      <c r="I158" s="23">
        <v>0.13782767323160205</v>
      </c>
      <c r="J158" s="23">
        <v>0.81785656619218483</v>
      </c>
      <c r="K158" s="23">
        <v>0.44916550293115587</v>
      </c>
      <c r="L158" s="23">
        <v>0.83015015185127461</v>
      </c>
      <c r="M158" s="23">
        <v>0.4899919332469922</v>
      </c>
      <c r="N158" s="23">
        <v>2.4906913968567923E-2</v>
      </c>
      <c r="O158" s="23">
        <v>0.98884748002216349</v>
      </c>
      <c r="P158" s="23">
        <v>0.51247247247206584</v>
      </c>
      <c r="Q158" s="23">
        <v>0.98829428208749392</v>
      </c>
      <c r="R158" s="23">
        <v>0.75073595927218595</v>
      </c>
      <c r="S158" s="23">
        <v>0.22143074083782777</v>
      </c>
      <c r="T158" s="23">
        <v>0.28984899699256705</v>
      </c>
      <c r="U158" s="23">
        <v>6.3844980202251489E-2</v>
      </c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</row>
    <row r="159" spans="2:70" x14ac:dyDescent="0.2">
      <c r="B159" s="23">
        <v>0.68278025064466841</v>
      </c>
      <c r="C159" s="23">
        <v>0.1394746458397107</v>
      </c>
      <c r="D159" s="23">
        <v>0.52985666939296416</v>
      </c>
      <c r="E159" s="23">
        <v>0.72394133599286636</v>
      </c>
      <c r="F159" s="23">
        <v>0.61470278946172263</v>
      </c>
      <c r="G159" s="23">
        <v>0.17740511115657975</v>
      </c>
      <c r="H159" s="23">
        <v>0.45113307603911479</v>
      </c>
      <c r="I159" s="23">
        <v>0.52947257134844972</v>
      </c>
      <c r="J159" s="23">
        <v>0.34640741217381821</v>
      </c>
      <c r="K159" s="23">
        <v>0.70869938862865822</v>
      </c>
      <c r="L159" s="23">
        <v>0.47291793233424284</v>
      </c>
      <c r="M159" s="23">
        <v>0.91999420860698911</v>
      </c>
      <c r="N159" s="23">
        <v>0.20435839273419631</v>
      </c>
      <c r="O159" s="23">
        <v>0.80350099389324081</v>
      </c>
      <c r="P159" s="23">
        <v>0.96818064745235854</v>
      </c>
      <c r="Q159" s="23">
        <v>0.81445938227819514</v>
      </c>
      <c r="R159" s="23">
        <v>0.27543029119124951</v>
      </c>
      <c r="S159" s="23">
        <v>0.66060298860294298</v>
      </c>
      <c r="T159" s="23">
        <v>0.94948192221931671</v>
      </c>
      <c r="U159" s="23">
        <v>2.7572402742805924E-2</v>
      </c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</row>
    <row r="160" spans="2:70" x14ac:dyDescent="0.2">
      <c r="B160" s="23">
        <v>0.75294251889016606</v>
      </c>
      <c r="C160" s="23">
        <v>0.62061037366273286</v>
      </c>
      <c r="D160" s="23">
        <v>0.39412551837187193</v>
      </c>
      <c r="E160" s="23">
        <v>0.47994091023647223</v>
      </c>
      <c r="F160" s="23">
        <v>0.56684339102411174</v>
      </c>
      <c r="G160" s="23">
        <v>0.24800111453243945</v>
      </c>
      <c r="H160" s="23">
        <v>0.31134058465744996</v>
      </c>
      <c r="I160" s="23">
        <v>0.11103621225821747</v>
      </c>
      <c r="J160" s="23">
        <v>0.62832423837759799</v>
      </c>
      <c r="K160" s="23">
        <v>0.74869724923206704</v>
      </c>
      <c r="L160" s="23">
        <v>0.19926860716490358</v>
      </c>
      <c r="M160" s="23">
        <v>0.98496492691676674</v>
      </c>
      <c r="N160" s="23">
        <v>0.42967163435724043</v>
      </c>
      <c r="O160" s="23">
        <v>0.74461753733124958</v>
      </c>
      <c r="P160" s="23">
        <v>0.64035316120388852</v>
      </c>
      <c r="Q160" s="23">
        <v>0.36875957117838321</v>
      </c>
      <c r="R160" s="23">
        <v>0.48651954852118207</v>
      </c>
      <c r="S160" s="23">
        <v>0.56023199300146731</v>
      </c>
      <c r="T160" s="23">
        <v>0.5795395124951549</v>
      </c>
      <c r="U160" s="23">
        <v>0.28808473615828634</v>
      </c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</row>
    <row r="161" spans="2:70" x14ac:dyDescent="0.2">
      <c r="B161" s="23">
        <v>0.93023589498043635</v>
      </c>
      <c r="C161" s="23">
        <v>0.59529168345883132</v>
      </c>
      <c r="D161" s="23">
        <v>0.89188066418808964</v>
      </c>
      <c r="E161" s="23">
        <v>0.49605973768438338</v>
      </c>
      <c r="F161" s="23">
        <v>0.71660546845502315</v>
      </c>
      <c r="G161" s="23">
        <v>0.34425921021069839</v>
      </c>
      <c r="H161" s="23">
        <v>0.96093979007478303</v>
      </c>
      <c r="I161" s="23">
        <v>0.57174223354229048</v>
      </c>
      <c r="J161" s="23">
        <v>0.83128947856711899</v>
      </c>
      <c r="K161" s="23">
        <v>0.70318283308401952</v>
      </c>
      <c r="L161" s="23">
        <v>0.97830548827019004</v>
      </c>
      <c r="M161" s="23">
        <v>0.29904160852605521</v>
      </c>
      <c r="N161" s="23">
        <v>0.21612457104649174</v>
      </c>
      <c r="O161" s="23">
        <v>0.55150493868810857</v>
      </c>
      <c r="P161" s="23">
        <v>0.413363145682207</v>
      </c>
      <c r="Q161" s="23">
        <v>0.41111196587803689</v>
      </c>
      <c r="R161" s="23">
        <v>0.75534125652366457</v>
      </c>
      <c r="S161" s="23">
        <v>0.33708781439373536</v>
      </c>
      <c r="T161" s="23">
        <v>0.30445819830058696</v>
      </c>
      <c r="U161" s="23">
        <v>6.0605578822792161E-2</v>
      </c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</row>
    <row r="162" spans="2:70" x14ac:dyDescent="0.2">
      <c r="B162" s="23">
        <v>0.41569584778074886</v>
      </c>
      <c r="C162" s="23">
        <v>0.20033813102893938</v>
      </c>
      <c r="D162" s="23">
        <v>0.2015837395162815</v>
      </c>
      <c r="E162" s="23">
        <v>0.74228193965707001</v>
      </c>
      <c r="F162" s="23">
        <v>0.56993451801401485</v>
      </c>
      <c r="G162" s="23">
        <v>0.38399504377263471</v>
      </c>
      <c r="H162" s="23">
        <v>0.49621304836291924</v>
      </c>
      <c r="I162" s="23">
        <v>0.52740031496281548</v>
      </c>
      <c r="J162" s="23">
        <v>0.15296923932592643</v>
      </c>
      <c r="K162" s="23">
        <v>0.7150113810760742</v>
      </c>
      <c r="L162" s="23">
        <v>0.3874614054097224</v>
      </c>
      <c r="M162" s="23">
        <v>0.27063673947204869</v>
      </c>
      <c r="N162" s="23">
        <v>0.19523683666087721</v>
      </c>
      <c r="O162" s="23">
        <v>0.39930013989444435</v>
      </c>
      <c r="P162" s="23">
        <v>0.23736605325257687</v>
      </c>
      <c r="Q162" s="23">
        <v>0.65245806274883245</v>
      </c>
      <c r="R162" s="23">
        <v>0.3174977265471518</v>
      </c>
      <c r="S162" s="23">
        <v>0.79102819005804481</v>
      </c>
      <c r="T162" s="23">
        <v>0.28412458560080311</v>
      </c>
      <c r="U162" s="23">
        <v>0.833814220225499</v>
      </c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</row>
    <row r="163" spans="2:70" x14ac:dyDescent="0.2">
      <c r="B163" s="23">
        <v>0.75154574868981339</v>
      </c>
      <c r="C163" s="23">
        <v>0.48420706449614737</v>
      </c>
      <c r="D163" s="23">
        <v>0.54312622515301634</v>
      </c>
      <c r="E163" s="23">
        <v>0.85000405152205349</v>
      </c>
      <c r="F163" s="23">
        <v>0.51765474720973714</v>
      </c>
      <c r="G163" s="23">
        <v>0.75048688516332784</v>
      </c>
      <c r="H163" s="23">
        <v>6.3164044475157999E-2</v>
      </c>
      <c r="I163" s="23">
        <v>0.870296982399413</v>
      </c>
      <c r="J163" s="23">
        <v>2.2521310249455584E-2</v>
      </c>
      <c r="K163" s="23">
        <v>0.17948252890485417</v>
      </c>
      <c r="L163" s="23">
        <v>0.54564577561040251</v>
      </c>
      <c r="M163" s="23">
        <v>0.67759621081340105</v>
      </c>
      <c r="N163" s="23">
        <v>0.7850661909705825</v>
      </c>
      <c r="O163" s="23">
        <v>0.60762882843243748</v>
      </c>
      <c r="P163" s="23">
        <v>5.965859776541016E-2</v>
      </c>
      <c r="Q163" s="23">
        <v>0.14946819259903332</v>
      </c>
      <c r="R163" s="23">
        <v>0.2358034443165351</v>
      </c>
      <c r="S163" s="23">
        <v>0.37842890816511654</v>
      </c>
      <c r="T163" s="23">
        <v>0.40259465465112021</v>
      </c>
      <c r="U163" s="23">
        <v>0.27506578250858871</v>
      </c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</row>
    <row r="164" spans="2:70" x14ac:dyDescent="0.2">
      <c r="B164" s="23">
        <v>0.56489395551992305</v>
      </c>
      <c r="C164" s="23">
        <v>0.64785713565806857</v>
      </c>
      <c r="D164" s="23">
        <v>0.5969133918163444</v>
      </c>
      <c r="E164" s="23">
        <v>0.86429003179352371</v>
      </c>
      <c r="F164" s="23">
        <v>0.79137109594199684</v>
      </c>
      <c r="G164" s="23">
        <v>0.99923266397604871</v>
      </c>
      <c r="H164" s="23">
        <v>0.57216456284967443</v>
      </c>
      <c r="I164" s="23">
        <v>0.65710256376678988</v>
      </c>
      <c r="J164" s="23">
        <v>0.66831654504365667</v>
      </c>
      <c r="K164" s="23">
        <v>0.29920812236319194</v>
      </c>
      <c r="L164" s="23">
        <v>0.9518526213499312</v>
      </c>
      <c r="M164" s="23">
        <v>0.78808718521622789</v>
      </c>
      <c r="N164" s="23">
        <v>0.66543655854352091</v>
      </c>
      <c r="O164" s="23">
        <v>0.50443183206277642</v>
      </c>
      <c r="P164" s="23">
        <v>0.30344058496074389</v>
      </c>
      <c r="Q164" s="23">
        <v>0.94824415748620772</v>
      </c>
      <c r="R164" s="23">
        <v>0.1555868773825102</v>
      </c>
      <c r="S164" s="23">
        <v>0.45784875977059358</v>
      </c>
      <c r="T164" s="23">
        <v>1.5982857786918547E-2</v>
      </c>
      <c r="U164" s="23">
        <v>0.20315285472314204</v>
      </c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</row>
    <row r="165" spans="2:70" x14ac:dyDescent="0.2">
      <c r="B165" s="23">
        <v>0.33089847024284991</v>
      </c>
      <c r="C165" s="23">
        <v>0.66337917617380449</v>
      </c>
      <c r="D165" s="23">
        <v>0.37811703047526191</v>
      </c>
      <c r="E165" s="23">
        <v>8.8759403940675052E-2</v>
      </c>
      <c r="F165" s="23">
        <v>0.3149979872651083</v>
      </c>
      <c r="G165" s="23">
        <v>0.14898176185329748</v>
      </c>
      <c r="H165" s="23">
        <v>0.1649594454128025</v>
      </c>
      <c r="I165" s="23">
        <v>0.74815176395325633</v>
      </c>
      <c r="J165" s="23">
        <v>0.98843763984549526</v>
      </c>
      <c r="K165" s="23">
        <v>0.68762412684735164</v>
      </c>
      <c r="L165" s="23">
        <v>0.58932294756861692</v>
      </c>
      <c r="M165" s="23">
        <v>7.259033468833398E-2</v>
      </c>
      <c r="N165" s="23">
        <v>0.20083202194787597</v>
      </c>
      <c r="O165" s="23">
        <v>0.28122016183576315</v>
      </c>
      <c r="P165" s="23">
        <v>0.4386581890309319</v>
      </c>
      <c r="Q165" s="23">
        <v>0.7886907837746514</v>
      </c>
      <c r="R165" s="23">
        <v>0.47187011797933143</v>
      </c>
      <c r="S165" s="23">
        <v>0.19152105682844545</v>
      </c>
      <c r="T165" s="23">
        <v>0.57644167305688487</v>
      </c>
      <c r="U165" s="23">
        <v>0.29290620970620462</v>
      </c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</row>
    <row r="166" spans="2:70" x14ac:dyDescent="0.2">
      <c r="B166" s="23">
        <v>0.26970828316780648</v>
      </c>
      <c r="C166" s="23">
        <v>0.87570843150536237</v>
      </c>
      <c r="D166" s="23">
        <v>0.97847373975447671</v>
      </c>
      <c r="E166" s="23">
        <v>0.31103280323864357</v>
      </c>
      <c r="F166" s="23">
        <v>0.58539022834014487</v>
      </c>
      <c r="G166" s="23">
        <v>0.36474677728468063</v>
      </c>
      <c r="H166" s="23">
        <v>0.14453104162039632</v>
      </c>
      <c r="I166" s="23">
        <v>0.73050330784686412</v>
      </c>
      <c r="J166" s="23">
        <v>0.46892602094213376</v>
      </c>
      <c r="K166" s="23">
        <v>0.98306750162464784</v>
      </c>
      <c r="L166" s="23">
        <v>0.87398162368239296</v>
      </c>
      <c r="M166" s="23">
        <v>0.33714117803194421</v>
      </c>
      <c r="N166" s="23">
        <v>0.69294542395238501</v>
      </c>
      <c r="O166" s="23">
        <v>0.34859920659056298</v>
      </c>
      <c r="P166" s="23">
        <v>0.86720930903591587</v>
      </c>
      <c r="Q166" s="23">
        <v>0.32941092642222125</v>
      </c>
      <c r="R166" s="23">
        <v>0.46237786017860993</v>
      </c>
      <c r="S166" s="23">
        <v>0.34441717480940948</v>
      </c>
      <c r="T166" s="23">
        <v>0.56415364682780034</v>
      </c>
      <c r="U166" s="23">
        <v>0.45583578728602303</v>
      </c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</row>
    <row r="167" spans="2:70" x14ac:dyDescent="0.2">
      <c r="B167" s="23">
        <v>0.55180636118264648</v>
      </c>
      <c r="C167" s="23">
        <v>0.73759486088502535</v>
      </c>
      <c r="D167" s="23">
        <v>0.68453438973416769</v>
      </c>
      <c r="E167" s="23">
        <v>0.43774163076611861</v>
      </c>
      <c r="F167" s="23">
        <v>0.94733349827360203</v>
      </c>
      <c r="G167" s="23">
        <v>0.82315821214828322</v>
      </c>
      <c r="H167" s="23">
        <v>0.74849892894560621</v>
      </c>
      <c r="I167" s="23">
        <v>0.98890317684455353</v>
      </c>
      <c r="J167" s="23">
        <v>0.84990923677711827</v>
      </c>
      <c r="K167" s="23">
        <v>0.6727277389942462</v>
      </c>
      <c r="L167" s="23">
        <v>0.20750103117897334</v>
      </c>
      <c r="M167" s="23">
        <v>0.56118610601906582</v>
      </c>
      <c r="N167" s="23">
        <v>0.72341039422094966</v>
      </c>
      <c r="O167" s="23">
        <v>0.7170119581130191</v>
      </c>
      <c r="P167" s="23">
        <v>0.43851348762155939</v>
      </c>
      <c r="Q167" s="23">
        <v>0.91726293856529106</v>
      </c>
      <c r="R167" s="23">
        <v>0.48304236549565049</v>
      </c>
      <c r="S167" s="23">
        <v>3.6700312949374703E-2</v>
      </c>
      <c r="T167" s="23">
        <v>0.79923860597786234</v>
      </c>
      <c r="U167" s="23">
        <v>0.6689459832474931</v>
      </c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</row>
    <row r="168" spans="2:70" x14ac:dyDescent="0.2">
      <c r="B168" s="23">
        <v>0.85226857171880799</v>
      </c>
      <c r="C168" s="23">
        <v>0.72912976784229389</v>
      </c>
      <c r="D168" s="23">
        <v>0.97877834765926441</v>
      </c>
      <c r="E168" s="23">
        <v>0.80309495077605997</v>
      </c>
      <c r="F168" s="23">
        <v>0.83253525141224316</v>
      </c>
      <c r="G168" s="23">
        <v>5.4060460094722429E-2</v>
      </c>
      <c r="H168" s="23">
        <v>0.11932058360154951</v>
      </c>
      <c r="I168" s="23">
        <v>0.85640990918327364</v>
      </c>
      <c r="J168" s="23">
        <v>0.29688189365641915</v>
      </c>
      <c r="K168" s="23">
        <v>0.47782554670697375</v>
      </c>
      <c r="L168" s="23">
        <v>0.71255798825651462</v>
      </c>
      <c r="M168" s="23">
        <v>0.59109972236395714</v>
      </c>
      <c r="N168" s="23">
        <v>0.68002733235936874</v>
      </c>
      <c r="O168" s="23">
        <v>0.60388148063760105</v>
      </c>
      <c r="P168" s="23">
        <v>4.9348365979012598E-2</v>
      </c>
      <c r="Q168" s="23">
        <v>0.60085723221518317</v>
      </c>
      <c r="R168" s="23">
        <v>0.88329822288073356</v>
      </c>
      <c r="S168" s="23">
        <v>0.86741133294853567</v>
      </c>
      <c r="T168" s="23">
        <v>0.95743604181380515</v>
      </c>
      <c r="U168" s="23">
        <v>0.343376279711329</v>
      </c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</row>
    <row r="169" spans="2:70" x14ac:dyDescent="0.2">
      <c r="B169" s="23">
        <v>6.4733736174424128E-2</v>
      </c>
      <c r="C169" s="23">
        <v>0.80752293775256545</v>
      </c>
      <c r="D169" s="23">
        <v>0.52112509499664017</v>
      </c>
      <c r="E169" s="23">
        <v>0.49652243810705399</v>
      </c>
      <c r="F169" s="23">
        <v>0.67214332326958848</v>
      </c>
      <c r="G169" s="23">
        <v>6.1808005121047116E-2</v>
      </c>
      <c r="H169" s="23">
        <v>0.69554894435711201</v>
      </c>
      <c r="I169" s="23">
        <v>0.92267594834232547</v>
      </c>
      <c r="J169" s="23">
        <v>0.44424193783600663</v>
      </c>
      <c r="K169" s="23">
        <v>0.49568041461273415</v>
      </c>
      <c r="L169" s="23">
        <v>0.47728021200219695</v>
      </c>
      <c r="M169" s="23">
        <v>0.62757617771051777</v>
      </c>
      <c r="N169" s="23">
        <v>0.41796744459738711</v>
      </c>
      <c r="O169" s="23">
        <v>0.61235292768559246</v>
      </c>
      <c r="P169" s="23">
        <v>0.30233725792673605</v>
      </c>
      <c r="Q169" s="23">
        <v>0.52540050465509835</v>
      </c>
      <c r="R169" s="23">
        <v>0.77350773044287635</v>
      </c>
      <c r="S169" s="23">
        <v>0.37544933075848475</v>
      </c>
      <c r="T169" s="23">
        <v>0.25135694852827251</v>
      </c>
      <c r="U169" s="23">
        <v>0.38636337741388571</v>
      </c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</row>
    <row r="170" spans="2:70" x14ac:dyDescent="0.2">
      <c r="B170" s="23">
        <v>0.50979182953432445</v>
      </c>
      <c r="C170" s="23">
        <v>9.5686999857345745E-2</v>
      </c>
      <c r="D170" s="23">
        <v>0.53292966436644273</v>
      </c>
      <c r="E170" s="23">
        <v>0.16070221363720072</v>
      </c>
      <c r="F170" s="23">
        <v>2.9338985393115524E-2</v>
      </c>
      <c r="G170" s="23">
        <v>0.70382144688592763</v>
      </c>
      <c r="H170" s="23">
        <v>0.19057401233584037</v>
      </c>
      <c r="I170" s="23">
        <v>2.8821117534340135E-2</v>
      </c>
      <c r="J170" s="23">
        <v>0.74427819240097803</v>
      </c>
      <c r="K170" s="23">
        <v>0.33012899817371488</v>
      </c>
      <c r="L170" s="23">
        <v>0.4743863799664565</v>
      </c>
      <c r="M170" s="23">
        <v>0.96797535491143516</v>
      </c>
      <c r="N170" s="23">
        <v>0.9113117712887544</v>
      </c>
      <c r="O170" s="23">
        <v>0.92004984407954571</v>
      </c>
      <c r="P170" s="23">
        <v>0.16769366190963431</v>
      </c>
      <c r="Q170" s="23">
        <v>0.8919638310615523</v>
      </c>
      <c r="R170" s="23">
        <v>0.21280501928902362</v>
      </c>
      <c r="S170" s="23">
        <v>0.17589742548970233</v>
      </c>
      <c r="T170" s="23">
        <v>0.8451197902093941</v>
      </c>
      <c r="U170" s="23">
        <v>0.8152961415733383</v>
      </c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</row>
    <row r="171" spans="2:70" x14ac:dyDescent="0.2">
      <c r="B171" s="23">
        <v>0.85866068232607873</v>
      </c>
      <c r="C171" s="23">
        <v>0.12128188548380059</v>
      </c>
      <c r="D171" s="23">
        <v>0.32796855642507261</v>
      </c>
      <c r="E171" s="23">
        <v>0.88204822519570725</v>
      </c>
      <c r="F171" s="23">
        <v>0.4619099353585755</v>
      </c>
      <c r="G171" s="23">
        <v>0.11744637323618368</v>
      </c>
      <c r="H171" s="23">
        <v>0.9956741529004034</v>
      </c>
      <c r="I171" s="23">
        <v>0.73333616090614018</v>
      </c>
      <c r="J171" s="23">
        <v>0.58325806386491907</v>
      </c>
      <c r="K171" s="23">
        <v>0.59829285046332625</v>
      </c>
      <c r="L171" s="23">
        <v>0.76899528834614284</v>
      </c>
      <c r="M171" s="23">
        <v>0.13492633279113653</v>
      </c>
      <c r="N171" s="23">
        <v>0.7895438573733542</v>
      </c>
      <c r="O171" s="23">
        <v>0.11460182868876867</v>
      </c>
      <c r="P171" s="23">
        <v>1.4180372112271189E-2</v>
      </c>
      <c r="Q171" s="23">
        <v>0.53301539316512103</v>
      </c>
      <c r="R171" s="23">
        <v>0.26834135560334194</v>
      </c>
      <c r="S171" s="23">
        <v>0.87981346241153024</v>
      </c>
      <c r="T171" s="23">
        <v>0.33814689259621578</v>
      </c>
      <c r="U171" s="23">
        <v>0.52870083206304563</v>
      </c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</row>
    <row r="172" spans="2:70" x14ac:dyDescent="0.2">
      <c r="B172" s="23">
        <v>0.55003068601673077</v>
      </c>
      <c r="C172" s="23">
        <v>0.747419544455447</v>
      </c>
      <c r="D172" s="23">
        <v>0.86158654063563811</v>
      </c>
      <c r="E172" s="23">
        <v>0.48541808349850413</v>
      </c>
      <c r="F172" s="23">
        <v>0.78636707351132484</v>
      </c>
      <c r="G172" s="23">
        <v>0.62681867166450622</v>
      </c>
      <c r="H172" s="23">
        <v>0.82322825431455748</v>
      </c>
      <c r="I172" s="23">
        <v>0.69221881897259974</v>
      </c>
      <c r="J172" s="23">
        <v>0.2321918968490233</v>
      </c>
      <c r="K172" s="23">
        <v>0.34726183063064187</v>
      </c>
      <c r="L172" s="23">
        <v>0.90712659554576602</v>
      </c>
      <c r="M172" s="23">
        <v>0.39068227901787911</v>
      </c>
      <c r="N172" s="23">
        <v>0.51865863194309858</v>
      </c>
      <c r="O172" s="23">
        <v>0.42500677881179938</v>
      </c>
      <c r="P172" s="23">
        <v>4.0873486912069934E-2</v>
      </c>
      <c r="Q172" s="23">
        <v>0.77052289224273773</v>
      </c>
      <c r="R172" s="23">
        <v>0.66223099098993932</v>
      </c>
      <c r="S172" s="23">
        <v>0.90822228097950497</v>
      </c>
      <c r="T172" s="23">
        <v>0.58458918776207536</v>
      </c>
      <c r="U172" s="23">
        <v>0.28836944748873061</v>
      </c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</row>
    <row r="173" spans="2:70" x14ac:dyDescent="0.2">
      <c r="B173" s="23">
        <v>0.12812709226878882</v>
      </c>
      <c r="C173" s="23">
        <v>0.37361486768947993</v>
      </c>
      <c r="D173" s="23">
        <v>5.5764768717512125E-2</v>
      </c>
      <c r="E173" s="23">
        <v>0.68954761034928636</v>
      </c>
      <c r="F173" s="23">
        <v>0.32421256496377848</v>
      </c>
      <c r="G173" s="23">
        <v>0.19008159940498692</v>
      </c>
      <c r="H173" s="23">
        <v>0.16710940183243161</v>
      </c>
      <c r="I173" s="23">
        <v>0.3351983887867257</v>
      </c>
      <c r="J173" s="23">
        <v>0.10554039654749414</v>
      </c>
      <c r="K173" s="23">
        <v>0.22479022479020183</v>
      </c>
      <c r="L173" s="23">
        <v>0.54098229861666292</v>
      </c>
      <c r="M173" s="23">
        <v>0.35885394771774326</v>
      </c>
      <c r="N173" s="23">
        <v>0.43601553359273915</v>
      </c>
      <c r="O173" s="23">
        <v>7.7013866762656313E-3</v>
      </c>
      <c r="P173" s="23">
        <v>0.34637818773733309</v>
      </c>
      <c r="Q173" s="23">
        <v>0.49264325704288858</v>
      </c>
      <c r="R173" s="23">
        <v>0.63355759887119245</v>
      </c>
      <c r="S173" s="23">
        <v>0.65279424909617123</v>
      </c>
      <c r="T173" s="23">
        <v>0.40655380565677279</v>
      </c>
      <c r="U173" s="23">
        <v>6.5919220574691906E-2</v>
      </c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</row>
    <row r="174" spans="2:70" x14ac:dyDescent="0.2">
      <c r="B174" s="23">
        <v>0.54251702348139186</v>
      </c>
      <c r="C174" s="23">
        <v>0.22506907496065065</v>
      </c>
      <c r="D174" s="23">
        <v>0.94381813148505156</v>
      </c>
      <c r="E174" s="23">
        <v>2.2794478696975817E-3</v>
      </c>
      <c r="F174" s="23">
        <v>0.48672936735441874</v>
      </c>
      <c r="G174" s="23">
        <v>0.77567718057387935</v>
      </c>
      <c r="H174" s="23">
        <v>0.74128073618088841</v>
      </c>
      <c r="I174" s="23">
        <v>0.93351151283519829</v>
      </c>
      <c r="J174" s="23">
        <v>0.12819793748339869</v>
      </c>
      <c r="K174" s="23">
        <v>0.61013255770927199</v>
      </c>
      <c r="L174" s="23">
        <v>0.2847225675886621</v>
      </c>
      <c r="M174" s="23">
        <v>0.4414111394992033</v>
      </c>
      <c r="N174" s="23">
        <v>0.26811783733918026</v>
      </c>
      <c r="O174" s="23">
        <v>0.11808869720764215</v>
      </c>
      <c r="P174" s="23">
        <v>0.14844067263002259</v>
      </c>
      <c r="Q174" s="23">
        <v>0.24098794942374047</v>
      </c>
      <c r="R174" s="23">
        <v>0.40659717223780756</v>
      </c>
      <c r="S174" s="23">
        <v>0.90169996138570796</v>
      </c>
      <c r="T174" s="23">
        <v>0.6207344081740046</v>
      </c>
      <c r="U174" s="23">
        <v>0.89828984864554029</v>
      </c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</row>
    <row r="175" spans="2:70" x14ac:dyDescent="0.2">
      <c r="B175" s="23">
        <v>0.54160010152217775</v>
      </c>
      <c r="C175" s="23">
        <v>0.11195033074315486</v>
      </c>
      <c r="D175" s="23">
        <v>0.56948196705516285</v>
      </c>
      <c r="E175" s="23">
        <v>0.83208916332245741</v>
      </c>
      <c r="F175" s="23">
        <v>0.66574965818628395</v>
      </c>
      <c r="G175" s="23">
        <v>0.43319194128860972</v>
      </c>
      <c r="H175" s="23">
        <v>0.85500216198847612</v>
      </c>
      <c r="I175" s="23">
        <v>0.7879299237693197</v>
      </c>
      <c r="J175" s="23">
        <v>0.82647954862976869</v>
      </c>
      <c r="K175" s="23">
        <v>0.73993949095839728</v>
      </c>
      <c r="L175" s="23">
        <v>0.64412518439084354</v>
      </c>
      <c r="M175" s="23">
        <v>0.77248805996223313</v>
      </c>
      <c r="N175" s="23">
        <v>0.80546014330688542</v>
      </c>
      <c r="O175" s="23">
        <v>0.68553737449450436</v>
      </c>
      <c r="P175" s="23">
        <v>0.28060139819018226</v>
      </c>
      <c r="Q175" s="23">
        <v>8.0410649739381501E-2</v>
      </c>
      <c r="R175" s="23">
        <v>0.27261944050889808</v>
      </c>
      <c r="S175" s="23">
        <v>0.47711984114911832</v>
      </c>
      <c r="T175" s="23">
        <v>0.60828674765869073</v>
      </c>
      <c r="U175" s="23">
        <v>0.19039504959466935</v>
      </c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</row>
    <row r="176" spans="2:70" x14ac:dyDescent="0.2">
      <c r="B176" s="23">
        <v>0.78889734772082798</v>
      </c>
      <c r="C176" s="23">
        <v>0.62260018052814758</v>
      </c>
      <c r="D176" s="23">
        <v>0.89380593584370571</v>
      </c>
      <c r="E176" s="23">
        <v>0.24703227215989321</v>
      </c>
      <c r="F176" s="23">
        <v>0.41252776772766453</v>
      </c>
      <c r="G176" s="23">
        <v>0.75826067455343238</v>
      </c>
      <c r="H176" s="23">
        <v>0.61745875939359374</v>
      </c>
      <c r="I176" s="23">
        <v>0.84200595487179053</v>
      </c>
      <c r="J176" s="23">
        <v>0.90884837696655874</v>
      </c>
      <c r="K176" s="23">
        <v>0.14155162343456174</v>
      </c>
      <c r="L176" s="23">
        <v>0.95090437498098968</v>
      </c>
      <c r="M176" s="23">
        <v>0.96890534203489664</v>
      </c>
      <c r="N176" s="23">
        <v>0.64400747452605989</v>
      </c>
      <c r="O176" s="23">
        <v>0.69797671001316564</v>
      </c>
      <c r="P176" s="23">
        <v>0.70212549772427912</v>
      </c>
      <c r="Q176" s="23">
        <v>0.69032408096458442</v>
      </c>
      <c r="R176" s="23">
        <v>5.5497815483320778E-3</v>
      </c>
      <c r="S176" s="23">
        <v>0.39282136462409845</v>
      </c>
      <c r="T176" s="23">
        <v>0.30484145930749529</v>
      </c>
      <c r="U176" s="23">
        <v>0.18262853405654156</v>
      </c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</row>
    <row r="177" spans="2:70" x14ac:dyDescent="0.2">
      <c r="B177" s="23">
        <v>4.5076107231083684E-2</v>
      </c>
      <c r="C177" s="23">
        <v>0.54139189390166476</v>
      </c>
      <c r="D177" s="23">
        <v>0.91779790816707896</v>
      </c>
      <c r="E177" s="23">
        <v>4.0762326570189744E-2</v>
      </c>
      <c r="F177" s="23">
        <v>0.62683061552124775</v>
      </c>
      <c r="G177" s="23">
        <v>0.56435085217818237</v>
      </c>
      <c r="H177" s="23">
        <v>0.16773620994890315</v>
      </c>
      <c r="I177" s="23">
        <v>0.84945583944354996</v>
      </c>
      <c r="J177" s="23">
        <v>0.74328975517289619</v>
      </c>
      <c r="K177" s="23">
        <v>6.7683765183096489E-2</v>
      </c>
      <c r="L177" s="23">
        <v>0.67743120220814346</v>
      </c>
      <c r="M177" s="23">
        <v>0.94301062221438803</v>
      </c>
      <c r="N177" s="23">
        <v>0.32862371748155916</v>
      </c>
      <c r="O177" s="23">
        <v>0.74892707110604995</v>
      </c>
      <c r="P177" s="23">
        <v>0.4895153813430192</v>
      </c>
      <c r="Q177" s="23">
        <v>4.2034752310877166E-2</v>
      </c>
      <c r="R177" s="23">
        <v>0.97333322538153888</v>
      </c>
      <c r="S177" s="23">
        <v>0.36659355865734866</v>
      </c>
      <c r="T177" s="23">
        <v>0.69718788926571196</v>
      </c>
      <c r="U177" s="23">
        <v>0.33895367299145884</v>
      </c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</row>
    <row r="178" spans="2:70" x14ac:dyDescent="0.2">
      <c r="B178" s="23">
        <v>0.40954308875854173</v>
      </c>
      <c r="C178" s="23">
        <v>0.8327385990385815</v>
      </c>
      <c r="D178" s="23">
        <v>0.38034256582890957</v>
      </c>
      <c r="E178" s="23">
        <v>0.23314063976778754</v>
      </c>
      <c r="F178" s="23">
        <v>8.335793525882762E-3</v>
      </c>
      <c r="G178" s="23">
        <v>1.3103147311583796E-2</v>
      </c>
      <c r="H178" s="23">
        <v>0.60210969407671655</v>
      </c>
      <c r="I178" s="23">
        <v>0.36306134858910744</v>
      </c>
      <c r="J178" s="23">
        <v>0.1066498239823267</v>
      </c>
      <c r="K178" s="23">
        <v>0.91983021940719134</v>
      </c>
      <c r="L178" s="23">
        <v>0.64631063819187251</v>
      </c>
      <c r="M178" s="23">
        <v>0.28178089837887366</v>
      </c>
      <c r="N178" s="23">
        <v>0.93926404858453694</v>
      </c>
      <c r="O178" s="23">
        <v>0.40148475531193806</v>
      </c>
      <c r="P178" s="23">
        <v>0.72749142687802049</v>
      </c>
      <c r="Q178" s="23">
        <v>5.6917310397116561E-3</v>
      </c>
      <c r="R178" s="23">
        <v>0.82604196360147819</v>
      </c>
      <c r="S178" s="23">
        <v>8.6668417826282651E-2</v>
      </c>
      <c r="T178" s="23">
        <v>0.86977760863103426</v>
      </c>
      <c r="U178" s="23">
        <v>0.75773387518847202</v>
      </c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</row>
    <row r="179" spans="2:70" x14ac:dyDescent="0.2">
      <c r="B179" s="23">
        <v>0.52913752127904334</v>
      </c>
      <c r="C179" s="23">
        <v>0.18753459240444148</v>
      </c>
      <c r="D179" s="23">
        <v>0.22794755092644703</v>
      </c>
      <c r="E179" s="23">
        <v>0.66063603170529994</v>
      </c>
      <c r="F179" s="23">
        <v>0.2022910104923239</v>
      </c>
      <c r="G179" s="23">
        <v>0.16955215761893994</v>
      </c>
      <c r="H179" s="23">
        <v>0.62807277866650635</v>
      </c>
      <c r="I179" s="23">
        <v>0.31660718337085536</v>
      </c>
      <c r="J179" s="23">
        <v>5.1830480090929609E-2</v>
      </c>
      <c r="K179" s="23">
        <v>0.76217214054526439</v>
      </c>
      <c r="L179" s="23">
        <v>0.13055458437643741</v>
      </c>
      <c r="M179" s="23">
        <v>0.36158161279657242</v>
      </c>
      <c r="N179" s="23">
        <v>0.14717474252296581</v>
      </c>
      <c r="O179" s="23">
        <v>0.80846375455533537</v>
      </c>
      <c r="P179" s="23">
        <v>0.64801714785104358</v>
      </c>
      <c r="Q179" s="23">
        <v>0.98530147230155873</v>
      </c>
      <c r="R179" s="23">
        <v>0.84017256000255347</v>
      </c>
      <c r="S179" s="23">
        <v>0.25453358168565177</v>
      </c>
      <c r="T179" s="23">
        <v>0.74403748528585412</v>
      </c>
      <c r="U179" s="23">
        <v>0.91580919559088936</v>
      </c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</row>
    <row r="180" spans="2:70" x14ac:dyDescent="0.2">
      <c r="B180" s="23">
        <v>7.2969893362323734E-2</v>
      </c>
      <c r="C180" s="23">
        <v>0.47834743945336877</v>
      </c>
      <c r="D180" s="23">
        <v>0.97725389090549264</v>
      </c>
      <c r="E180" s="23">
        <v>0.63769019049942066</v>
      </c>
      <c r="F180" s="23">
        <v>5.2385707137486692E-2</v>
      </c>
      <c r="G180" s="23">
        <v>0.65527286147497921</v>
      </c>
      <c r="H180" s="23">
        <v>0.15848805134674093</v>
      </c>
      <c r="I180" s="23">
        <v>8.2517879166150609E-2</v>
      </c>
      <c r="J180" s="23">
        <v>0.58517984017287594</v>
      </c>
      <c r="K180" s="23">
        <v>0.29416531560974146</v>
      </c>
      <c r="L180" s="23">
        <v>0.73391121474241772</v>
      </c>
      <c r="M180" s="23">
        <v>0.81969760587388196</v>
      </c>
      <c r="N180" s="23">
        <v>0.55153584911151732</v>
      </c>
      <c r="O180" s="23">
        <v>0.65969382360510298</v>
      </c>
      <c r="P180" s="23">
        <v>0.59624100061976892</v>
      </c>
      <c r="Q180" s="23">
        <v>0.36406084117929605</v>
      </c>
      <c r="R180" s="23">
        <v>0.5057269000511091</v>
      </c>
      <c r="S180" s="23">
        <v>0.30189116188046305</v>
      </c>
      <c r="T180" s="23">
        <v>0.23496302068808617</v>
      </c>
      <c r="U180" s="23">
        <v>0.57937364530799662</v>
      </c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</row>
    <row r="181" spans="2:70" x14ac:dyDescent="0.2">
      <c r="B181" s="23">
        <v>9.2018377241058547E-2</v>
      </c>
      <c r="C181" s="23">
        <v>0.22905444861019786</v>
      </c>
      <c r="D181" s="23">
        <v>0.93968201405783902</v>
      </c>
      <c r="E181" s="23">
        <v>0.40262699136910507</v>
      </c>
      <c r="F181" s="23">
        <v>0.58569434254740005</v>
      </c>
      <c r="G181" s="23">
        <v>0.76229243320345796</v>
      </c>
      <c r="H181" s="23">
        <v>0.36706006336837804</v>
      </c>
      <c r="I181" s="23">
        <v>0.39983556559767242</v>
      </c>
      <c r="J181" s="23">
        <v>0.91147172688346434</v>
      </c>
      <c r="K181" s="23">
        <v>0.99446103956043796</v>
      </c>
      <c r="L181" s="23">
        <v>0.61927776385588051</v>
      </c>
      <c r="M181" s="23">
        <v>0.45674240200167637</v>
      </c>
      <c r="N181" s="23">
        <v>7.4860265625733446E-2</v>
      </c>
      <c r="O181" s="23">
        <v>0.27273209572102108</v>
      </c>
      <c r="P181" s="23">
        <v>0.56234207053136209</v>
      </c>
      <c r="Q181" s="23">
        <v>0.27513735115445803</v>
      </c>
      <c r="R181" s="23">
        <v>0.87883469860424623</v>
      </c>
      <c r="S181" s="23">
        <v>0.13724846885436226</v>
      </c>
      <c r="T181" s="23">
        <v>7.0446331846006682E-2</v>
      </c>
      <c r="U181" s="23">
        <v>8.5989334472806989E-2</v>
      </c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</row>
    <row r="182" spans="2:70" x14ac:dyDescent="0.2">
      <c r="B182" s="23">
        <v>0.15249025291218998</v>
      </c>
      <c r="C182" s="23">
        <v>0.61634771592551507</v>
      </c>
      <c r="D182" s="23">
        <v>0.11981370560225935</v>
      </c>
      <c r="E182" s="23">
        <v>0.3402182688725659</v>
      </c>
      <c r="F182" s="23">
        <v>0.46837710751723294</v>
      </c>
      <c r="G182" s="23">
        <v>0.44373027547822486</v>
      </c>
      <c r="H182" s="23">
        <v>0.10989155759012337</v>
      </c>
      <c r="I182" s="23">
        <v>0.24332647675097696</v>
      </c>
      <c r="J182" s="23">
        <v>6.1120125515296886E-2</v>
      </c>
      <c r="K182" s="23">
        <v>0.2533361475636603</v>
      </c>
      <c r="L182" s="23">
        <v>0.48492088820868007</v>
      </c>
      <c r="M182" s="23">
        <v>0.11571567144405248</v>
      </c>
      <c r="N182" s="23">
        <v>0.32178498300019198</v>
      </c>
      <c r="O182" s="23">
        <v>0.4054895672316825</v>
      </c>
      <c r="P182" s="23">
        <v>0.96285257222495435</v>
      </c>
      <c r="Q182" s="23">
        <v>0.1850208960394587</v>
      </c>
      <c r="R182" s="23">
        <v>0.35110737002015591</v>
      </c>
      <c r="S182" s="23">
        <v>0.70878591355085641</v>
      </c>
      <c r="T182" s="23">
        <v>0.41833957951514655</v>
      </c>
      <c r="U182" s="23">
        <v>0.83404836587979458</v>
      </c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</row>
    <row r="183" spans="2:70" x14ac:dyDescent="0.2">
      <c r="B183" s="23">
        <v>0.12726856283976684</v>
      </c>
      <c r="C183" s="23">
        <v>0.95426045969933915</v>
      </c>
      <c r="D183" s="23">
        <v>5.2977735363101242E-2</v>
      </c>
      <c r="E183" s="23">
        <v>0.85949150049467893</v>
      </c>
      <c r="F183" s="23">
        <v>0.9026264622839818</v>
      </c>
      <c r="G183" s="23">
        <v>0.79197253064658091</v>
      </c>
      <c r="H183" s="23">
        <v>5.0348222441006785E-2</v>
      </c>
      <c r="I183" s="23">
        <v>0.17949142906956117</v>
      </c>
      <c r="J183" s="23">
        <v>0.45271780613616242</v>
      </c>
      <c r="K183" s="23">
        <v>0.23296978880499508</v>
      </c>
      <c r="L183" s="23">
        <v>0.62793595372085143</v>
      </c>
      <c r="M183" s="23">
        <v>6.8330459708967894E-2</v>
      </c>
      <c r="N183" s="23">
        <v>0.23992358648241363</v>
      </c>
      <c r="O183" s="23">
        <v>0.36005537512245467</v>
      </c>
      <c r="P183" s="23">
        <v>0.92788204654368334</v>
      </c>
      <c r="Q183" s="23">
        <v>0.39063051229044687</v>
      </c>
      <c r="R183" s="23">
        <v>0.41432069057992926</v>
      </c>
      <c r="S183" s="23">
        <v>0.26581336506998532</v>
      </c>
      <c r="T183" s="23">
        <v>0.24932391627820494</v>
      </c>
      <c r="U183" s="23">
        <v>0.97530360317641085</v>
      </c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</row>
    <row r="184" spans="2:70" x14ac:dyDescent="0.2">
      <c r="B184" s="23">
        <v>0.42859022995752261</v>
      </c>
      <c r="C184" s="23">
        <v>0.31905342220076749</v>
      </c>
      <c r="D184" s="23">
        <v>0.13151226079806588</v>
      </c>
      <c r="E184" s="23">
        <v>0.72220564978820811</v>
      </c>
      <c r="F184" s="23">
        <v>0.28167610935051113</v>
      </c>
      <c r="G184" s="23">
        <v>0.13597172876458197</v>
      </c>
      <c r="H184" s="23">
        <v>0.22910015237488945</v>
      </c>
      <c r="I184" s="23">
        <v>0.82456725291051414</v>
      </c>
      <c r="J184" s="23">
        <v>0.94793944093895732</v>
      </c>
      <c r="K184" s="23">
        <v>0.73407643559433833</v>
      </c>
      <c r="L184" s="23">
        <v>3.4682040464021013E-2</v>
      </c>
      <c r="M184" s="23">
        <v>0.67916104525166998</v>
      </c>
      <c r="N184" s="23">
        <v>3.5939003591292762E-2</v>
      </c>
      <c r="O184" s="23">
        <v>0.99407768026234056</v>
      </c>
      <c r="P184" s="23">
        <v>0.70429838063361505</v>
      </c>
      <c r="Q184" s="23">
        <v>0.26924315239829333</v>
      </c>
      <c r="R184" s="23">
        <v>0.4385613516980722</v>
      </c>
      <c r="S184" s="23">
        <v>0.85702576712365797</v>
      </c>
      <c r="T184" s="23">
        <v>0.87385101147678579</v>
      </c>
      <c r="U184" s="23">
        <v>0.21258486159482759</v>
      </c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</row>
    <row r="185" spans="2:70" x14ac:dyDescent="0.2">
      <c r="B185" s="23">
        <v>0.76325727208238259</v>
      </c>
      <c r="C185" s="23">
        <v>0.67992965131964045</v>
      </c>
      <c r="D185" s="23">
        <v>0.94668127649997869</v>
      </c>
      <c r="E185" s="23">
        <v>0.16897827184180469</v>
      </c>
      <c r="F185" s="23">
        <v>0.30377799562728702</v>
      </c>
      <c r="G185" s="23">
        <v>0.81235585944869704</v>
      </c>
      <c r="H185" s="23">
        <v>0.40508564486727372</v>
      </c>
      <c r="I185" s="23">
        <v>0.94061617929460806</v>
      </c>
      <c r="J185" s="23">
        <v>0.710057165327169</v>
      </c>
      <c r="K185" s="23">
        <v>0.77829340937888003</v>
      </c>
      <c r="L185" s="23">
        <v>0.49996995586242088</v>
      </c>
      <c r="M185" s="23">
        <v>0.67974550575752701</v>
      </c>
      <c r="N185" s="23">
        <v>0.64859959463429895</v>
      </c>
      <c r="O185" s="23">
        <v>0.54570558078269982</v>
      </c>
      <c r="P185" s="23">
        <v>0.74355985683258707</v>
      </c>
      <c r="Q185" s="23">
        <v>0.19340854094807147</v>
      </c>
      <c r="R185" s="23">
        <v>0.44466548030469188</v>
      </c>
      <c r="S185" s="23">
        <v>3.9823131879034412E-2</v>
      </c>
      <c r="T185" s="23">
        <v>0.35740483960197023</v>
      </c>
      <c r="U185" s="23">
        <v>0.8621207216267206</v>
      </c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</row>
    <row r="186" spans="2:70" x14ac:dyDescent="0.2">
      <c r="B186" s="23">
        <v>0.41276947269969499</v>
      </c>
      <c r="C186" s="23">
        <v>0.83942579047779786</v>
      </c>
      <c r="D186" s="23">
        <v>0.4011251884479099</v>
      </c>
      <c r="E186" s="23">
        <v>0.91559404013196144</v>
      </c>
      <c r="F186" s="23">
        <v>0.76403505453393639</v>
      </c>
      <c r="G186" s="23">
        <v>0.11707936799141549</v>
      </c>
      <c r="H186" s="23">
        <v>1.0250246727604106E-2</v>
      </c>
      <c r="I186" s="23">
        <v>0.46729434136595571</v>
      </c>
      <c r="J186" s="23">
        <v>0.13473875213095243</v>
      </c>
      <c r="K186" s="23">
        <v>0.90439741591827882</v>
      </c>
      <c r="L186" s="23">
        <v>0.82988766151077586</v>
      </c>
      <c r="M186" s="23">
        <v>0.37262421956452219</v>
      </c>
      <c r="N186" s="23">
        <v>0.2612839987228035</v>
      </c>
      <c r="O186" s="23">
        <v>0.6908989891433579</v>
      </c>
      <c r="P186" s="23">
        <v>0.41752356599121165</v>
      </c>
      <c r="Q186" s="23">
        <v>0.6092207701142619</v>
      </c>
      <c r="R186" s="23">
        <v>2.6634275109911676E-2</v>
      </c>
      <c r="S186" s="23">
        <v>0.93605320015613991</v>
      </c>
      <c r="T186" s="23">
        <v>0.29269540185686493</v>
      </c>
      <c r="U186" s="23">
        <v>7.5606897504185699E-3</v>
      </c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</row>
    <row r="187" spans="2:70" x14ac:dyDescent="0.2">
      <c r="B187" s="23">
        <v>5.8182483844176569E-2</v>
      </c>
      <c r="C187" s="23">
        <v>0.97044698356265946</v>
      </c>
      <c r="D187" s="23">
        <v>0.63572863879629116</v>
      </c>
      <c r="E187" s="23">
        <v>0.71090234844484312</v>
      </c>
      <c r="F187" s="23">
        <v>0.20643387901068744</v>
      </c>
      <c r="G187" s="23">
        <v>6.9610470516301315E-2</v>
      </c>
      <c r="H187" s="23">
        <v>0.61410653600112775</v>
      </c>
      <c r="I187" s="23">
        <v>0.48810505626056333</v>
      </c>
      <c r="J187" s="23">
        <v>0.35129391085489636</v>
      </c>
      <c r="K187" s="23">
        <v>0.27908014617538923</v>
      </c>
      <c r="L187" s="23">
        <v>0.82966227255004354</v>
      </c>
      <c r="M187" s="23">
        <v>0.37231050052665149</v>
      </c>
      <c r="N187" s="23">
        <v>0.35446243165941016</v>
      </c>
      <c r="O187" s="23">
        <v>0.69577719756679102</v>
      </c>
      <c r="P187" s="23">
        <v>1.2250406714556017E-2</v>
      </c>
      <c r="Q187" s="23">
        <v>0.67520649970150648</v>
      </c>
      <c r="R187" s="23">
        <v>0.6728488187954188</v>
      </c>
      <c r="S187" s="23">
        <v>0.27097556593619887</v>
      </c>
      <c r="T187" s="23">
        <v>0.66380938356916652</v>
      </c>
      <c r="U187" s="23">
        <v>0.3346196034099953</v>
      </c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</row>
    <row r="188" spans="2:70" x14ac:dyDescent="0.2">
      <c r="B188" s="23">
        <v>0.60773460842517979</v>
      </c>
      <c r="C188" s="23">
        <v>0.15019671647294131</v>
      </c>
      <c r="D188" s="23">
        <v>0.72299455199443086</v>
      </c>
      <c r="E188" s="23">
        <v>7.4232171087346255E-2</v>
      </c>
      <c r="F188" s="23">
        <v>0.62113136448072548</v>
      </c>
      <c r="G188" s="23">
        <v>7.0382950243298437E-3</v>
      </c>
      <c r="H188" s="23">
        <v>0.75039372857537368</v>
      </c>
      <c r="I188" s="23">
        <v>0.46696525214777374</v>
      </c>
      <c r="J188" s="23">
        <v>0.20352237672507523</v>
      </c>
      <c r="K188" s="23">
        <v>0.53436174267186476</v>
      </c>
      <c r="L188" s="23">
        <v>0.47682483126748199</v>
      </c>
      <c r="M188" s="23">
        <v>0.3488730131228146</v>
      </c>
      <c r="N188" s="23">
        <v>0.25568442469996611</v>
      </c>
      <c r="O188" s="23">
        <v>0.8839691019779955</v>
      </c>
      <c r="P188" s="23">
        <v>0.44012889625268525</v>
      </c>
      <c r="Q188" s="23">
        <v>0.8654800060953951</v>
      </c>
      <c r="R188" s="23">
        <v>0.68124315854038053</v>
      </c>
      <c r="S188" s="23">
        <v>9.9417793615163119E-2</v>
      </c>
      <c r="T188" s="23">
        <v>0.94881579647601122</v>
      </c>
      <c r="U188" s="23">
        <v>2.6584989565715311E-2</v>
      </c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</row>
    <row r="189" spans="2:70" x14ac:dyDescent="0.2">
      <c r="B189" s="23">
        <v>0.33208079925128509</v>
      </c>
      <c r="C189" s="23">
        <v>0.73435669184551766</v>
      </c>
      <c r="D189" s="23">
        <v>0.36048429182218666</v>
      </c>
      <c r="E189" s="23">
        <v>0.1332662863981946</v>
      </c>
      <c r="F189" s="23">
        <v>0.89107671830868918</v>
      </c>
      <c r="G189" s="23">
        <v>0.32939665281035402</v>
      </c>
      <c r="H189" s="23">
        <v>0.88063790769969374</v>
      </c>
      <c r="I189" s="23">
        <v>0.6602234151875519</v>
      </c>
      <c r="J189" s="23">
        <v>0.62939512002158704</v>
      </c>
      <c r="K189" s="23">
        <v>0.76742889022366867</v>
      </c>
      <c r="L189" s="23">
        <v>0.97751686118164449</v>
      </c>
      <c r="M189" s="23">
        <v>0.93211620598134737</v>
      </c>
      <c r="N189" s="23">
        <v>0.76307718356845344</v>
      </c>
      <c r="O189" s="23">
        <v>8.9220827894879284E-2</v>
      </c>
      <c r="P189" s="23">
        <v>0.44117663503299331</v>
      </c>
      <c r="Q189" s="23">
        <v>0.88387135220963542</v>
      </c>
      <c r="R189" s="23">
        <v>0.14450304516040968</v>
      </c>
      <c r="S189" s="23">
        <v>0.50867915163454458</v>
      </c>
      <c r="T189" s="23">
        <v>7.8179392559025729E-3</v>
      </c>
      <c r="U189" s="23">
        <v>0.27368846788017931</v>
      </c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</row>
    <row r="190" spans="2:70" x14ac:dyDescent="0.2">
      <c r="B190" s="23">
        <v>0.90171716640749988</v>
      </c>
      <c r="C190" s="23">
        <v>0.37313043163166604</v>
      </c>
      <c r="D190" s="23">
        <v>0.99392477518336009</v>
      </c>
      <c r="E190" s="23">
        <v>0.14043707436383268</v>
      </c>
      <c r="F190" s="23">
        <v>1.9086579215880417E-2</v>
      </c>
      <c r="G190" s="23">
        <v>9.6757511102015137E-2</v>
      </c>
      <c r="H190" s="23">
        <v>0.80542423114267292</v>
      </c>
      <c r="I190" s="23">
        <v>0.66539717941695187</v>
      </c>
      <c r="J190" s="23">
        <v>0.92081128402969592</v>
      </c>
      <c r="K190" s="23">
        <v>0.54415109653465499</v>
      </c>
      <c r="L190" s="23">
        <v>0.5016637432321831</v>
      </c>
      <c r="M190" s="23">
        <v>0.19887620470834155</v>
      </c>
      <c r="N190" s="23">
        <v>0.17670159209172887</v>
      </c>
      <c r="O190" s="23">
        <v>0.94428652044144135</v>
      </c>
      <c r="P190" s="23">
        <v>0.51836071262745242</v>
      </c>
      <c r="Q190" s="23">
        <v>0.50513300366035341</v>
      </c>
      <c r="R190" s="23">
        <v>4.0397254872845956E-3</v>
      </c>
      <c r="S190" s="23">
        <v>0.43982898126611625</v>
      </c>
      <c r="T190" s="23">
        <v>0.6340372886676594</v>
      </c>
      <c r="U190" s="23">
        <v>0.22374651433342407</v>
      </c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</row>
    <row r="191" spans="2:70" x14ac:dyDescent="0.2">
      <c r="B191" s="23">
        <v>0.6835594424384942</v>
      </c>
      <c r="C191" s="23">
        <v>0.32295321151500445</v>
      </c>
      <c r="D191" s="23">
        <v>0.48162027552488051</v>
      </c>
      <c r="E191" s="23">
        <v>0.40682764322212428</v>
      </c>
      <c r="F191" s="23">
        <v>0.24829989790567597</v>
      </c>
      <c r="G191" s="23">
        <v>0.82493159641503366</v>
      </c>
      <c r="H191" s="23">
        <v>0.79110547372344375</v>
      </c>
      <c r="I191" s="23">
        <v>0.18613432929301976</v>
      </c>
      <c r="J191" s="23">
        <v>0.66051893007778217</v>
      </c>
      <c r="K191" s="23">
        <v>0.36785475412406032</v>
      </c>
      <c r="L191" s="23">
        <v>9.9746286224060343E-2</v>
      </c>
      <c r="M191" s="23">
        <v>0.37251756728775987</v>
      </c>
      <c r="N191" s="23">
        <v>0.36650973455586999</v>
      </c>
      <c r="O191" s="23">
        <v>4.9242790073076415E-2</v>
      </c>
      <c r="P191" s="23">
        <v>0.55101707290032853</v>
      </c>
      <c r="Q191" s="23">
        <v>0.78721513750524741</v>
      </c>
      <c r="R191" s="23">
        <v>0.54428783764145605</v>
      </c>
      <c r="S191" s="23">
        <v>0.73743965722266946</v>
      </c>
      <c r="T191" s="23">
        <v>0.24269556805298576</v>
      </c>
      <c r="U191" s="23">
        <v>0.39539302141878629</v>
      </c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</row>
    <row r="192" spans="2:70" x14ac:dyDescent="0.2">
      <c r="B192" s="23">
        <v>0.52595591584875878</v>
      </c>
      <c r="C192" s="23">
        <v>0.67616759776396973</v>
      </c>
      <c r="D192" s="23">
        <v>0.64235661279625189</v>
      </c>
      <c r="E192" s="23">
        <v>0.87151514372839167</v>
      </c>
      <c r="F192" s="23">
        <v>0.47300199756177153</v>
      </c>
      <c r="G192" s="23">
        <v>0.14134613203956226</v>
      </c>
      <c r="H192" s="23">
        <v>0.34929960921626824</v>
      </c>
      <c r="I192" s="23">
        <v>0.88896513573789726</v>
      </c>
      <c r="J192" s="23">
        <v>0.14321139164021301</v>
      </c>
      <c r="K192" s="23">
        <v>0.22156903927109106</v>
      </c>
      <c r="L192" s="23">
        <v>0.57113066450485617</v>
      </c>
      <c r="M192" s="23">
        <v>0.33299517947124169</v>
      </c>
      <c r="N192" s="23">
        <v>0.87233480135024299</v>
      </c>
      <c r="O192" s="23">
        <v>0.97532521998938881</v>
      </c>
      <c r="P192" s="23">
        <v>0.18256207744030251</v>
      </c>
      <c r="Q192" s="23">
        <v>0.72449060864887382</v>
      </c>
      <c r="R192" s="23">
        <v>0.65500069823422347</v>
      </c>
      <c r="S192" s="23">
        <v>6.4340411386891061E-2</v>
      </c>
      <c r="T192" s="23">
        <v>0.60749165987842124</v>
      </c>
      <c r="U192" s="23">
        <v>0.72502934767602012</v>
      </c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</row>
    <row r="193" spans="2:70" x14ac:dyDescent="0.2">
      <c r="B193" s="23">
        <v>0.58420548141070527</v>
      </c>
      <c r="C193" s="23">
        <v>0.30431965967561503</v>
      </c>
      <c r="D193" s="23">
        <v>0.62421316092491685</v>
      </c>
      <c r="E193" s="23">
        <v>0.88528229583952567</v>
      </c>
      <c r="F193" s="23">
        <v>0.34762161825435522</v>
      </c>
      <c r="G193" s="23">
        <v>0.26966917261768197</v>
      </c>
      <c r="H193" s="23">
        <v>0.5275101060527041</v>
      </c>
      <c r="I193" s="23">
        <v>0.64891679400854696</v>
      </c>
      <c r="J193" s="23">
        <v>0.82569274326866915</v>
      </c>
      <c r="K193" s="23">
        <v>0.27226555818248122</v>
      </c>
      <c r="L193" s="23">
        <v>0.18812425384089249</v>
      </c>
      <c r="M193" s="23">
        <v>0.8111792493161627</v>
      </c>
      <c r="N193" s="23">
        <v>0.11173443494571567</v>
      </c>
      <c r="O193" s="23">
        <v>0.604916734125438</v>
      </c>
      <c r="P193" s="23">
        <v>0.95063605091420522</v>
      </c>
      <c r="Q193" s="23">
        <v>0.92685115054653944</v>
      </c>
      <c r="R193" s="23">
        <v>0.45967943584988458</v>
      </c>
      <c r="S193" s="23">
        <v>0.48132993712924277</v>
      </c>
      <c r="T193" s="23">
        <v>0.29174973952653616</v>
      </c>
      <c r="U193" s="23">
        <v>0.2446267881946701</v>
      </c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</row>
    <row r="194" spans="2:70" x14ac:dyDescent="0.2">
      <c r="B194" s="23">
        <v>0.42345666086880052</v>
      </c>
      <c r="C194" s="23">
        <v>7.3362418948955788E-2</v>
      </c>
      <c r="D194" s="23">
        <v>7.720496200289495E-2</v>
      </c>
      <c r="E194" s="23">
        <v>0.57740403488409509</v>
      </c>
      <c r="F194" s="23">
        <v>0.4408742957642986</v>
      </c>
      <c r="G194" s="23">
        <v>0.19531808416728158</v>
      </c>
      <c r="H194" s="23">
        <v>0.15197451112371829</v>
      </c>
      <c r="I194" s="23">
        <v>0.78741800446072052</v>
      </c>
      <c r="J194" s="23">
        <v>0.70556017645648472</v>
      </c>
      <c r="K194" s="23">
        <v>0.58377711700919066</v>
      </c>
      <c r="L194" s="23">
        <v>0.56200336890640334</v>
      </c>
      <c r="M194" s="23">
        <v>0.98785617285584437</v>
      </c>
      <c r="N194" s="23">
        <v>0.10625562032290403</v>
      </c>
      <c r="O194" s="23">
        <v>0.71119688188592645</v>
      </c>
      <c r="P194" s="23">
        <v>0.23146539640532549</v>
      </c>
      <c r="Q194" s="23">
        <v>0.82850810679454712</v>
      </c>
      <c r="R194" s="23">
        <v>0.54384976015819897</v>
      </c>
      <c r="S194" s="23">
        <v>0.51996657764422849</v>
      </c>
      <c r="T194" s="23">
        <v>0.172430155812478</v>
      </c>
      <c r="U194" s="23">
        <v>0.62499160970758716</v>
      </c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</row>
    <row r="195" spans="2:70" x14ac:dyDescent="0.2">
      <c r="B195" s="23">
        <v>0.53502043691028622</v>
      </c>
      <c r="C195" s="23">
        <v>0.83978588689392486</v>
      </c>
      <c r="D195" s="23">
        <v>1.2615738179625469E-2</v>
      </c>
      <c r="E195" s="23">
        <v>0.93354704001348154</v>
      </c>
      <c r="F195" s="23">
        <v>0.18776065345921833</v>
      </c>
      <c r="G195" s="23">
        <v>7.4134502951712422E-2</v>
      </c>
      <c r="H195" s="23">
        <v>0.13411515695501508</v>
      </c>
      <c r="I195" s="23">
        <v>0.36043069646931269</v>
      </c>
      <c r="J195" s="23">
        <v>0.66722772573393618</v>
      </c>
      <c r="K195" s="23">
        <v>0.92447428133102882</v>
      </c>
      <c r="L195" s="23">
        <v>0.48028928767391443</v>
      </c>
      <c r="M195" s="23">
        <v>0.74090319354468392</v>
      </c>
      <c r="N195" s="23">
        <v>0.47042449863490521</v>
      </c>
      <c r="O195" s="23">
        <v>0.7059952281392684</v>
      </c>
      <c r="P195" s="23">
        <v>0.57901426458603189</v>
      </c>
      <c r="Q195" s="23">
        <v>0.79466147653450103</v>
      </c>
      <c r="R195" s="23">
        <v>0.97773434641043744</v>
      </c>
      <c r="S195" s="23">
        <v>0.38653235759978133</v>
      </c>
      <c r="T195" s="23">
        <v>0.78093997051751496</v>
      </c>
      <c r="U195" s="23">
        <v>0.59397378114277277</v>
      </c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</row>
    <row r="196" spans="2:70" x14ac:dyDescent="0.2">
      <c r="B196" s="23">
        <v>0.19516473254448041</v>
      </c>
      <c r="C196" s="23">
        <v>0.23359725248486596</v>
      </c>
      <c r="D196" s="23">
        <v>0.74955718489143086</v>
      </c>
      <c r="E196" s="23">
        <v>0.72934079680928587</v>
      </c>
      <c r="F196" s="23">
        <v>0.31660302241022698</v>
      </c>
      <c r="G196" s="23">
        <v>0.70792967604433799</v>
      </c>
      <c r="H196" s="23">
        <v>0.89646400265556225</v>
      </c>
      <c r="I196" s="23">
        <v>0.73921269573306148</v>
      </c>
      <c r="J196" s="23">
        <v>0.23962280811246051</v>
      </c>
      <c r="K196" s="23">
        <v>5.9957445929372355E-2</v>
      </c>
      <c r="L196" s="23">
        <v>0.35371574626358415</v>
      </c>
      <c r="M196" s="23">
        <v>0.62385510203318717</v>
      </c>
      <c r="N196" s="23">
        <v>0.83419327790126885</v>
      </c>
      <c r="O196" s="23">
        <v>0.51216801222678399</v>
      </c>
      <c r="P196" s="23">
        <v>7.9165384230447833E-2</v>
      </c>
      <c r="Q196" s="23">
        <v>0.51254081418319397</v>
      </c>
      <c r="R196" s="23">
        <v>0.30004567535082627</v>
      </c>
      <c r="S196" s="23">
        <v>0.97447747168018362</v>
      </c>
      <c r="T196" s="23">
        <v>0.98325100411194311</v>
      </c>
      <c r="U196" s="23">
        <v>0.41049794249784644</v>
      </c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</row>
    <row r="197" spans="2:70" x14ac:dyDescent="0.2">
      <c r="B197" s="23">
        <v>0.59211743314766863</v>
      </c>
      <c r="C197" s="23">
        <v>0.59906526370110325</v>
      </c>
      <c r="D197" s="23">
        <v>0.44680743957470148</v>
      </c>
      <c r="E197" s="23">
        <v>0.12113801712430272</v>
      </c>
      <c r="F197" s="23">
        <v>0.35985725981576744</v>
      </c>
      <c r="G197" s="23">
        <v>0.56561795475584975</v>
      </c>
      <c r="H197" s="23">
        <v>0.12523830182351348</v>
      </c>
      <c r="I197" s="23">
        <v>0.52059998193353585</v>
      </c>
      <c r="J197" s="23">
        <v>0.79444306790688468</v>
      </c>
      <c r="K197" s="23">
        <v>0.59435049684927532</v>
      </c>
      <c r="L197" s="23">
        <v>0.38550973710360459</v>
      </c>
      <c r="M197" s="23">
        <v>0.87926365822241492</v>
      </c>
      <c r="N197" s="23">
        <v>0.96516660397289311</v>
      </c>
      <c r="O197" s="23">
        <v>0.6043225610727424</v>
      </c>
      <c r="P197" s="23">
        <v>0.98800580796511228</v>
      </c>
      <c r="Q197" s="23">
        <v>2.8376502666775605E-2</v>
      </c>
      <c r="R197" s="23">
        <v>0.15302811890341261</v>
      </c>
      <c r="S197" s="23">
        <v>2.122028254796704E-2</v>
      </c>
      <c r="T197" s="23">
        <v>0.532520467355452</v>
      </c>
      <c r="U197" s="23">
        <v>0.39136661568144393</v>
      </c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</row>
    <row r="198" spans="2:70" x14ac:dyDescent="0.2">
      <c r="B198" s="23">
        <v>0.91162956942168583</v>
      </c>
      <c r="C198" s="23">
        <v>0.45748399654869132</v>
      </c>
      <c r="D198" s="23">
        <v>0.14928855798591556</v>
      </c>
      <c r="E198" s="23">
        <v>0.86720656994436329</v>
      </c>
      <c r="F198" s="23">
        <v>0.66682787265167232</v>
      </c>
      <c r="G198" s="23">
        <v>0.68947074545721554</v>
      </c>
      <c r="H198" s="23">
        <v>3.4614994728971782E-2</v>
      </c>
      <c r="I198" s="23">
        <v>4.9730245285333208E-3</v>
      </c>
      <c r="J198" s="23">
        <v>0.61279033793690718</v>
      </c>
      <c r="K198" s="23">
        <v>0.48001322448160488</v>
      </c>
      <c r="L198" s="23">
        <v>7.6247099343635605E-2</v>
      </c>
      <c r="M198" s="23">
        <v>7.8074336595023275E-2</v>
      </c>
      <c r="N198" s="23">
        <v>0.73312440048298844</v>
      </c>
      <c r="O198" s="23">
        <v>0.89269674982384772</v>
      </c>
      <c r="P198" s="23">
        <v>0.45906771219269504</v>
      </c>
      <c r="Q198" s="23">
        <v>0.96057767462305899</v>
      </c>
      <c r="R198" s="23">
        <v>0.94473426696859841</v>
      </c>
      <c r="S198" s="23">
        <v>6.5577363178662917E-2</v>
      </c>
      <c r="T198" s="23">
        <v>0.11266887158136196</v>
      </c>
      <c r="U198" s="23">
        <v>0.10663762369619934</v>
      </c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</row>
    <row r="199" spans="2:70" x14ac:dyDescent="0.2">
      <c r="B199" s="23">
        <v>0.14162030628932454</v>
      </c>
      <c r="C199" s="23">
        <v>0.44212156884969434</v>
      </c>
      <c r="D199" s="23">
        <v>0.4290185878753392</v>
      </c>
      <c r="E199" s="23">
        <v>0.56782631601810396</v>
      </c>
      <c r="F199" s="23">
        <v>0.68152435190355787</v>
      </c>
      <c r="G199" s="23">
        <v>0.61413828061889919</v>
      </c>
      <c r="H199" s="23">
        <v>1.3947391934265974E-2</v>
      </c>
      <c r="I199" s="23">
        <v>0.8647613403673986</v>
      </c>
      <c r="J199" s="23">
        <v>0.44309142999713469</v>
      </c>
      <c r="K199" s="23">
        <v>0.81690023038939641</v>
      </c>
      <c r="L199" s="23">
        <v>0.63845917704081634</v>
      </c>
      <c r="M199" s="23">
        <v>0.8826117888629943</v>
      </c>
      <c r="N199" s="23">
        <v>0.5977623147027612</v>
      </c>
      <c r="O199" s="23">
        <v>0.27900258442729053</v>
      </c>
      <c r="P199" s="23">
        <v>0.90987411308462651</v>
      </c>
      <c r="Q199" s="23">
        <v>0.90551951708706913</v>
      </c>
      <c r="R199" s="23">
        <v>0.5619159217671218</v>
      </c>
      <c r="S199" s="23">
        <v>0.55274255416184759</v>
      </c>
      <c r="T199" s="23">
        <v>0.62657892410232008</v>
      </c>
      <c r="U199" s="23">
        <v>0.75099297507540574</v>
      </c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</row>
    <row r="200" spans="2:70" x14ac:dyDescent="0.2">
      <c r="B200" s="23">
        <v>0.35234747183230497</v>
      </c>
      <c r="C200" s="23">
        <v>0.44434070871363718</v>
      </c>
      <c r="D200" s="23">
        <v>0.79911236843829903</v>
      </c>
      <c r="E200" s="23">
        <v>0.16028326917878799</v>
      </c>
      <c r="F200" s="23">
        <v>1.7036701880576821E-2</v>
      </c>
      <c r="G200" s="23">
        <v>0.86529847605872834</v>
      </c>
      <c r="H200" s="23">
        <v>0.30176955908311875</v>
      </c>
      <c r="I200" s="23">
        <v>0.74372684207422768</v>
      </c>
      <c r="J200" s="23">
        <v>0.78202267826975791</v>
      </c>
      <c r="K200" s="23">
        <v>0.53160278649433113</v>
      </c>
      <c r="L200" s="23">
        <v>0.57117890021091777</v>
      </c>
      <c r="M200" s="23">
        <v>0.58796074944321508</v>
      </c>
      <c r="N200" s="23">
        <v>0.69345131597504472</v>
      </c>
      <c r="O200" s="23">
        <v>0.18679044507912268</v>
      </c>
      <c r="P200" s="23">
        <v>0.91220642576061228</v>
      </c>
      <c r="Q200" s="23">
        <v>0.29008239339182651</v>
      </c>
      <c r="R200" s="23">
        <v>0.74906542944865995</v>
      </c>
      <c r="S200" s="23">
        <v>9.7042172802807358E-2</v>
      </c>
      <c r="T200" s="23">
        <v>0.56596234034869564</v>
      </c>
      <c r="U200" s="23">
        <v>0.24986130661301287</v>
      </c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</row>
    <row r="201" spans="2:70" x14ac:dyDescent="0.2">
      <c r="B201" s="23">
        <v>0.28242920112266856</v>
      </c>
      <c r="C201" s="23">
        <v>0.74849512377131899</v>
      </c>
      <c r="D201" s="23">
        <v>0.20449173187132574</v>
      </c>
      <c r="E201" s="23">
        <v>0.59376915365740368</v>
      </c>
      <c r="F201" s="23">
        <v>9.5966773560715035E-2</v>
      </c>
      <c r="G201" s="23">
        <v>0.93378051396557693</v>
      </c>
      <c r="H201" s="23">
        <v>7.6142519385018481E-3</v>
      </c>
      <c r="I201" s="23">
        <v>0.8854466196860189</v>
      </c>
      <c r="J201" s="23">
        <v>0.6809754561678768</v>
      </c>
      <c r="K201" s="23">
        <v>0.33273335626714506</v>
      </c>
      <c r="L201" s="23">
        <v>1.7752286750191137E-2</v>
      </c>
      <c r="M201" s="23">
        <v>0.54660310899638742</v>
      </c>
      <c r="N201" s="23">
        <v>0.48959191005275271</v>
      </c>
      <c r="O201" s="23">
        <v>0.16775409428901555</v>
      </c>
      <c r="P201" s="23">
        <v>0.98233465897790917</v>
      </c>
      <c r="Q201" s="23">
        <v>0.53762661116217358</v>
      </c>
      <c r="R201" s="23">
        <v>0.21444836821072544</v>
      </c>
      <c r="S201" s="23">
        <v>0.70773940580446049</v>
      </c>
      <c r="T201" s="23">
        <v>0.27211553385012321</v>
      </c>
      <c r="U201" s="23">
        <v>3.1214371994134904E-2</v>
      </c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</row>
    <row r="202" spans="2:70" x14ac:dyDescent="0.2">
      <c r="B202" s="23">
        <v>3.4103343804942288E-2</v>
      </c>
      <c r="C202" s="23">
        <v>0.14534221782488266</v>
      </c>
      <c r="D202" s="23">
        <v>0.42863836923511545</v>
      </c>
      <c r="E202" s="23">
        <v>0.85718464442647446</v>
      </c>
      <c r="F202" s="23">
        <v>0.25839997754840494</v>
      </c>
      <c r="G202" s="23">
        <v>0.52766109815123785</v>
      </c>
      <c r="H202" s="23">
        <v>0.64035528073938774</v>
      </c>
      <c r="I202" s="23">
        <v>0.35908476275870715</v>
      </c>
      <c r="J202" s="23">
        <v>0.26598824471363081</v>
      </c>
      <c r="K202" s="23">
        <v>0.41760678840197796</v>
      </c>
      <c r="L202" s="23">
        <v>0.55261824325836395</v>
      </c>
      <c r="M202" s="23">
        <v>3.0529106668389483E-2</v>
      </c>
      <c r="N202" s="23">
        <v>0.11368336179719862</v>
      </c>
      <c r="O202" s="23">
        <v>7.1273144637539088E-2</v>
      </c>
      <c r="P202" s="23">
        <v>0.31578833926025052</v>
      </c>
      <c r="Q202" s="23">
        <v>0.23092570200196472</v>
      </c>
      <c r="R202" s="23">
        <v>0.11472217091200243</v>
      </c>
      <c r="S202" s="23">
        <v>0.42759794182316291</v>
      </c>
      <c r="T202" s="23">
        <v>0.5050293708078728</v>
      </c>
      <c r="U202" s="23">
        <v>0.36938779227255947</v>
      </c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</row>
    <row r="205" spans="2:70" x14ac:dyDescent="0.2">
      <c r="B205" s="37"/>
    </row>
    <row r="206" spans="2:70" x14ac:dyDescent="0.2">
      <c r="B206" s="37"/>
    </row>
  </sheetData>
  <phoneticPr fontId="3" type="noConversion"/>
  <pageMargins left="0.75" right="0.75" top="1" bottom="1" header="0.5" footer="0.5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B6" sqref="B6"/>
    </sheetView>
  </sheetViews>
  <sheetFormatPr defaultColWidth="8.85546875" defaultRowHeight="12.75" x14ac:dyDescent="0.2"/>
  <cols>
    <col min="2" max="2" width="25.7109375" customWidth="1"/>
    <col min="3" max="5" width="9.28515625" bestFit="1" customWidth="1"/>
    <col min="6" max="6" width="10" customWidth="1"/>
  </cols>
  <sheetData>
    <row r="1" spans="1:6" ht="15.75" x14ac:dyDescent="0.25">
      <c r="A1" s="2" t="s">
        <v>18</v>
      </c>
    </row>
    <row r="3" spans="1:6" x14ac:dyDescent="0.2">
      <c r="B3" s="1" t="s">
        <v>1</v>
      </c>
      <c r="C3" s="1" t="s">
        <v>2</v>
      </c>
      <c r="D3" s="1" t="s">
        <v>3</v>
      </c>
      <c r="E3" s="1" t="s">
        <v>4</v>
      </c>
    </row>
    <row r="4" spans="1:6" x14ac:dyDescent="0.2">
      <c r="B4" s="1"/>
      <c r="C4" s="1"/>
      <c r="D4" s="1"/>
      <c r="E4" s="1"/>
    </row>
    <row r="5" spans="1:6" x14ac:dyDescent="0.2">
      <c r="B5" t="s">
        <v>5</v>
      </c>
      <c r="C5" s="3">
        <f>20*200</f>
        <v>4000</v>
      </c>
      <c r="D5" s="4">
        <f>COUNT(Data!$B$3:$U$202)</f>
        <v>4000</v>
      </c>
      <c r="E5" s="4">
        <f>D5-C5</f>
        <v>0</v>
      </c>
      <c r="F5" s="6" t="str">
        <f>IF(E5=0,"OK","Error")</f>
        <v>OK</v>
      </c>
    </row>
    <row r="6" spans="1:6" x14ac:dyDescent="0.2">
      <c r="B6" t="s">
        <v>6</v>
      </c>
      <c r="C6" s="11">
        <f>1/2</f>
        <v>0.5</v>
      </c>
      <c r="D6" s="12">
        <f>AVERAGE(Data!$B$3:$U$202)</f>
        <v>0.49983515124154221</v>
      </c>
      <c r="E6" s="12">
        <f>D6-C6</f>
        <v>-1.6484875845779179E-4</v>
      </c>
      <c r="F6" s="6" t="str">
        <f>IF(E6^2&lt;$C$11^2,"OK","Error")</f>
        <v>OK</v>
      </c>
    </row>
    <row r="7" spans="1:6" x14ac:dyDescent="0.2">
      <c r="B7" t="s">
        <v>14</v>
      </c>
      <c r="C7" s="11">
        <f>(1/12)^0.5</f>
        <v>0.28867513459481287</v>
      </c>
      <c r="D7" s="12">
        <f>STDEV(Data!$B$3:$U$202)</f>
        <v>0.28682160051162503</v>
      </c>
      <c r="E7" s="12">
        <f>D7-C7</f>
        <v>-1.8535340831878355E-3</v>
      </c>
      <c r="F7" s="6" t="str">
        <f>IF(E7^2&lt;$C$11^2,"OK","Error")</f>
        <v>OK</v>
      </c>
    </row>
    <row r="8" spans="1:6" x14ac:dyDescent="0.2">
      <c r="B8" t="s">
        <v>7</v>
      </c>
      <c r="C8" s="9">
        <v>0</v>
      </c>
      <c r="D8" s="10">
        <f>COUNTIF(Data!$B$3:$U$202,"&lt;0")</f>
        <v>0</v>
      </c>
      <c r="E8" s="10">
        <f>D8-C8</f>
        <v>0</v>
      </c>
      <c r="F8" s="6" t="str">
        <f>IF(E8=0,"OK","Error")</f>
        <v>OK</v>
      </c>
    </row>
    <row r="9" spans="1:6" x14ac:dyDescent="0.2">
      <c r="B9" t="s">
        <v>40</v>
      </c>
      <c r="C9" s="9">
        <v>0</v>
      </c>
      <c r="D9" s="10">
        <f>COUNTIF(Data!$B$3:$U$202,"&gt;1")</f>
        <v>0</v>
      </c>
      <c r="E9" s="10">
        <f>D9-C9</f>
        <v>0</v>
      </c>
      <c r="F9" s="6" t="str">
        <f>IF(E9=0,"OK","Error")</f>
        <v>OK</v>
      </c>
    </row>
    <row r="11" spans="1:6" x14ac:dyDescent="0.2">
      <c r="B11" t="s">
        <v>15</v>
      </c>
      <c r="C11" s="7">
        <v>5.0000000000000001E-3</v>
      </c>
    </row>
    <row r="13" spans="1:6" x14ac:dyDescent="0.2">
      <c r="B13" t="s">
        <v>8</v>
      </c>
    </row>
    <row r="14" spans="1:6" x14ac:dyDescent="0.2">
      <c r="C14" t="s">
        <v>9</v>
      </c>
      <c r="D14" t="s">
        <v>10</v>
      </c>
    </row>
    <row r="15" spans="1:6" x14ac:dyDescent="0.2">
      <c r="C15" t="s">
        <v>11</v>
      </c>
      <c r="D15" t="s">
        <v>12</v>
      </c>
      <c r="E15" t="s">
        <v>13</v>
      </c>
    </row>
    <row r="16" spans="1:6" x14ac:dyDescent="0.2">
      <c r="E16" s="1" t="s">
        <v>3</v>
      </c>
      <c r="F16" s="1" t="s">
        <v>2</v>
      </c>
    </row>
    <row r="17" spans="3:6" x14ac:dyDescent="0.2">
      <c r="C17" s="9">
        <v>0.1</v>
      </c>
      <c r="D17" s="4">
        <f>COUNTIF(Data!$B$3:$U$202,"&lt;"&amp;C17)</f>
        <v>383</v>
      </c>
      <c r="E17" s="4">
        <f>D17-D16</f>
        <v>383</v>
      </c>
      <c r="F17" s="4">
        <f>C$5*C$17</f>
        <v>400</v>
      </c>
    </row>
    <row r="18" spans="3:6" x14ac:dyDescent="0.2">
      <c r="C18">
        <f>C17+C$17</f>
        <v>0.2</v>
      </c>
      <c r="D18" s="4">
        <f>COUNTIF(Data!$B$3:$U$202,"&lt;"&amp;C18)</f>
        <v>791</v>
      </c>
      <c r="E18" s="4">
        <f t="shared" ref="E18:E26" si="0">D18-D17</f>
        <v>408</v>
      </c>
      <c r="F18" s="4">
        <f t="shared" ref="F18:F26" si="1">C$5*C$17</f>
        <v>400</v>
      </c>
    </row>
    <row r="19" spans="3:6" x14ac:dyDescent="0.2">
      <c r="C19">
        <f t="shared" ref="C19:C26" si="2">C18+C$17</f>
        <v>0.30000000000000004</v>
      </c>
      <c r="D19" s="4">
        <f>COUNTIF(Data!$B$3:$U$202,"&lt;"&amp;C19)</f>
        <v>1198</v>
      </c>
      <c r="E19" s="4">
        <f t="shared" si="0"/>
        <v>407</v>
      </c>
      <c r="F19" s="4">
        <f t="shared" si="1"/>
        <v>400</v>
      </c>
    </row>
    <row r="20" spans="3:6" x14ac:dyDescent="0.2">
      <c r="C20">
        <f t="shared" si="2"/>
        <v>0.4</v>
      </c>
      <c r="D20" s="4">
        <f>COUNTIF(Data!$B$3:$U$202,"&lt;"&amp;C20)</f>
        <v>1604</v>
      </c>
      <c r="E20" s="4">
        <f t="shared" si="0"/>
        <v>406</v>
      </c>
      <c r="F20" s="4">
        <f t="shared" si="1"/>
        <v>400</v>
      </c>
    </row>
    <row r="21" spans="3:6" x14ac:dyDescent="0.2">
      <c r="C21">
        <f t="shared" si="2"/>
        <v>0.5</v>
      </c>
      <c r="D21" s="4">
        <f>COUNTIF(Data!$B$3:$U$202,"&lt;"&amp;C21)</f>
        <v>2011</v>
      </c>
      <c r="E21" s="4">
        <f t="shared" si="0"/>
        <v>407</v>
      </c>
      <c r="F21" s="4">
        <f t="shared" si="1"/>
        <v>400</v>
      </c>
    </row>
    <row r="22" spans="3:6" x14ac:dyDescent="0.2">
      <c r="C22">
        <f t="shared" si="2"/>
        <v>0.6</v>
      </c>
      <c r="D22" s="4">
        <f>COUNTIF(Data!$B$3:$U$202,"&lt;"&amp;C22)</f>
        <v>2408</v>
      </c>
      <c r="E22" s="4">
        <f t="shared" si="0"/>
        <v>397</v>
      </c>
      <c r="F22" s="4">
        <f t="shared" si="1"/>
        <v>400</v>
      </c>
    </row>
    <row r="23" spans="3:6" x14ac:dyDescent="0.2">
      <c r="C23">
        <f t="shared" si="2"/>
        <v>0.7</v>
      </c>
      <c r="D23" s="4">
        <f>COUNTIF(Data!$B$3:$U$202,"&lt;"&amp;C23)</f>
        <v>2809</v>
      </c>
      <c r="E23" s="4">
        <f t="shared" si="0"/>
        <v>401</v>
      </c>
      <c r="F23" s="4">
        <f t="shared" si="1"/>
        <v>400</v>
      </c>
    </row>
    <row r="24" spans="3:6" x14ac:dyDescent="0.2">
      <c r="C24">
        <f t="shared" si="2"/>
        <v>0.79999999999999993</v>
      </c>
      <c r="D24" s="4">
        <f>COUNTIF(Data!$B$3:$U$202,"&lt;"&amp;C24)</f>
        <v>3197</v>
      </c>
      <c r="E24" s="4">
        <f t="shared" si="0"/>
        <v>388</v>
      </c>
      <c r="F24" s="4">
        <f t="shared" si="1"/>
        <v>400</v>
      </c>
    </row>
    <row r="25" spans="3:6" x14ac:dyDescent="0.2">
      <c r="C25">
        <f t="shared" si="2"/>
        <v>0.89999999999999991</v>
      </c>
      <c r="D25" s="4">
        <f>COUNTIF(Data!$B$3:$U$202,"&lt;"&amp;C25)</f>
        <v>3609</v>
      </c>
      <c r="E25" s="4">
        <f t="shared" si="0"/>
        <v>412</v>
      </c>
      <c r="F25" s="4">
        <f t="shared" si="1"/>
        <v>400</v>
      </c>
    </row>
    <row r="26" spans="3:6" x14ac:dyDescent="0.2">
      <c r="C26" s="8">
        <f t="shared" si="2"/>
        <v>0.99999999999999989</v>
      </c>
      <c r="D26" s="4">
        <f>COUNTIF(Data!$B$3:$U$202,"&lt;"&amp;C26)</f>
        <v>4000</v>
      </c>
      <c r="E26" s="4">
        <f t="shared" si="0"/>
        <v>391</v>
      </c>
      <c r="F26" s="4">
        <f t="shared" si="1"/>
        <v>400</v>
      </c>
    </row>
    <row r="28" spans="3:6" x14ac:dyDescent="0.2">
      <c r="C28" s="14" t="s">
        <v>16</v>
      </c>
      <c r="E28" s="5">
        <f>SUM(E17:E26)</f>
        <v>4000</v>
      </c>
      <c r="F28" s="5">
        <f>SUM(F17:F26)</f>
        <v>4000</v>
      </c>
    </row>
    <row r="29" spans="3:6" x14ac:dyDescent="0.2">
      <c r="E29" s="16" t="str">
        <f>IF(E28=C5,"OK","Error")</f>
        <v>OK</v>
      </c>
      <c r="F29" s="16" t="str">
        <f>IF(F28=D5,"OK","Error")</f>
        <v>OK</v>
      </c>
    </row>
  </sheetData>
  <phoneticPr fontId="11" type="noConversion"/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26"/>
  <sheetViews>
    <sheetView workbookViewId="0">
      <selection activeCell="D26" sqref="D26"/>
    </sheetView>
  </sheetViews>
  <sheetFormatPr defaultColWidth="8.85546875" defaultRowHeight="12.75" x14ac:dyDescent="0.2"/>
  <cols>
    <col min="3" max="3" width="14.85546875" bestFit="1" customWidth="1"/>
    <col min="5" max="5" width="16" bestFit="1" customWidth="1"/>
  </cols>
  <sheetData>
    <row r="3" spans="3:6" x14ac:dyDescent="0.2">
      <c r="C3" s="43" t="s">
        <v>41</v>
      </c>
      <c r="D3" s="32">
        <v>2500000</v>
      </c>
      <c r="E3" s="41" t="s">
        <v>42</v>
      </c>
    </row>
    <row r="4" spans="3:6" x14ac:dyDescent="0.2">
      <c r="C4" s="35" t="s">
        <v>36</v>
      </c>
      <c r="D4" s="44">
        <v>7.4999999999999997E-3</v>
      </c>
      <c r="E4" s="41" t="s">
        <v>39</v>
      </c>
    </row>
    <row r="5" spans="3:6" x14ac:dyDescent="0.2">
      <c r="C5" s="22"/>
    </row>
    <row r="8" spans="3:6" x14ac:dyDescent="0.2">
      <c r="C8" s="35" t="s">
        <v>27</v>
      </c>
      <c r="D8" s="35" t="s">
        <v>28</v>
      </c>
      <c r="E8" s="35" t="s">
        <v>34</v>
      </c>
    </row>
    <row r="9" spans="3:6" x14ac:dyDescent="0.2">
      <c r="C9" s="32">
        <v>0</v>
      </c>
      <c r="D9" s="32">
        <v>0.19989999999999999</v>
      </c>
      <c r="E9" s="33">
        <v>-0.02</v>
      </c>
    </row>
    <row r="10" spans="3:6" x14ac:dyDescent="0.2">
      <c r="C10" s="32">
        <v>0.2</v>
      </c>
      <c r="D10" s="32">
        <v>0.39989999999999998</v>
      </c>
      <c r="E10" s="33">
        <v>-0.01</v>
      </c>
    </row>
    <row r="11" spans="3:6" x14ac:dyDescent="0.2">
      <c r="C11" s="32">
        <v>0.4</v>
      </c>
      <c r="D11" s="32">
        <v>0.59989999999999999</v>
      </c>
      <c r="E11" s="33">
        <v>0</v>
      </c>
    </row>
    <row r="12" spans="3:6" x14ac:dyDescent="0.2">
      <c r="C12" s="32">
        <v>0.6</v>
      </c>
      <c r="D12" s="32">
        <v>0.79990000000000006</v>
      </c>
      <c r="E12" s="33">
        <v>0.02</v>
      </c>
    </row>
    <row r="13" spans="3:6" x14ac:dyDescent="0.2">
      <c r="C13" s="32">
        <v>0.8</v>
      </c>
      <c r="D13" s="32">
        <v>1</v>
      </c>
      <c r="E13" s="33">
        <v>0.04</v>
      </c>
      <c r="F13" s="41" t="s">
        <v>43</v>
      </c>
    </row>
    <row r="17" spans="3:6" x14ac:dyDescent="0.2">
      <c r="C17" t="s">
        <v>47</v>
      </c>
    </row>
    <row r="19" spans="3:6" x14ac:dyDescent="0.2">
      <c r="C19" s="35" t="s">
        <v>27</v>
      </c>
      <c r="D19" s="35" t="s">
        <v>28</v>
      </c>
      <c r="E19" s="35" t="s">
        <v>34</v>
      </c>
    </row>
    <row r="20" spans="3:6" x14ac:dyDescent="0.2">
      <c r="C20" s="32">
        <v>0</v>
      </c>
      <c r="D20" s="32">
        <v>0.19989999999999999</v>
      </c>
      <c r="E20" s="33">
        <v>-0.04</v>
      </c>
    </row>
    <row r="21" spans="3:6" x14ac:dyDescent="0.2">
      <c r="C21" s="32">
        <v>0.2</v>
      </c>
      <c r="D21" s="32">
        <v>0.39989999999999998</v>
      </c>
      <c r="E21" s="33">
        <v>0</v>
      </c>
    </row>
    <row r="22" spans="3:6" x14ac:dyDescent="0.2">
      <c r="C22" s="32">
        <v>0.4</v>
      </c>
      <c r="D22" s="32">
        <v>0.59989999999999999</v>
      </c>
      <c r="E22" s="33">
        <v>0.02</v>
      </c>
    </row>
    <row r="23" spans="3:6" x14ac:dyDescent="0.2">
      <c r="C23" s="32">
        <v>0.6</v>
      </c>
      <c r="D23" s="32">
        <v>0.79990000000000006</v>
      </c>
      <c r="E23" s="33">
        <v>0.04</v>
      </c>
    </row>
    <row r="24" spans="3:6" x14ac:dyDescent="0.2">
      <c r="C24" s="32">
        <v>0.8</v>
      </c>
      <c r="D24" s="32">
        <v>1</v>
      </c>
      <c r="E24" s="33">
        <v>0.1</v>
      </c>
      <c r="F24" s="41" t="s">
        <v>44</v>
      </c>
    </row>
    <row r="26" spans="3:6" x14ac:dyDescent="0.2">
      <c r="C26" s="32" t="s">
        <v>48</v>
      </c>
      <c r="D26" s="32">
        <v>5</v>
      </c>
      <c r="E26" s="41" t="s">
        <v>49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22"/>
  <sheetViews>
    <sheetView topLeftCell="G1" workbookViewId="0">
      <selection activeCell="AB15" sqref="AB15"/>
    </sheetView>
  </sheetViews>
  <sheetFormatPr defaultColWidth="8.85546875" defaultRowHeight="12.75" x14ac:dyDescent="0.2"/>
  <cols>
    <col min="1" max="1" width="11.140625" customWidth="1"/>
    <col min="2" max="2" width="8.85546875" bestFit="1" customWidth="1"/>
    <col min="3" max="3" width="6.85546875" customWidth="1"/>
    <col min="4" max="6" width="6.28515625" bestFit="1" customWidth="1"/>
    <col min="7" max="7" width="28.85546875" customWidth="1"/>
    <col min="8" max="12" width="6.28515625" bestFit="1" customWidth="1"/>
    <col min="13" max="13" width="7.28515625" customWidth="1"/>
    <col min="14" max="14" width="6.28515625" bestFit="1" customWidth="1"/>
    <col min="15" max="15" width="6.7109375" bestFit="1" customWidth="1"/>
    <col min="16" max="22" width="6.28515625" bestFit="1" customWidth="1"/>
    <col min="23" max="23" width="6.42578125" customWidth="1"/>
    <col min="24" max="24" width="11.7109375" customWidth="1"/>
    <col min="25" max="25" width="5.28515625" customWidth="1"/>
    <col min="26" max="26" width="16" customWidth="1"/>
    <col min="27" max="46" width="11.28515625" bestFit="1" customWidth="1"/>
    <col min="47" max="47" width="7" customWidth="1"/>
    <col min="50" max="50" width="26.140625" bestFit="1" customWidth="1"/>
    <col min="52" max="52" width="25.7109375" customWidth="1"/>
    <col min="53" max="53" width="11.28515625" bestFit="1" customWidth="1"/>
    <col min="55" max="55" width="23" bestFit="1" customWidth="1"/>
  </cols>
  <sheetData>
    <row r="1" spans="1:56" ht="15.75" x14ac:dyDescent="0.25">
      <c r="A1" s="2" t="s">
        <v>45</v>
      </c>
      <c r="B1" s="2"/>
    </row>
    <row r="2" spans="1:56" ht="15.75" x14ac:dyDescent="0.25">
      <c r="A2" s="2"/>
      <c r="B2" s="2"/>
    </row>
    <row r="3" spans="1:56" x14ac:dyDescent="0.2">
      <c r="C3" s="32" t="s">
        <v>27</v>
      </c>
      <c r="D3" s="32" t="s">
        <v>28</v>
      </c>
      <c r="E3" s="32" t="s">
        <v>31</v>
      </c>
      <c r="M3" s="1"/>
      <c r="X3" s="1"/>
      <c r="Y3" s="1"/>
    </row>
    <row r="4" spans="1:56" ht="12.75" customHeight="1" x14ac:dyDescent="0.2">
      <c r="C4" s="42">
        <v>0</v>
      </c>
      <c r="D4" s="42">
        <v>0.2</v>
      </c>
      <c r="E4" s="36">
        <f>Parameters!E9</f>
        <v>-0.02</v>
      </c>
      <c r="H4" s="30">
        <f>(D4-C4)*E4</f>
        <v>-4.0000000000000001E-3</v>
      </c>
    </row>
    <row r="5" spans="1:56" x14ac:dyDescent="0.2">
      <c r="C5" s="42">
        <v>0.2</v>
      </c>
      <c r="D5" s="42">
        <v>0.4</v>
      </c>
      <c r="E5" s="36">
        <f>Parameters!E10</f>
        <v>-0.01</v>
      </c>
      <c r="F5" s="14"/>
      <c r="H5" s="30">
        <f>(D5-C5)*E5</f>
        <v>-2E-3</v>
      </c>
      <c r="M5" s="14"/>
      <c r="O5" s="18"/>
      <c r="P5" s="1"/>
      <c r="Q5" s="1"/>
      <c r="X5" s="14"/>
      <c r="Y5" s="4"/>
      <c r="Z5" s="20"/>
      <c r="AB5" s="1"/>
      <c r="AC5" s="1"/>
    </row>
    <row r="6" spans="1:56" x14ac:dyDescent="0.2">
      <c r="C6" s="42">
        <v>0.4</v>
      </c>
      <c r="D6" s="42">
        <v>0.6</v>
      </c>
      <c r="E6" s="36">
        <f>Parameters!E11</f>
        <v>0</v>
      </c>
      <c r="F6" s="14"/>
      <c r="H6" s="30">
        <f>(D6-C6)*E6</f>
        <v>0</v>
      </c>
      <c r="O6" s="18"/>
      <c r="P6" s="1"/>
      <c r="Q6" s="1"/>
      <c r="Y6" s="18"/>
      <c r="Z6" s="20"/>
      <c r="AA6" s="18"/>
      <c r="AB6" s="1"/>
      <c r="AC6" s="1"/>
    </row>
    <row r="7" spans="1:56" x14ac:dyDescent="0.2">
      <c r="C7" s="42">
        <v>0.6</v>
      </c>
      <c r="D7" s="42">
        <v>0.8</v>
      </c>
      <c r="E7" s="36">
        <f>Parameters!E12</f>
        <v>0.02</v>
      </c>
      <c r="H7" s="30">
        <f>(D7-C7)*E7</f>
        <v>4.0000000000000018E-3</v>
      </c>
      <c r="M7" s="14"/>
      <c r="O7" s="20"/>
      <c r="P7" s="4"/>
      <c r="Q7" s="4"/>
      <c r="R7" s="6"/>
      <c r="X7" s="14"/>
      <c r="Y7" s="14"/>
      <c r="AB7" s="4"/>
      <c r="AC7" s="4"/>
    </row>
    <row r="8" spans="1:56" x14ac:dyDescent="0.2">
      <c r="C8" s="42">
        <v>0.8</v>
      </c>
      <c r="D8" s="42">
        <v>1</v>
      </c>
      <c r="E8" s="36">
        <f>Parameters!E13</f>
        <v>0.04</v>
      </c>
      <c r="H8" s="30">
        <f>(D8-C8)*E8</f>
        <v>7.9999999999999984E-3</v>
      </c>
      <c r="N8" s="9"/>
      <c r="O8" s="18"/>
      <c r="P8" s="17"/>
      <c r="Q8" s="12"/>
      <c r="R8" s="6"/>
      <c r="Z8" s="9"/>
      <c r="AA8" s="18"/>
      <c r="AB8" s="17"/>
      <c r="AC8" s="12"/>
    </row>
    <row r="9" spans="1:56" x14ac:dyDescent="0.2">
      <c r="C9" s="1"/>
      <c r="D9" s="15"/>
      <c r="G9" s="32" t="s">
        <v>35</v>
      </c>
      <c r="H9" s="38">
        <f>SUM(H4:H8)</f>
        <v>6.0000000000000001E-3</v>
      </c>
      <c r="M9" s="14"/>
      <c r="O9" s="21"/>
      <c r="P9" s="13"/>
      <c r="Q9" s="12"/>
    </row>
    <row r="10" spans="1:56" x14ac:dyDescent="0.2">
      <c r="A10" s="1" t="s">
        <v>19</v>
      </c>
      <c r="D10" s="9"/>
      <c r="P10" s="10"/>
      <c r="Q10" s="6"/>
      <c r="X10" s="1" t="s">
        <v>20</v>
      </c>
      <c r="AA10" s="45"/>
    </row>
    <row r="11" spans="1:56" x14ac:dyDescent="0.2">
      <c r="C11" s="1"/>
      <c r="D11" s="9"/>
      <c r="Z11" s="1" t="s">
        <v>26</v>
      </c>
      <c r="AA11" s="9"/>
    </row>
    <row r="12" spans="1:56" x14ac:dyDescent="0.2">
      <c r="C12" s="1"/>
      <c r="D12" s="9"/>
      <c r="Z12" s="1"/>
      <c r="AA12" s="9"/>
    </row>
    <row r="13" spans="1:56" x14ac:dyDescent="0.2">
      <c r="A13" t="s">
        <v>17</v>
      </c>
      <c r="C13">
        <v>1</v>
      </c>
      <c r="D13">
        <f>C13+1</f>
        <v>2</v>
      </c>
      <c r="E13">
        <f t="shared" ref="E13:V13" si="0">D13+1</f>
        <v>3</v>
      </c>
      <c r="F13">
        <f t="shared" si="0"/>
        <v>4</v>
      </c>
      <c r="G13">
        <f t="shared" si="0"/>
        <v>5</v>
      </c>
      <c r="H13">
        <f t="shared" si="0"/>
        <v>6</v>
      </c>
      <c r="I13">
        <f t="shared" si="0"/>
        <v>7</v>
      </c>
      <c r="J13">
        <f t="shared" si="0"/>
        <v>8</v>
      </c>
      <c r="K13">
        <f t="shared" si="0"/>
        <v>9</v>
      </c>
      <c r="L13">
        <f t="shared" si="0"/>
        <v>10</v>
      </c>
      <c r="M13">
        <f t="shared" si="0"/>
        <v>11</v>
      </c>
      <c r="N13">
        <f t="shared" si="0"/>
        <v>12</v>
      </c>
      <c r="O13">
        <f t="shared" si="0"/>
        <v>13</v>
      </c>
      <c r="P13">
        <f t="shared" si="0"/>
        <v>14</v>
      </c>
      <c r="Q13">
        <f t="shared" si="0"/>
        <v>15</v>
      </c>
      <c r="R13">
        <f t="shared" si="0"/>
        <v>16</v>
      </c>
      <c r="S13">
        <f t="shared" si="0"/>
        <v>17</v>
      </c>
      <c r="T13">
        <f t="shared" si="0"/>
        <v>18</v>
      </c>
      <c r="U13">
        <f t="shared" si="0"/>
        <v>19</v>
      </c>
      <c r="V13">
        <f t="shared" si="0"/>
        <v>20</v>
      </c>
      <c r="X13" t="s">
        <v>17</v>
      </c>
      <c r="Z13">
        <v>0</v>
      </c>
      <c r="AA13">
        <f>C13</f>
        <v>1</v>
      </c>
      <c r="AB13">
        <f t="shared" ref="AB13:AT13" si="1">D13</f>
        <v>2</v>
      </c>
      <c r="AC13">
        <f t="shared" si="1"/>
        <v>3</v>
      </c>
      <c r="AD13">
        <f t="shared" si="1"/>
        <v>4</v>
      </c>
      <c r="AE13">
        <f t="shared" si="1"/>
        <v>5</v>
      </c>
      <c r="AF13">
        <f t="shared" si="1"/>
        <v>6</v>
      </c>
      <c r="AG13">
        <f t="shared" si="1"/>
        <v>7</v>
      </c>
      <c r="AH13">
        <f t="shared" si="1"/>
        <v>8</v>
      </c>
      <c r="AI13">
        <f t="shared" si="1"/>
        <v>9</v>
      </c>
      <c r="AJ13">
        <f t="shared" si="1"/>
        <v>10</v>
      </c>
      <c r="AK13">
        <f t="shared" si="1"/>
        <v>11</v>
      </c>
      <c r="AL13">
        <f t="shared" si="1"/>
        <v>12</v>
      </c>
      <c r="AM13">
        <f t="shared" si="1"/>
        <v>13</v>
      </c>
      <c r="AN13">
        <f t="shared" si="1"/>
        <v>14</v>
      </c>
      <c r="AO13">
        <f t="shared" si="1"/>
        <v>15</v>
      </c>
      <c r="AP13">
        <f t="shared" si="1"/>
        <v>16</v>
      </c>
      <c r="AQ13">
        <f t="shared" si="1"/>
        <v>17</v>
      </c>
      <c r="AR13">
        <f t="shared" si="1"/>
        <v>18</v>
      </c>
      <c r="AS13">
        <f t="shared" si="1"/>
        <v>19</v>
      </c>
      <c r="AT13">
        <f t="shared" si="1"/>
        <v>20</v>
      </c>
      <c r="AV13" s="1" t="s">
        <v>24</v>
      </c>
      <c r="AW13" s="1"/>
      <c r="AX13" s="1" t="s">
        <v>52</v>
      </c>
      <c r="AY13" s="22"/>
      <c r="AZ13" s="1" t="s">
        <v>53</v>
      </c>
    </row>
    <row r="14" spans="1:56" x14ac:dyDescent="0.2">
      <c r="A14" s="22" t="s">
        <v>21</v>
      </c>
      <c r="X14" s="22" t="s">
        <v>21</v>
      </c>
      <c r="BC14" s="1"/>
    </row>
    <row r="15" spans="1:56" x14ac:dyDescent="0.2">
      <c r="A15">
        <v>1</v>
      </c>
      <c r="C15" s="30">
        <f>VLOOKUP(Data!B3,original_projection,3,TRUE)</f>
        <v>-0.02</v>
      </c>
      <c r="D15" s="30">
        <f>VLOOKUP(Data!C3,original_projection,3,TRUE)</f>
        <v>-0.02</v>
      </c>
      <c r="E15" s="30">
        <f>VLOOKUP(Data!D3,original_projection,3,TRUE)</f>
        <v>-0.02</v>
      </c>
      <c r="F15" s="30">
        <f>VLOOKUP(Data!E3,original_projection,3,TRUE)</f>
        <v>-0.01</v>
      </c>
      <c r="G15" s="30">
        <f>VLOOKUP(Data!F3,original_projection,3,TRUE)</f>
        <v>0</v>
      </c>
      <c r="H15" s="30">
        <f>VLOOKUP(Data!G3,original_projection,3,TRUE)</f>
        <v>-0.01</v>
      </c>
      <c r="I15" s="30">
        <f>VLOOKUP(Data!H3,original_projection,3,TRUE)</f>
        <v>0.02</v>
      </c>
      <c r="J15" s="30">
        <f>VLOOKUP(Data!I3,original_projection,3,TRUE)</f>
        <v>0</v>
      </c>
      <c r="K15" s="30">
        <f>VLOOKUP(Data!J3,original_projection,3,TRUE)</f>
        <v>-0.02</v>
      </c>
      <c r="L15" s="30">
        <f>VLOOKUP(Data!K3,original_projection,3,TRUE)</f>
        <v>0.02</v>
      </c>
      <c r="M15" s="30">
        <f>VLOOKUP(Data!L3,original_projection,3,TRUE)</f>
        <v>0.02</v>
      </c>
      <c r="N15" s="30">
        <f>VLOOKUP(Data!M3,original_projection,3,TRUE)</f>
        <v>0.04</v>
      </c>
      <c r="O15" s="30">
        <f>VLOOKUP(Data!N3,original_projection,3,TRUE)</f>
        <v>0</v>
      </c>
      <c r="P15" s="30">
        <f>VLOOKUP(Data!O3,original_projection,3,TRUE)</f>
        <v>0</v>
      </c>
      <c r="Q15" s="30">
        <f>VLOOKUP(Data!P3,original_projection,3,TRUE)</f>
        <v>-0.02</v>
      </c>
      <c r="R15" s="30">
        <f>VLOOKUP(Data!Q3,original_projection,3,TRUE)</f>
        <v>-0.01</v>
      </c>
      <c r="S15" s="30">
        <f>VLOOKUP(Data!R3,original_projection,3,TRUE)</f>
        <v>-0.02</v>
      </c>
      <c r="T15" s="30">
        <f>VLOOKUP(Data!S3,original_projection,3,TRUE)</f>
        <v>-0.01</v>
      </c>
      <c r="U15" s="30">
        <f>VLOOKUP(Data!T3,original_projection,3,TRUE)</f>
        <v>0.04</v>
      </c>
      <c r="V15" s="30">
        <f>VLOOKUP(Data!U3,original_projection,3,TRUE)</f>
        <v>-0.02</v>
      </c>
      <c r="X15">
        <v>1</v>
      </c>
      <c r="Z15" s="31">
        <f t="shared" ref="Z15:Z46" si="2">initial_value</f>
        <v>2500000</v>
      </c>
      <c r="AA15" s="28">
        <f t="shared" ref="AA15:AA46" si="3">Z15*(1+C15)*(1-amc)</f>
        <v>2431625</v>
      </c>
      <c r="AB15" s="28">
        <f t="shared" ref="AB15:AB46" si="4">AA15*(1+D15)*(1-amc)</f>
        <v>2365120.0562499999</v>
      </c>
      <c r="AC15" s="28">
        <f t="shared" ref="AC15:AC46" si="5">AB15*(1+E15)*(1-amc)</f>
        <v>2300434.0227115625</v>
      </c>
      <c r="AD15" s="28">
        <f t="shared" ref="AD15:AD46" si="6">AC15*(1+F15)*(1-amc)</f>
        <v>2260348.9598658136</v>
      </c>
      <c r="AE15" s="28">
        <f t="shared" ref="AE15:AE46" si="7">AD15*(1+G15)*(1-amc)</f>
        <v>2243396.3426668202</v>
      </c>
      <c r="AF15" s="28">
        <f t="shared" ref="AF15:AF46" si="8">AE15*(1+H15)*(1-amc)</f>
        <v>2204305.1613958511</v>
      </c>
      <c r="AG15" s="28">
        <f t="shared" ref="AG15:AG46" si="9">AF15*(1+I15)*(1-amc)</f>
        <v>2231528.3301390898</v>
      </c>
      <c r="AH15" s="28">
        <f t="shared" ref="AH15:AH46" si="10">AG15*(1+J15)*(1-amc)</f>
        <v>2214791.8676630468</v>
      </c>
      <c r="AI15" s="28">
        <f t="shared" ref="AI15:AI46" si="11">AH15*(1+K15)*(1-amc)</f>
        <v>2154217.3100824622</v>
      </c>
      <c r="AJ15" s="28">
        <f t="shared" ref="AJ15:AJ46" si="12">AI15*(1+L15)*(1-amc)</f>
        <v>2180821.8938619806</v>
      </c>
      <c r="AK15" s="28">
        <f t="shared" ref="AK15:AK46" si="13">AJ15*(1+M15)*(1-amc)</f>
        <v>2207755.0442511761</v>
      </c>
      <c r="AL15" s="28">
        <f t="shared" ref="AL15:AL46" si="14">AK15*(1+N15)*(1-amc)</f>
        <v>2278844.7566760643</v>
      </c>
      <c r="AM15" s="28">
        <f t="shared" ref="AM15:AM46" si="15">AL15*(1+O15)*(1-amc)</f>
        <v>2261753.4210009938</v>
      </c>
      <c r="AN15" s="28">
        <f t="shared" ref="AN15:AN46" si="16">AM15*(1+P15)*(1-amc)</f>
        <v>2244790.2703434867</v>
      </c>
      <c r="AO15" s="28">
        <f t="shared" ref="AO15:AO46" si="17">AN15*(1+Q15)*(1-amc)</f>
        <v>2183395.2564495923</v>
      </c>
      <c r="AP15" s="28">
        <f t="shared" ref="AP15:AP46" si="18">AO15*(1+R15)*(1-amc)</f>
        <v>2145349.594105958</v>
      </c>
      <c r="AQ15" s="28">
        <f t="shared" ref="AQ15:AQ46" si="19">AP15*(1+S15)*(1-amc)</f>
        <v>2086674.2827071601</v>
      </c>
      <c r="AR15" s="28">
        <f t="shared" ref="AR15:AR46" si="20">AQ15*(1+T15)*(1-amc)</f>
        <v>2050313.9833309879</v>
      </c>
      <c r="AS15" s="28">
        <f t="shared" ref="AS15:AS46" si="21">AR15*(1+U15)*(1-amc)</f>
        <v>2116334.0935942461</v>
      </c>
      <c r="AT15" s="28">
        <f t="shared" ref="AT15:AT46" si="22">AS15*(1+V15)*(1-amc)</f>
        <v>2058452.3561344435</v>
      </c>
      <c r="AU15" s="19"/>
      <c r="AV15" s="27">
        <f>RANK(AT15,$AT$15:$AT$214,1)</f>
        <v>11</v>
      </c>
      <c r="AW15" s="19"/>
      <c r="AX15" s="46">
        <f t="shared" ref="AX15:AX46" si="23">SUM(AA15:AT15)*amc/(1-amc)</f>
        <v>334158.07559116423</v>
      </c>
      <c r="AZ15" s="25" t="s">
        <v>6</v>
      </c>
      <c r="BA15" s="46">
        <f>AVERAGE($AX$15:$AX$214)</f>
        <v>372193.28147338243</v>
      </c>
      <c r="BC15" s="39"/>
      <c r="BD15" s="25"/>
    </row>
    <row r="16" spans="1:56" x14ac:dyDescent="0.2">
      <c r="A16">
        <f>A15+1</f>
        <v>2</v>
      </c>
      <c r="C16" s="30">
        <f>VLOOKUP(Data!B4,original_projection,3,TRUE)</f>
        <v>-0.01</v>
      </c>
      <c r="D16" s="30">
        <f>VLOOKUP(Data!C4,original_projection,3,TRUE)</f>
        <v>-0.01</v>
      </c>
      <c r="E16" s="30">
        <f>VLOOKUP(Data!D4,original_projection,3,TRUE)</f>
        <v>0.04</v>
      </c>
      <c r="F16" s="30">
        <f>VLOOKUP(Data!E4,original_projection,3,TRUE)</f>
        <v>0</v>
      </c>
      <c r="G16" s="30">
        <f>VLOOKUP(Data!F4,original_projection,3,TRUE)</f>
        <v>-0.02</v>
      </c>
      <c r="H16" s="30">
        <f>VLOOKUP(Data!G4,original_projection,3,TRUE)</f>
        <v>0</v>
      </c>
      <c r="I16" s="30">
        <f>VLOOKUP(Data!H4,original_projection,3,TRUE)</f>
        <v>-0.01</v>
      </c>
      <c r="J16" s="30">
        <f>VLOOKUP(Data!I4,original_projection,3,TRUE)</f>
        <v>-0.01</v>
      </c>
      <c r="K16" s="30">
        <f>VLOOKUP(Data!J4,original_projection,3,TRUE)</f>
        <v>0.02</v>
      </c>
      <c r="L16" s="30">
        <f>VLOOKUP(Data!K4,original_projection,3,TRUE)</f>
        <v>-0.02</v>
      </c>
      <c r="M16" s="30">
        <f>VLOOKUP(Data!L4,original_projection,3,TRUE)</f>
        <v>0.02</v>
      </c>
      <c r="N16" s="30">
        <f>VLOOKUP(Data!M4,original_projection,3,TRUE)</f>
        <v>0.02</v>
      </c>
      <c r="O16" s="30">
        <f>VLOOKUP(Data!N4,original_projection,3,TRUE)</f>
        <v>0.04</v>
      </c>
      <c r="P16" s="30">
        <f>VLOOKUP(Data!O4,original_projection,3,TRUE)</f>
        <v>0.04</v>
      </c>
      <c r="Q16" s="30">
        <f>VLOOKUP(Data!P4,original_projection,3,TRUE)</f>
        <v>0.04</v>
      </c>
      <c r="R16" s="30">
        <f>VLOOKUP(Data!Q4,original_projection,3,TRUE)</f>
        <v>0.02</v>
      </c>
      <c r="S16" s="30">
        <f>VLOOKUP(Data!R4,original_projection,3,TRUE)</f>
        <v>-0.02</v>
      </c>
      <c r="T16" s="30">
        <f>VLOOKUP(Data!S4,original_projection,3,TRUE)</f>
        <v>-0.02</v>
      </c>
      <c r="U16" s="30">
        <f>VLOOKUP(Data!T4,original_projection,3,TRUE)</f>
        <v>-0.01</v>
      </c>
      <c r="V16" s="30">
        <f>VLOOKUP(Data!U4,original_projection,3,TRUE)</f>
        <v>-0.02</v>
      </c>
      <c r="X16">
        <f>X15+1</f>
        <v>2</v>
      </c>
      <c r="Z16" s="31">
        <f t="shared" si="2"/>
        <v>2500000</v>
      </c>
      <c r="AA16" s="28">
        <f t="shared" si="3"/>
        <v>2456437.5</v>
      </c>
      <c r="AB16" s="28">
        <f t="shared" si="4"/>
        <v>2413634.0765625001</v>
      </c>
      <c r="AC16" s="28">
        <f t="shared" si="5"/>
        <v>2491353.0938278129</v>
      </c>
      <c r="AD16" s="28">
        <f t="shared" si="6"/>
        <v>2472667.9456241042</v>
      </c>
      <c r="AE16" s="28">
        <f t="shared" si="7"/>
        <v>2405040.4773112852</v>
      </c>
      <c r="AF16" s="28">
        <f t="shared" si="8"/>
        <v>2387002.6737314509</v>
      </c>
      <c r="AG16" s="28">
        <f t="shared" si="9"/>
        <v>2345409.1521416805</v>
      </c>
      <c r="AH16" s="28">
        <f t="shared" si="10"/>
        <v>2304540.3976656119</v>
      </c>
      <c r="AI16" s="28">
        <f t="shared" si="11"/>
        <v>2333001.4715767824</v>
      </c>
      <c r="AJ16" s="28">
        <f t="shared" si="12"/>
        <v>2269193.8813291574</v>
      </c>
      <c r="AK16" s="28">
        <f t="shared" si="13"/>
        <v>2297218.4257635726</v>
      </c>
      <c r="AL16" s="28">
        <f t="shared" si="14"/>
        <v>2325589.0733217532</v>
      </c>
      <c r="AM16" s="28">
        <f t="shared" si="15"/>
        <v>2400473.041482714</v>
      </c>
      <c r="AN16" s="28">
        <f t="shared" si="16"/>
        <v>2477768.2734184572</v>
      </c>
      <c r="AO16" s="28">
        <f t="shared" si="17"/>
        <v>2557552.4118225314</v>
      </c>
      <c r="AP16" s="28">
        <f t="shared" si="18"/>
        <v>2589138.18410854</v>
      </c>
      <c r="AQ16" s="28">
        <f t="shared" si="19"/>
        <v>2518325.2547731716</v>
      </c>
      <c r="AR16" s="28">
        <f t="shared" si="20"/>
        <v>2449449.0590551258</v>
      </c>
      <c r="AS16" s="28">
        <f t="shared" si="21"/>
        <v>2406767.4092010902</v>
      </c>
      <c r="AT16" s="28">
        <f t="shared" si="22"/>
        <v>2340942.3205594406</v>
      </c>
      <c r="AU16" s="19"/>
      <c r="AV16" s="27">
        <f t="shared" ref="AV16:AV79" si="24">RANK(AT16,$AT$15:$AT$214,1)</f>
        <v>86</v>
      </c>
      <c r="AW16" s="19"/>
      <c r="AX16" s="46">
        <f t="shared" si="23"/>
        <v>364545.37120864063</v>
      </c>
      <c r="AZ16" s="25" t="s">
        <v>22</v>
      </c>
      <c r="BA16" s="46">
        <f>MAX($AX$15:$AX$214)</f>
        <v>441008.48878501926</v>
      </c>
    </row>
    <row r="17" spans="1:53" x14ac:dyDescent="0.2">
      <c r="A17">
        <f t="shared" ref="A17:A80" si="25">A16+1</f>
        <v>3</v>
      </c>
      <c r="C17" s="30">
        <f>VLOOKUP(Data!B5,original_projection,3,TRUE)</f>
        <v>0.04</v>
      </c>
      <c r="D17" s="30">
        <f>VLOOKUP(Data!C5,original_projection,3,TRUE)</f>
        <v>0.04</v>
      </c>
      <c r="E17" s="30">
        <f>VLOOKUP(Data!D5,original_projection,3,TRUE)</f>
        <v>0.02</v>
      </c>
      <c r="F17" s="30">
        <f>VLOOKUP(Data!E5,original_projection,3,TRUE)</f>
        <v>0.02</v>
      </c>
      <c r="G17" s="30">
        <f>VLOOKUP(Data!F5,original_projection,3,TRUE)</f>
        <v>0.04</v>
      </c>
      <c r="H17" s="30">
        <f>VLOOKUP(Data!G5,original_projection,3,TRUE)</f>
        <v>0</v>
      </c>
      <c r="I17" s="30">
        <f>VLOOKUP(Data!H5,original_projection,3,TRUE)</f>
        <v>0.02</v>
      </c>
      <c r="J17" s="30">
        <f>VLOOKUP(Data!I5,original_projection,3,TRUE)</f>
        <v>0</v>
      </c>
      <c r="K17" s="30">
        <f>VLOOKUP(Data!J5,original_projection,3,TRUE)</f>
        <v>0</v>
      </c>
      <c r="L17" s="30">
        <f>VLOOKUP(Data!K5,original_projection,3,TRUE)</f>
        <v>-0.02</v>
      </c>
      <c r="M17" s="30">
        <f>VLOOKUP(Data!L5,original_projection,3,TRUE)</f>
        <v>-0.01</v>
      </c>
      <c r="N17" s="30">
        <f>VLOOKUP(Data!M5,original_projection,3,TRUE)</f>
        <v>0.04</v>
      </c>
      <c r="O17" s="30">
        <f>VLOOKUP(Data!N5,original_projection,3,TRUE)</f>
        <v>-0.01</v>
      </c>
      <c r="P17" s="30">
        <f>VLOOKUP(Data!O5,original_projection,3,TRUE)</f>
        <v>0.02</v>
      </c>
      <c r="Q17" s="30">
        <f>VLOOKUP(Data!P5,original_projection,3,TRUE)</f>
        <v>0.02</v>
      </c>
      <c r="R17" s="30">
        <f>VLOOKUP(Data!Q5,original_projection,3,TRUE)</f>
        <v>-0.02</v>
      </c>
      <c r="S17" s="30">
        <f>VLOOKUP(Data!R5,original_projection,3,TRUE)</f>
        <v>0</v>
      </c>
      <c r="T17" s="30">
        <f>VLOOKUP(Data!S5,original_projection,3,TRUE)</f>
        <v>0.04</v>
      </c>
      <c r="U17" s="30">
        <f>VLOOKUP(Data!T5,original_projection,3,TRUE)</f>
        <v>0.04</v>
      </c>
      <c r="V17" s="30">
        <f>VLOOKUP(Data!U5,original_projection,3,TRUE)</f>
        <v>0.04</v>
      </c>
      <c r="X17">
        <f t="shared" ref="X17:X80" si="26">X16+1</f>
        <v>3</v>
      </c>
      <c r="Z17" s="31">
        <f t="shared" si="2"/>
        <v>2500000</v>
      </c>
      <c r="AA17" s="28">
        <f t="shared" si="3"/>
        <v>2580500</v>
      </c>
      <c r="AB17" s="28">
        <f t="shared" si="4"/>
        <v>2663592.1</v>
      </c>
      <c r="AC17" s="28">
        <f t="shared" si="5"/>
        <v>2696487.4624350006</v>
      </c>
      <c r="AD17" s="28">
        <f t="shared" si="6"/>
        <v>2729789.0825960734</v>
      </c>
      <c r="AE17" s="28">
        <f t="shared" si="7"/>
        <v>2817688.2910556672</v>
      </c>
      <c r="AF17" s="28">
        <f t="shared" si="8"/>
        <v>2796555.6288727499</v>
      </c>
      <c r="AG17" s="28">
        <f t="shared" si="9"/>
        <v>2831093.0908893286</v>
      </c>
      <c r="AH17" s="28">
        <f t="shared" si="10"/>
        <v>2809859.8927076589</v>
      </c>
      <c r="AI17" s="28">
        <f t="shared" si="11"/>
        <v>2788785.9435123517</v>
      </c>
      <c r="AJ17" s="28">
        <f t="shared" si="12"/>
        <v>2712512.6479572887</v>
      </c>
      <c r="AK17" s="28">
        <f t="shared" si="13"/>
        <v>2665247.1150666326</v>
      </c>
      <c r="AL17" s="28">
        <f t="shared" si="14"/>
        <v>2751068.0721717784</v>
      </c>
      <c r="AM17" s="28">
        <f t="shared" si="15"/>
        <v>2703130.7110141851</v>
      </c>
      <c r="AN17" s="28">
        <f t="shared" si="16"/>
        <v>2736514.3752952106</v>
      </c>
      <c r="AO17" s="28">
        <f t="shared" si="17"/>
        <v>2770310.3278301065</v>
      </c>
      <c r="AP17" s="28">
        <f t="shared" si="18"/>
        <v>2694542.3403639528</v>
      </c>
      <c r="AQ17" s="28">
        <f t="shared" si="19"/>
        <v>2674333.2728112233</v>
      </c>
      <c r="AR17" s="28">
        <f t="shared" si="20"/>
        <v>2760446.8041957449</v>
      </c>
      <c r="AS17" s="28">
        <f t="shared" si="21"/>
        <v>2849333.191290848</v>
      </c>
      <c r="AT17" s="28">
        <f t="shared" si="22"/>
        <v>2941081.7200504132</v>
      </c>
      <c r="AU17" s="19"/>
      <c r="AV17" s="27">
        <f t="shared" si="24"/>
        <v>193</v>
      </c>
      <c r="AW17" s="19"/>
      <c r="AX17" s="46">
        <f t="shared" si="23"/>
        <v>415412.13151221315</v>
      </c>
      <c r="AZ17" s="25" t="s">
        <v>23</v>
      </c>
      <c r="BA17" s="46">
        <f>MIN($AX$15:$AX$214)</f>
        <v>316680.90624886105</v>
      </c>
    </row>
    <row r="18" spans="1:53" x14ac:dyDescent="0.2">
      <c r="A18">
        <f t="shared" si="25"/>
        <v>4</v>
      </c>
      <c r="C18" s="30">
        <f>VLOOKUP(Data!B6,original_projection,3,TRUE)</f>
        <v>0.04</v>
      </c>
      <c r="D18" s="30">
        <f>VLOOKUP(Data!C6,original_projection,3,TRUE)</f>
        <v>-0.01</v>
      </c>
      <c r="E18" s="30">
        <f>VLOOKUP(Data!D6,original_projection,3,TRUE)</f>
        <v>-0.01</v>
      </c>
      <c r="F18" s="30">
        <f>VLOOKUP(Data!E6,original_projection,3,TRUE)</f>
        <v>0</v>
      </c>
      <c r="G18" s="30">
        <f>VLOOKUP(Data!F6,original_projection,3,TRUE)</f>
        <v>0.04</v>
      </c>
      <c r="H18" s="30">
        <f>VLOOKUP(Data!G6,original_projection,3,TRUE)</f>
        <v>-0.02</v>
      </c>
      <c r="I18" s="30">
        <f>VLOOKUP(Data!H6,original_projection,3,TRUE)</f>
        <v>-0.02</v>
      </c>
      <c r="J18" s="30">
        <f>VLOOKUP(Data!I6,original_projection,3,TRUE)</f>
        <v>0.02</v>
      </c>
      <c r="K18" s="30">
        <f>VLOOKUP(Data!J6,original_projection,3,TRUE)</f>
        <v>-0.01</v>
      </c>
      <c r="L18" s="30">
        <f>VLOOKUP(Data!K6,original_projection,3,TRUE)</f>
        <v>0</v>
      </c>
      <c r="M18" s="30">
        <f>VLOOKUP(Data!L6,original_projection,3,TRUE)</f>
        <v>0.02</v>
      </c>
      <c r="N18" s="30">
        <f>VLOOKUP(Data!M6,original_projection,3,TRUE)</f>
        <v>0.04</v>
      </c>
      <c r="O18" s="30">
        <f>VLOOKUP(Data!N6,original_projection,3,TRUE)</f>
        <v>0</v>
      </c>
      <c r="P18" s="30">
        <f>VLOOKUP(Data!O6,original_projection,3,TRUE)</f>
        <v>0.04</v>
      </c>
      <c r="Q18" s="30">
        <f>VLOOKUP(Data!P6,original_projection,3,TRUE)</f>
        <v>-0.02</v>
      </c>
      <c r="R18" s="30">
        <f>VLOOKUP(Data!Q6,original_projection,3,TRUE)</f>
        <v>0</v>
      </c>
      <c r="S18" s="30">
        <f>VLOOKUP(Data!R6,original_projection,3,TRUE)</f>
        <v>0.02</v>
      </c>
      <c r="T18" s="30">
        <f>VLOOKUP(Data!S6,original_projection,3,TRUE)</f>
        <v>0.02</v>
      </c>
      <c r="U18" s="30">
        <f>VLOOKUP(Data!T6,original_projection,3,TRUE)</f>
        <v>-0.01</v>
      </c>
      <c r="V18" s="30">
        <f>VLOOKUP(Data!U6,original_projection,3,TRUE)</f>
        <v>-0.02</v>
      </c>
      <c r="X18">
        <f t="shared" si="26"/>
        <v>4</v>
      </c>
      <c r="Z18" s="31">
        <f t="shared" si="2"/>
        <v>2500000</v>
      </c>
      <c r="AA18" s="28">
        <f t="shared" si="3"/>
        <v>2580500</v>
      </c>
      <c r="AB18" s="28">
        <f t="shared" si="4"/>
        <v>2535534.7875000001</v>
      </c>
      <c r="AC18" s="28">
        <f t="shared" si="5"/>
        <v>2491353.0938278129</v>
      </c>
      <c r="AD18" s="28">
        <f t="shared" si="6"/>
        <v>2472667.9456241042</v>
      </c>
      <c r="AE18" s="28">
        <f t="shared" si="7"/>
        <v>2552287.8534732005</v>
      </c>
      <c r="AF18" s="28">
        <f t="shared" si="8"/>
        <v>2482482.7806807086</v>
      </c>
      <c r="AG18" s="28">
        <f t="shared" si="9"/>
        <v>2414586.8766290913</v>
      </c>
      <c r="AH18" s="28">
        <f t="shared" si="10"/>
        <v>2444407.0245554605</v>
      </c>
      <c r="AI18" s="28">
        <f t="shared" si="11"/>
        <v>2401813.2321525817</v>
      </c>
      <c r="AJ18" s="28">
        <f t="shared" si="12"/>
        <v>2383799.6329114377</v>
      </c>
      <c r="AK18" s="28">
        <f t="shared" si="13"/>
        <v>2413239.5583778941</v>
      </c>
      <c r="AL18" s="28">
        <f t="shared" si="14"/>
        <v>2490945.8721576626</v>
      </c>
      <c r="AM18" s="28">
        <f t="shared" si="15"/>
        <v>2472263.7781164804</v>
      </c>
      <c r="AN18" s="28">
        <f t="shared" si="16"/>
        <v>2551870.6717718313</v>
      </c>
      <c r="AO18" s="28">
        <f t="shared" si="17"/>
        <v>2482077.008898872</v>
      </c>
      <c r="AP18" s="28">
        <f t="shared" si="18"/>
        <v>2463461.4313321305</v>
      </c>
      <c r="AQ18" s="28">
        <f t="shared" si="19"/>
        <v>2493885.1800090824</v>
      </c>
      <c r="AR18" s="28">
        <f t="shared" si="20"/>
        <v>2524684.661982195</v>
      </c>
      <c r="AS18" s="28">
        <f t="shared" si="21"/>
        <v>2480692.0317471554</v>
      </c>
      <c r="AT18" s="28">
        <f t="shared" si="22"/>
        <v>2412845.1046788711</v>
      </c>
      <c r="AU18" s="19"/>
      <c r="AV18" s="27">
        <f t="shared" si="24"/>
        <v>107</v>
      </c>
      <c r="AW18" s="19"/>
      <c r="AX18" s="46">
        <f t="shared" si="23"/>
        <v>374398.4775296718</v>
      </c>
    </row>
    <row r="19" spans="1:53" x14ac:dyDescent="0.2">
      <c r="A19">
        <f t="shared" si="25"/>
        <v>5</v>
      </c>
      <c r="C19" s="30">
        <f>VLOOKUP(Data!B7,original_projection,3,TRUE)</f>
        <v>0</v>
      </c>
      <c r="D19" s="30">
        <f>VLOOKUP(Data!C7,original_projection,3,TRUE)</f>
        <v>0.04</v>
      </c>
      <c r="E19" s="30">
        <f>VLOOKUP(Data!D7,original_projection,3,TRUE)</f>
        <v>-0.01</v>
      </c>
      <c r="F19" s="30">
        <f>VLOOKUP(Data!E7,original_projection,3,TRUE)</f>
        <v>-0.02</v>
      </c>
      <c r="G19" s="30">
        <f>VLOOKUP(Data!F7,original_projection,3,TRUE)</f>
        <v>0.04</v>
      </c>
      <c r="H19" s="30">
        <f>VLOOKUP(Data!G7,original_projection,3,TRUE)</f>
        <v>0</v>
      </c>
      <c r="I19" s="30">
        <f>VLOOKUP(Data!H7,original_projection,3,TRUE)</f>
        <v>-0.02</v>
      </c>
      <c r="J19" s="30">
        <f>VLOOKUP(Data!I7,original_projection,3,TRUE)</f>
        <v>-0.01</v>
      </c>
      <c r="K19" s="30">
        <f>VLOOKUP(Data!J7,original_projection,3,TRUE)</f>
        <v>-0.02</v>
      </c>
      <c r="L19" s="30">
        <f>VLOOKUP(Data!K7,original_projection,3,TRUE)</f>
        <v>-0.02</v>
      </c>
      <c r="M19" s="30">
        <f>VLOOKUP(Data!L7,original_projection,3,TRUE)</f>
        <v>-0.01</v>
      </c>
      <c r="N19" s="30">
        <f>VLOOKUP(Data!M7,original_projection,3,TRUE)</f>
        <v>0.04</v>
      </c>
      <c r="O19" s="30">
        <f>VLOOKUP(Data!N7,original_projection,3,TRUE)</f>
        <v>0</v>
      </c>
      <c r="P19" s="30">
        <f>VLOOKUP(Data!O7,original_projection,3,TRUE)</f>
        <v>0</v>
      </c>
      <c r="Q19" s="30">
        <f>VLOOKUP(Data!P7,original_projection,3,TRUE)</f>
        <v>-0.01</v>
      </c>
      <c r="R19" s="30">
        <f>VLOOKUP(Data!Q7,original_projection,3,TRUE)</f>
        <v>0</v>
      </c>
      <c r="S19" s="30">
        <f>VLOOKUP(Data!R7,original_projection,3,TRUE)</f>
        <v>-0.01</v>
      </c>
      <c r="T19" s="30">
        <f>VLOOKUP(Data!S7,original_projection,3,TRUE)</f>
        <v>-0.01</v>
      </c>
      <c r="U19" s="30">
        <f>VLOOKUP(Data!T7,original_projection,3,TRUE)</f>
        <v>-0.02</v>
      </c>
      <c r="V19" s="30">
        <f>VLOOKUP(Data!U7,original_projection,3,TRUE)</f>
        <v>0.02</v>
      </c>
      <c r="X19">
        <f t="shared" si="26"/>
        <v>5</v>
      </c>
      <c r="Z19" s="31">
        <f t="shared" si="2"/>
        <v>2500000</v>
      </c>
      <c r="AA19" s="28">
        <f t="shared" si="3"/>
        <v>2481250</v>
      </c>
      <c r="AB19" s="28">
        <f t="shared" si="4"/>
        <v>2561146.25</v>
      </c>
      <c r="AC19" s="28">
        <f t="shared" si="5"/>
        <v>2516518.2765937503</v>
      </c>
      <c r="AD19" s="28">
        <f t="shared" si="6"/>
        <v>2447691.5017289114</v>
      </c>
      <c r="AE19" s="28">
        <f t="shared" si="7"/>
        <v>2526507.1680845823</v>
      </c>
      <c r="AF19" s="28">
        <f t="shared" si="8"/>
        <v>2507558.364323948</v>
      </c>
      <c r="AG19" s="28">
        <f t="shared" si="9"/>
        <v>2438976.6430596882</v>
      </c>
      <c r="AH19" s="28">
        <f t="shared" si="10"/>
        <v>2396477.4750543735</v>
      </c>
      <c r="AI19" s="28">
        <f t="shared" si="11"/>
        <v>2330933.8161116363</v>
      </c>
      <c r="AJ19" s="28">
        <f t="shared" si="12"/>
        <v>2267182.776240983</v>
      </c>
      <c r="AK19" s="28">
        <f t="shared" si="13"/>
        <v>2227677.1163649838</v>
      </c>
      <c r="AL19" s="28">
        <f t="shared" si="14"/>
        <v>2299408.3195119365</v>
      </c>
      <c r="AM19" s="28">
        <f t="shared" si="15"/>
        <v>2282162.7571155969</v>
      </c>
      <c r="AN19" s="28">
        <f t="shared" si="16"/>
        <v>2265046.5364372302</v>
      </c>
      <c r="AO19" s="28">
        <f t="shared" si="17"/>
        <v>2225578.1005398114</v>
      </c>
      <c r="AP19" s="28">
        <f t="shared" si="18"/>
        <v>2208886.2647857629</v>
      </c>
      <c r="AQ19" s="28">
        <f t="shared" si="19"/>
        <v>2170396.4216218712</v>
      </c>
      <c r="AR19" s="28">
        <f t="shared" si="20"/>
        <v>2132577.2639751099</v>
      </c>
      <c r="AS19" s="28">
        <f t="shared" si="21"/>
        <v>2074251.2758053907</v>
      </c>
      <c r="AT19" s="28">
        <f t="shared" si="22"/>
        <v>2099868.2790615875</v>
      </c>
      <c r="AU19" s="19"/>
      <c r="AV19" s="27">
        <f t="shared" si="24"/>
        <v>17</v>
      </c>
      <c r="AW19" s="19"/>
      <c r="AX19" s="46">
        <f t="shared" si="23"/>
        <v>351083.83833564597</v>
      </c>
    </row>
    <row r="20" spans="1:53" x14ac:dyDescent="0.2">
      <c r="A20">
        <f t="shared" si="25"/>
        <v>6</v>
      </c>
      <c r="C20" s="30">
        <f>VLOOKUP(Data!B8,original_projection,3,TRUE)</f>
        <v>0.02</v>
      </c>
      <c r="D20" s="30">
        <f>VLOOKUP(Data!C8,original_projection,3,TRUE)</f>
        <v>0.02</v>
      </c>
      <c r="E20" s="30">
        <f>VLOOKUP(Data!D8,original_projection,3,TRUE)</f>
        <v>-0.02</v>
      </c>
      <c r="F20" s="30">
        <f>VLOOKUP(Data!E8,original_projection,3,TRUE)</f>
        <v>0</v>
      </c>
      <c r="G20" s="30">
        <f>VLOOKUP(Data!F8,original_projection,3,TRUE)</f>
        <v>0.02</v>
      </c>
      <c r="H20" s="30">
        <f>VLOOKUP(Data!G8,original_projection,3,TRUE)</f>
        <v>-0.01</v>
      </c>
      <c r="I20" s="30">
        <f>VLOOKUP(Data!H8,original_projection,3,TRUE)</f>
        <v>0</v>
      </c>
      <c r="J20" s="30">
        <f>VLOOKUP(Data!I8,original_projection,3,TRUE)</f>
        <v>0</v>
      </c>
      <c r="K20" s="30">
        <f>VLOOKUP(Data!J8,original_projection,3,TRUE)</f>
        <v>0</v>
      </c>
      <c r="L20" s="30">
        <f>VLOOKUP(Data!K8,original_projection,3,TRUE)</f>
        <v>-0.01</v>
      </c>
      <c r="M20" s="30">
        <f>VLOOKUP(Data!L8,original_projection,3,TRUE)</f>
        <v>-0.01</v>
      </c>
      <c r="N20" s="30">
        <f>VLOOKUP(Data!M8,original_projection,3,TRUE)</f>
        <v>-0.01</v>
      </c>
      <c r="O20" s="30">
        <f>VLOOKUP(Data!N8,original_projection,3,TRUE)</f>
        <v>-0.01</v>
      </c>
      <c r="P20" s="30">
        <f>VLOOKUP(Data!O8,original_projection,3,TRUE)</f>
        <v>0.04</v>
      </c>
      <c r="Q20" s="30">
        <f>VLOOKUP(Data!P8,original_projection,3,TRUE)</f>
        <v>0.04</v>
      </c>
      <c r="R20" s="30">
        <f>VLOOKUP(Data!Q8,original_projection,3,TRUE)</f>
        <v>0.02</v>
      </c>
      <c r="S20" s="30">
        <f>VLOOKUP(Data!R8,original_projection,3,TRUE)</f>
        <v>0.04</v>
      </c>
      <c r="T20" s="30">
        <f>VLOOKUP(Data!S8,original_projection,3,TRUE)</f>
        <v>0.04</v>
      </c>
      <c r="U20" s="30">
        <f>VLOOKUP(Data!T8,original_projection,3,TRUE)</f>
        <v>0.04</v>
      </c>
      <c r="V20" s="30">
        <f>VLOOKUP(Data!U8,original_projection,3,TRUE)</f>
        <v>0</v>
      </c>
      <c r="X20">
        <f t="shared" si="26"/>
        <v>6</v>
      </c>
      <c r="Z20" s="31">
        <f t="shared" si="2"/>
        <v>2500000</v>
      </c>
      <c r="AA20" s="28">
        <f t="shared" si="3"/>
        <v>2530875</v>
      </c>
      <c r="AB20" s="28">
        <f t="shared" si="4"/>
        <v>2562131.3062499999</v>
      </c>
      <c r="AC20" s="28">
        <f t="shared" si="5"/>
        <v>2492057.0150240627</v>
      </c>
      <c r="AD20" s="28">
        <f t="shared" si="6"/>
        <v>2473366.5874113822</v>
      </c>
      <c r="AE20" s="28">
        <f t="shared" si="7"/>
        <v>2503912.664765913</v>
      </c>
      <c r="AF20" s="28">
        <f t="shared" si="8"/>
        <v>2460281.9865823672</v>
      </c>
      <c r="AG20" s="28">
        <f t="shared" si="9"/>
        <v>2441829.8716829997</v>
      </c>
      <c r="AH20" s="28">
        <f t="shared" si="10"/>
        <v>2423516.1476453771</v>
      </c>
      <c r="AI20" s="28">
        <f t="shared" si="11"/>
        <v>2405339.7765380368</v>
      </c>
      <c r="AJ20" s="28">
        <f t="shared" si="12"/>
        <v>2363426.7309318618</v>
      </c>
      <c r="AK20" s="28">
        <f t="shared" si="13"/>
        <v>2322244.0201453739</v>
      </c>
      <c r="AL20" s="28">
        <f t="shared" si="14"/>
        <v>2281778.9180943407</v>
      </c>
      <c r="AM20" s="28">
        <f t="shared" si="15"/>
        <v>2242018.9204465472</v>
      </c>
      <c r="AN20" s="28">
        <f t="shared" si="16"/>
        <v>2314211.9296849263</v>
      </c>
      <c r="AO20" s="28">
        <f t="shared" si="17"/>
        <v>2388729.5538207809</v>
      </c>
      <c r="AP20" s="28">
        <f t="shared" si="18"/>
        <v>2418230.3638104675</v>
      </c>
      <c r="AQ20" s="28">
        <f t="shared" si="19"/>
        <v>2496097.3815251649</v>
      </c>
      <c r="AR20" s="28">
        <f t="shared" si="20"/>
        <v>2576471.7172102756</v>
      </c>
      <c r="AS20" s="28">
        <f t="shared" si="21"/>
        <v>2659434.1065044468</v>
      </c>
      <c r="AT20" s="28">
        <f t="shared" si="22"/>
        <v>2639488.3507056637</v>
      </c>
      <c r="AU20" s="19"/>
      <c r="AV20" s="27">
        <f t="shared" si="24"/>
        <v>161</v>
      </c>
      <c r="AW20" s="19"/>
      <c r="AX20" s="46">
        <f t="shared" si="23"/>
        <v>370242.63739632227</v>
      </c>
    </row>
    <row r="21" spans="1:53" x14ac:dyDescent="0.2">
      <c r="A21">
        <f t="shared" si="25"/>
        <v>7</v>
      </c>
      <c r="C21" s="30">
        <f>VLOOKUP(Data!B9,original_projection,3,TRUE)</f>
        <v>-0.02</v>
      </c>
      <c r="D21" s="30">
        <f>VLOOKUP(Data!C9,original_projection,3,TRUE)</f>
        <v>0.04</v>
      </c>
      <c r="E21" s="30">
        <f>VLOOKUP(Data!D9,original_projection,3,TRUE)</f>
        <v>-0.01</v>
      </c>
      <c r="F21" s="30">
        <f>VLOOKUP(Data!E9,original_projection,3,TRUE)</f>
        <v>-0.02</v>
      </c>
      <c r="G21" s="30">
        <f>VLOOKUP(Data!F9,original_projection,3,TRUE)</f>
        <v>0.04</v>
      </c>
      <c r="H21" s="30">
        <f>VLOOKUP(Data!G9,original_projection,3,TRUE)</f>
        <v>-0.02</v>
      </c>
      <c r="I21" s="30">
        <f>VLOOKUP(Data!H9,original_projection,3,TRUE)</f>
        <v>-0.01</v>
      </c>
      <c r="J21" s="30">
        <f>VLOOKUP(Data!I9,original_projection,3,TRUE)</f>
        <v>-0.02</v>
      </c>
      <c r="K21" s="30">
        <f>VLOOKUP(Data!J9,original_projection,3,TRUE)</f>
        <v>-0.01</v>
      </c>
      <c r="L21" s="30">
        <f>VLOOKUP(Data!K9,original_projection,3,TRUE)</f>
        <v>0</v>
      </c>
      <c r="M21" s="30">
        <f>VLOOKUP(Data!L9,original_projection,3,TRUE)</f>
        <v>-0.01</v>
      </c>
      <c r="N21" s="30">
        <f>VLOOKUP(Data!M9,original_projection,3,TRUE)</f>
        <v>0</v>
      </c>
      <c r="O21" s="30">
        <f>VLOOKUP(Data!N9,original_projection,3,TRUE)</f>
        <v>-0.01</v>
      </c>
      <c r="P21" s="30">
        <f>VLOOKUP(Data!O9,original_projection,3,TRUE)</f>
        <v>0.04</v>
      </c>
      <c r="Q21" s="30">
        <f>VLOOKUP(Data!P9,original_projection,3,TRUE)</f>
        <v>-0.02</v>
      </c>
      <c r="R21" s="30">
        <f>VLOOKUP(Data!Q9,original_projection,3,TRUE)</f>
        <v>-0.01</v>
      </c>
      <c r="S21" s="30">
        <f>VLOOKUP(Data!R9,original_projection,3,TRUE)</f>
        <v>-0.01</v>
      </c>
      <c r="T21" s="30">
        <f>VLOOKUP(Data!S9,original_projection,3,TRUE)</f>
        <v>0.04</v>
      </c>
      <c r="U21" s="30">
        <f>VLOOKUP(Data!T9,original_projection,3,TRUE)</f>
        <v>0.04</v>
      </c>
      <c r="V21" s="30">
        <f>VLOOKUP(Data!U9,original_projection,3,TRUE)</f>
        <v>-0.01</v>
      </c>
      <c r="X21">
        <f t="shared" si="26"/>
        <v>7</v>
      </c>
      <c r="Z21" s="31">
        <f t="shared" si="2"/>
        <v>2500000</v>
      </c>
      <c r="AA21" s="28">
        <f t="shared" si="3"/>
        <v>2431625</v>
      </c>
      <c r="AB21" s="28">
        <f t="shared" si="4"/>
        <v>2509923.3250000002</v>
      </c>
      <c r="AC21" s="28">
        <f t="shared" si="5"/>
        <v>2466187.9110618751</v>
      </c>
      <c r="AD21" s="28">
        <f t="shared" si="6"/>
        <v>2398737.6716943327</v>
      </c>
      <c r="AE21" s="28">
        <f t="shared" si="7"/>
        <v>2475977.0247228905</v>
      </c>
      <c r="AF21" s="28">
        <f t="shared" si="8"/>
        <v>2408259.0530967196</v>
      </c>
      <c r="AG21" s="28">
        <f t="shared" si="9"/>
        <v>2366295.1390965092</v>
      </c>
      <c r="AH21" s="28">
        <f t="shared" si="10"/>
        <v>2301576.9670422198</v>
      </c>
      <c r="AI21" s="28">
        <f t="shared" si="11"/>
        <v>2261471.9883915093</v>
      </c>
      <c r="AJ21" s="28">
        <f t="shared" si="12"/>
        <v>2244510.948478573</v>
      </c>
      <c r="AK21" s="28">
        <f t="shared" si="13"/>
        <v>2205400.345201334</v>
      </c>
      <c r="AL21" s="28">
        <f t="shared" si="14"/>
        <v>2188859.8426123243</v>
      </c>
      <c r="AM21" s="28">
        <f t="shared" si="15"/>
        <v>2150718.9598548049</v>
      </c>
      <c r="AN21" s="28">
        <f t="shared" si="16"/>
        <v>2219972.1103621298</v>
      </c>
      <c r="AO21" s="28">
        <f t="shared" si="17"/>
        <v>2159255.8731437256</v>
      </c>
      <c r="AP21" s="28">
        <f t="shared" si="18"/>
        <v>2121630.8395541962</v>
      </c>
      <c r="AQ21" s="28">
        <f t="shared" si="19"/>
        <v>2084661.4221749643</v>
      </c>
      <c r="AR21" s="28">
        <f t="shared" si="20"/>
        <v>2151787.5199689982</v>
      </c>
      <c r="AS21" s="28">
        <f t="shared" si="21"/>
        <v>2221075.0781120001</v>
      </c>
      <c r="AT21" s="28">
        <f t="shared" si="22"/>
        <v>2182372.8448758987</v>
      </c>
      <c r="AU21" s="19"/>
      <c r="AV21" s="27">
        <f t="shared" si="24"/>
        <v>26</v>
      </c>
      <c r="AW21" s="19"/>
      <c r="AX21" s="46">
        <f t="shared" si="23"/>
        <v>344208.81509656186</v>
      </c>
    </row>
    <row r="22" spans="1:53" x14ac:dyDescent="0.2">
      <c r="A22">
        <f t="shared" si="25"/>
        <v>8</v>
      </c>
      <c r="C22" s="30">
        <f>VLOOKUP(Data!B10,original_projection,3,TRUE)</f>
        <v>-0.01</v>
      </c>
      <c r="D22" s="30">
        <f>VLOOKUP(Data!C10,original_projection,3,TRUE)</f>
        <v>-0.01</v>
      </c>
      <c r="E22" s="30">
        <f>VLOOKUP(Data!D10,original_projection,3,TRUE)</f>
        <v>0</v>
      </c>
      <c r="F22" s="30">
        <f>VLOOKUP(Data!E10,original_projection,3,TRUE)</f>
        <v>0.02</v>
      </c>
      <c r="G22" s="30">
        <f>VLOOKUP(Data!F10,original_projection,3,TRUE)</f>
        <v>0.04</v>
      </c>
      <c r="H22" s="30">
        <f>VLOOKUP(Data!G10,original_projection,3,TRUE)</f>
        <v>-0.01</v>
      </c>
      <c r="I22" s="30">
        <f>VLOOKUP(Data!H10,original_projection,3,TRUE)</f>
        <v>0</v>
      </c>
      <c r="J22" s="30">
        <f>VLOOKUP(Data!I10,original_projection,3,TRUE)</f>
        <v>0.04</v>
      </c>
      <c r="K22" s="30">
        <f>VLOOKUP(Data!J10,original_projection,3,TRUE)</f>
        <v>0</v>
      </c>
      <c r="L22" s="30">
        <f>VLOOKUP(Data!K10,original_projection,3,TRUE)</f>
        <v>0</v>
      </c>
      <c r="M22" s="30">
        <f>VLOOKUP(Data!L10,original_projection,3,TRUE)</f>
        <v>-0.02</v>
      </c>
      <c r="N22" s="30">
        <f>VLOOKUP(Data!M10,original_projection,3,TRUE)</f>
        <v>0</v>
      </c>
      <c r="O22" s="30">
        <f>VLOOKUP(Data!N10,original_projection,3,TRUE)</f>
        <v>0.04</v>
      </c>
      <c r="P22" s="30">
        <f>VLOOKUP(Data!O10,original_projection,3,TRUE)</f>
        <v>0.04</v>
      </c>
      <c r="Q22" s="30">
        <f>VLOOKUP(Data!P10,original_projection,3,TRUE)</f>
        <v>-0.01</v>
      </c>
      <c r="R22" s="30">
        <f>VLOOKUP(Data!Q10,original_projection,3,TRUE)</f>
        <v>0.02</v>
      </c>
      <c r="S22" s="30">
        <f>VLOOKUP(Data!R10,original_projection,3,TRUE)</f>
        <v>0.04</v>
      </c>
      <c r="T22" s="30">
        <f>VLOOKUP(Data!S10,original_projection,3,TRUE)</f>
        <v>-0.02</v>
      </c>
      <c r="U22" s="30">
        <f>VLOOKUP(Data!T10,original_projection,3,TRUE)</f>
        <v>-0.01</v>
      </c>
      <c r="V22" s="30">
        <f>VLOOKUP(Data!U10,original_projection,3,TRUE)</f>
        <v>0.02</v>
      </c>
      <c r="X22">
        <f t="shared" si="26"/>
        <v>8</v>
      </c>
      <c r="Z22" s="31">
        <f t="shared" si="2"/>
        <v>2500000</v>
      </c>
      <c r="AA22" s="28">
        <f t="shared" si="3"/>
        <v>2456437.5</v>
      </c>
      <c r="AB22" s="28">
        <f t="shared" si="4"/>
        <v>2413634.0765625001</v>
      </c>
      <c r="AC22" s="28">
        <f t="shared" si="5"/>
        <v>2395531.8209882816</v>
      </c>
      <c r="AD22" s="28">
        <f t="shared" si="6"/>
        <v>2425116.6389774871</v>
      </c>
      <c r="AE22" s="28">
        <f t="shared" si="7"/>
        <v>2503205.3947525625</v>
      </c>
      <c r="AF22" s="28">
        <f t="shared" si="8"/>
        <v>2459587.0407489995</v>
      </c>
      <c r="AG22" s="28">
        <f t="shared" si="9"/>
        <v>2441140.1379433819</v>
      </c>
      <c r="AH22" s="28">
        <f t="shared" si="10"/>
        <v>2519744.8503851588</v>
      </c>
      <c r="AI22" s="28">
        <f t="shared" si="11"/>
        <v>2500846.7640072703</v>
      </c>
      <c r="AJ22" s="28">
        <f t="shared" si="12"/>
        <v>2482090.4132772158</v>
      </c>
      <c r="AK22" s="28">
        <f t="shared" si="13"/>
        <v>2414205.2404740839</v>
      </c>
      <c r="AL22" s="28">
        <f t="shared" si="14"/>
        <v>2396098.7011705283</v>
      </c>
      <c r="AM22" s="28">
        <f t="shared" si="15"/>
        <v>2473253.0793482196</v>
      </c>
      <c r="AN22" s="28">
        <f t="shared" si="16"/>
        <v>2552891.8285032324</v>
      </c>
      <c r="AO22" s="28">
        <f t="shared" si="17"/>
        <v>2508407.6883915639</v>
      </c>
      <c r="AP22" s="28">
        <f t="shared" si="18"/>
        <v>2539386.5233431999</v>
      </c>
      <c r="AQ22" s="28">
        <f t="shared" si="19"/>
        <v>2621154.7693948513</v>
      </c>
      <c r="AR22" s="28">
        <f t="shared" si="20"/>
        <v>2549466.1864519021</v>
      </c>
      <c r="AS22" s="28">
        <f t="shared" si="21"/>
        <v>2505041.738152978</v>
      </c>
      <c r="AT22" s="28">
        <f t="shared" si="22"/>
        <v>2535979.003619167</v>
      </c>
      <c r="AU22" s="19"/>
      <c r="AV22" s="27">
        <f t="shared" si="24"/>
        <v>143</v>
      </c>
      <c r="AW22" s="19"/>
      <c r="AX22" s="46">
        <f t="shared" si="23"/>
        <v>375515.51181228657</v>
      </c>
    </row>
    <row r="23" spans="1:53" x14ac:dyDescent="0.2">
      <c r="A23">
        <f t="shared" si="25"/>
        <v>9</v>
      </c>
      <c r="C23" s="30">
        <f>VLOOKUP(Data!B11,original_projection,3,TRUE)</f>
        <v>-0.02</v>
      </c>
      <c r="D23" s="30">
        <f>VLOOKUP(Data!C11,original_projection,3,TRUE)</f>
        <v>0.04</v>
      </c>
      <c r="E23" s="30">
        <f>VLOOKUP(Data!D11,original_projection,3,TRUE)</f>
        <v>0.04</v>
      </c>
      <c r="F23" s="30">
        <f>VLOOKUP(Data!E11,original_projection,3,TRUE)</f>
        <v>0</v>
      </c>
      <c r="G23" s="30">
        <f>VLOOKUP(Data!F11,original_projection,3,TRUE)</f>
        <v>0.02</v>
      </c>
      <c r="H23" s="30">
        <f>VLOOKUP(Data!G11,original_projection,3,TRUE)</f>
        <v>0.02</v>
      </c>
      <c r="I23" s="30">
        <f>VLOOKUP(Data!H11,original_projection,3,TRUE)</f>
        <v>0</v>
      </c>
      <c r="J23" s="30">
        <f>VLOOKUP(Data!I11,original_projection,3,TRUE)</f>
        <v>0.04</v>
      </c>
      <c r="K23" s="30">
        <f>VLOOKUP(Data!J11,original_projection,3,TRUE)</f>
        <v>0.02</v>
      </c>
      <c r="L23" s="30">
        <f>VLOOKUP(Data!K11,original_projection,3,TRUE)</f>
        <v>0.02</v>
      </c>
      <c r="M23" s="30">
        <f>VLOOKUP(Data!L11,original_projection,3,TRUE)</f>
        <v>0.02</v>
      </c>
      <c r="N23" s="30">
        <f>VLOOKUP(Data!M11,original_projection,3,TRUE)</f>
        <v>-0.02</v>
      </c>
      <c r="O23" s="30">
        <f>VLOOKUP(Data!N11,original_projection,3,TRUE)</f>
        <v>0</v>
      </c>
      <c r="P23" s="30">
        <f>VLOOKUP(Data!O11,original_projection,3,TRUE)</f>
        <v>0.04</v>
      </c>
      <c r="Q23" s="30">
        <f>VLOOKUP(Data!P11,original_projection,3,TRUE)</f>
        <v>0</v>
      </c>
      <c r="R23" s="30">
        <f>VLOOKUP(Data!Q11,original_projection,3,TRUE)</f>
        <v>0</v>
      </c>
      <c r="S23" s="30">
        <f>VLOOKUP(Data!R11,original_projection,3,TRUE)</f>
        <v>0.02</v>
      </c>
      <c r="T23" s="30">
        <f>VLOOKUP(Data!S11,original_projection,3,TRUE)</f>
        <v>0</v>
      </c>
      <c r="U23" s="30">
        <f>VLOOKUP(Data!T11,original_projection,3,TRUE)</f>
        <v>0</v>
      </c>
      <c r="V23" s="30">
        <f>VLOOKUP(Data!U11,original_projection,3,TRUE)</f>
        <v>-0.01</v>
      </c>
      <c r="X23">
        <f t="shared" si="26"/>
        <v>9</v>
      </c>
      <c r="Z23" s="31">
        <f t="shared" si="2"/>
        <v>2500000</v>
      </c>
      <c r="AA23" s="28">
        <f t="shared" si="3"/>
        <v>2431625</v>
      </c>
      <c r="AB23" s="28">
        <f t="shared" si="4"/>
        <v>2509923.3250000002</v>
      </c>
      <c r="AC23" s="28">
        <f t="shared" si="5"/>
        <v>2590742.8560650004</v>
      </c>
      <c r="AD23" s="28">
        <f t="shared" si="6"/>
        <v>2571312.2846445129</v>
      </c>
      <c r="AE23" s="28">
        <f t="shared" si="7"/>
        <v>2603067.9913598727</v>
      </c>
      <c r="AF23" s="28">
        <f t="shared" si="8"/>
        <v>2635215.8810531674</v>
      </c>
      <c r="AG23" s="28">
        <f t="shared" si="9"/>
        <v>2615451.7619452686</v>
      </c>
      <c r="AH23" s="28">
        <f t="shared" si="10"/>
        <v>2699669.3086799062</v>
      </c>
      <c r="AI23" s="28">
        <f t="shared" si="11"/>
        <v>2733010.2246421031</v>
      </c>
      <c r="AJ23" s="28">
        <f t="shared" si="12"/>
        <v>2766762.9009164334</v>
      </c>
      <c r="AK23" s="28">
        <f t="shared" si="13"/>
        <v>2800932.4227427514</v>
      </c>
      <c r="AL23" s="28">
        <f t="shared" si="14"/>
        <v>2724326.9209807371</v>
      </c>
      <c r="AM23" s="28">
        <f t="shared" si="15"/>
        <v>2703894.4690733817</v>
      </c>
      <c r="AN23" s="28">
        <f t="shared" si="16"/>
        <v>2790959.8709775447</v>
      </c>
      <c r="AO23" s="28">
        <f t="shared" si="17"/>
        <v>2770027.6719452133</v>
      </c>
      <c r="AP23" s="28">
        <f t="shared" si="18"/>
        <v>2749252.4644056242</v>
      </c>
      <c r="AQ23" s="28">
        <f t="shared" si="19"/>
        <v>2783205.7323410339</v>
      </c>
      <c r="AR23" s="28">
        <f t="shared" si="20"/>
        <v>2762331.6893484765</v>
      </c>
      <c r="AS23" s="28">
        <f t="shared" si="21"/>
        <v>2741614.2016783631</v>
      </c>
      <c r="AT23" s="28">
        <f t="shared" si="22"/>
        <v>2693841.5742141176</v>
      </c>
      <c r="AU23" s="19"/>
      <c r="AV23" s="27">
        <f t="shared" si="24"/>
        <v>175</v>
      </c>
      <c r="AW23" s="19"/>
      <c r="AX23" s="46">
        <f t="shared" si="23"/>
        <v>405620.92104796099</v>
      </c>
    </row>
    <row r="24" spans="1:53" x14ac:dyDescent="0.2">
      <c r="A24">
        <f t="shared" si="25"/>
        <v>10</v>
      </c>
      <c r="C24" s="30">
        <f>VLOOKUP(Data!B12,original_projection,3,TRUE)</f>
        <v>-0.02</v>
      </c>
      <c r="D24" s="30">
        <f>VLOOKUP(Data!C12,original_projection,3,TRUE)</f>
        <v>0.04</v>
      </c>
      <c r="E24" s="30">
        <f>VLOOKUP(Data!D12,original_projection,3,TRUE)</f>
        <v>-0.02</v>
      </c>
      <c r="F24" s="30">
        <f>VLOOKUP(Data!E12,original_projection,3,TRUE)</f>
        <v>0</v>
      </c>
      <c r="G24" s="30">
        <f>VLOOKUP(Data!F12,original_projection,3,TRUE)</f>
        <v>-0.02</v>
      </c>
      <c r="H24" s="30">
        <f>VLOOKUP(Data!G12,original_projection,3,TRUE)</f>
        <v>0.04</v>
      </c>
      <c r="I24" s="30">
        <f>VLOOKUP(Data!H12,original_projection,3,TRUE)</f>
        <v>0</v>
      </c>
      <c r="J24" s="30">
        <f>VLOOKUP(Data!I12,original_projection,3,TRUE)</f>
        <v>0.02</v>
      </c>
      <c r="K24" s="30">
        <f>VLOOKUP(Data!J12,original_projection,3,TRUE)</f>
        <v>-0.01</v>
      </c>
      <c r="L24" s="30">
        <f>VLOOKUP(Data!K12,original_projection,3,TRUE)</f>
        <v>-0.02</v>
      </c>
      <c r="M24" s="30">
        <f>VLOOKUP(Data!L12,original_projection,3,TRUE)</f>
        <v>-0.01</v>
      </c>
      <c r="N24" s="30">
        <f>VLOOKUP(Data!M12,original_projection,3,TRUE)</f>
        <v>0</v>
      </c>
      <c r="O24" s="30">
        <f>VLOOKUP(Data!N12,original_projection,3,TRUE)</f>
        <v>0.02</v>
      </c>
      <c r="P24" s="30">
        <f>VLOOKUP(Data!O12,original_projection,3,TRUE)</f>
        <v>-0.02</v>
      </c>
      <c r="Q24" s="30">
        <f>VLOOKUP(Data!P12,original_projection,3,TRUE)</f>
        <v>0</v>
      </c>
      <c r="R24" s="30">
        <f>VLOOKUP(Data!Q12,original_projection,3,TRUE)</f>
        <v>0.04</v>
      </c>
      <c r="S24" s="30">
        <f>VLOOKUP(Data!R12,original_projection,3,TRUE)</f>
        <v>-0.02</v>
      </c>
      <c r="T24" s="30">
        <f>VLOOKUP(Data!S12,original_projection,3,TRUE)</f>
        <v>0</v>
      </c>
      <c r="U24" s="30">
        <f>VLOOKUP(Data!T12,original_projection,3,TRUE)</f>
        <v>0.02</v>
      </c>
      <c r="V24" s="30">
        <f>VLOOKUP(Data!U12,original_projection,3,TRUE)</f>
        <v>-0.02</v>
      </c>
      <c r="X24">
        <f t="shared" si="26"/>
        <v>10</v>
      </c>
      <c r="Z24" s="31">
        <f t="shared" si="2"/>
        <v>2500000</v>
      </c>
      <c r="AA24" s="28">
        <f t="shared" si="3"/>
        <v>2431625</v>
      </c>
      <c r="AB24" s="28">
        <f t="shared" si="4"/>
        <v>2509923.3250000002</v>
      </c>
      <c r="AC24" s="28">
        <f t="shared" si="5"/>
        <v>2441276.9220612501</v>
      </c>
      <c r="AD24" s="28">
        <f t="shared" si="6"/>
        <v>2422967.3451457908</v>
      </c>
      <c r="AE24" s="28">
        <f t="shared" si="7"/>
        <v>2356699.1882560537</v>
      </c>
      <c r="AF24" s="28">
        <f t="shared" si="8"/>
        <v>2432584.9021178987</v>
      </c>
      <c r="AG24" s="28">
        <f t="shared" si="9"/>
        <v>2414340.5153520145</v>
      </c>
      <c r="AH24" s="28">
        <f t="shared" si="10"/>
        <v>2444157.6207166119</v>
      </c>
      <c r="AI24" s="28">
        <f t="shared" si="11"/>
        <v>2401568.1741756252</v>
      </c>
      <c r="AJ24" s="28">
        <f t="shared" si="12"/>
        <v>2335885.2846119218</v>
      </c>
      <c r="AK24" s="28">
        <f t="shared" si="13"/>
        <v>2295182.4835275593</v>
      </c>
      <c r="AL24" s="28">
        <f t="shared" si="14"/>
        <v>2277968.6149011026</v>
      </c>
      <c r="AM24" s="28">
        <f t="shared" si="15"/>
        <v>2306101.5272951317</v>
      </c>
      <c r="AN24" s="28">
        <f t="shared" si="16"/>
        <v>2243029.6505236095</v>
      </c>
      <c r="AO24" s="28">
        <f t="shared" si="17"/>
        <v>2226206.9281446827</v>
      </c>
      <c r="AP24" s="28">
        <f t="shared" si="18"/>
        <v>2297890.7912309417</v>
      </c>
      <c r="AQ24" s="28">
        <f t="shared" si="19"/>
        <v>2235043.4780907752</v>
      </c>
      <c r="AR24" s="28">
        <f t="shared" si="20"/>
        <v>2218280.6520050946</v>
      </c>
      <c r="AS24" s="28">
        <f t="shared" si="21"/>
        <v>2245676.4180573574</v>
      </c>
      <c r="AT24" s="28">
        <f t="shared" si="22"/>
        <v>2184257.1680234885</v>
      </c>
      <c r="AU24" s="19"/>
      <c r="AV24" s="27">
        <f t="shared" si="24"/>
        <v>28</v>
      </c>
      <c r="AW24" s="19"/>
      <c r="AX24" s="46">
        <f t="shared" si="23"/>
        <v>353052.89160632429</v>
      </c>
    </row>
    <row r="25" spans="1:53" x14ac:dyDescent="0.2">
      <c r="A25">
        <f t="shared" si="25"/>
        <v>11</v>
      </c>
      <c r="C25" s="30">
        <f>VLOOKUP(Data!B13,original_projection,3,TRUE)</f>
        <v>0.04</v>
      </c>
      <c r="D25" s="30">
        <f>VLOOKUP(Data!C13,original_projection,3,TRUE)</f>
        <v>-0.01</v>
      </c>
      <c r="E25" s="30">
        <f>VLOOKUP(Data!D13,original_projection,3,TRUE)</f>
        <v>-0.01</v>
      </c>
      <c r="F25" s="30">
        <f>VLOOKUP(Data!E13,original_projection,3,TRUE)</f>
        <v>0.04</v>
      </c>
      <c r="G25" s="30">
        <f>VLOOKUP(Data!F13,original_projection,3,TRUE)</f>
        <v>-0.01</v>
      </c>
      <c r="H25" s="30">
        <f>VLOOKUP(Data!G13,original_projection,3,TRUE)</f>
        <v>0.04</v>
      </c>
      <c r="I25" s="30">
        <f>VLOOKUP(Data!H13,original_projection,3,TRUE)</f>
        <v>0.04</v>
      </c>
      <c r="J25" s="30">
        <f>VLOOKUP(Data!I13,original_projection,3,TRUE)</f>
        <v>-0.01</v>
      </c>
      <c r="K25" s="30">
        <f>VLOOKUP(Data!J13,original_projection,3,TRUE)</f>
        <v>-0.02</v>
      </c>
      <c r="L25" s="30">
        <f>VLOOKUP(Data!K13,original_projection,3,TRUE)</f>
        <v>-0.01</v>
      </c>
      <c r="M25" s="30">
        <f>VLOOKUP(Data!L13,original_projection,3,TRUE)</f>
        <v>0</v>
      </c>
      <c r="N25" s="30">
        <f>VLOOKUP(Data!M13,original_projection,3,TRUE)</f>
        <v>0.04</v>
      </c>
      <c r="O25" s="30">
        <f>VLOOKUP(Data!N13,original_projection,3,TRUE)</f>
        <v>-0.01</v>
      </c>
      <c r="P25" s="30">
        <f>VLOOKUP(Data!O13,original_projection,3,TRUE)</f>
        <v>-0.02</v>
      </c>
      <c r="Q25" s="30">
        <f>VLOOKUP(Data!P13,original_projection,3,TRUE)</f>
        <v>-0.01</v>
      </c>
      <c r="R25" s="30">
        <f>VLOOKUP(Data!Q13,original_projection,3,TRUE)</f>
        <v>0</v>
      </c>
      <c r="S25" s="30">
        <f>VLOOKUP(Data!R13,original_projection,3,TRUE)</f>
        <v>-0.01</v>
      </c>
      <c r="T25" s="30">
        <f>VLOOKUP(Data!S13,original_projection,3,TRUE)</f>
        <v>0.02</v>
      </c>
      <c r="U25" s="30">
        <f>VLOOKUP(Data!T13,original_projection,3,TRUE)</f>
        <v>-0.02</v>
      </c>
      <c r="V25" s="30">
        <f>VLOOKUP(Data!U13,original_projection,3,TRUE)</f>
        <v>0</v>
      </c>
      <c r="X25">
        <f t="shared" si="26"/>
        <v>11</v>
      </c>
      <c r="Z25" s="31">
        <f t="shared" si="2"/>
        <v>2500000</v>
      </c>
      <c r="AA25" s="28">
        <f t="shared" si="3"/>
        <v>2580500</v>
      </c>
      <c r="AB25" s="28">
        <f t="shared" si="4"/>
        <v>2535534.7875000001</v>
      </c>
      <c r="AC25" s="28">
        <f t="shared" si="5"/>
        <v>2491353.0938278129</v>
      </c>
      <c r="AD25" s="28">
        <f t="shared" si="6"/>
        <v>2571574.663449069</v>
      </c>
      <c r="AE25" s="28">
        <f t="shared" si="7"/>
        <v>2526764.974938469</v>
      </c>
      <c r="AF25" s="28">
        <f t="shared" si="8"/>
        <v>2608126.8071314879</v>
      </c>
      <c r="AG25" s="28">
        <f t="shared" si="9"/>
        <v>2692108.4903211221</v>
      </c>
      <c r="AH25" s="28">
        <f t="shared" si="10"/>
        <v>2645198.4998772764</v>
      </c>
      <c r="AI25" s="28">
        <f t="shared" si="11"/>
        <v>2572852.3209056328</v>
      </c>
      <c r="AJ25" s="28">
        <f t="shared" si="12"/>
        <v>2528020.3692138521</v>
      </c>
      <c r="AK25" s="28">
        <f t="shared" si="13"/>
        <v>2509060.2164447485</v>
      </c>
      <c r="AL25" s="28">
        <f t="shared" si="14"/>
        <v>2589851.9554142696</v>
      </c>
      <c r="AM25" s="28">
        <f t="shared" si="15"/>
        <v>2544723.7850911757</v>
      </c>
      <c r="AN25" s="28">
        <f t="shared" si="16"/>
        <v>2475125.5895689325</v>
      </c>
      <c r="AO25" s="28">
        <f t="shared" si="17"/>
        <v>2431996.5261706943</v>
      </c>
      <c r="AP25" s="28">
        <f t="shared" si="18"/>
        <v>2413756.552224414</v>
      </c>
      <c r="AQ25" s="28">
        <f t="shared" si="19"/>
        <v>2371696.8443019036</v>
      </c>
      <c r="AR25" s="28">
        <f t="shared" si="20"/>
        <v>2400987.3003290324</v>
      </c>
      <c r="AS25" s="28">
        <f t="shared" si="21"/>
        <v>2335320.2976650335</v>
      </c>
      <c r="AT25" s="28">
        <f t="shared" si="22"/>
        <v>2317805.3954325458</v>
      </c>
      <c r="AU25" s="19"/>
      <c r="AV25" s="27">
        <f t="shared" si="24"/>
        <v>79</v>
      </c>
      <c r="AW25" s="19"/>
      <c r="AX25" s="46">
        <f t="shared" si="23"/>
        <v>378909.50984741159</v>
      </c>
    </row>
    <row r="26" spans="1:53" x14ac:dyDescent="0.2">
      <c r="A26">
        <f t="shared" si="25"/>
        <v>12</v>
      </c>
      <c r="C26" s="30">
        <f>VLOOKUP(Data!B14,original_projection,3,TRUE)</f>
        <v>0.02</v>
      </c>
      <c r="D26" s="30">
        <f>VLOOKUP(Data!C14,original_projection,3,TRUE)</f>
        <v>0.04</v>
      </c>
      <c r="E26" s="30">
        <f>VLOOKUP(Data!D14,original_projection,3,TRUE)</f>
        <v>-0.02</v>
      </c>
      <c r="F26" s="30">
        <f>VLOOKUP(Data!E14,original_projection,3,TRUE)</f>
        <v>-0.02</v>
      </c>
      <c r="G26" s="30">
        <f>VLOOKUP(Data!F14,original_projection,3,TRUE)</f>
        <v>0.04</v>
      </c>
      <c r="H26" s="30">
        <f>VLOOKUP(Data!G14,original_projection,3,TRUE)</f>
        <v>0</v>
      </c>
      <c r="I26" s="30">
        <f>VLOOKUP(Data!H14,original_projection,3,TRUE)</f>
        <v>0</v>
      </c>
      <c r="J26" s="30">
        <f>VLOOKUP(Data!I14,original_projection,3,TRUE)</f>
        <v>-0.01</v>
      </c>
      <c r="K26" s="30">
        <f>VLOOKUP(Data!J14,original_projection,3,TRUE)</f>
        <v>0.04</v>
      </c>
      <c r="L26" s="30">
        <f>VLOOKUP(Data!K14,original_projection,3,TRUE)</f>
        <v>-0.01</v>
      </c>
      <c r="M26" s="30">
        <f>VLOOKUP(Data!L14,original_projection,3,TRUE)</f>
        <v>0.02</v>
      </c>
      <c r="N26" s="30">
        <f>VLOOKUP(Data!M14,original_projection,3,TRUE)</f>
        <v>-0.02</v>
      </c>
      <c r="O26" s="30">
        <f>VLOOKUP(Data!N14,original_projection,3,TRUE)</f>
        <v>-0.01</v>
      </c>
      <c r="P26" s="30">
        <f>VLOOKUP(Data!O14,original_projection,3,TRUE)</f>
        <v>0.02</v>
      </c>
      <c r="Q26" s="30">
        <f>VLOOKUP(Data!P14,original_projection,3,TRUE)</f>
        <v>-0.01</v>
      </c>
      <c r="R26" s="30">
        <f>VLOOKUP(Data!Q14,original_projection,3,TRUE)</f>
        <v>-0.02</v>
      </c>
      <c r="S26" s="30">
        <f>VLOOKUP(Data!R14,original_projection,3,TRUE)</f>
        <v>-0.02</v>
      </c>
      <c r="T26" s="30">
        <f>VLOOKUP(Data!S14,original_projection,3,TRUE)</f>
        <v>0.04</v>
      </c>
      <c r="U26" s="30">
        <f>VLOOKUP(Data!T14,original_projection,3,TRUE)</f>
        <v>0</v>
      </c>
      <c r="V26" s="30">
        <f>VLOOKUP(Data!U14,original_projection,3,TRUE)</f>
        <v>0.04</v>
      </c>
      <c r="X26">
        <f t="shared" si="26"/>
        <v>12</v>
      </c>
      <c r="Z26" s="31">
        <f t="shared" si="2"/>
        <v>2500000</v>
      </c>
      <c r="AA26" s="28">
        <f t="shared" si="3"/>
        <v>2530875</v>
      </c>
      <c r="AB26" s="28">
        <f t="shared" si="4"/>
        <v>2612369.1750000003</v>
      </c>
      <c r="AC26" s="28">
        <f t="shared" si="5"/>
        <v>2540920.8780637505</v>
      </c>
      <c r="AD26" s="28">
        <f t="shared" si="6"/>
        <v>2471426.692048707</v>
      </c>
      <c r="AE26" s="28">
        <f t="shared" si="7"/>
        <v>2551006.6315326756</v>
      </c>
      <c r="AF26" s="28">
        <f t="shared" si="8"/>
        <v>2531874.0817961805</v>
      </c>
      <c r="AG26" s="28">
        <f t="shared" si="9"/>
        <v>2512885.0261827093</v>
      </c>
      <c r="AH26" s="28">
        <f t="shared" si="10"/>
        <v>2469098.0046014758</v>
      </c>
      <c r="AI26" s="28">
        <f t="shared" si="11"/>
        <v>2548602.9603496436</v>
      </c>
      <c r="AJ26" s="28">
        <f t="shared" si="12"/>
        <v>2504193.5537655512</v>
      </c>
      <c r="AK26" s="28">
        <f t="shared" si="13"/>
        <v>2535120.3441545563</v>
      </c>
      <c r="AL26" s="28">
        <f t="shared" si="14"/>
        <v>2465784.8027419294</v>
      </c>
      <c r="AM26" s="28">
        <f t="shared" si="15"/>
        <v>2422818.5025541512</v>
      </c>
      <c r="AN26" s="28">
        <f t="shared" si="16"/>
        <v>2452740.3110606954</v>
      </c>
      <c r="AO26" s="28">
        <f t="shared" si="17"/>
        <v>2410001.3111404628</v>
      </c>
      <c r="AP26" s="28">
        <f t="shared" si="18"/>
        <v>2344087.7752807713</v>
      </c>
      <c r="AQ26" s="28">
        <f t="shared" si="19"/>
        <v>2279976.9746268424</v>
      </c>
      <c r="AR26" s="28">
        <f t="shared" si="20"/>
        <v>2353392.233209827</v>
      </c>
      <c r="AS26" s="28">
        <f t="shared" si="21"/>
        <v>2335741.7914607534</v>
      </c>
      <c r="AT26" s="28">
        <f t="shared" si="22"/>
        <v>2410952.6771457898</v>
      </c>
      <c r="AU26" s="19"/>
      <c r="AV26" s="27">
        <f t="shared" si="24"/>
        <v>105</v>
      </c>
      <c r="AW26" s="19"/>
      <c r="AX26" s="46">
        <f t="shared" si="23"/>
        <v>372422.1818139783</v>
      </c>
    </row>
    <row r="27" spans="1:53" x14ac:dyDescent="0.2">
      <c r="A27">
        <f t="shared" si="25"/>
        <v>13</v>
      </c>
      <c r="C27" s="30">
        <f>VLOOKUP(Data!B15,original_projection,3,TRUE)</f>
        <v>0</v>
      </c>
      <c r="D27" s="30">
        <f>VLOOKUP(Data!C15,original_projection,3,TRUE)</f>
        <v>-0.02</v>
      </c>
      <c r="E27" s="30">
        <f>VLOOKUP(Data!D15,original_projection,3,TRUE)</f>
        <v>0</v>
      </c>
      <c r="F27" s="30">
        <f>VLOOKUP(Data!E15,original_projection,3,TRUE)</f>
        <v>0.02</v>
      </c>
      <c r="G27" s="30">
        <f>VLOOKUP(Data!F15,original_projection,3,TRUE)</f>
        <v>-0.01</v>
      </c>
      <c r="H27" s="30">
        <f>VLOOKUP(Data!G15,original_projection,3,TRUE)</f>
        <v>-0.01</v>
      </c>
      <c r="I27" s="30">
        <f>VLOOKUP(Data!H15,original_projection,3,TRUE)</f>
        <v>0.04</v>
      </c>
      <c r="J27" s="30">
        <f>VLOOKUP(Data!I15,original_projection,3,TRUE)</f>
        <v>-0.01</v>
      </c>
      <c r="K27" s="30">
        <f>VLOOKUP(Data!J15,original_projection,3,TRUE)</f>
        <v>0.04</v>
      </c>
      <c r="L27" s="30">
        <f>VLOOKUP(Data!K15,original_projection,3,TRUE)</f>
        <v>-0.02</v>
      </c>
      <c r="M27" s="30">
        <f>VLOOKUP(Data!L15,original_projection,3,TRUE)</f>
        <v>0.04</v>
      </c>
      <c r="N27" s="30">
        <f>VLOOKUP(Data!M15,original_projection,3,TRUE)</f>
        <v>0</v>
      </c>
      <c r="O27" s="30">
        <f>VLOOKUP(Data!N15,original_projection,3,TRUE)</f>
        <v>0.04</v>
      </c>
      <c r="P27" s="30">
        <f>VLOOKUP(Data!O15,original_projection,3,TRUE)</f>
        <v>0.04</v>
      </c>
      <c r="Q27" s="30">
        <f>VLOOKUP(Data!P15,original_projection,3,TRUE)</f>
        <v>-0.01</v>
      </c>
      <c r="R27" s="30">
        <f>VLOOKUP(Data!Q15,original_projection,3,TRUE)</f>
        <v>-0.01</v>
      </c>
      <c r="S27" s="30">
        <f>VLOOKUP(Data!R15,original_projection,3,TRUE)</f>
        <v>-0.02</v>
      </c>
      <c r="T27" s="30">
        <f>VLOOKUP(Data!S15,original_projection,3,TRUE)</f>
        <v>-0.02</v>
      </c>
      <c r="U27" s="30">
        <f>VLOOKUP(Data!T15,original_projection,3,TRUE)</f>
        <v>0</v>
      </c>
      <c r="V27" s="30">
        <f>VLOOKUP(Data!U15,original_projection,3,TRUE)</f>
        <v>-0.02</v>
      </c>
      <c r="X27">
        <f t="shared" si="26"/>
        <v>13</v>
      </c>
      <c r="Z27" s="31">
        <f t="shared" si="2"/>
        <v>2500000</v>
      </c>
      <c r="AA27" s="28">
        <f t="shared" si="3"/>
        <v>2481250</v>
      </c>
      <c r="AB27" s="28">
        <f t="shared" si="4"/>
        <v>2413387.8125</v>
      </c>
      <c r="AC27" s="28">
        <f t="shared" si="5"/>
        <v>2395287.4039062499</v>
      </c>
      <c r="AD27" s="28">
        <f t="shared" si="6"/>
        <v>2424869.2033444922</v>
      </c>
      <c r="AE27" s="28">
        <f t="shared" si="7"/>
        <v>2382615.8574762144</v>
      </c>
      <c r="AF27" s="28">
        <f t="shared" si="8"/>
        <v>2341098.7761596912</v>
      </c>
      <c r="AG27" s="28">
        <f t="shared" si="9"/>
        <v>2416482.1567520332</v>
      </c>
      <c r="AH27" s="28">
        <f t="shared" si="10"/>
        <v>2374374.9551706291</v>
      </c>
      <c r="AI27" s="28">
        <f t="shared" si="11"/>
        <v>2450829.8287271238</v>
      </c>
      <c r="AJ27" s="28">
        <f t="shared" si="12"/>
        <v>2383799.6329114372</v>
      </c>
      <c r="AK27" s="28">
        <f t="shared" si="13"/>
        <v>2460557.9810911859</v>
      </c>
      <c r="AL27" s="28">
        <f t="shared" si="14"/>
        <v>2442103.7962330021</v>
      </c>
      <c r="AM27" s="28">
        <f t="shared" si="15"/>
        <v>2520739.5384717048</v>
      </c>
      <c r="AN27" s="28">
        <f t="shared" si="16"/>
        <v>2601907.3516104938</v>
      </c>
      <c r="AO27" s="28">
        <f t="shared" si="17"/>
        <v>2556569.1160086812</v>
      </c>
      <c r="AP27" s="28">
        <f t="shared" si="18"/>
        <v>2512020.8991622301</v>
      </c>
      <c r="AQ27" s="28">
        <f t="shared" si="19"/>
        <v>2443317.127570143</v>
      </c>
      <c r="AR27" s="28">
        <f t="shared" si="20"/>
        <v>2376492.4041310996</v>
      </c>
      <c r="AS27" s="28">
        <f t="shared" si="21"/>
        <v>2358668.7111001164</v>
      </c>
      <c r="AT27" s="28">
        <f t="shared" si="22"/>
        <v>2294159.1218515281</v>
      </c>
      <c r="AU27" s="19"/>
      <c r="AV27" s="27">
        <f t="shared" si="24"/>
        <v>67</v>
      </c>
      <c r="AW27" s="19"/>
      <c r="AX27" s="46">
        <f t="shared" si="23"/>
        <v>367485.12600134546</v>
      </c>
    </row>
    <row r="28" spans="1:53" x14ac:dyDescent="0.2">
      <c r="A28">
        <f t="shared" si="25"/>
        <v>14</v>
      </c>
      <c r="C28" s="30">
        <f>VLOOKUP(Data!B16,original_projection,3,TRUE)</f>
        <v>0.04</v>
      </c>
      <c r="D28" s="30">
        <f>VLOOKUP(Data!C16,original_projection,3,TRUE)</f>
        <v>0.02</v>
      </c>
      <c r="E28" s="30">
        <f>VLOOKUP(Data!D16,original_projection,3,TRUE)</f>
        <v>0.04</v>
      </c>
      <c r="F28" s="30">
        <f>VLOOKUP(Data!E16,original_projection,3,TRUE)</f>
        <v>-0.01</v>
      </c>
      <c r="G28" s="30">
        <f>VLOOKUP(Data!F16,original_projection,3,TRUE)</f>
        <v>-0.02</v>
      </c>
      <c r="H28" s="30">
        <f>VLOOKUP(Data!G16,original_projection,3,TRUE)</f>
        <v>0.02</v>
      </c>
      <c r="I28" s="30">
        <f>VLOOKUP(Data!H16,original_projection,3,TRUE)</f>
        <v>0.02</v>
      </c>
      <c r="J28" s="30">
        <f>VLOOKUP(Data!I16,original_projection,3,TRUE)</f>
        <v>0</v>
      </c>
      <c r="K28" s="30">
        <f>VLOOKUP(Data!J16,original_projection,3,TRUE)</f>
        <v>0.04</v>
      </c>
      <c r="L28" s="30">
        <f>VLOOKUP(Data!K16,original_projection,3,TRUE)</f>
        <v>-0.02</v>
      </c>
      <c r="M28" s="30">
        <f>VLOOKUP(Data!L16,original_projection,3,TRUE)</f>
        <v>0</v>
      </c>
      <c r="N28" s="30">
        <f>VLOOKUP(Data!M16,original_projection,3,TRUE)</f>
        <v>-0.02</v>
      </c>
      <c r="O28" s="30">
        <f>VLOOKUP(Data!N16,original_projection,3,TRUE)</f>
        <v>0</v>
      </c>
      <c r="P28" s="30">
        <f>VLOOKUP(Data!O16,original_projection,3,TRUE)</f>
        <v>0</v>
      </c>
      <c r="Q28" s="30">
        <f>VLOOKUP(Data!P16,original_projection,3,TRUE)</f>
        <v>0.02</v>
      </c>
      <c r="R28" s="30">
        <f>VLOOKUP(Data!Q16,original_projection,3,TRUE)</f>
        <v>0</v>
      </c>
      <c r="S28" s="30">
        <f>VLOOKUP(Data!R16,original_projection,3,TRUE)</f>
        <v>0.04</v>
      </c>
      <c r="T28" s="30">
        <f>VLOOKUP(Data!S16,original_projection,3,TRUE)</f>
        <v>-0.01</v>
      </c>
      <c r="U28" s="30">
        <f>VLOOKUP(Data!T16,original_projection,3,TRUE)</f>
        <v>0.04</v>
      </c>
      <c r="V28" s="30">
        <f>VLOOKUP(Data!U16,original_projection,3,TRUE)</f>
        <v>0.02</v>
      </c>
      <c r="X28">
        <f t="shared" si="26"/>
        <v>14</v>
      </c>
      <c r="Z28" s="31">
        <f t="shared" si="2"/>
        <v>2500000</v>
      </c>
      <c r="AA28" s="28">
        <f t="shared" si="3"/>
        <v>2580500</v>
      </c>
      <c r="AB28" s="28">
        <f t="shared" si="4"/>
        <v>2612369.1750000003</v>
      </c>
      <c r="AC28" s="28">
        <f t="shared" si="5"/>
        <v>2696487.4624350006</v>
      </c>
      <c r="AD28" s="28">
        <f t="shared" si="6"/>
        <v>2649501.1684020706</v>
      </c>
      <c r="AE28" s="28">
        <f t="shared" si="7"/>
        <v>2577037.3114462742</v>
      </c>
      <c r="AF28" s="28">
        <f t="shared" si="8"/>
        <v>2608863.7222426357</v>
      </c>
      <c r="AG28" s="28">
        <f t="shared" si="9"/>
        <v>2641083.1892123325</v>
      </c>
      <c r="AH28" s="28">
        <f t="shared" si="10"/>
        <v>2621275.0652932399</v>
      </c>
      <c r="AI28" s="28">
        <f t="shared" si="11"/>
        <v>2705680.1223956826</v>
      </c>
      <c r="AJ28" s="28">
        <f t="shared" si="12"/>
        <v>2631679.7710481612</v>
      </c>
      <c r="AK28" s="28">
        <f t="shared" si="13"/>
        <v>2611942.1727653001</v>
      </c>
      <c r="AL28" s="28">
        <f t="shared" si="14"/>
        <v>2540505.5543401688</v>
      </c>
      <c r="AM28" s="28">
        <f t="shared" si="15"/>
        <v>2521451.7626826176</v>
      </c>
      <c r="AN28" s="28">
        <f t="shared" si="16"/>
        <v>2502540.8744624984</v>
      </c>
      <c r="AO28" s="28">
        <f t="shared" si="17"/>
        <v>2533447.2542621107</v>
      </c>
      <c r="AP28" s="28">
        <f t="shared" si="18"/>
        <v>2514446.3998551448</v>
      </c>
      <c r="AQ28" s="28">
        <f t="shared" si="19"/>
        <v>2595411.5739304805</v>
      </c>
      <c r="AR28" s="28">
        <f t="shared" si="20"/>
        <v>2550186.5272547416</v>
      </c>
      <c r="AS28" s="28">
        <f t="shared" si="21"/>
        <v>2632302.5334323444</v>
      </c>
      <c r="AT28" s="28">
        <f t="shared" si="22"/>
        <v>2664811.4697202342</v>
      </c>
      <c r="AU28" s="19"/>
      <c r="AV28" s="27">
        <f t="shared" si="24"/>
        <v>167</v>
      </c>
      <c r="AW28" s="19"/>
      <c r="AX28" s="46">
        <f t="shared" si="23"/>
        <v>392883.04617265274</v>
      </c>
    </row>
    <row r="29" spans="1:53" x14ac:dyDescent="0.2">
      <c r="A29">
        <f t="shared" si="25"/>
        <v>15</v>
      </c>
      <c r="C29" s="30">
        <f>VLOOKUP(Data!B17,original_projection,3,TRUE)</f>
        <v>0.02</v>
      </c>
      <c r="D29" s="30">
        <f>VLOOKUP(Data!C17,original_projection,3,TRUE)</f>
        <v>-0.01</v>
      </c>
      <c r="E29" s="30">
        <f>VLOOKUP(Data!D17,original_projection,3,TRUE)</f>
        <v>0.04</v>
      </c>
      <c r="F29" s="30">
        <f>VLOOKUP(Data!E17,original_projection,3,TRUE)</f>
        <v>0.04</v>
      </c>
      <c r="G29" s="30">
        <f>VLOOKUP(Data!F17,original_projection,3,TRUE)</f>
        <v>0.04</v>
      </c>
      <c r="H29" s="30">
        <f>VLOOKUP(Data!G17,original_projection,3,TRUE)</f>
        <v>-0.02</v>
      </c>
      <c r="I29" s="30">
        <f>VLOOKUP(Data!H17,original_projection,3,TRUE)</f>
        <v>0.04</v>
      </c>
      <c r="J29" s="30">
        <f>VLOOKUP(Data!I17,original_projection,3,TRUE)</f>
        <v>0.04</v>
      </c>
      <c r="K29" s="30">
        <f>VLOOKUP(Data!J17,original_projection,3,TRUE)</f>
        <v>0.04</v>
      </c>
      <c r="L29" s="30">
        <f>VLOOKUP(Data!K17,original_projection,3,TRUE)</f>
        <v>-0.01</v>
      </c>
      <c r="M29" s="30">
        <f>VLOOKUP(Data!L17,original_projection,3,TRUE)</f>
        <v>-0.02</v>
      </c>
      <c r="N29" s="30">
        <f>VLOOKUP(Data!M17,original_projection,3,TRUE)</f>
        <v>-0.01</v>
      </c>
      <c r="O29" s="30">
        <f>VLOOKUP(Data!N17,original_projection,3,TRUE)</f>
        <v>0.04</v>
      </c>
      <c r="P29" s="30">
        <f>VLOOKUP(Data!O17,original_projection,3,TRUE)</f>
        <v>0</v>
      </c>
      <c r="Q29" s="30">
        <f>VLOOKUP(Data!P17,original_projection,3,TRUE)</f>
        <v>-0.01</v>
      </c>
      <c r="R29" s="30">
        <f>VLOOKUP(Data!Q17,original_projection,3,TRUE)</f>
        <v>-0.02</v>
      </c>
      <c r="S29" s="30">
        <f>VLOOKUP(Data!R17,original_projection,3,TRUE)</f>
        <v>0.04</v>
      </c>
      <c r="T29" s="30">
        <f>VLOOKUP(Data!S17,original_projection,3,TRUE)</f>
        <v>-0.01</v>
      </c>
      <c r="U29" s="30">
        <f>VLOOKUP(Data!T17,original_projection,3,TRUE)</f>
        <v>0.02</v>
      </c>
      <c r="V29" s="30">
        <f>VLOOKUP(Data!U17,original_projection,3,TRUE)</f>
        <v>-0.02</v>
      </c>
      <c r="X29">
        <f t="shared" si="26"/>
        <v>15</v>
      </c>
      <c r="Z29" s="31">
        <f t="shared" si="2"/>
        <v>2500000</v>
      </c>
      <c r="AA29" s="28">
        <f t="shared" si="3"/>
        <v>2530875</v>
      </c>
      <c r="AB29" s="28">
        <f t="shared" si="4"/>
        <v>2486774.5031250003</v>
      </c>
      <c r="AC29" s="28">
        <f t="shared" si="5"/>
        <v>2566848.6421256256</v>
      </c>
      <c r="AD29" s="28">
        <f t="shared" si="6"/>
        <v>2649501.1684020711</v>
      </c>
      <c r="AE29" s="28">
        <f t="shared" si="7"/>
        <v>2734815.1060246183</v>
      </c>
      <c r="AF29" s="28">
        <f t="shared" si="8"/>
        <v>2660017.9128748453</v>
      </c>
      <c r="AG29" s="28">
        <f t="shared" si="9"/>
        <v>2745670.4896694156</v>
      </c>
      <c r="AH29" s="28">
        <f t="shared" si="10"/>
        <v>2834081.0794367711</v>
      </c>
      <c r="AI29" s="28">
        <f t="shared" si="11"/>
        <v>2925338.490194635</v>
      </c>
      <c r="AJ29" s="28">
        <f t="shared" si="12"/>
        <v>2874364.4670029934</v>
      </c>
      <c r="AK29" s="28">
        <f t="shared" si="13"/>
        <v>2795750.598830462</v>
      </c>
      <c r="AL29" s="28">
        <f t="shared" si="14"/>
        <v>2747034.6446458413</v>
      </c>
      <c r="AM29" s="28">
        <f t="shared" si="15"/>
        <v>2835489.1602034378</v>
      </c>
      <c r="AN29" s="28">
        <f t="shared" si="16"/>
        <v>2814222.991501912</v>
      </c>
      <c r="AO29" s="28">
        <f t="shared" si="17"/>
        <v>2765185.1558749913</v>
      </c>
      <c r="AP29" s="28">
        <f t="shared" si="18"/>
        <v>2689557.3418618101</v>
      </c>
      <c r="AQ29" s="28">
        <f t="shared" si="19"/>
        <v>2776161.0882697608</v>
      </c>
      <c r="AR29" s="28">
        <f t="shared" si="20"/>
        <v>2727786.4813066605</v>
      </c>
      <c r="AS29" s="28">
        <f t="shared" si="21"/>
        <v>2761474.6443507979</v>
      </c>
      <c r="AT29" s="28">
        <f t="shared" si="22"/>
        <v>2685948.3128278037</v>
      </c>
      <c r="AU29" s="19"/>
      <c r="AV29" s="27">
        <f t="shared" si="24"/>
        <v>172</v>
      </c>
      <c r="AW29" s="19"/>
      <c r="AX29" s="46">
        <f t="shared" si="23"/>
        <v>412646.57893095294</v>
      </c>
    </row>
    <row r="30" spans="1:53" x14ac:dyDescent="0.2">
      <c r="A30">
        <f t="shared" si="25"/>
        <v>16</v>
      </c>
      <c r="C30" s="30">
        <f>VLOOKUP(Data!B18,original_projection,3,TRUE)</f>
        <v>0.04</v>
      </c>
      <c r="D30" s="30">
        <f>VLOOKUP(Data!C18,original_projection,3,TRUE)</f>
        <v>-0.02</v>
      </c>
      <c r="E30" s="30">
        <f>VLOOKUP(Data!D18,original_projection,3,TRUE)</f>
        <v>0</v>
      </c>
      <c r="F30" s="30">
        <f>VLOOKUP(Data!E18,original_projection,3,TRUE)</f>
        <v>-0.01</v>
      </c>
      <c r="G30" s="30">
        <f>VLOOKUP(Data!F18,original_projection,3,TRUE)</f>
        <v>0.02</v>
      </c>
      <c r="H30" s="30">
        <f>VLOOKUP(Data!G18,original_projection,3,TRUE)</f>
        <v>0.04</v>
      </c>
      <c r="I30" s="30">
        <f>VLOOKUP(Data!H18,original_projection,3,TRUE)</f>
        <v>0.04</v>
      </c>
      <c r="J30" s="30">
        <f>VLOOKUP(Data!I18,original_projection,3,TRUE)</f>
        <v>0.02</v>
      </c>
      <c r="K30" s="30">
        <f>VLOOKUP(Data!J18,original_projection,3,TRUE)</f>
        <v>0.04</v>
      </c>
      <c r="L30" s="30">
        <f>VLOOKUP(Data!K18,original_projection,3,TRUE)</f>
        <v>-0.01</v>
      </c>
      <c r="M30" s="30">
        <f>VLOOKUP(Data!L18,original_projection,3,TRUE)</f>
        <v>0</v>
      </c>
      <c r="N30" s="30">
        <f>VLOOKUP(Data!M18,original_projection,3,TRUE)</f>
        <v>0</v>
      </c>
      <c r="O30" s="30">
        <f>VLOOKUP(Data!N18,original_projection,3,TRUE)</f>
        <v>0</v>
      </c>
      <c r="P30" s="30">
        <f>VLOOKUP(Data!O18,original_projection,3,TRUE)</f>
        <v>-0.01</v>
      </c>
      <c r="Q30" s="30">
        <f>VLOOKUP(Data!P18,original_projection,3,TRUE)</f>
        <v>-0.01</v>
      </c>
      <c r="R30" s="30">
        <f>VLOOKUP(Data!Q18,original_projection,3,TRUE)</f>
        <v>0.02</v>
      </c>
      <c r="S30" s="30">
        <f>VLOOKUP(Data!R18,original_projection,3,TRUE)</f>
        <v>0.04</v>
      </c>
      <c r="T30" s="30">
        <f>VLOOKUP(Data!S18,original_projection,3,TRUE)</f>
        <v>0</v>
      </c>
      <c r="U30" s="30">
        <f>VLOOKUP(Data!T18,original_projection,3,TRUE)</f>
        <v>0.02</v>
      </c>
      <c r="V30" s="30">
        <f>VLOOKUP(Data!U18,original_projection,3,TRUE)</f>
        <v>0</v>
      </c>
      <c r="X30">
        <f t="shared" si="26"/>
        <v>16</v>
      </c>
      <c r="Z30" s="31">
        <f t="shared" si="2"/>
        <v>2500000</v>
      </c>
      <c r="AA30" s="28">
        <f t="shared" si="3"/>
        <v>2580500</v>
      </c>
      <c r="AB30" s="28">
        <f t="shared" si="4"/>
        <v>2509923.3250000002</v>
      </c>
      <c r="AC30" s="28">
        <f t="shared" si="5"/>
        <v>2491098.9000625005</v>
      </c>
      <c r="AD30" s="28">
        <f t="shared" si="6"/>
        <v>2447691.5017289114</v>
      </c>
      <c r="AE30" s="28">
        <f t="shared" si="7"/>
        <v>2477920.4917752636</v>
      </c>
      <c r="AF30" s="28">
        <f t="shared" si="8"/>
        <v>2557709.5316104274</v>
      </c>
      <c r="AG30" s="28">
        <f t="shared" si="9"/>
        <v>2640067.7785282834</v>
      </c>
      <c r="AH30" s="28">
        <f t="shared" si="10"/>
        <v>2672672.6155931079</v>
      </c>
      <c r="AI30" s="28">
        <f t="shared" si="11"/>
        <v>2758732.6738152062</v>
      </c>
      <c r="AJ30" s="28">
        <f t="shared" si="12"/>
        <v>2710661.7569739763</v>
      </c>
      <c r="AK30" s="28">
        <f t="shared" si="13"/>
        <v>2690331.7937966716</v>
      </c>
      <c r="AL30" s="28">
        <f t="shared" si="14"/>
        <v>2670154.3053431967</v>
      </c>
      <c r="AM30" s="28">
        <f t="shared" si="15"/>
        <v>2650128.1480531227</v>
      </c>
      <c r="AN30" s="28">
        <f t="shared" si="16"/>
        <v>2603949.665073297</v>
      </c>
      <c r="AO30" s="28">
        <f t="shared" si="17"/>
        <v>2558575.8421593946</v>
      </c>
      <c r="AP30" s="28">
        <f t="shared" si="18"/>
        <v>2590174.2538100635</v>
      </c>
      <c r="AQ30" s="28">
        <f t="shared" si="19"/>
        <v>2673577.8647827478</v>
      </c>
      <c r="AR30" s="28">
        <f t="shared" si="20"/>
        <v>2653526.0307968771</v>
      </c>
      <c r="AS30" s="28">
        <f t="shared" si="21"/>
        <v>2686297.0772772189</v>
      </c>
      <c r="AT30" s="28">
        <f t="shared" si="22"/>
        <v>2666149.8491976401</v>
      </c>
      <c r="AU30" s="19"/>
      <c r="AV30" s="27">
        <f t="shared" si="24"/>
        <v>170</v>
      </c>
      <c r="AW30" s="19"/>
      <c r="AX30" s="46">
        <f t="shared" si="23"/>
        <v>395137.35570814542</v>
      </c>
    </row>
    <row r="31" spans="1:53" x14ac:dyDescent="0.2">
      <c r="A31">
        <f t="shared" si="25"/>
        <v>17</v>
      </c>
      <c r="C31" s="30">
        <f>VLOOKUP(Data!B19,original_projection,3,TRUE)</f>
        <v>0.04</v>
      </c>
      <c r="D31" s="30">
        <f>VLOOKUP(Data!C19,original_projection,3,TRUE)</f>
        <v>0</v>
      </c>
      <c r="E31" s="30">
        <f>VLOOKUP(Data!D19,original_projection,3,TRUE)</f>
        <v>0.02</v>
      </c>
      <c r="F31" s="30">
        <f>VLOOKUP(Data!E19,original_projection,3,TRUE)</f>
        <v>-0.01</v>
      </c>
      <c r="G31" s="30">
        <f>VLOOKUP(Data!F19,original_projection,3,TRUE)</f>
        <v>-0.02</v>
      </c>
      <c r="H31" s="30">
        <f>VLOOKUP(Data!G19,original_projection,3,TRUE)</f>
        <v>0.04</v>
      </c>
      <c r="I31" s="30">
        <f>VLOOKUP(Data!H19,original_projection,3,TRUE)</f>
        <v>-0.02</v>
      </c>
      <c r="J31" s="30">
        <f>VLOOKUP(Data!I19,original_projection,3,TRUE)</f>
        <v>0.02</v>
      </c>
      <c r="K31" s="30">
        <f>VLOOKUP(Data!J19,original_projection,3,TRUE)</f>
        <v>-0.01</v>
      </c>
      <c r="L31" s="30">
        <f>VLOOKUP(Data!K19,original_projection,3,TRUE)</f>
        <v>0</v>
      </c>
      <c r="M31" s="30">
        <f>VLOOKUP(Data!L19,original_projection,3,TRUE)</f>
        <v>0.02</v>
      </c>
      <c r="N31" s="30">
        <f>VLOOKUP(Data!M19,original_projection,3,TRUE)</f>
        <v>-0.01</v>
      </c>
      <c r="O31" s="30">
        <f>VLOOKUP(Data!N19,original_projection,3,TRUE)</f>
        <v>0</v>
      </c>
      <c r="P31" s="30">
        <f>VLOOKUP(Data!O19,original_projection,3,TRUE)</f>
        <v>-0.01</v>
      </c>
      <c r="Q31" s="30">
        <f>VLOOKUP(Data!P19,original_projection,3,TRUE)</f>
        <v>0.02</v>
      </c>
      <c r="R31" s="30">
        <f>VLOOKUP(Data!Q19,original_projection,3,TRUE)</f>
        <v>-0.01</v>
      </c>
      <c r="S31" s="30">
        <f>VLOOKUP(Data!R19,original_projection,3,TRUE)</f>
        <v>0.04</v>
      </c>
      <c r="T31" s="30">
        <f>VLOOKUP(Data!S19,original_projection,3,TRUE)</f>
        <v>0.02</v>
      </c>
      <c r="U31" s="30">
        <f>VLOOKUP(Data!T19,original_projection,3,TRUE)</f>
        <v>-0.01</v>
      </c>
      <c r="V31" s="30">
        <f>VLOOKUP(Data!U19,original_projection,3,TRUE)</f>
        <v>0.02</v>
      </c>
      <c r="X31">
        <f t="shared" si="26"/>
        <v>17</v>
      </c>
      <c r="Z31" s="31">
        <f t="shared" si="2"/>
        <v>2500000</v>
      </c>
      <c r="AA31" s="28">
        <f t="shared" si="3"/>
        <v>2580500</v>
      </c>
      <c r="AB31" s="28">
        <f t="shared" si="4"/>
        <v>2561146.25</v>
      </c>
      <c r="AC31" s="28">
        <f t="shared" si="5"/>
        <v>2592776.4061874999</v>
      </c>
      <c r="AD31" s="28">
        <f t="shared" si="6"/>
        <v>2547597.2773096827</v>
      </c>
      <c r="AE31" s="28">
        <f t="shared" si="7"/>
        <v>2477920.4917752631</v>
      </c>
      <c r="AF31" s="28">
        <f t="shared" si="8"/>
        <v>2557709.531610427</v>
      </c>
      <c r="AG31" s="28">
        <f t="shared" si="9"/>
        <v>2487756.1759208818</v>
      </c>
      <c r="AH31" s="28">
        <f t="shared" si="10"/>
        <v>2518479.9646935049</v>
      </c>
      <c r="AI31" s="28">
        <f t="shared" si="11"/>
        <v>2474595.4513087207</v>
      </c>
      <c r="AJ31" s="28">
        <f t="shared" si="12"/>
        <v>2456035.9854239053</v>
      </c>
      <c r="AK31" s="28">
        <f t="shared" si="13"/>
        <v>2486368.0298438906</v>
      </c>
      <c r="AL31" s="28">
        <f t="shared" si="14"/>
        <v>2443043.0669238609</v>
      </c>
      <c r="AM31" s="28">
        <f t="shared" si="15"/>
        <v>2424720.2439219323</v>
      </c>
      <c r="AN31" s="28">
        <f t="shared" si="16"/>
        <v>2382469.4936715928</v>
      </c>
      <c r="AO31" s="28">
        <f t="shared" si="17"/>
        <v>2411892.9919184372</v>
      </c>
      <c r="AP31" s="28">
        <f t="shared" si="18"/>
        <v>2369865.7565342588</v>
      </c>
      <c r="AQ31" s="28">
        <f t="shared" si="19"/>
        <v>2446175.4338946622</v>
      </c>
      <c r="AR31" s="28">
        <f t="shared" si="20"/>
        <v>2476385.7005032613</v>
      </c>
      <c r="AS31" s="28">
        <f t="shared" si="21"/>
        <v>2433234.6796719921</v>
      </c>
      <c r="AT31" s="28">
        <f t="shared" si="22"/>
        <v>2463285.1279659416</v>
      </c>
      <c r="AU31" s="19"/>
      <c r="AV31" s="27">
        <f t="shared" si="24"/>
        <v>117</v>
      </c>
      <c r="AW31" s="19"/>
      <c r="AX31" s="46">
        <f t="shared" si="23"/>
        <v>374750.31278901541</v>
      </c>
    </row>
    <row r="32" spans="1:53" x14ac:dyDescent="0.2">
      <c r="A32">
        <f t="shared" si="25"/>
        <v>18</v>
      </c>
      <c r="C32" s="30">
        <f>VLOOKUP(Data!B20,original_projection,3,TRUE)</f>
        <v>-0.01</v>
      </c>
      <c r="D32" s="30">
        <f>VLOOKUP(Data!C20,original_projection,3,TRUE)</f>
        <v>0.02</v>
      </c>
      <c r="E32" s="30">
        <f>VLOOKUP(Data!D20,original_projection,3,TRUE)</f>
        <v>-0.02</v>
      </c>
      <c r="F32" s="30">
        <f>VLOOKUP(Data!E20,original_projection,3,TRUE)</f>
        <v>0.02</v>
      </c>
      <c r="G32" s="30">
        <f>VLOOKUP(Data!F20,original_projection,3,TRUE)</f>
        <v>-0.01</v>
      </c>
      <c r="H32" s="30">
        <f>VLOOKUP(Data!G20,original_projection,3,TRUE)</f>
        <v>0.02</v>
      </c>
      <c r="I32" s="30">
        <f>VLOOKUP(Data!H20,original_projection,3,TRUE)</f>
        <v>0.02</v>
      </c>
      <c r="J32" s="30">
        <f>VLOOKUP(Data!I20,original_projection,3,TRUE)</f>
        <v>-0.02</v>
      </c>
      <c r="K32" s="30">
        <f>VLOOKUP(Data!J20,original_projection,3,TRUE)</f>
        <v>0.04</v>
      </c>
      <c r="L32" s="30">
        <f>VLOOKUP(Data!K20,original_projection,3,TRUE)</f>
        <v>-0.01</v>
      </c>
      <c r="M32" s="30">
        <f>VLOOKUP(Data!L20,original_projection,3,TRUE)</f>
        <v>0</v>
      </c>
      <c r="N32" s="30">
        <f>VLOOKUP(Data!M20,original_projection,3,TRUE)</f>
        <v>0.04</v>
      </c>
      <c r="O32" s="30">
        <f>VLOOKUP(Data!N20,original_projection,3,TRUE)</f>
        <v>-0.01</v>
      </c>
      <c r="P32" s="30">
        <f>VLOOKUP(Data!O20,original_projection,3,TRUE)</f>
        <v>0</v>
      </c>
      <c r="Q32" s="30">
        <f>VLOOKUP(Data!P20,original_projection,3,TRUE)</f>
        <v>0.04</v>
      </c>
      <c r="R32" s="30">
        <f>VLOOKUP(Data!Q20,original_projection,3,TRUE)</f>
        <v>0.04</v>
      </c>
      <c r="S32" s="30">
        <f>VLOOKUP(Data!R20,original_projection,3,TRUE)</f>
        <v>0</v>
      </c>
      <c r="T32" s="30">
        <f>VLOOKUP(Data!S20,original_projection,3,TRUE)</f>
        <v>0.04</v>
      </c>
      <c r="U32" s="30">
        <f>VLOOKUP(Data!T20,original_projection,3,TRUE)</f>
        <v>-0.01</v>
      </c>
      <c r="V32" s="30">
        <f>VLOOKUP(Data!U20,original_projection,3,TRUE)</f>
        <v>0.02</v>
      </c>
      <c r="X32">
        <f t="shared" si="26"/>
        <v>18</v>
      </c>
      <c r="Z32" s="31">
        <f t="shared" si="2"/>
        <v>2500000</v>
      </c>
      <c r="AA32" s="28">
        <f t="shared" si="3"/>
        <v>2456437.5</v>
      </c>
      <c r="AB32" s="28">
        <f t="shared" si="4"/>
        <v>2486774.5031250003</v>
      </c>
      <c r="AC32" s="28">
        <f t="shared" si="5"/>
        <v>2418761.2204645318</v>
      </c>
      <c r="AD32" s="28">
        <f t="shared" si="6"/>
        <v>2448632.9215372689</v>
      </c>
      <c r="AE32" s="28">
        <f t="shared" si="7"/>
        <v>2405965.492879482</v>
      </c>
      <c r="AF32" s="28">
        <f t="shared" si="8"/>
        <v>2435679.166716544</v>
      </c>
      <c r="AG32" s="28">
        <f t="shared" si="9"/>
        <v>2465759.8044254933</v>
      </c>
      <c r="AH32" s="28">
        <f t="shared" si="10"/>
        <v>2398321.2737744558</v>
      </c>
      <c r="AI32" s="28">
        <f t="shared" si="11"/>
        <v>2475547.2187899933</v>
      </c>
      <c r="AJ32" s="28">
        <f t="shared" si="12"/>
        <v>2432410.8085025777</v>
      </c>
      <c r="AK32" s="28">
        <f t="shared" si="13"/>
        <v>2414167.7274388084</v>
      </c>
      <c r="AL32" s="28">
        <f t="shared" si="14"/>
        <v>2491903.9282623385</v>
      </c>
      <c r="AM32" s="28">
        <f t="shared" si="15"/>
        <v>2448482.5023123678</v>
      </c>
      <c r="AN32" s="28">
        <f t="shared" si="16"/>
        <v>2430118.8835450253</v>
      </c>
      <c r="AO32" s="28">
        <f t="shared" si="17"/>
        <v>2508368.7115951753</v>
      </c>
      <c r="AP32" s="28">
        <f t="shared" si="18"/>
        <v>2589138.1841085404</v>
      </c>
      <c r="AQ32" s="28">
        <f t="shared" si="19"/>
        <v>2569719.6477277265</v>
      </c>
      <c r="AR32" s="28">
        <f t="shared" si="20"/>
        <v>2652464.6203845595</v>
      </c>
      <c r="AS32" s="28">
        <f t="shared" si="21"/>
        <v>2606245.4243743587</v>
      </c>
      <c r="AT32" s="28">
        <f t="shared" si="22"/>
        <v>2638432.5553653822</v>
      </c>
      <c r="AU32" s="19"/>
      <c r="AV32" s="27">
        <f t="shared" si="24"/>
        <v>159</v>
      </c>
      <c r="AW32" s="19"/>
      <c r="AX32" s="46">
        <f t="shared" si="23"/>
        <v>376120.89744581585</v>
      </c>
    </row>
    <row r="33" spans="1:50" x14ac:dyDescent="0.2">
      <c r="A33">
        <f t="shared" si="25"/>
        <v>19</v>
      </c>
      <c r="C33" s="30">
        <f>VLOOKUP(Data!B21,original_projection,3,TRUE)</f>
        <v>0</v>
      </c>
      <c r="D33" s="30">
        <f>VLOOKUP(Data!C21,original_projection,3,TRUE)</f>
        <v>0</v>
      </c>
      <c r="E33" s="30">
        <f>VLOOKUP(Data!D21,original_projection,3,TRUE)</f>
        <v>0.04</v>
      </c>
      <c r="F33" s="30">
        <f>VLOOKUP(Data!E21,original_projection,3,TRUE)</f>
        <v>0.04</v>
      </c>
      <c r="G33" s="30">
        <f>VLOOKUP(Data!F21,original_projection,3,TRUE)</f>
        <v>-0.01</v>
      </c>
      <c r="H33" s="30">
        <f>VLOOKUP(Data!G21,original_projection,3,TRUE)</f>
        <v>0.04</v>
      </c>
      <c r="I33" s="30">
        <f>VLOOKUP(Data!H21,original_projection,3,TRUE)</f>
        <v>0</v>
      </c>
      <c r="J33" s="30">
        <f>VLOOKUP(Data!I21,original_projection,3,TRUE)</f>
        <v>0.02</v>
      </c>
      <c r="K33" s="30">
        <f>VLOOKUP(Data!J21,original_projection,3,TRUE)</f>
        <v>0.04</v>
      </c>
      <c r="L33" s="30">
        <f>VLOOKUP(Data!K21,original_projection,3,TRUE)</f>
        <v>-0.02</v>
      </c>
      <c r="M33" s="30">
        <f>VLOOKUP(Data!L21,original_projection,3,TRUE)</f>
        <v>0.02</v>
      </c>
      <c r="N33" s="30">
        <f>VLOOKUP(Data!M21,original_projection,3,TRUE)</f>
        <v>0.04</v>
      </c>
      <c r="O33" s="30">
        <f>VLOOKUP(Data!N21,original_projection,3,TRUE)</f>
        <v>0.04</v>
      </c>
      <c r="P33" s="30">
        <f>VLOOKUP(Data!O21,original_projection,3,TRUE)</f>
        <v>0</v>
      </c>
      <c r="Q33" s="30">
        <f>VLOOKUP(Data!P21,original_projection,3,TRUE)</f>
        <v>-0.02</v>
      </c>
      <c r="R33" s="30">
        <f>VLOOKUP(Data!Q21,original_projection,3,TRUE)</f>
        <v>0</v>
      </c>
      <c r="S33" s="30">
        <f>VLOOKUP(Data!R21,original_projection,3,TRUE)</f>
        <v>0.04</v>
      </c>
      <c r="T33" s="30">
        <f>VLOOKUP(Data!S21,original_projection,3,TRUE)</f>
        <v>-0.01</v>
      </c>
      <c r="U33" s="30">
        <f>VLOOKUP(Data!T21,original_projection,3,TRUE)</f>
        <v>0.04</v>
      </c>
      <c r="V33" s="30">
        <f>VLOOKUP(Data!U21,original_projection,3,TRUE)</f>
        <v>-0.02</v>
      </c>
      <c r="X33">
        <f t="shared" si="26"/>
        <v>19</v>
      </c>
      <c r="Z33" s="31">
        <f t="shared" si="2"/>
        <v>2500000</v>
      </c>
      <c r="AA33" s="28">
        <f t="shared" si="3"/>
        <v>2481250</v>
      </c>
      <c r="AB33" s="28">
        <f t="shared" si="4"/>
        <v>2462640.625</v>
      </c>
      <c r="AC33" s="28">
        <f t="shared" si="5"/>
        <v>2541937.6531250002</v>
      </c>
      <c r="AD33" s="28">
        <f t="shared" si="6"/>
        <v>2623788.0455556256</v>
      </c>
      <c r="AE33" s="28">
        <f t="shared" si="7"/>
        <v>2578068.5388618191</v>
      </c>
      <c r="AF33" s="28">
        <f t="shared" si="8"/>
        <v>2661082.3458131701</v>
      </c>
      <c r="AG33" s="28">
        <f t="shared" si="9"/>
        <v>2641124.2282195715</v>
      </c>
      <c r="AH33" s="28">
        <f t="shared" si="10"/>
        <v>2673742.1124380832</v>
      </c>
      <c r="AI33" s="28">
        <f t="shared" si="11"/>
        <v>2759836.6084585898</v>
      </c>
      <c r="AJ33" s="28">
        <f t="shared" si="12"/>
        <v>2684355.0772172473</v>
      </c>
      <c r="AK33" s="28">
        <f t="shared" si="13"/>
        <v>2717506.8624208802</v>
      </c>
      <c r="AL33" s="28">
        <f t="shared" si="14"/>
        <v>2805010.5833908329</v>
      </c>
      <c r="AM33" s="28">
        <f t="shared" si="15"/>
        <v>2895331.9241760178</v>
      </c>
      <c r="AN33" s="28">
        <f t="shared" si="16"/>
        <v>2873616.9347446975</v>
      </c>
      <c r="AO33" s="28">
        <f t="shared" si="17"/>
        <v>2795023.5115794297</v>
      </c>
      <c r="AP33" s="28">
        <f t="shared" si="18"/>
        <v>2774060.8352425843</v>
      </c>
      <c r="AQ33" s="28">
        <f t="shared" si="19"/>
        <v>2863385.5941373957</v>
      </c>
      <c r="AR33" s="28">
        <f t="shared" si="20"/>
        <v>2813491.1001595519</v>
      </c>
      <c r="AS33" s="28">
        <f t="shared" si="21"/>
        <v>2904085.5135846897</v>
      </c>
      <c r="AT33" s="28">
        <f t="shared" si="22"/>
        <v>2824658.7747881487</v>
      </c>
      <c r="AU33" s="19"/>
      <c r="AV33" s="27">
        <f t="shared" si="24"/>
        <v>184</v>
      </c>
      <c r="AW33" s="19"/>
      <c r="AX33" s="46">
        <f t="shared" si="23"/>
        <v>410886.6262134508</v>
      </c>
    </row>
    <row r="34" spans="1:50" x14ac:dyDescent="0.2">
      <c r="A34">
        <f t="shared" si="25"/>
        <v>20</v>
      </c>
      <c r="C34" s="30">
        <f>VLOOKUP(Data!B22,original_projection,3,TRUE)</f>
        <v>-0.02</v>
      </c>
      <c r="D34" s="30">
        <f>VLOOKUP(Data!C22,original_projection,3,TRUE)</f>
        <v>0.04</v>
      </c>
      <c r="E34" s="30">
        <f>VLOOKUP(Data!D22,original_projection,3,TRUE)</f>
        <v>-0.02</v>
      </c>
      <c r="F34" s="30">
        <f>VLOOKUP(Data!E22,original_projection,3,TRUE)</f>
        <v>0.02</v>
      </c>
      <c r="G34" s="30">
        <f>VLOOKUP(Data!F22,original_projection,3,TRUE)</f>
        <v>0.04</v>
      </c>
      <c r="H34" s="30">
        <f>VLOOKUP(Data!G22,original_projection,3,TRUE)</f>
        <v>0</v>
      </c>
      <c r="I34" s="30">
        <f>VLOOKUP(Data!H22,original_projection,3,TRUE)</f>
        <v>-0.01</v>
      </c>
      <c r="J34" s="30">
        <f>VLOOKUP(Data!I22,original_projection,3,TRUE)</f>
        <v>0.04</v>
      </c>
      <c r="K34" s="30">
        <f>VLOOKUP(Data!J22,original_projection,3,TRUE)</f>
        <v>-0.01</v>
      </c>
      <c r="L34" s="30">
        <f>VLOOKUP(Data!K22,original_projection,3,TRUE)</f>
        <v>-0.02</v>
      </c>
      <c r="M34" s="30">
        <f>VLOOKUP(Data!L22,original_projection,3,TRUE)</f>
        <v>-0.01</v>
      </c>
      <c r="N34" s="30">
        <f>VLOOKUP(Data!M22,original_projection,3,TRUE)</f>
        <v>0.02</v>
      </c>
      <c r="O34" s="30">
        <f>VLOOKUP(Data!N22,original_projection,3,TRUE)</f>
        <v>-0.02</v>
      </c>
      <c r="P34" s="30">
        <f>VLOOKUP(Data!O22,original_projection,3,TRUE)</f>
        <v>0</v>
      </c>
      <c r="Q34" s="30">
        <f>VLOOKUP(Data!P22,original_projection,3,TRUE)</f>
        <v>-0.01</v>
      </c>
      <c r="R34" s="30">
        <f>VLOOKUP(Data!Q22,original_projection,3,TRUE)</f>
        <v>0</v>
      </c>
      <c r="S34" s="30">
        <f>VLOOKUP(Data!R22,original_projection,3,TRUE)</f>
        <v>-0.02</v>
      </c>
      <c r="T34" s="30">
        <f>VLOOKUP(Data!S22,original_projection,3,TRUE)</f>
        <v>0</v>
      </c>
      <c r="U34" s="30">
        <f>VLOOKUP(Data!T22,original_projection,3,TRUE)</f>
        <v>0</v>
      </c>
      <c r="V34" s="30">
        <f>VLOOKUP(Data!U22,original_projection,3,TRUE)</f>
        <v>0.02</v>
      </c>
      <c r="X34">
        <f t="shared" si="26"/>
        <v>20</v>
      </c>
      <c r="Z34" s="31">
        <f t="shared" si="2"/>
        <v>2500000</v>
      </c>
      <c r="AA34" s="28">
        <f t="shared" si="3"/>
        <v>2431625</v>
      </c>
      <c r="AB34" s="28">
        <f t="shared" si="4"/>
        <v>2509923.3250000002</v>
      </c>
      <c r="AC34" s="28">
        <f t="shared" si="5"/>
        <v>2441276.9220612501</v>
      </c>
      <c r="AD34" s="28">
        <f t="shared" si="6"/>
        <v>2471426.6920487066</v>
      </c>
      <c r="AE34" s="28">
        <f t="shared" si="7"/>
        <v>2551006.6315326751</v>
      </c>
      <c r="AF34" s="28">
        <f t="shared" si="8"/>
        <v>2531874.08179618</v>
      </c>
      <c r="AG34" s="28">
        <f t="shared" si="9"/>
        <v>2487756.1759208818</v>
      </c>
      <c r="AH34" s="28">
        <f t="shared" si="10"/>
        <v>2567861.9247855344</v>
      </c>
      <c r="AI34" s="28">
        <f t="shared" si="11"/>
        <v>2523116.9307461469</v>
      </c>
      <c r="AJ34" s="28">
        <f t="shared" si="12"/>
        <v>2454109.68269024</v>
      </c>
      <c r="AK34" s="28">
        <f t="shared" si="13"/>
        <v>2411346.8214693624</v>
      </c>
      <c r="AL34" s="28">
        <f t="shared" si="14"/>
        <v>2441126.9547145092</v>
      </c>
      <c r="AM34" s="28">
        <f t="shared" si="15"/>
        <v>2374362.1325030676</v>
      </c>
      <c r="AN34" s="28">
        <f t="shared" si="16"/>
        <v>2356554.4165092949</v>
      </c>
      <c r="AO34" s="28">
        <f t="shared" si="17"/>
        <v>2315491.4558016206</v>
      </c>
      <c r="AP34" s="28">
        <f t="shared" si="18"/>
        <v>2298125.2698831088</v>
      </c>
      <c r="AQ34" s="28">
        <f t="shared" si="19"/>
        <v>2235271.543751806</v>
      </c>
      <c r="AR34" s="28">
        <f t="shared" si="20"/>
        <v>2218507.0071736677</v>
      </c>
      <c r="AS34" s="28">
        <f t="shared" si="21"/>
        <v>2201868.2046198654</v>
      </c>
      <c r="AT34" s="28">
        <f t="shared" si="22"/>
        <v>2229061.2769469209</v>
      </c>
      <c r="AU34" s="19"/>
      <c r="AV34" s="27">
        <f t="shared" si="24"/>
        <v>39</v>
      </c>
      <c r="AW34" s="19"/>
      <c r="AX34" s="46">
        <f t="shared" si="23"/>
        <v>363111.02607018763</v>
      </c>
    </row>
    <row r="35" spans="1:50" x14ac:dyDescent="0.2">
      <c r="A35">
        <f t="shared" si="25"/>
        <v>21</v>
      </c>
      <c r="C35" s="30">
        <f>VLOOKUP(Data!B23,original_projection,3,TRUE)</f>
        <v>0</v>
      </c>
      <c r="D35" s="30">
        <f>VLOOKUP(Data!C23,original_projection,3,TRUE)</f>
        <v>0.04</v>
      </c>
      <c r="E35" s="30">
        <f>VLOOKUP(Data!D23,original_projection,3,TRUE)</f>
        <v>0.02</v>
      </c>
      <c r="F35" s="30">
        <f>VLOOKUP(Data!E23,original_projection,3,TRUE)</f>
        <v>-0.01</v>
      </c>
      <c r="G35" s="30">
        <f>VLOOKUP(Data!F23,original_projection,3,TRUE)</f>
        <v>-0.02</v>
      </c>
      <c r="H35" s="30">
        <f>VLOOKUP(Data!G23,original_projection,3,TRUE)</f>
        <v>0.04</v>
      </c>
      <c r="I35" s="30">
        <f>VLOOKUP(Data!H23,original_projection,3,TRUE)</f>
        <v>0.02</v>
      </c>
      <c r="J35" s="30">
        <f>VLOOKUP(Data!I23,original_projection,3,TRUE)</f>
        <v>0.04</v>
      </c>
      <c r="K35" s="30">
        <f>VLOOKUP(Data!J23,original_projection,3,TRUE)</f>
        <v>0.02</v>
      </c>
      <c r="L35" s="30">
        <f>VLOOKUP(Data!K23,original_projection,3,TRUE)</f>
        <v>0</v>
      </c>
      <c r="M35" s="30">
        <f>VLOOKUP(Data!L23,original_projection,3,TRUE)</f>
        <v>0</v>
      </c>
      <c r="N35" s="30">
        <f>VLOOKUP(Data!M23,original_projection,3,TRUE)</f>
        <v>-0.02</v>
      </c>
      <c r="O35" s="30">
        <f>VLOOKUP(Data!N23,original_projection,3,TRUE)</f>
        <v>-0.02</v>
      </c>
      <c r="P35" s="30">
        <f>VLOOKUP(Data!O23,original_projection,3,TRUE)</f>
        <v>-0.02</v>
      </c>
      <c r="Q35" s="30">
        <f>VLOOKUP(Data!P23,original_projection,3,TRUE)</f>
        <v>0.02</v>
      </c>
      <c r="R35" s="30">
        <f>VLOOKUP(Data!Q23,original_projection,3,TRUE)</f>
        <v>-0.01</v>
      </c>
      <c r="S35" s="30">
        <f>VLOOKUP(Data!R23,original_projection,3,TRUE)</f>
        <v>0.04</v>
      </c>
      <c r="T35" s="30">
        <f>VLOOKUP(Data!S23,original_projection,3,TRUE)</f>
        <v>-0.01</v>
      </c>
      <c r="U35" s="30">
        <f>VLOOKUP(Data!T23,original_projection,3,TRUE)</f>
        <v>-0.02</v>
      </c>
      <c r="V35" s="30">
        <f>VLOOKUP(Data!U23,original_projection,3,TRUE)</f>
        <v>-0.01</v>
      </c>
      <c r="X35">
        <f t="shared" si="26"/>
        <v>21</v>
      </c>
      <c r="Z35" s="31">
        <f t="shared" si="2"/>
        <v>2500000</v>
      </c>
      <c r="AA35" s="28">
        <f t="shared" si="3"/>
        <v>2481250</v>
      </c>
      <c r="AB35" s="28">
        <f t="shared" si="4"/>
        <v>2561146.25</v>
      </c>
      <c r="AC35" s="28">
        <f t="shared" si="5"/>
        <v>2592776.4061874999</v>
      </c>
      <c r="AD35" s="28">
        <f t="shared" si="6"/>
        <v>2547597.2773096827</v>
      </c>
      <c r="AE35" s="28">
        <f t="shared" si="7"/>
        <v>2477920.4917752631</v>
      </c>
      <c r="AF35" s="28">
        <f t="shared" si="8"/>
        <v>2557709.531610427</v>
      </c>
      <c r="AG35" s="28">
        <f t="shared" si="9"/>
        <v>2589297.2443258162</v>
      </c>
      <c r="AH35" s="28">
        <f t="shared" si="10"/>
        <v>2672672.6155931074</v>
      </c>
      <c r="AI35" s="28">
        <f t="shared" si="11"/>
        <v>2705680.1223956826</v>
      </c>
      <c r="AJ35" s="28">
        <f t="shared" si="12"/>
        <v>2685387.5214777151</v>
      </c>
      <c r="AK35" s="28">
        <f t="shared" si="13"/>
        <v>2665247.1150666322</v>
      </c>
      <c r="AL35" s="28">
        <f t="shared" si="14"/>
        <v>2592352.6064695599</v>
      </c>
      <c r="AM35" s="28">
        <f t="shared" si="15"/>
        <v>2521451.7626826176</v>
      </c>
      <c r="AN35" s="28">
        <f t="shared" si="16"/>
        <v>2452490.0569732483</v>
      </c>
      <c r="AO35" s="28">
        <f t="shared" si="17"/>
        <v>2482778.3091768683</v>
      </c>
      <c r="AP35" s="28">
        <f t="shared" si="18"/>
        <v>2439515.8971394617</v>
      </c>
      <c r="AQ35" s="28">
        <f t="shared" si="19"/>
        <v>2518068.3090273528</v>
      </c>
      <c r="AR35" s="28">
        <f t="shared" si="20"/>
        <v>2474190.9687425513</v>
      </c>
      <c r="AS35" s="28">
        <f t="shared" si="21"/>
        <v>2406521.8457474429</v>
      </c>
      <c r="AT35" s="28">
        <f t="shared" si="22"/>
        <v>2364588.2025852939</v>
      </c>
      <c r="AU35" s="19"/>
      <c r="AV35" s="27">
        <f t="shared" si="24"/>
        <v>95</v>
      </c>
      <c r="AW35" s="19"/>
      <c r="AX35" s="46">
        <f t="shared" si="23"/>
        <v>383793.26852105447</v>
      </c>
    </row>
    <row r="36" spans="1:50" x14ac:dyDescent="0.2">
      <c r="A36">
        <f t="shared" si="25"/>
        <v>22</v>
      </c>
      <c r="C36" s="30">
        <f>VLOOKUP(Data!B24,original_projection,3,TRUE)</f>
        <v>0.04</v>
      </c>
      <c r="D36" s="30">
        <f>VLOOKUP(Data!C24,original_projection,3,TRUE)</f>
        <v>0.04</v>
      </c>
      <c r="E36" s="30">
        <f>VLOOKUP(Data!D24,original_projection,3,TRUE)</f>
        <v>0.02</v>
      </c>
      <c r="F36" s="30">
        <f>VLOOKUP(Data!E24,original_projection,3,TRUE)</f>
        <v>-0.02</v>
      </c>
      <c r="G36" s="30">
        <f>VLOOKUP(Data!F24,original_projection,3,TRUE)</f>
        <v>0.04</v>
      </c>
      <c r="H36" s="30">
        <f>VLOOKUP(Data!G24,original_projection,3,TRUE)</f>
        <v>0.04</v>
      </c>
      <c r="I36" s="30">
        <f>VLOOKUP(Data!H24,original_projection,3,TRUE)</f>
        <v>0</v>
      </c>
      <c r="J36" s="30">
        <f>VLOOKUP(Data!I24,original_projection,3,TRUE)</f>
        <v>0.04</v>
      </c>
      <c r="K36" s="30">
        <f>VLOOKUP(Data!J24,original_projection,3,TRUE)</f>
        <v>-0.02</v>
      </c>
      <c r="L36" s="30">
        <f>VLOOKUP(Data!K24,original_projection,3,TRUE)</f>
        <v>0.02</v>
      </c>
      <c r="M36" s="30">
        <f>VLOOKUP(Data!L24,original_projection,3,TRUE)</f>
        <v>0.02</v>
      </c>
      <c r="N36" s="30">
        <f>VLOOKUP(Data!M24,original_projection,3,TRUE)</f>
        <v>0.02</v>
      </c>
      <c r="O36" s="30">
        <f>VLOOKUP(Data!N24,original_projection,3,TRUE)</f>
        <v>-0.02</v>
      </c>
      <c r="P36" s="30">
        <f>VLOOKUP(Data!O24,original_projection,3,TRUE)</f>
        <v>0.04</v>
      </c>
      <c r="Q36" s="30">
        <f>VLOOKUP(Data!P24,original_projection,3,TRUE)</f>
        <v>-0.02</v>
      </c>
      <c r="R36" s="30">
        <f>VLOOKUP(Data!Q24,original_projection,3,TRUE)</f>
        <v>-0.02</v>
      </c>
      <c r="S36" s="30">
        <f>VLOOKUP(Data!R24,original_projection,3,TRUE)</f>
        <v>-0.01</v>
      </c>
      <c r="T36" s="30">
        <f>VLOOKUP(Data!S24,original_projection,3,TRUE)</f>
        <v>-0.02</v>
      </c>
      <c r="U36" s="30">
        <f>VLOOKUP(Data!T24,original_projection,3,TRUE)</f>
        <v>0.02</v>
      </c>
      <c r="V36" s="30">
        <f>VLOOKUP(Data!U24,original_projection,3,TRUE)</f>
        <v>0.02</v>
      </c>
      <c r="X36">
        <f t="shared" si="26"/>
        <v>22</v>
      </c>
      <c r="Z36" s="31">
        <f t="shared" si="2"/>
        <v>2500000</v>
      </c>
      <c r="AA36" s="28">
        <f t="shared" si="3"/>
        <v>2580500</v>
      </c>
      <c r="AB36" s="28">
        <f t="shared" si="4"/>
        <v>2663592.1</v>
      </c>
      <c r="AC36" s="28">
        <f t="shared" si="5"/>
        <v>2696487.4624350006</v>
      </c>
      <c r="AD36" s="28">
        <f t="shared" si="6"/>
        <v>2622738.5303374031</v>
      </c>
      <c r="AE36" s="28">
        <f t="shared" si="7"/>
        <v>2707190.7110142675</v>
      </c>
      <c r="AF36" s="28">
        <f t="shared" si="8"/>
        <v>2794362.2519089272</v>
      </c>
      <c r="AG36" s="28">
        <f t="shared" si="9"/>
        <v>2773404.5350196105</v>
      </c>
      <c r="AH36" s="28">
        <f t="shared" si="10"/>
        <v>2862708.1610472421</v>
      </c>
      <c r="AI36" s="28">
        <f t="shared" si="11"/>
        <v>2784413.0928426003</v>
      </c>
      <c r="AJ36" s="28">
        <f t="shared" si="12"/>
        <v>2818800.5945392065</v>
      </c>
      <c r="AK36" s="28">
        <f t="shared" si="13"/>
        <v>2853612.7818817659</v>
      </c>
      <c r="AL36" s="28">
        <f t="shared" si="14"/>
        <v>2888854.8997380058</v>
      </c>
      <c r="AM36" s="28">
        <f t="shared" si="15"/>
        <v>2809844.7182301716</v>
      </c>
      <c r="AN36" s="28">
        <f t="shared" si="16"/>
        <v>2900321.7181571834</v>
      </c>
      <c r="AO36" s="28">
        <f t="shared" si="17"/>
        <v>2820997.9191655847</v>
      </c>
      <c r="AP36" s="28">
        <f t="shared" si="18"/>
        <v>2743843.6260764063</v>
      </c>
      <c r="AQ36" s="28">
        <f t="shared" si="19"/>
        <v>2696032.1508920253</v>
      </c>
      <c r="AR36" s="28">
        <f t="shared" si="20"/>
        <v>2622295.6715651285</v>
      </c>
      <c r="AS36" s="28">
        <f t="shared" si="21"/>
        <v>2654681.0231089578</v>
      </c>
      <c r="AT36" s="28">
        <f t="shared" si="22"/>
        <v>2687466.3337443536</v>
      </c>
      <c r="AU36" s="19"/>
      <c r="AV36" s="27">
        <f t="shared" si="24"/>
        <v>173</v>
      </c>
      <c r="AW36" s="19"/>
      <c r="AX36" s="46">
        <f t="shared" si="23"/>
        <v>415482.22882899619</v>
      </c>
    </row>
    <row r="37" spans="1:50" x14ac:dyDescent="0.2">
      <c r="A37">
        <f t="shared" si="25"/>
        <v>23</v>
      </c>
      <c r="C37" s="30">
        <f>VLOOKUP(Data!B25,original_projection,3,TRUE)</f>
        <v>0.02</v>
      </c>
      <c r="D37" s="30">
        <f>VLOOKUP(Data!C25,original_projection,3,TRUE)</f>
        <v>0</v>
      </c>
      <c r="E37" s="30">
        <f>VLOOKUP(Data!D25,original_projection,3,TRUE)</f>
        <v>0.02</v>
      </c>
      <c r="F37" s="30">
        <f>VLOOKUP(Data!E25,original_projection,3,TRUE)</f>
        <v>0</v>
      </c>
      <c r="G37" s="30">
        <f>VLOOKUP(Data!F25,original_projection,3,TRUE)</f>
        <v>-0.02</v>
      </c>
      <c r="H37" s="30">
        <f>VLOOKUP(Data!G25,original_projection,3,TRUE)</f>
        <v>0</v>
      </c>
      <c r="I37" s="30">
        <f>VLOOKUP(Data!H25,original_projection,3,TRUE)</f>
        <v>-0.01</v>
      </c>
      <c r="J37" s="30">
        <f>VLOOKUP(Data!I25,original_projection,3,TRUE)</f>
        <v>0.04</v>
      </c>
      <c r="K37" s="30">
        <f>VLOOKUP(Data!J25,original_projection,3,TRUE)</f>
        <v>-0.01</v>
      </c>
      <c r="L37" s="30">
        <f>VLOOKUP(Data!K25,original_projection,3,TRUE)</f>
        <v>0.02</v>
      </c>
      <c r="M37" s="30">
        <f>VLOOKUP(Data!L25,original_projection,3,TRUE)</f>
        <v>-0.02</v>
      </c>
      <c r="N37" s="30">
        <f>VLOOKUP(Data!M25,original_projection,3,TRUE)</f>
        <v>0</v>
      </c>
      <c r="O37" s="30">
        <f>VLOOKUP(Data!N25,original_projection,3,TRUE)</f>
        <v>0</v>
      </c>
      <c r="P37" s="30">
        <f>VLOOKUP(Data!O25,original_projection,3,TRUE)</f>
        <v>-0.01</v>
      </c>
      <c r="Q37" s="30">
        <f>VLOOKUP(Data!P25,original_projection,3,TRUE)</f>
        <v>0</v>
      </c>
      <c r="R37" s="30">
        <f>VLOOKUP(Data!Q25,original_projection,3,TRUE)</f>
        <v>0.02</v>
      </c>
      <c r="S37" s="30">
        <f>VLOOKUP(Data!R25,original_projection,3,TRUE)</f>
        <v>0.04</v>
      </c>
      <c r="T37" s="30">
        <f>VLOOKUP(Data!S25,original_projection,3,TRUE)</f>
        <v>0.04</v>
      </c>
      <c r="U37" s="30">
        <f>VLOOKUP(Data!T25,original_projection,3,TRUE)</f>
        <v>0.02</v>
      </c>
      <c r="V37" s="30">
        <f>VLOOKUP(Data!U25,original_projection,3,TRUE)</f>
        <v>0</v>
      </c>
      <c r="X37">
        <f t="shared" si="26"/>
        <v>23</v>
      </c>
      <c r="Z37" s="31">
        <f t="shared" si="2"/>
        <v>2500000</v>
      </c>
      <c r="AA37" s="28">
        <f t="shared" si="3"/>
        <v>2530875</v>
      </c>
      <c r="AB37" s="28">
        <f t="shared" si="4"/>
        <v>2511893.4375</v>
      </c>
      <c r="AC37" s="28">
        <f t="shared" si="5"/>
        <v>2542915.3214531252</v>
      </c>
      <c r="AD37" s="28">
        <f t="shared" si="6"/>
        <v>2523843.456542227</v>
      </c>
      <c r="AE37" s="28">
        <f t="shared" si="7"/>
        <v>2454816.338005797</v>
      </c>
      <c r="AF37" s="28">
        <f t="shared" si="8"/>
        <v>2436405.2154707536</v>
      </c>
      <c r="AG37" s="28">
        <f t="shared" si="9"/>
        <v>2393950.8545911754</v>
      </c>
      <c r="AH37" s="28">
        <f t="shared" si="10"/>
        <v>2471036.0721090115</v>
      </c>
      <c r="AI37" s="28">
        <f t="shared" si="11"/>
        <v>2427978.2685525119</v>
      </c>
      <c r="AJ37" s="28">
        <f t="shared" si="12"/>
        <v>2457963.8001691359</v>
      </c>
      <c r="AK37" s="28">
        <f t="shared" si="13"/>
        <v>2390738.49023451</v>
      </c>
      <c r="AL37" s="28">
        <f t="shared" si="14"/>
        <v>2372807.9515577513</v>
      </c>
      <c r="AM37" s="28">
        <f t="shared" si="15"/>
        <v>2355011.8919210681</v>
      </c>
      <c r="AN37" s="28">
        <f t="shared" si="16"/>
        <v>2313975.8097043438</v>
      </c>
      <c r="AO37" s="28">
        <f t="shared" si="17"/>
        <v>2296620.9911315613</v>
      </c>
      <c r="AP37" s="28">
        <f t="shared" si="18"/>
        <v>2324984.2603720366</v>
      </c>
      <c r="AQ37" s="28">
        <f t="shared" si="19"/>
        <v>2399848.7535560164</v>
      </c>
      <c r="AR37" s="28">
        <f t="shared" si="20"/>
        <v>2477123.88342052</v>
      </c>
      <c r="AS37" s="28">
        <f t="shared" si="21"/>
        <v>2507716.3633807637</v>
      </c>
      <c r="AT37" s="28">
        <f t="shared" si="22"/>
        <v>2488908.4906554082</v>
      </c>
      <c r="AU37" s="19"/>
      <c r="AV37" s="27">
        <f t="shared" si="24"/>
        <v>125</v>
      </c>
      <c r="AW37" s="19"/>
      <c r="AX37" s="46">
        <f t="shared" si="23"/>
        <v>367854.51876821945</v>
      </c>
    </row>
    <row r="38" spans="1:50" x14ac:dyDescent="0.2">
      <c r="A38">
        <f t="shared" si="25"/>
        <v>24</v>
      </c>
      <c r="C38" s="30">
        <f>VLOOKUP(Data!B26,original_projection,3,TRUE)</f>
        <v>0.02</v>
      </c>
      <c r="D38" s="30">
        <f>VLOOKUP(Data!C26,original_projection,3,TRUE)</f>
        <v>0.04</v>
      </c>
      <c r="E38" s="30">
        <f>VLOOKUP(Data!D26,original_projection,3,TRUE)</f>
        <v>0.04</v>
      </c>
      <c r="F38" s="30">
        <f>VLOOKUP(Data!E26,original_projection,3,TRUE)</f>
        <v>-0.02</v>
      </c>
      <c r="G38" s="30">
        <f>VLOOKUP(Data!F26,original_projection,3,TRUE)</f>
        <v>0</v>
      </c>
      <c r="H38" s="30">
        <f>VLOOKUP(Data!G26,original_projection,3,TRUE)</f>
        <v>0</v>
      </c>
      <c r="I38" s="30">
        <f>VLOOKUP(Data!H26,original_projection,3,TRUE)</f>
        <v>0.04</v>
      </c>
      <c r="J38" s="30">
        <f>VLOOKUP(Data!I26,original_projection,3,TRUE)</f>
        <v>0.04</v>
      </c>
      <c r="K38" s="30">
        <f>VLOOKUP(Data!J26,original_projection,3,TRUE)</f>
        <v>0.04</v>
      </c>
      <c r="L38" s="30">
        <f>VLOOKUP(Data!K26,original_projection,3,TRUE)</f>
        <v>0.04</v>
      </c>
      <c r="M38" s="30">
        <f>VLOOKUP(Data!L26,original_projection,3,TRUE)</f>
        <v>0.04</v>
      </c>
      <c r="N38" s="30">
        <f>VLOOKUP(Data!M26,original_projection,3,TRUE)</f>
        <v>0.04</v>
      </c>
      <c r="O38" s="30">
        <f>VLOOKUP(Data!N26,original_projection,3,TRUE)</f>
        <v>0.02</v>
      </c>
      <c r="P38" s="30">
        <f>VLOOKUP(Data!O26,original_projection,3,TRUE)</f>
        <v>-0.02</v>
      </c>
      <c r="Q38" s="30">
        <f>VLOOKUP(Data!P26,original_projection,3,TRUE)</f>
        <v>-0.01</v>
      </c>
      <c r="R38" s="30">
        <f>VLOOKUP(Data!Q26,original_projection,3,TRUE)</f>
        <v>0.02</v>
      </c>
      <c r="S38" s="30">
        <f>VLOOKUP(Data!R26,original_projection,3,TRUE)</f>
        <v>-0.02</v>
      </c>
      <c r="T38" s="30">
        <f>VLOOKUP(Data!S26,original_projection,3,TRUE)</f>
        <v>-0.01</v>
      </c>
      <c r="U38" s="30">
        <f>VLOOKUP(Data!T26,original_projection,3,TRUE)</f>
        <v>0.04</v>
      </c>
      <c r="V38" s="30">
        <f>VLOOKUP(Data!U26,original_projection,3,TRUE)</f>
        <v>-0.01</v>
      </c>
      <c r="X38">
        <f t="shared" si="26"/>
        <v>24</v>
      </c>
      <c r="Z38" s="31">
        <f t="shared" si="2"/>
        <v>2500000</v>
      </c>
      <c r="AA38" s="28">
        <f t="shared" si="3"/>
        <v>2530875</v>
      </c>
      <c r="AB38" s="28">
        <f t="shared" si="4"/>
        <v>2612369.1750000003</v>
      </c>
      <c r="AC38" s="28">
        <f t="shared" si="5"/>
        <v>2696487.4624350006</v>
      </c>
      <c r="AD38" s="28">
        <f t="shared" si="6"/>
        <v>2622738.5303374031</v>
      </c>
      <c r="AE38" s="28">
        <f t="shared" si="7"/>
        <v>2603067.9913598727</v>
      </c>
      <c r="AF38" s="28">
        <f t="shared" si="8"/>
        <v>2583544.9814246739</v>
      </c>
      <c r="AG38" s="28">
        <f t="shared" si="9"/>
        <v>2666735.1298265485</v>
      </c>
      <c r="AH38" s="28">
        <f t="shared" si="10"/>
        <v>2752604.0010069637</v>
      </c>
      <c r="AI38" s="28">
        <f t="shared" si="11"/>
        <v>2841237.8498393879</v>
      </c>
      <c r="AJ38" s="28">
        <f t="shared" si="12"/>
        <v>2932725.7086042166</v>
      </c>
      <c r="AK38" s="28">
        <f t="shared" si="13"/>
        <v>3027159.4764212728</v>
      </c>
      <c r="AL38" s="28">
        <f t="shared" si="14"/>
        <v>3124634.0115620382</v>
      </c>
      <c r="AM38" s="28">
        <f t="shared" si="15"/>
        <v>3163223.2416048297</v>
      </c>
      <c r="AN38" s="28">
        <f t="shared" si="16"/>
        <v>3076709.0859469376</v>
      </c>
      <c r="AO38" s="28">
        <f t="shared" si="17"/>
        <v>3023097.4301243122</v>
      </c>
      <c r="AP38" s="28">
        <f t="shared" si="18"/>
        <v>3060432.6833863477</v>
      </c>
      <c r="AQ38" s="28">
        <f t="shared" si="19"/>
        <v>2976729.8494957313</v>
      </c>
      <c r="AR38" s="28">
        <f t="shared" si="20"/>
        <v>2924860.3318682681</v>
      </c>
      <c r="AS38" s="28">
        <f t="shared" si="21"/>
        <v>3019040.8345544268</v>
      </c>
      <c r="AT38" s="28">
        <f t="shared" si="22"/>
        <v>2966434.0480123162</v>
      </c>
      <c r="AU38" s="19"/>
      <c r="AV38" s="27">
        <f t="shared" si="24"/>
        <v>195</v>
      </c>
      <c r="AW38" s="19"/>
      <c r="AX38" s="46">
        <f t="shared" si="23"/>
        <v>432277.38153257337</v>
      </c>
    </row>
    <row r="39" spans="1:50" x14ac:dyDescent="0.2">
      <c r="A39">
        <f t="shared" si="25"/>
        <v>25</v>
      </c>
      <c r="C39" s="30">
        <f>VLOOKUP(Data!B27,original_projection,3,TRUE)</f>
        <v>0.02</v>
      </c>
      <c r="D39" s="30">
        <f>VLOOKUP(Data!C27,original_projection,3,TRUE)</f>
        <v>-0.02</v>
      </c>
      <c r="E39" s="30">
        <f>VLOOKUP(Data!D27,original_projection,3,TRUE)</f>
        <v>-0.01</v>
      </c>
      <c r="F39" s="30">
        <f>VLOOKUP(Data!E27,original_projection,3,TRUE)</f>
        <v>0.02</v>
      </c>
      <c r="G39" s="30">
        <f>VLOOKUP(Data!F27,original_projection,3,TRUE)</f>
        <v>0.04</v>
      </c>
      <c r="H39" s="30">
        <f>VLOOKUP(Data!G27,original_projection,3,TRUE)</f>
        <v>0.04</v>
      </c>
      <c r="I39" s="30">
        <f>VLOOKUP(Data!H27,original_projection,3,TRUE)</f>
        <v>0.04</v>
      </c>
      <c r="J39" s="30">
        <f>VLOOKUP(Data!I27,original_projection,3,TRUE)</f>
        <v>-0.01</v>
      </c>
      <c r="K39" s="30">
        <f>VLOOKUP(Data!J27,original_projection,3,TRUE)</f>
        <v>0.04</v>
      </c>
      <c r="L39" s="30">
        <f>VLOOKUP(Data!K27,original_projection,3,TRUE)</f>
        <v>0</v>
      </c>
      <c r="M39" s="30">
        <f>VLOOKUP(Data!L27,original_projection,3,TRUE)</f>
        <v>0</v>
      </c>
      <c r="N39" s="30">
        <f>VLOOKUP(Data!M27,original_projection,3,TRUE)</f>
        <v>-0.01</v>
      </c>
      <c r="O39" s="30">
        <f>VLOOKUP(Data!N27,original_projection,3,TRUE)</f>
        <v>-0.02</v>
      </c>
      <c r="P39" s="30">
        <f>VLOOKUP(Data!O27,original_projection,3,TRUE)</f>
        <v>0</v>
      </c>
      <c r="Q39" s="30">
        <f>VLOOKUP(Data!P27,original_projection,3,TRUE)</f>
        <v>0.04</v>
      </c>
      <c r="R39" s="30">
        <f>VLOOKUP(Data!Q27,original_projection,3,TRUE)</f>
        <v>-0.02</v>
      </c>
      <c r="S39" s="30">
        <f>VLOOKUP(Data!R27,original_projection,3,TRUE)</f>
        <v>0.04</v>
      </c>
      <c r="T39" s="30">
        <f>VLOOKUP(Data!S27,original_projection,3,TRUE)</f>
        <v>0</v>
      </c>
      <c r="U39" s="30">
        <f>VLOOKUP(Data!T27,original_projection,3,TRUE)</f>
        <v>0.02</v>
      </c>
      <c r="V39" s="30">
        <f>VLOOKUP(Data!U27,original_projection,3,TRUE)</f>
        <v>-0.02</v>
      </c>
      <c r="X39">
        <f t="shared" si="26"/>
        <v>25</v>
      </c>
      <c r="Z39" s="31">
        <f t="shared" si="2"/>
        <v>2500000</v>
      </c>
      <c r="AA39" s="28">
        <f t="shared" si="3"/>
        <v>2530875</v>
      </c>
      <c r="AB39" s="28">
        <f t="shared" si="4"/>
        <v>2461655.5687500001</v>
      </c>
      <c r="AC39" s="28">
        <f t="shared" si="5"/>
        <v>2418761.2204645313</v>
      </c>
      <c r="AD39" s="28">
        <f t="shared" si="6"/>
        <v>2448632.9215372684</v>
      </c>
      <c r="AE39" s="28">
        <f t="shared" si="7"/>
        <v>2527478.9016107684</v>
      </c>
      <c r="AF39" s="28">
        <f t="shared" si="8"/>
        <v>2608863.7222426352</v>
      </c>
      <c r="AG39" s="28">
        <f t="shared" si="9"/>
        <v>2692869.1340988483</v>
      </c>
      <c r="AH39" s="28">
        <f t="shared" si="10"/>
        <v>2645945.8894371758</v>
      </c>
      <c r="AI39" s="28">
        <f t="shared" si="11"/>
        <v>2731145.347077053</v>
      </c>
      <c r="AJ39" s="28">
        <f t="shared" si="12"/>
        <v>2710661.7569739753</v>
      </c>
      <c r="AK39" s="28">
        <f t="shared" si="13"/>
        <v>2690331.7937966706</v>
      </c>
      <c r="AL39" s="28">
        <f t="shared" si="14"/>
        <v>2643452.7622897634</v>
      </c>
      <c r="AM39" s="28">
        <f t="shared" si="15"/>
        <v>2571154.3292411384</v>
      </c>
      <c r="AN39" s="28">
        <f t="shared" si="16"/>
        <v>2551870.6717718299</v>
      </c>
      <c r="AO39" s="28">
        <f t="shared" si="17"/>
        <v>2634040.9074028828</v>
      </c>
      <c r="AP39" s="28">
        <f t="shared" si="18"/>
        <v>2561999.8885854138</v>
      </c>
      <c r="AQ39" s="28">
        <f t="shared" si="19"/>
        <v>2644496.2849978642</v>
      </c>
      <c r="AR39" s="28">
        <f t="shared" si="20"/>
        <v>2624662.5628603804</v>
      </c>
      <c r="AS39" s="28">
        <f t="shared" si="21"/>
        <v>2657077.1455117064</v>
      </c>
      <c r="AT39" s="28">
        <f t="shared" si="22"/>
        <v>2584406.0855819616</v>
      </c>
      <c r="AU39" s="19"/>
      <c r="AV39" s="27">
        <f t="shared" si="24"/>
        <v>152</v>
      </c>
      <c r="AW39" s="19"/>
      <c r="AX39" s="46">
        <f t="shared" si="23"/>
        <v>392496.58862139942</v>
      </c>
    </row>
    <row r="40" spans="1:50" x14ac:dyDescent="0.2">
      <c r="A40">
        <f t="shared" si="25"/>
        <v>26</v>
      </c>
      <c r="C40" s="30">
        <f>VLOOKUP(Data!B28,original_projection,3,TRUE)</f>
        <v>-0.01</v>
      </c>
      <c r="D40" s="30">
        <f>VLOOKUP(Data!C28,original_projection,3,TRUE)</f>
        <v>-0.01</v>
      </c>
      <c r="E40" s="30">
        <f>VLOOKUP(Data!D28,original_projection,3,TRUE)</f>
        <v>0.02</v>
      </c>
      <c r="F40" s="30">
        <f>VLOOKUP(Data!E28,original_projection,3,TRUE)</f>
        <v>0.04</v>
      </c>
      <c r="G40" s="30">
        <f>VLOOKUP(Data!F28,original_projection,3,TRUE)</f>
        <v>-0.01</v>
      </c>
      <c r="H40" s="30">
        <f>VLOOKUP(Data!G28,original_projection,3,TRUE)</f>
        <v>-0.02</v>
      </c>
      <c r="I40" s="30">
        <f>VLOOKUP(Data!H28,original_projection,3,TRUE)</f>
        <v>-0.02</v>
      </c>
      <c r="J40" s="30">
        <f>VLOOKUP(Data!I28,original_projection,3,TRUE)</f>
        <v>0.02</v>
      </c>
      <c r="K40" s="30">
        <f>VLOOKUP(Data!J28,original_projection,3,TRUE)</f>
        <v>-0.01</v>
      </c>
      <c r="L40" s="30">
        <f>VLOOKUP(Data!K28,original_projection,3,TRUE)</f>
        <v>0.04</v>
      </c>
      <c r="M40" s="30">
        <f>VLOOKUP(Data!L28,original_projection,3,TRUE)</f>
        <v>-0.01</v>
      </c>
      <c r="N40" s="30">
        <f>VLOOKUP(Data!M28,original_projection,3,TRUE)</f>
        <v>-0.01</v>
      </c>
      <c r="O40" s="30">
        <f>VLOOKUP(Data!N28,original_projection,3,TRUE)</f>
        <v>0.02</v>
      </c>
      <c r="P40" s="30">
        <f>VLOOKUP(Data!O28,original_projection,3,TRUE)</f>
        <v>0</v>
      </c>
      <c r="Q40" s="30">
        <f>VLOOKUP(Data!P28,original_projection,3,TRUE)</f>
        <v>-0.02</v>
      </c>
      <c r="R40" s="30">
        <f>VLOOKUP(Data!Q28,original_projection,3,TRUE)</f>
        <v>0</v>
      </c>
      <c r="S40" s="30">
        <f>VLOOKUP(Data!R28,original_projection,3,TRUE)</f>
        <v>0.02</v>
      </c>
      <c r="T40" s="30">
        <f>VLOOKUP(Data!S28,original_projection,3,TRUE)</f>
        <v>-0.01</v>
      </c>
      <c r="U40" s="30">
        <f>VLOOKUP(Data!T28,original_projection,3,TRUE)</f>
        <v>0</v>
      </c>
      <c r="V40" s="30">
        <f>VLOOKUP(Data!U28,original_projection,3,TRUE)</f>
        <v>0.02</v>
      </c>
      <c r="X40">
        <f t="shared" si="26"/>
        <v>26</v>
      </c>
      <c r="Z40" s="31">
        <f t="shared" si="2"/>
        <v>2500000</v>
      </c>
      <c r="AA40" s="28">
        <f t="shared" si="3"/>
        <v>2456437.5</v>
      </c>
      <c r="AB40" s="28">
        <f t="shared" si="4"/>
        <v>2413634.0765625001</v>
      </c>
      <c r="AC40" s="28">
        <f t="shared" si="5"/>
        <v>2443442.4574080473</v>
      </c>
      <c r="AD40" s="28">
        <f t="shared" si="6"/>
        <v>2522121.3045365866</v>
      </c>
      <c r="AE40" s="28">
        <f t="shared" si="7"/>
        <v>2478173.3408050365</v>
      </c>
      <c r="AF40" s="28">
        <f t="shared" si="8"/>
        <v>2410395.2999340189</v>
      </c>
      <c r="AG40" s="28">
        <f t="shared" si="9"/>
        <v>2344470.9884808236</v>
      </c>
      <c r="AH40" s="28">
        <f t="shared" si="10"/>
        <v>2373425.2051885617</v>
      </c>
      <c r="AI40" s="28">
        <f t="shared" si="11"/>
        <v>2332068.270988151</v>
      </c>
      <c r="AJ40" s="28">
        <f t="shared" si="12"/>
        <v>2407160.8693139697</v>
      </c>
      <c r="AK40" s="28">
        <f t="shared" si="13"/>
        <v>2365216.091166174</v>
      </c>
      <c r="AL40" s="28">
        <f t="shared" si="14"/>
        <v>2324002.2007776038</v>
      </c>
      <c r="AM40" s="28">
        <f t="shared" si="15"/>
        <v>2352703.6279572072</v>
      </c>
      <c r="AN40" s="28">
        <f t="shared" si="16"/>
        <v>2335058.350747528</v>
      </c>
      <c r="AO40" s="28">
        <f t="shared" si="17"/>
        <v>2271194.5048545832</v>
      </c>
      <c r="AP40" s="28">
        <f t="shared" si="18"/>
        <v>2254160.5460681738</v>
      </c>
      <c r="AQ40" s="28">
        <f t="shared" si="19"/>
        <v>2281999.4288121159</v>
      </c>
      <c r="AR40" s="28">
        <f t="shared" si="20"/>
        <v>2242235.5887650647</v>
      </c>
      <c r="AS40" s="28">
        <f t="shared" si="21"/>
        <v>2225418.8218493271</v>
      </c>
      <c r="AT40" s="28">
        <f t="shared" si="22"/>
        <v>2252902.7442991664</v>
      </c>
      <c r="AU40" s="19"/>
      <c r="AV40" s="27">
        <f t="shared" si="24"/>
        <v>54</v>
      </c>
      <c r="AW40" s="19"/>
      <c r="AX40" s="46">
        <f t="shared" si="23"/>
        <v>355815.27369154635</v>
      </c>
    </row>
    <row r="41" spans="1:50" x14ac:dyDescent="0.2">
      <c r="A41">
        <f t="shared" si="25"/>
        <v>27</v>
      </c>
      <c r="C41" s="30">
        <f>VLOOKUP(Data!B29,original_projection,3,TRUE)</f>
        <v>-0.02</v>
      </c>
      <c r="D41" s="30">
        <f>VLOOKUP(Data!C29,original_projection,3,TRUE)</f>
        <v>0.02</v>
      </c>
      <c r="E41" s="30">
        <f>VLOOKUP(Data!D29,original_projection,3,TRUE)</f>
        <v>-0.02</v>
      </c>
      <c r="F41" s="30">
        <f>VLOOKUP(Data!E29,original_projection,3,TRUE)</f>
        <v>0</v>
      </c>
      <c r="G41" s="30">
        <f>VLOOKUP(Data!F29,original_projection,3,TRUE)</f>
        <v>0.02</v>
      </c>
      <c r="H41" s="30">
        <f>VLOOKUP(Data!G29,original_projection,3,TRUE)</f>
        <v>0.04</v>
      </c>
      <c r="I41" s="30">
        <f>VLOOKUP(Data!H29,original_projection,3,TRUE)</f>
        <v>0.04</v>
      </c>
      <c r="J41" s="30">
        <f>VLOOKUP(Data!I29,original_projection,3,TRUE)</f>
        <v>-0.01</v>
      </c>
      <c r="K41" s="30">
        <f>VLOOKUP(Data!J29,original_projection,3,TRUE)</f>
        <v>0.04</v>
      </c>
      <c r="L41" s="30">
        <f>VLOOKUP(Data!K29,original_projection,3,TRUE)</f>
        <v>-0.01</v>
      </c>
      <c r="M41" s="30">
        <f>VLOOKUP(Data!L29,original_projection,3,TRUE)</f>
        <v>0.02</v>
      </c>
      <c r="N41" s="30">
        <f>VLOOKUP(Data!M29,original_projection,3,TRUE)</f>
        <v>0.04</v>
      </c>
      <c r="O41" s="30">
        <f>VLOOKUP(Data!N29,original_projection,3,TRUE)</f>
        <v>-0.01</v>
      </c>
      <c r="P41" s="30">
        <f>VLOOKUP(Data!O29,original_projection,3,TRUE)</f>
        <v>0.02</v>
      </c>
      <c r="Q41" s="30">
        <f>VLOOKUP(Data!P29,original_projection,3,TRUE)</f>
        <v>0.04</v>
      </c>
      <c r="R41" s="30">
        <f>VLOOKUP(Data!Q29,original_projection,3,TRUE)</f>
        <v>0.04</v>
      </c>
      <c r="S41" s="30">
        <f>VLOOKUP(Data!R29,original_projection,3,TRUE)</f>
        <v>0.04</v>
      </c>
      <c r="T41" s="30">
        <f>VLOOKUP(Data!S29,original_projection,3,TRUE)</f>
        <v>-0.02</v>
      </c>
      <c r="U41" s="30">
        <f>VLOOKUP(Data!T29,original_projection,3,TRUE)</f>
        <v>0</v>
      </c>
      <c r="V41" s="30">
        <f>VLOOKUP(Data!U29,original_projection,3,TRUE)</f>
        <v>-0.02</v>
      </c>
      <c r="X41">
        <f t="shared" si="26"/>
        <v>27</v>
      </c>
      <c r="Z41" s="31">
        <f t="shared" si="2"/>
        <v>2500000</v>
      </c>
      <c r="AA41" s="28">
        <f t="shared" si="3"/>
        <v>2431625</v>
      </c>
      <c r="AB41" s="28">
        <f t="shared" si="4"/>
        <v>2461655.5687500001</v>
      </c>
      <c r="AC41" s="28">
        <f t="shared" si="5"/>
        <v>2394329.2889446877</v>
      </c>
      <c r="AD41" s="28">
        <f t="shared" si="6"/>
        <v>2376371.8192776027</v>
      </c>
      <c r="AE41" s="28">
        <f t="shared" si="7"/>
        <v>2405720.011245681</v>
      </c>
      <c r="AF41" s="28">
        <f t="shared" si="8"/>
        <v>2483184.1956077921</v>
      </c>
      <c r="AG41" s="28">
        <f t="shared" si="9"/>
        <v>2563142.7267063633</v>
      </c>
      <c r="AH41" s="28">
        <f t="shared" si="10"/>
        <v>2518479.9646935049</v>
      </c>
      <c r="AI41" s="28">
        <f t="shared" si="11"/>
        <v>2599575.019556636</v>
      </c>
      <c r="AJ41" s="28">
        <f t="shared" si="12"/>
        <v>2554277.4248408615</v>
      </c>
      <c r="AK41" s="28">
        <f t="shared" si="13"/>
        <v>2585822.7510376461</v>
      </c>
      <c r="AL41" s="28">
        <f t="shared" si="14"/>
        <v>2669086.2436210583</v>
      </c>
      <c r="AM41" s="28">
        <f t="shared" si="15"/>
        <v>2622577.4158259612</v>
      </c>
      <c r="AN41" s="28">
        <f t="shared" si="16"/>
        <v>2654966.2469114121</v>
      </c>
      <c r="AO41" s="28">
        <f t="shared" si="17"/>
        <v>2740456.1600619601</v>
      </c>
      <c r="AP41" s="28">
        <f t="shared" si="18"/>
        <v>2828698.8484159554</v>
      </c>
      <c r="AQ41" s="28">
        <f t="shared" si="19"/>
        <v>2919782.9513349496</v>
      </c>
      <c r="AR41" s="28">
        <f t="shared" si="20"/>
        <v>2839926.8876159387</v>
      </c>
      <c r="AS41" s="28">
        <f t="shared" si="21"/>
        <v>2818627.4359588195</v>
      </c>
      <c r="AT41" s="28">
        <f t="shared" si="22"/>
        <v>2741537.9755853456</v>
      </c>
      <c r="AU41" s="19"/>
      <c r="AV41" s="27">
        <f t="shared" si="24"/>
        <v>178</v>
      </c>
      <c r="AW41" s="19"/>
      <c r="AX41" s="46">
        <f t="shared" si="23"/>
        <v>394532.82571278722</v>
      </c>
    </row>
    <row r="42" spans="1:50" x14ac:dyDescent="0.2">
      <c r="A42">
        <f t="shared" si="25"/>
        <v>28</v>
      </c>
      <c r="C42" s="30">
        <f>VLOOKUP(Data!B30,original_projection,3,TRUE)</f>
        <v>-0.01</v>
      </c>
      <c r="D42" s="30">
        <f>VLOOKUP(Data!C30,original_projection,3,TRUE)</f>
        <v>-0.02</v>
      </c>
      <c r="E42" s="30">
        <f>VLOOKUP(Data!D30,original_projection,3,TRUE)</f>
        <v>-0.02</v>
      </c>
      <c r="F42" s="30">
        <f>VLOOKUP(Data!E30,original_projection,3,TRUE)</f>
        <v>0</v>
      </c>
      <c r="G42" s="30">
        <f>VLOOKUP(Data!F30,original_projection,3,TRUE)</f>
        <v>0.02</v>
      </c>
      <c r="H42" s="30">
        <f>VLOOKUP(Data!G30,original_projection,3,TRUE)</f>
        <v>0.02</v>
      </c>
      <c r="I42" s="30">
        <f>VLOOKUP(Data!H30,original_projection,3,TRUE)</f>
        <v>-0.02</v>
      </c>
      <c r="J42" s="30">
        <f>VLOOKUP(Data!I30,original_projection,3,TRUE)</f>
        <v>-0.01</v>
      </c>
      <c r="K42" s="30">
        <f>VLOOKUP(Data!J30,original_projection,3,TRUE)</f>
        <v>0</v>
      </c>
      <c r="L42" s="30">
        <f>VLOOKUP(Data!K30,original_projection,3,TRUE)</f>
        <v>0.02</v>
      </c>
      <c r="M42" s="30">
        <f>VLOOKUP(Data!L30,original_projection,3,TRUE)</f>
        <v>-0.01</v>
      </c>
      <c r="N42" s="30">
        <f>VLOOKUP(Data!M30,original_projection,3,TRUE)</f>
        <v>0</v>
      </c>
      <c r="O42" s="30">
        <f>VLOOKUP(Data!N30,original_projection,3,TRUE)</f>
        <v>-0.02</v>
      </c>
      <c r="P42" s="30">
        <f>VLOOKUP(Data!O30,original_projection,3,TRUE)</f>
        <v>-0.01</v>
      </c>
      <c r="Q42" s="30">
        <f>VLOOKUP(Data!P30,original_projection,3,TRUE)</f>
        <v>0.02</v>
      </c>
      <c r="R42" s="30">
        <f>VLOOKUP(Data!Q30,original_projection,3,TRUE)</f>
        <v>-0.01</v>
      </c>
      <c r="S42" s="30">
        <f>VLOOKUP(Data!R30,original_projection,3,TRUE)</f>
        <v>0</v>
      </c>
      <c r="T42" s="30">
        <f>VLOOKUP(Data!S30,original_projection,3,TRUE)</f>
        <v>0</v>
      </c>
      <c r="U42" s="30">
        <f>VLOOKUP(Data!T30,original_projection,3,TRUE)</f>
        <v>0</v>
      </c>
      <c r="V42" s="30">
        <f>VLOOKUP(Data!U30,original_projection,3,TRUE)</f>
        <v>0</v>
      </c>
      <c r="X42">
        <f t="shared" si="26"/>
        <v>28</v>
      </c>
      <c r="Z42" s="31">
        <f t="shared" si="2"/>
        <v>2500000</v>
      </c>
      <c r="AA42" s="28">
        <f t="shared" si="3"/>
        <v>2456437.5</v>
      </c>
      <c r="AB42" s="28">
        <f t="shared" si="4"/>
        <v>2389253.9343750002</v>
      </c>
      <c r="AC42" s="28">
        <f t="shared" si="5"/>
        <v>2323907.8392698439</v>
      </c>
      <c r="AD42" s="28">
        <f t="shared" si="6"/>
        <v>2306478.5304753203</v>
      </c>
      <c r="AE42" s="28">
        <f t="shared" si="7"/>
        <v>2334963.5403266903</v>
      </c>
      <c r="AF42" s="28">
        <f t="shared" si="8"/>
        <v>2363800.340049725</v>
      </c>
      <c r="AG42" s="28">
        <f t="shared" si="9"/>
        <v>2299150.4007493649</v>
      </c>
      <c r="AH42" s="28">
        <f t="shared" si="10"/>
        <v>2259087.7050163075</v>
      </c>
      <c r="AI42" s="28">
        <f t="shared" si="11"/>
        <v>2242144.5472286851</v>
      </c>
      <c r="AJ42" s="28">
        <f t="shared" si="12"/>
        <v>2269835.0323869595</v>
      </c>
      <c r="AK42" s="28">
        <f t="shared" si="13"/>
        <v>2230283.1569476165</v>
      </c>
      <c r="AL42" s="28">
        <f t="shared" si="14"/>
        <v>2213556.0332705094</v>
      </c>
      <c r="AM42" s="28">
        <f t="shared" si="15"/>
        <v>2153015.2757605612</v>
      </c>
      <c r="AN42" s="28">
        <f t="shared" si="16"/>
        <v>2115498.9845804335</v>
      </c>
      <c r="AO42" s="28">
        <f t="shared" si="17"/>
        <v>2141625.397040002</v>
      </c>
      <c r="AP42" s="28">
        <f t="shared" si="18"/>
        <v>2104307.5744965803</v>
      </c>
      <c r="AQ42" s="28">
        <f t="shared" si="19"/>
        <v>2088525.267687856</v>
      </c>
      <c r="AR42" s="28">
        <f t="shared" si="20"/>
        <v>2072861.3281801972</v>
      </c>
      <c r="AS42" s="28">
        <f t="shared" si="21"/>
        <v>2057314.8682188457</v>
      </c>
      <c r="AT42" s="28">
        <f t="shared" si="22"/>
        <v>2041885.0067072045</v>
      </c>
      <c r="AU42" s="19"/>
      <c r="AV42" s="27">
        <f t="shared" si="24"/>
        <v>10</v>
      </c>
      <c r="AW42" s="19"/>
      <c r="AX42" s="46">
        <f t="shared" si="23"/>
        <v>335999.48813174589</v>
      </c>
    </row>
    <row r="43" spans="1:50" x14ac:dyDescent="0.2">
      <c r="A43">
        <f t="shared" si="25"/>
        <v>29</v>
      </c>
      <c r="C43" s="30">
        <f>VLOOKUP(Data!B31,original_projection,3,TRUE)</f>
        <v>0.04</v>
      </c>
      <c r="D43" s="30">
        <f>VLOOKUP(Data!C31,original_projection,3,TRUE)</f>
        <v>0.04</v>
      </c>
      <c r="E43" s="30">
        <f>VLOOKUP(Data!D31,original_projection,3,TRUE)</f>
        <v>-0.02</v>
      </c>
      <c r="F43" s="30">
        <f>VLOOKUP(Data!E31,original_projection,3,TRUE)</f>
        <v>-0.02</v>
      </c>
      <c r="G43" s="30">
        <f>VLOOKUP(Data!F31,original_projection,3,TRUE)</f>
        <v>-0.01</v>
      </c>
      <c r="H43" s="30">
        <f>VLOOKUP(Data!G31,original_projection,3,TRUE)</f>
        <v>-0.02</v>
      </c>
      <c r="I43" s="30">
        <f>VLOOKUP(Data!H31,original_projection,3,TRUE)</f>
        <v>0.04</v>
      </c>
      <c r="J43" s="30">
        <f>VLOOKUP(Data!I31,original_projection,3,TRUE)</f>
        <v>-0.02</v>
      </c>
      <c r="K43" s="30">
        <f>VLOOKUP(Data!J31,original_projection,3,TRUE)</f>
        <v>0.04</v>
      </c>
      <c r="L43" s="30">
        <f>VLOOKUP(Data!K31,original_projection,3,TRUE)</f>
        <v>0.02</v>
      </c>
      <c r="M43" s="30">
        <f>VLOOKUP(Data!L31,original_projection,3,TRUE)</f>
        <v>-0.02</v>
      </c>
      <c r="N43" s="30">
        <f>VLOOKUP(Data!M31,original_projection,3,TRUE)</f>
        <v>0</v>
      </c>
      <c r="O43" s="30">
        <f>VLOOKUP(Data!N31,original_projection,3,TRUE)</f>
        <v>0</v>
      </c>
      <c r="P43" s="30">
        <f>VLOOKUP(Data!O31,original_projection,3,TRUE)</f>
        <v>-0.01</v>
      </c>
      <c r="Q43" s="30">
        <f>VLOOKUP(Data!P31,original_projection,3,TRUE)</f>
        <v>-0.01</v>
      </c>
      <c r="R43" s="30">
        <f>VLOOKUP(Data!Q31,original_projection,3,TRUE)</f>
        <v>0</v>
      </c>
      <c r="S43" s="30">
        <f>VLOOKUP(Data!R31,original_projection,3,TRUE)</f>
        <v>0</v>
      </c>
      <c r="T43" s="30">
        <f>VLOOKUP(Data!S31,original_projection,3,TRUE)</f>
        <v>0.02</v>
      </c>
      <c r="U43" s="30">
        <f>VLOOKUP(Data!T31,original_projection,3,TRUE)</f>
        <v>0.04</v>
      </c>
      <c r="V43" s="30">
        <f>VLOOKUP(Data!U31,original_projection,3,TRUE)</f>
        <v>-0.02</v>
      </c>
      <c r="X43">
        <f t="shared" si="26"/>
        <v>29</v>
      </c>
      <c r="Z43" s="31">
        <f t="shared" si="2"/>
        <v>2500000</v>
      </c>
      <c r="AA43" s="28">
        <f t="shared" si="3"/>
        <v>2580500</v>
      </c>
      <c r="AB43" s="28">
        <f t="shared" si="4"/>
        <v>2663592.1</v>
      </c>
      <c r="AC43" s="28">
        <f t="shared" si="5"/>
        <v>2590742.8560649999</v>
      </c>
      <c r="AD43" s="28">
        <f t="shared" si="6"/>
        <v>2519886.0389516223</v>
      </c>
      <c r="AE43" s="28">
        <f t="shared" si="7"/>
        <v>2475977.0247228905</v>
      </c>
      <c r="AF43" s="28">
        <f t="shared" si="8"/>
        <v>2408259.0530967196</v>
      </c>
      <c r="AG43" s="28">
        <f t="shared" si="9"/>
        <v>2485804.9946064344</v>
      </c>
      <c r="AH43" s="28">
        <f t="shared" si="10"/>
        <v>2417818.2280039485</v>
      </c>
      <c r="AI43" s="28">
        <f t="shared" si="11"/>
        <v>2495671.974945676</v>
      </c>
      <c r="AJ43" s="28">
        <f t="shared" si="12"/>
        <v>2526493.5238362551</v>
      </c>
      <c r="AK43" s="28">
        <f t="shared" si="13"/>
        <v>2457393.9259593338</v>
      </c>
      <c r="AL43" s="28">
        <f t="shared" si="14"/>
        <v>2438963.471514639</v>
      </c>
      <c r="AM43" s="28">
        <f t="shared" si="15"/>
        <v>2420671.2454782794</v>
      </c>
      <c r="AN43" s="28">
        <f t="shared" si="16"/>
        <v>2378491.0490258206</v>
      </c>
      <c r="AO43" s="28">
        <f t="shared" si="17"/>
        <v>2337045.842496546</v>
      </c>
      <c r="AP43" s="28">
        <f t="shared" si="18"/>
        <v>2319517.9986778218</v>
      </c>
      <c r="AQ43" s="28">
        <f t="shared" si="19"/>
        <v>2302121.6136877383</v>
      </c>
      <c r="AR43" s="28">
        <f t="shared" si="20"/>
        <v>2330552.8156167823</v>
      </c>
      <c r="AS43" s="28">
        <f t="shared" si="21"/>
        <v>2405596.616279643</v>
      </c>
      <c r="AT43" s="28">
        <f t="shared" si="22"/>
        <v>2339803.5488243951</v>
      </c>
      <c r="AU43" s="19"/>
      <c r="AV43" s="27">
        <f t="shared" si="24"/>
        <v>84</v>
      </c>
      <c r="AW43" s="19"/>
      <c r="AX43" s="46">
        <f t="shared" si="23"/>
        <v>369482.90117221308</v>
      </c>
    </row>
    <row r="44" spans="1:50" x14ac:dyDescent="0.2">
      <c r="A44">
        <f t="shared" si="25"/>
        <v>30</v>
      </c>
      <c r="C44" s="30">
        <f>VLOOKUP(Data!B32,original_projection,3,TRUE)</f>
        <v>-0.02</v>
      </c>
      <c r="D44" s="30">
        <f>VLOOKUP(Data!C32,original_projection,3,TRUE)</f>
        <v>0.04</v>
      </c>
      <c r="E44" s="30">
        <f>VLOOKUP(Data!D32,original_projection,3,TRUE)</f>
        <v>0</v>
      </c>
      <c r="F44" s="30">
        <f>VLOOKUP(Data!E32,original_projection,3,TRUE)</f>
        <v>0.04</v>
      </c>
      <c r="G44" s="30">
        <f>VLOOKUP(Data!F32,original_projection,3,TRUE)</f>
        <v>0.04</v>
      </c>
      <c r="H44" s="30">
        <f>VLOOKUP(Data!G32,original_projection,3,TRUE)</f>
        <v>-0.01</v>
      </c>
      <c r="I44" s="30">
        <f>VLOOKUP(Data!H32,original_projection,3,TRUE)</f>
        <v>0.04</v>
      </c>
      <c r="J44" s="30">
        <f>VLOOKUP(Data!I32,original_projection,3,TRUE)</f>
        <v>0.04</v>
      </c>
      <c r="K44" s="30">
        <f>VLOOKUP(Data!J32,original_projection,3,TRUE)</f>
        <v>0.02</v>
      </c>
      <c r="L44" s="30">
        <f>VLOOKUP(Data!K32,original_projection,3,TRUE)</f>
        <v>-0.01</v>
      </c>
      <c r="M44" s="30">
        <f>VLOOKUP(Data!L32,original_projection,3,TRUE)</f>
        <v>0.02</v>
      </c>
      <c r="N44" s="30">
        <f>VLOOKUP(Data!M32,original_projection,3,TRUE)</f>
        <v>0.02</v>
      </c>
      <c r="O44" s="30">
        <f>VLOOKUP(Data!N32,original_projection,3,TRUE)</f>
        <v>0.02</v>
      </c>
      <c r="P44" s="30">
        <f>VLOOKUP(Data!O32,original_projection,3,TRUE)</f>
        <v>-0.01</v>
      </c>
      <c r="Q44" s="30">
        <f>VLOOKUP(Data!P32,original_projection,3,TRUE)</f>
        <v>-0.01</v>
      </c>
      <c r="R44" s="30">
        <f>VLOOKUP(Data!Q32,original_projection,3,TRUE)</f>
        <v>-0.02</v>
      </c>
      <c r="S44" s="30">
        <f>VLOOKUP(Data!R32,original_projection,3,TRUE)</f>
        <v>-0.02</v>
      </c>
      <c r="T44" s="30">
        <f>VLOOKUP(Data!S32,original_projection,3,TRUE)</f>
        <v>-0.01</v>
      </c>
      <c r="U44" s="30">
        <f>VLOOKUP(Data!T32,original_projection,3,TRUE)</f>
        <v>0.02</v>
      </c>
      <c r="V44" s="30">
        <f>VLOOKUP(Data!U32,original_projection,3,TRUE)</f>
        <v>-0.01</v>
      </c>
      <c r="X44">
        <f t="shared" si="26"/>
        <v>30</v>
      </c>
      <c r="Z44" s="31">
        <f t="shared" si="2"/>
        <v>2500000</v>
      </c>
      <c r="AA44" s="28">
        <f t="shared" si="3"/>
        <v>2431625</v>
      </c>
      <c r="AB44" s="28">
        <f t="shared" si="4"/>
        <v>2509923.3250000002</v>
      </c>
      <c r="AC44" s="28">
        <f t="shared" si="5"/>
        <v>2491098.9000625005</v>
      </c>
      <c r="AD44" s="28">
        <f t="shared" si="6"/>
        <v>2571312.2846445129</v>
      </c>
      <c r="AE44" s="28">
        <f t="shared" si="7"/>
        <v>2654108.5402100664</v>
      </c>
      <c r="AF44" s="28">
        <f t="shared" si="8"/>
        <v>2607860.6988969059</v>
      </c>
      <c r="AG44" s="28">
        <f t="shared" si="9"/>
        <v>2691833.8134013861</v>
      </c>
      <c r="AH44" s="28">
        <f t="shared" si="10"/>
        <v>2778510.8621929111</v>
      </c>
      <c r="AI44" s="28">
        <f t="shared" si="11"/>
        <v>2812825.4713409934</v>
      </c>
      <c r="AJ44" s="28">
        <f t="shared" si="12"/>
        <v>2763811.9875028767</v>
      </c>
      <c r="AK44" s="28">
        <f t="shared" si="13"/>
        <v>2797945.0655485373</v>
      </c>
      <c r="AL44" s="28">
        <f t="shared" si="14"/>
        <v>2832499.6871080622</v>
      </c>
      <c r="AM44" s="28">
        <f t="shared" si="15"/>
        <v>2867481.058243847</v>
      </c>
      <c r="AN44" s="28">
        <f t="shared" si="16"/>
        <v>2817515.2008039481</v>
      </c>
      <c r="AO44" s="28">
        <f t="shared" si="17"/>
        <v>2768419.9984299396</v>
      </c>
      <c r="AP44" s="28">
        <f t="shared" si="18"/>
        <v>2692703.7114728806</v>
      </c>
      <c r="AQ44" s="28">
        <f t="shared" si="19"/>
        <v>2619058.2649640972</v>
      </c>
      <c r="AR44" s="28">
        <f t="shared" si="20"/>
        <v>2573421.1746970979</v>
      </c>
      <c r="AS44" s="28">
        <f t="shared" si="21"/>
        <v>2605202.9262046069</v>
      </c>
      <c r="AT44" s="28">
        <f t="shared" si="22"/>
        <v>2559807.2652154919</v>
      </c>
      <c r="AU44" s="19"/>
      <c r="AV44" s="27">
        <f t="shared" si="24"/>
        <v>147</v>
      </c>
      <c r="AW44" s="19"/>
      <c r="AX44" s="46">
        <f t="shared" si="23"/>
        <v>403881.34938997985</v>
      </c>
    </row>
    <row r="45" spans="1:50" x14ac:dyDescent="0.2">
      <c r="A45">
        <f t="shared" si="25"/>
        <v>31</v>
      </c>
      <c r="C45" s="30">
        <f>VLOOKUP(Data!B33,original_projection,3,TRUE)</f>
        <v>-0.01</v>
      </c>
      <c r="D45" s="30">
        <f>VLOOKUP(Data!C33,original_projection,3,TRUE)</f>
        <v>0.04</v>
      </c>
      <c r="E45" s="30">
        <f>VLOOKUP(Data!D33,original_projection,3,TRUE)</f>
        <v>-0.02</v>
      </c>
      <c r="F45" s="30">
        <f>VLOOKUP(Data!E33,original_projection,3,TRUE)</f>
        <v>-0.01</v>
      </c>
      <c r="G45" s="30">
        <f>VLOOKUP(Data!F33,original_projection,3,TRUE)</f>
        <v>-0.02</v>
      </c>
      <c r="H45" s="30">
        <f>VLOOKUP(Data!G33,original_projection,3,TRUE)</f>
        <v>0.04</v>
      </c>
      <c r="I45" s="30">
        <f>VLOOKUP(Data!H33,original_projection,3,TRUE)</f>
        <v>-0.01</v>
      </c>
      <c r="J45" s="30">
        <f>VLOOKUP(Data!I33,original_projection,3,TRUE)</f>
        <v>0</v>
      </c>
      <c r="K45" s="30">
        <f>VLOOKUP(Data!J33,original_projection,3,TRUE)</f>
        <v>0</v>
      </c>
      <c r="L45" s="30">
        <f>VLOOKUP(Data!K33,original_projection,3,TRUE)</f>
        <v>0</v>
      </c>
      <c r="M45" s="30">
        <f>VLOOKUP(Data!L33,original_projection,3,TRUE)</f>
        <v>0</v>
      </c>
      <c r="N45" s="30">
        <f>VLOOKUP(Data!M33,original_projection,3,TRUE)</f>
        <v>0</v>
      </c>
      <c r="O45" s="30">
        <f>VLOOKUP(Data!N33,original_projection,3,TRUE)</f>
        <v>-0.01</v>
      </c>
      <c r="P45" s="30">
        <f>VLOOKUP(Data!O33,original_projection,3,TRUE)</f>
        <v>-0.01</v>
      </c>
      <c r="Q45" s="30">
        <f>VLOOKUP(Data!P33,original_projection,3,TRUE)</f>
        <v>0.02</v>
      </c>
      <c r="R45" s="30">
        <f>VLOOKUP(Data!Q33,original_projection,3,TRUE)</f>
        <v>0.02</v>
      </c>
      <c r="S45" s="30">
        <f>VLOOKUP(Data!R33,original_projection,3,TRUE)</f>
        <v>0</v>
      </c>
      <c r="T45" s="30">
        <f>VLOOKUP(Data!S33,original_projection,3,TRUE)</f>
        <v>0.02</v>
      </c>
      <c r="U45" s="30">
        <f>VLOOKUP(Data!T33,original_projection,3,TRUE)</f>
        <v>0.02</v>
      </c>
      <c r="V45" s="30">
        <f>VLOOKUP(Data!U33,original_projection,3,TRUE)</f>
        <v>-0.02</v>
      </c>
      <c r="X45">
        <f t="shared" si="26"/>
        <v>31</v>
      </c>
      <c r="Z45" s="31">
        <f t="shared" si="2"/>
        <v>2500000</v>
      </c>
      <c r="AA45" s="28">
        <f t="shared" si="3"/>
        <v>2456437.5</v>
      </c>
      <c r="AB45" s="28">
        <f t="shared" si="4"/>
        <v>2535534.7875000001</v>
      </c>
      <c r="AC45" s="28">
        <f t="shared" si="5"/>
        <v>2466187.9110618751</v>
      </c>
      <c r="AD45" s="28">
        <f t="shared" si="6"/>
        <v>2423214.5867116218</v>
      </c>
      <c r="AE45" s="28">
        <f t="shared" si="7"/>
        <v>2356939.667765059</v>
      </c>
      <c r="AF45" s="28">
        <f t="shared" si="8"/>
        <v>2432833.1250670943</v>
      </c>
      <c r="AG45" s="28">
        <f t="shared" si="9"/>
        <v>2390441.0078628003</v>
      </c>
      <c r="AH45" s="28">
        <f t="shared" si="10"/>
        <v>2372512.7003038293</v>
      </c>
      <c r="AI45" s="28">
        <f t="shared" si="11"/>
        <v>2354718.8550515505</v>
      </c>
      <c r="AJ45" s="28">
        <f t="shared" si="12"/>
        <v>2337058.4636386642</v>
      </c>
      <c r="AK45" s="28">
        <f t="shared" si="13"/>
        <v>2319530.5251613744</v>
      </c>
      <c r="AL45" s="28">
        <f t="shared" si="14"/>
        <v>2302134.046222664</v>
      </c>
      <c r="AM45" s="28">
        <f t="shared" si="15"/>
        <v>2262019.3604672337</v>
      </c>
      <c r="AN45" s="28">
        <f t="shared" si="16"/>
        <v>2222603.6731110923</v>
      </c>
      <c r="AO45" s="28">
        <f t="shared" si="17"/>
        <v>2250052.8284740145</v>
      </c>
      <c r="AP45" s="28">
        <f t="shared" si="18"/>
        <v>2277840.9809056688</v>
      </c>
      <c r="AQ45" s="28">
        <f t="shared" si="19"/>
        <v>2260757.1735488763</v>
      </c>
      <c r="AR45" s="28">
        <f t="shared" si="20"/>
        <v>2288677.5246422049</v>
      </c>
      <c r="AS45" s="28">
        <f t="shared" si="21"/>
        <v>2316942.6920715361</v>
      </c>
      <c r="AT45" s="28">
        <f t="shared" si="22"/>
        <v>2253574.3094433793</v>
      </c>
      <c r="AU45" s="19"/>
      <c r="AV45" s="27">
        <f t="shared" si="24"/>
        <v>56</v>
      </c>
      <c r="AW45" s="19"/>
      <c r="AX45" s="46">
        <f t="shared" si="23"/>
        <v>354257.01550889568</v>
      </c>
    </row>
    <row r="46" spans="1:50" x14ac:dyDescent="0.2">
      <c r="A46">
        <f t="shared" si="25"/>
        <v>32</v>
      </c>
      <c r="C46" s="30">
        <f>VLOOKUP(Data!B34,original_projection,3,TRUE)</f>
        <v>0.02</v>
      </c>
      <c r="D46" s="30">
        <f>VLOOKUP(Data!C34,original_projection,3,TRUE)</f>
        <v>0.02</v>
      </c>
      <c r="E46" s="30">
        <f>VLOOKUP(Data!D34,original_projection,3,TRUE)</f>
        <v>-0.02</v>
      </c>
      <c r="F46" s="30">
        <f>VLOOKUP(Data!E34,original_projection,3,TRUE)</f>
        <v>-0.02</v>
      </c>
      <c r="G46" s="30">
        <f>VLOOKUP(Data!F34,original_projection,3,TRUE)</f>
        <v>0.02</v>
      </c>
      <c r="H46" s="30">
        <f>VLOOKUP(Data!G34,original_projection,3,TRUE)</f>
        <v>0.04</v>
      </c>
      <c r="I46" s="30">
        <f>VLOOKUP(Data!H34,original_projection,3,TRUE)</f>
        <v>0.02</v>
      </c>
      <c r="J46" s="30">
        <f>VLOOKUP(Data!I34,original_projection,3,TRUE)</f>
        <v>0.04</v>
      </c>
      <c r="K46" s="30">
        <f>VLOOKUP(Data!J34,original_projection,3,TRUE)</f>
        <v>-0.01</v>
      </c>
      <c r="L46" s="30">
        <f>VLOOKUP(Data!K34,original_projection,3,TRUE)</f>
        <v>0.04</v>
      </c>
      <c r="M46" s="30">
        <f>VLOOKUP(Data!L34,original_projection,3,TRUE)</f>
        <v>0.04</v>
      </c>
      <c r="N46" s="30">
        <f>VLOOKUP(Data!M34,original_projection,3,TRUE)</f>
        <v>-0.02</v>
      </c>
      <c r="O46" s="30">
        <f>VLOOKUP(Data!N34,original_projection,3,TRUE)</f>
        <v>0.04</v>
      </c>
      <c r="P46" s="30">
        <f>VLOOKUP(Data!O34,original_projection,3,TRUE)</f>
        <v>0</v>
      </c>
      <c r="Q46" s="30">
        <f>VLOOKUP(Data!P34,original_projection,3,TRUE)</f>
        <v>0.02</v>
      </c>
      <c r="R46" s="30">
        <f>VLOOKUP(Data!Q34,original_projection,3,TRUE)</f>
        <v>0.02</v>
      </c>
      <c r="S46" s="30">
        <f>VLOOKUP(Data!R34,original_projection,3,TRUE)</f>
        <v>-0.02</v>
      </c>
      <c r="T46" s="30">
        <f>VLOOKUP(Data!S34,original_projection,3,TRUE)</f>
        <v>-0.01</v>
      </c>
      <c r="U46" s="30">
        <f>VLOOKUP(Data!T34,original_projection,3,TRUE)</f>
        <v>0.02</v>
      </c>
      <c r="V46" s="30">
        <f>VLOOKUP(Data!U34,original_projection,3,TRUE)</f>
        <v>0</v>
      </c>
      <c r="X46">
        <f t="shared" si="26"/>
        <v>32</v>
      </c>
      <c r="Z46" s="31">
        <f t="shared" si="2"/>
        <v>2500000</v>
      </c>
      <c r="AA46" s="28">
        <f t="shared" si="3"/>
        <v>2530875</v>
      </c>
      <c r="AB46" s="28">
        <f t="shared" si="4"/>
        <v>2562131.3062499999</v>
      </c>
      <c r="AC46" s="28">
        <f t="shared" si="5"/>
        <v>2492057.0150240627</v>
      </c>
      <c r="AD46" s="28">
        <f t="shared" si="6"/>
        <v>2423899.2556631546</v>
      </c>
      <c r="AE46" s="28">
        <f t="shared" si="7"/>
        <v>2453834.4114705948</v>
      </c>
      <c r="AF46" s="28">
        <f t="shared" si="8"/>
        <v>2532847.8795199478</v>
      </c>
      <c r="AG46" s="28">
        <f t="shared" si="9"/>
        <v>2564128.5508320192</v>
      </c>
      <c r="AH46" s="28">
        <f t="shared" si="10"/>
        <v>2646693.4901688104</v>
      </c>
      <c r="AI46" s="28">
        <f t="shared" si="11"/>
        <v>2600574.8561026189</v>
      </c>
      <c r="AJ46" s="28">
        <f t="shared" si="12"/>
        <v>2684313.3664691234</v>
      </c>
      <c r="AK46" s="28">
        <f t="shared" si="13"/>
        <v>2770748.2568694293</v>
      </c>
      <c r="AL46" s="28">
        <f t="shared" si="14"/>
        <v>2694968.2920440505</v>
      </c>
      <c r="AM46" s="28">
        <f t="shared" si="15"/>
        <v>2781746.2710478692</v>
      </c>
      <c r="AN46" s="28">
        <f t="shared" si="16"/>
        <v>2760883.1740150102</v>
      </c>
      <c r="AO46" s="28">
        <f t="shared" si="17"/>
        <v>2794980.0812140959</v>
      </c>
      <c r="AP46" s="28">
        <f t="shared" si="18"/>
        <v>2829498.0852170903</v>
      </c>
      <c r="AQ46" s="28">
        <f t="shared" si="19"/>
        <v>2752111.312586403</v>
      </c>
      <c r="AR46" s="28">
        <f t="shared" si="20"/>
        <v>2704155.7729645851</v>
      </c>
      <c r="AS46" s="28">
        <f t="shared" si="21"/>
        <v>2737552.0967606977</v>
      </c>
      <c r="AT46" s="28">
        <f t="shared" si="22"/>
        <v>2717020.4560349924</v>
      </c>
      <c r="AU46" s="19"/>
      <c r="AV46" s="27">
        <f t="shared" si="24"/>
        <v>177</v>
      </c>
      <c r="AW46" s="19"/>
      <c r="AX46" s="46">
        <f t="shared" si="23"/>
        <v>400768.40501451801</v>
      </c>
    </row>
    <row r="47" spans="1:50" x14ac:dyDescent="0.2">
      <c r="A47">
        <f t="shared" si="25"/>
        <v>33</v>
      </c>
      <c r="C47" s="30">
        <f>VLOOKUP(Data!B35,original_projection,3,TRUE)</f>
        <v>-0.01</v>
      </c>
      <c r="D47" s="30">
        <f>VLOOKUP(Data!C35,original_projection,3,TRUE)</f>
        <v>0</v>
      </c>
      <c r="E47" s="30">
        <f>VLOOKUP(Data!D35,original_projection,3,TRUE)</f>
        <v>0</v>
      </c>
      <c r="F47" s="30">
        <f>VLOOKUP(Data!E35,original_projection,3,TRUE)</f>
        <v>-0.01</v>
      </c>
      <c r="G47" s="30">
        <f>VLOOKUP(Data!F35,original_projection,3,TRUE)</f>
        <v>0.02</v>
      </c>
      <c r="H47" s="30">
        <f>VLOOKUP(Data!G35,original_projection,3,TRUE)</f>
        <v>0.02</v>
      </c>
      <c r="I47" s="30">
        <f>VLOOKUP(Data!H35,original_projection,3,TRUE)</f>
        <v>-0.02</v>
      </c>
      <c r="J47" s="30">
        <f>VLOOKUP(Data!I35,original_projection,3,TRUE)</f>
        <v>0.02</v>
      </c>
      <c r="K47" s="30">
        <f>VLOOKUP(Data!J35,original_projection,3,TRUE)</f>
        <v>0.02</v>
      </c>
      <c r="L47" s="30">
        <f>VLOOKUP(Data!K35,original_projection,3,TRUE)</f>
        <v>0.02</v>
      </c>
      <c r="M47" s="30">
        <f>VLOOKUP(Data!L35,original_projection,3,TRUE)</f>
        <v>0.02</v>
      </c>
      <c r="N47" s="30">
        <f>VLOOKUP(Data!M35,original_projection,3,TRUE)</f>
        <v>0</v>
      </c>
      <c r="O47" s="30">
        <f>VLOOKUP(Data!N35,original_projection,3,TRUE)</f>
        <v>0</v>
      </c>
      <c r="P47" s="30">
        <f>VLOOKUP(Data!O35,original_projection,3,TRUE)</f>
        <v>0.02</v>
      </c>
      <c r="Q47" s="30">
        <f>VLOOKUP(Data!P35,original_projection,3,TRUE)</f>
        <v>0.04</v>
      </c>
      <c r="R47" s="30">
        <f>VLOOKUP(Data!Q35,original_projection,3,TRUE)</f>
        <v>-0.02</v>
      </c>
      <c r="S47" s="30">
        <f>VLOOKUP(Data!R35,original_projection,3,TRUE)</f>
        <v>0</v>
      </c>
      <c r="T47" s="30">
        <f>VLOOKUP(Data!S35,original_projection,3,TRUE)</f>
        <v>-0.01</v>
      </c>
      <c r="U47" s="30">
        <f>VLOOKUP(Data!T35,original_projection,3,TRUE)</f>
        <v>0.04</v>
      </c>
      <c r="V47" s="30">
        <f>VLOOKUP(Data!U35,original_projection,3,TRUE)</f>
        <v>0.02</v>
      </c>
      <c r="X47">
        <f t="shared" si="26"/>
        <v>33</v>
      </c>
      <c r="Z47" s="31">
        <f t="shared" ref="Z47:Z78" si="27">initial_value</f>
        <v>2500000</v>
      </c>
      <c r="AA47" s="28">
        <f t="shared" ref="AA47:AA78" si="28">Z47*(1+C47)*(1-amc)</f>
        <v>2456437.5</v>
      </c>
      <c r="AB47" s="28">
        <f t="shared" ref="AB47:AB78" si="29">AA47*(1+D47)*(1-amc)</f>
        <v>2438014.21875</v>
      </c>
      <c r="AC47" s="28">
        <f t="shared" ref="AC47:AC78" si="30">AB47*(1+E47)*(1-amc)</f>
        <v>2419729.1121093752</v>
      </c>
      <c r="AD47" s="28">
        <f t="shared" ref="AD47:AD78" si="31">AC47*(1+F47)*(1-amc)</f>
        <v>2377565.3323308695</v>
      </c>
      <c r="AE47" s="28">
        <f t="shared" ref="AE47:AE78" si="32">AD47*(1+G47)*(1-amc)</f>
        <v>2406928.2641851562</v>
      </c>
      <c r="AF47" s="28">
        <f t="shared" ref="AF47:AF78" si="33">AE47*(1+H47)*(1-amc)</f>
        <v>2436653.8282478428</v>
      </c>
      <c r="AG47" s="28">
        <f t="shared" ref="AG47:AG78" si="34">AF47*(1+I47)*(1-amc)</f>
        <v>2370011.3460452645</v>
      </c>
      <c r="AH47" s="28">
        <f t="shared" ref="AH47:AH78" si="35">AG47*(1+J47)*(1-amc)</f>
        <v>2399280.9861689238</v>
      </c>
      <c r="AI47" s="28">
        <f t="shared" ref="AI47:AI78" si="36">AH47*(1+K47)*(1-amc)</f>
        <v>2428912.1063481104</v>
      </c>
      <c r="AJ47" s="28">
        <f t="shared" ref="AJ47:AJ78" si="37">AI47*(1+L47)*(1-amc)</f>
        <v>2458909.1708615096</v>
      </c>
      <c r="AK47" s="28">
        <f t="shared" ref="AK47:AK78" si="38">AJ47*(1+M47)*(1-amc)</f>
        <v>2489276.6991216494</v>
      </c>
      <c r="AL47" s="28">
        <f t="shared" ref="AL47:AL78" si="39">AK47*(1+N47)*(1-amc)</f>
        <v>2470607.1238782373</v>
      </c>
      <c r="AM47" s="28">
        <f t="shared" ref="AM47:AM78" si="40">AL47*(1+O47)*(1-amc)</f>
        <v>2452077.5704491506</v>
      </c>
      <c r="AN47" s="28">
        <f t="shared" ref="AN47:AN78" si="41">AM47*(1+P47)*(1-amc)</f>
        <v>2482360.7284441977</v>
      </c>
      <c r="AO47" s="28">
        <f t="shared" ref="AO47:AO78" si="42">AN47*(1+Q47)*(1-amc)</f>
        <v>2562292.7439001012</v>
      </c>
      <c r="AP47" s="28">
        <f t="shared" ref="AP47:AP78" si="43">AO47*(1+R47)*(1-amc)</f>
        <v>2492214.0373544339</v>
      </c>
      <c r="AQ47" s="28">
        <f t="shared" ref="AQ47:AQ78" si="44">AP47*(1+S47)*(1-amc)</f>
        <v>2473522.4320742758</v>
      </c>
      <c r="AR47" s="28">
        <f t="shared" ref="AR47:AR78" si="45">AQ47*(1+T47)*(1-amc)</f>
        <v>2430421.3036953816</v>
      </c>
      <c r="AS47" s="28">
        <f t="shared" ref="AS47:AS78" si="46">AR47*(1+U47)*(1-amc)</f>
        <v>2508680.869674373</v>
      </c>
      <c r="AT47" s="28">
        <f t="shared" ref="AT47:AT78" si="47">AS47*(1+V47)*(1-amc)</f>
        <v>2539663.0784148518</v>
      </c>
      <c r="AU47" s="19"/>
      <c r="AV47" s="27">
        <f t="shared" si="24"/>
        <v>145</v>
      </c>
      <c r="AW47" s="19"/>
      <c r="AX47" s="46">
        <f t="shared" ref="AX47:AX78" si="48">SUM(AA47:AT47)*amc/(1-amc)</f>
        <v>370984.06890720682</v>
      </c>
    </row>
    <row r="48" spans="1:50" x14ac:dyDescent="0.2">
      <c r="A48">
        <f t="shared" si="25"/>
        <v>34</v>
      </c>
      <c r="C48" s="30">
        <f>VLOOKUP(Data!B36,original_projection,3,TRUE)</f>
        <v>0.04</v>
      </c>
      <c r="D48" s="30">
        <f>VLOOKUP(Data!C36,original_projection,3,TRUE)</f>
        <v>0.04</v>
      </c>
      <c r="E48" s="30">
        <f>VLOOKUP(Data!D36,original_projection,3,TRUE)</f>
        <v>0.04</v>
      </c>
      <c r="F48" s="30">
        <f>VLOOKUP(Data!E36,original_projection,3,TRUE)</f>
        <v>-0.01</v>
      </c>
      <c r="G48" s="30">
        <f>VLOOKUP(Data!F36,original_projection,3,TRUE)</f>
        <v>0.04</v>
      </c>
      <c r="H48" s="30">
        <f>VLOOKUP(Data!G36,original_projection,3,TRUE)</f>
        <v>0</v>
      </c>
      <c r="I48" s="30">
        <f>VLOOKUP(Data!H36,original_projection,3,TRUE)</f>
        <v>0.04</v>
      </c>
      <c r="J48" s="30">
        <f>VLOOKUP(Data!I36,original_projection,3,TRUE)</f>
        <v>0</v>
      </c>
      <c r="K48" s="30">
        <f>VLOOKUP(Data!J36,original_projection,3,TRUE)</f>
        <v>0.04</v>
      </c>
      <c r="L48" s="30">
        <f>VLOOKUP(Data!K36,original_projection,3,TRUE)</f>
        <v>0.02</v>
      </c>
      <c r="M48" s="30">
        <f>VLOOKUP(Data!L36,original_projection,3,TRUE)</f>
        <v>-0.02</v>
      </c>
      <c r="N48" s="30">
        <f>VLOOKUP(Data!M36,original_projection,3,TRUE)</f>
        <v>0.02</v>
      </c>
      <c r="O48" s="30">
        <f>VLOOKUP(Data!N36,original_projection,3,TRUE)</f>
        <v>0.04</v>
      </c>
      <c r="P48" s="30">
        <f>VLOOKUP(Data!O36,original_projection,3,TRUE)</f>
        <v>0.04</v>
      </c>
      <c r="Q48" s="30">
        <f>VLOOKUP(Data!P36,original_projection,3,TRUE)</f>
        <v>0.02</v>
      </c>
      <c r="R48" s="30">
        <f>VLOOKUP(Data!Q36,original_projection,3,TRUE)</f>
        <v>-0.01</v>
      </c>
      <c r="S48" s="30">
        <f>VLOOKUP(Data!R36,original_projection,3,TRUE)</f>
        <v>-0.02</v>
      </c>
      <c r="T48" s="30">
        <f>VLOOKUP(Data!S36,original_projection,3,TRUE)</f>
        <v>0.04</v>
      </c>
      <c r="U48" s="30">
        <f>VLOOKUP(Data!T36,original_projection,3,TRUE)</f>
        <v>0.02</v>
      </c>
      <c r="V48" s="30">
        <f>VLOOKUP(Data!U36,original_projection,3,TRUE)</f>
        <v>0</v>
      </c>
      <c r="X48">
        <f t="shared" si="26"/>
        <v>34</v>
      </c>
      <c r="Z48" s="31">
        <f t="shared" si="27"/>
        <v>2500000</v>
      </c>
      <c r="AA48" s="28">
        <f t="shared" si="28"/>
        <v>2580500</v>
      </c>
      <c r="AB48" s="28">
        <f t="shared" si="29"/>
        <v>2663592.1</v>
      </c>
      <c r="AC48" s="28">
        <f t="shared" si="30"/>
        <v>2749359.7656200002</v>
      </c>
      <c r="AD48" s="28">
        <f t="shared" si="31"/>
        <v>2701452.1717040716</v>
      </c>
      <c r="AE48" s="28">
        <f t="shared" si="32"/>
        <v>2788438.9316329425</v>
      </c>
      <c r="AF48" s="28">
        <f t="shared" si="33"/>
        <v>2767525.6396456957</v>
      </c>
      <c r="AG48" s="28">
        <f t="shared" si="34"/>
        <v>2856639.9652422871</v>
      </c>
      <c r="AH48" s="28">
        <f t="shared" si="35"/>
        <v>2835215.1655029701</v>
      </c>
      <c r="AI48" s="28">
        <f t="shared" si="36"/>
        <v>2926509.0938321659</v>
      </c>
      <c r="AJ48" s="28">
        <f t="shared" si="37"/>
        <v>2962651.4811409935</v>
      </c>
      <c r="AK48" s="28">
        <f t="shared" si="38"/>
        <v>2881622.9631317877</v>
      </c>
      <c r="AL48" s="28">
        <f t="shared" si="39"/>
        <v>2917211.0067264657</v>
      </c>
      <c r="AM48" s="28">
        <f t="shared" si="40"/>
        <v>3011145.201143058</v>
      </c>
      <c r="AN48" s="28">
        <f t="shared" si="41"/>
        <v>3108104.0766198649</v>
      </c>
      <c r="AO48" s="28">
        <f t="shared" si="42"/>
        <v>3146489.1619661204</v>
      </c>
      <c r="AP48" s="28">
        <f t="shared" si="43"/>
        <v>3091661.5883188606</v>
      </c>
      <c r="AQ48" s="28">
        <f t="shared" si="44"/>
        <v>3007104.6438783403</v>
      </c>
      <c r="AR48" s="28">
        <f t="shared" si="45"/>
        <v>3103933.4134112229</v>
      </c>
      <c r="AS48" s="28">
        <f t="shared" si="46"/>
        <v>3142266.9910668517</v>
      </c>
      <c r="AT48" s="28">
        <f t="shared" si="47"/>
        <v>3118699.9886338506</v>
      </c>
      <c r="AU48" s="19"/>
      <c r="AV48" s="27">
        <f t="shared" si="24"/>
        <v>200</v>
      </c>
      <c r="AW48" s="19"/>
      <c r="AX48" s="46">
        <f t="shared" si="48"/>
        <v>441008.48878501926</v>
      </c>
    </row>
    <row r="49" spans="1:50" x14ac:dyDescent="0.2">
      <c r="A49">
        <f t="shared" si="25"/>
        <v>35</v>
      </c>
      <c r="C49" s="30">
        <f>VLOOKUP(Data!B37,original_projection,3,TRUE)</f>
        <v>0.04</v>
      </c>
      <c r="D49" s="30">
        <f>VLOOKUP(Data!C37,original_projection,3,TRUE)</f>
        <v>0.02</v>
      </c>
      <c r="E49" s="30">
        <f>VLOOKUP(Data!D37,original_projection,3,TRUE)</f>
        <v>0.02</v>
      </c>
      <c r="F49" s="30">
        <f>VLOOKUP(Data!E37,original_projection,3,TRUE)</f>
        <v>0.04</v>
      </c>
      <c r="G49" s="30">
        <f>VLOOKUP(Data!F37,original_projection,3,TRUE)</f>
        <v>0</v>
      </c>
      <c r="H49" s="30">
        <f>VLOOKUP(Data!G37,original_projection,3,TRUE)</f>
        <v>0.04</v>
      </c>
      <c r="I49" s="30">
        <f>VLOOKUP(Data!H37,original_projection,3,TRUE)</f>
        <v>0</v>
      </c>
      <c r="J49" s="30">
        <f>VLOOKUP(Data!I37,original_projection,3,TRUE)</f>
        <v>0.02</v>
      </c>
      <c r="K49" s="30">
        <f>VLOOKUP(Data!J37,original_projection,3,TRUE)</f>
        <v>0.02</v>
      </c>
      <c r="L49" s="30">
        <f>VLOOKUP(Data!K37,original_projection,3,TRUE)</f>
        <v>-0.01</v>
      </c>
      <c r="M49" s="30">
        <f>VLOOKUP(Data!L37,original_projection,3,TRUE)</f>
        <v>0.04</v>
      </c>
      <c r="N49" s="30">
        <f>VLOOKUP(Data!M37,original_projection,3,TRUE)</f>
        <v>0.02</v>
      </c>
      <c r="O49" s="30">
        <f>VLOOKUP(Data!N37,original_projection,3,TRUE)</f>
        <v>0.02</v>
      </c>
      <c r="P49" s="30">
        <f>VLOOKUP(Data!O37,original_projection,3,TRUE)</f>
        <v>-0.01</v>
      </c>
      <c r="Q49" s="30">
        <f>VLOOKUP(Data!P37,original_projection,3,TRUE)</f>
        <v>-0.02</v>
      </c>
      <c r="R49" s="30">
        <f>VLOOKUP(Data!Q37,original_projection,3,TRUE)</f>
        <v>0.02</v>
      </c>
      <c r="S49" s="30">
        <f>VLOOKUP(Data!R37,original_projection,3,TRUE)</f>
        <v>-0.01</v>
      </c>
      <c r="T49" s="30">
        <f>VLOOKUP(Data!S37,original_projection,3,TRUE)</f>
        <v>0.04</v>
      </c>
      <c r="U49" s="30">
        <f>VLOOKUP(Data!T37,original_projection,3,TRUE)</f>
        <v>0</v>
      </c>
      <c r="V49" s="30">
        <f>VLOOKUP(Data!U37,original_projection,3,TRUE)</f>
        <v>-0.01</v>
      </c>
      <c r="X49">
        <f t="shared" si="26"/>
        <v>35</v>
      </c>
      <c r="Z49" s="31">
        <f t="shared" si="27"/>
        <v>2500000</v>
      </c>
      <c r="AA49" s="28">
        <f t="shared" si="28"/>
        <v>2580500</v>
      </c>
      <c r="AB49" s="28">
        <f t="shared" si="29"/>
        <v>2612369.1750000003</v>
      </c>
      <c r="AC49" s="28">
        <f t="shared" si="30"/>
        <v>2644631.9343112502</v>
      </c>
      <c r="AD49" s="28">
        <f t="shared" si="31"/>
        <v>2729789.0825960729</v>
      </c>
      <c r="AE49" s="28">
        <f t="shared" si="32"/>
        <v>2709315.6644766023</v>
      </c>
      <c r="AF49" s="28">
        <f t="shared" si="33"/>
        <v>2796555.6288727494</v>
      </c>
      <c r="AG49" s="28">
        <f t="shared" si="34"/>
        <v>2775581.461656204</v>
      </c>
      <c r="AH49" s="28">
        <f t="shared" si="35"/>
        <v>2809859.8927076585</v>
      </c>
      <c r="AI49" s="28">
        <f t="shared" si="36"/>
        <v>2844561.6623825985</v>
      </c>
      <c r="AJ49" s="28">
        <f t="shared" si="37"/>
        <v>2794995.175415582</v>
      </c>
      <c r="AK49" s="28">
        <f t="shared" si="38"/>
        <v>2884994.0200639637</v>
      </c>
      <c r="AL49" s="28">
        <f t="shared" si="39"/>
        <v>2920623.6962117539</v>
      </c>
      <c r="AM49" s="28">
        <f t="shared" si="40"/>
        <v>2956693.3988599689</v>
      </c>
      <c r="AN49" s="28">
        <f t="shared" si="41"/>
        <v>2905173.016384834</v>
      </c>
      <c r="AO49" s="28">
        <f t="shared" si="42"/>
        <v>2825716.5343867089</v>
      </c>
      <c r="AP49" s="28">
        <f t="shared" si="43"/>
        <v>2860614.1335863848</v>
      </c>
      <c r="AQ49" s="28">
        <f t="shared" si="44"/>
        <v>2810767.9323086422</v>
      </c>
      <c r="AR49" s="28">
        <f t="shared" si="45"/>
        <v>2901274.6597289806</v>
      </c>
      <c r="AS49" s="28">
        <f t="shared" si="46"/>
        <v>2879515.0997810136</v>
      </c>
      <c r="AT49" s="28">
        <f t="shared" si="47"/>
        <v>2829339.5491673294</v>
      </c>
      <c r="AU49" s="19"/>
      <c r="AV49" s="27">
        <f t="shared" si="24"/>
        <v>186</v>
      </c>
      <c r="AW49" s="19"/>
      <c r="AX49" s="46">
        <f t="shared" si="48"/>
        <v>423724.47141988639</v>
      </c>
    </row>
    <row r="50" spans="1:50" x14ac:dyDescent="0.2">
      <c r="A50">
        <f t="shared" si="25"/>
        <v>36</v>
      </c>
      <c r="C50" s="30">
        <f>VLOOKUP(Data!B38,original_projection,3,TRUE)</f>
        <v>-0.01</v>
      </c>
      <c r="D50" s="30">
        <f>VLOOKUP(Data!C38,original_projection,3,TRUE)</f>
        <v>0.02</v>
      </c>
      <c r="E50" s="30">
        <f>VLOOKUP(Data!D38,original_projection,3,TRUE)</f>
        <v>0</v>
      </c>
      <c r="F50" s="30">
        <f>VLOOKUP(Data!E38,original_projection,3,TRUE)</f>
        <v>-0.02</v>
      </c>
      <c r="G50" s="30">
        <f>VLOOKUP(Data!F38,original_projection,3,TRUE)</f>
        <v>0</v>
      </c>
      <c r="H50" s="30">
        <f>VLOOKUP(Data!G38,original_projection,3,TRUE)</f>
        <v>0.04</v>
      </c>
      <c r="I50" s="30">
        <f>VLOOKUP(Data!H38,original_projection,3,TRUE)</f>
        <v>0</v>
      </c>
      <c r="J50" s="30">
        <f>VLOOKUP(Data!I38,original_projection,3,TRUE)</f>
        <v>-0.02</v>
      </c>
      <c r="K50" s="30">
        <f>VLOOKUP(Data!J38,original_projection,3,TRUE)</f>
        <v>0.02</v>
      </c>
      <c r="L50" s="30">
        <f>VLOOKUP(Data!K38,original_projection,3,TRUE)</f>
        <v>0.02</v>
      </c>
      <c r="M50" s="30">
        <f>VLOOKUP(Data!L38,original_projection,3,TRUE)</f>
        <v>0.02</v>
      </c>
      <c r="N50" s="30">
        <f>VLOOKUP(Data!M38,original_projection,3,TRUE)</f>
        <v>0</v>
      </c>
      <c r="O50" s="30">
        <f>VLOOKUP(Data!N38,original_projection,3,TRUE)</f>
        <v>0.04</v>
      </c>
      <c r="P50" s="30">
        <f>VLOOKUP(Data!O38,original_projection,3,TRUE)</f>
        <v>-0.01</v>
      </c>
      <c r="Q50" s="30">
        <f>VLOOKUP(Data!P38,original_projection,3,TRUE)</f>
        <v>0.04</v>
      </c>
      <c r="R50" s="30">
        <f>VLOOKUP(Data!Q38,original_projection,3,TRUE)</f>
        <v>0</v>
      </c>
      <c r="S50" s="30">
        <f>VLOOKUP(Data!R38,original_projection,3,TRUE)</f>
        <v>0.04</v>
      </c>
      <c r="T50" s="30">
        <f>VLOOKUP(Data!S38,original_projection,3,TRUE)</f>
        <v>-0.01</v>
      </c>
      <c r="U50" s="30">
        <f>VLOOKUP(Data!T38,original_projection,3,TRUE)</f>
        <v>-0.01</v>
      </c>
      <c r="V50" s="30">
        <f>VLOOKUP(Data!U38,original_projection,3,TRUE)</f>
        <v>-0.01</v>
      </c>
      <c r="X50">
        <f t="shared" si="26"/>
        <v>36</v>
      </c>
      <c r="Z50" s="31">
        <f t="shared" si="27"/>
        <v>2500000</v>
      </c>
      <c r="AA50" s="28">
        <f t="shared" si="28"/>
        <v>2456437.5</v>
      </c>
      <c r="AB50" s="28">
        <f t="shared" si="29"/>
        <v>2486774.5031250003</v>
      </c>
      <c r="AC50" s="28">
        <f t="shared" si="30"/>
        <v>2468123.6943515628</v>
      </c>
      <c r="AD50" s="28">
        <f t="shared" si="31"/>
        <v>2400620.5113110472</v>
      </c>
      <c r="AE50" s="28">
        <f t="shared" si="32"/>
        <v>2382615.8574762144</v>
      </c>
      <c r="AF50" s="28">
        <f t="shared" si="33"/>
        <v>2459336.0880869487</v>
      </c>
      <c r="AG50" s="28">
        <f t="shared" si="34"/>
        <v>2440891.0674262969</v>
      </c>
      <c r="AH50" s="28">
        <f t="shared" si="35"/>
        <v>2374132.6967321876</v>
      </c>
      <c r="AI50" s="28">
        <f t="shared" si="36"/>
        <v>2403453.23553683</v>
      </c>
      <c r="AJ50" s="28">
        <f t="shared" si="37"/>
        <v>2433135.8829957102</v>
      </c>
      <c r="AK50" s="28">
        <f t="shared" si="38"/>
        <v>2463185.1111507076</v>
      </c>
      <c r="AL50" s="28">
        <f t="shared" si="39"/>
        <v>2444711.2228170773</v>
      </c>
      <c r="AM50" s="28">
        <f t="shared" si="40"/>
        <v>2523430.9241917878</v>
      </c>
      <c r="AN50" s="28">
        <f t="shared" si="41"/>
        <v>2479460.1403377461</v>
      </c>
      <c r="AO50" s="28">
        <f t="shared" si="42"/>
        <v>2559298.7568566217</v>
      </c>
      <c r="AP50" s="28">
        <f t="shared" si="43"/>
        <v>2540104.0161801972</v>
      </c>
      <c r="AQ50" s="28">
        <f t="shared" si="44"/>
        <v>2621895.3655011998</v>
      </c>
      <c r="AR50" s="28">
        <f t="shared" si="45"/>
        <v>2576208.8387573417</v>
      </c>
      <c r="AS50" s="28">
        <f t="shared" si="46"/>
        <v>2531318.3997419951</v>
      </c>
      <c r="AT50" s="28">
        <f t="shared" si="47"/>
        <v>2487210.1766264909</v>
      </c>
      <c r="AU50" s="19"/>
      <c r="AV50" s="27">
        <f t="shared" si="24"/>
        <v>123</v>
      </c>
      <c r="AW50" s="19"/>
      <c r="AX50" s="46">
        <f t="shared" si="48"/>
        <v>374299.82863377553</v>
      </c>
    </row>
    <row r="51" spans="1:50" x14ac:dyDescent="0.2">
      <c r="A51">
        <f t="shared" si="25"/>
        <v>37</v>
      </c>
      <c r="C51" s="30">
        <f>VLOOKUP(Data!B39,original_projection,3,TRUE)</f>
        <v>-0.01</v>
      </c>
      <c r="D51" s="30">
        <f>VLOOKUP(Data!C39,original_projection,3,TRUE)</f>
        <v>0</v>
      </c>
      <c r="E51" s="30">
        <f>VLOOKUP(Data!D39,original_projection,3,TRUE)</f>
        <v>-0.02</v>
      </c>
      <c r="F51" s="30">
        <f>VLOOKUP(Data!E39,original_projection,3,TRUE)</f>
        <v>0.04</v>
      </c>
      <c r="G51" s="30">
        <f>VLOOKUP(Data!F39,original_projection,3,TRUE)</f>
        <v>-0.02</v>
      </c>
      <c r="H51" s="30">
        <f>VLOOKUP(Data!G39,original_projection,3,TRUE)</f>
        <v>-0.01</v>
      </c>
      <c r="I51" s="30">
        <f>VLOOKUP(Data!H39,original_projection,3,TRUE)</f>
        <v>-0.01</v>
      </c>
      <c r="J51" s="30">
        <f>VLOOKUP(Data!I39,original_projection,3,TRUE)</f>
        <v>-0.02</v>
      </c>
      <c r="K51" s="30">
        <f>VLOOKUP(Data!J39,original_projection,3,TRUE)</f>
        <v>-0.01</v>
      </c>
      <c r="L51" s="30">
        <f>VLOOKUP(Data!K39,original_projection,3,TRUE)</f>
        <v>0.04</v>
      </c>
      <c r="M51" s="30">
        <f>VLOOKUP(Data!L39,original_projection,3,TRUE)</f>
        <v>-0.02</v>
      </c>
      <c r="N51" s="30">
        <f>VLOOKUP(Data!M39,original_projection,3,TRUE)</f>
        <v>0</v>
      </c>
      <c r="O51" s="30">
        <f>VLOOKUP(Data!N39,original_projection,3,TRUE)</f>
        <v>-0.01</v>
      </c>
      <c r="P51" s="30">
        <f>VLOOKUP(Data!O39,original_projection,3,TRUE)</f>
        <v>-0.02</v>
      </c>
      <c r="Q51" s="30">
        <f>VLOOKUP(Data!P39,original_projection,3,TRUE)</f>
        <v>0</v>
      </c>
      <c r="R51" s="30">
        <f>VLOOKUP(Data!Q39,original_projection,3,TRUE)</f>
        <v>-0.02</v>
      </c>
      <c r="S51" s="30">
        <f>VLOOKUP(Data!R39,original_projection,3,TRUE)</f>
        <v>-0.02</v>
      </c>
      <c r="T51" s="30">
        <f>VLOOKUP(Data!S39,original_projection,3,TRUE)</f>
        <v>0.04</v>
      </c>
      <c r="U51" s="30">
        <f>VLOOKUP(Data!T39,original_projection,3,TRUE)</f>
        <v>-0.02</v>
      </c>
      <c r="V51" s="30">
        <f>VLOOKUP(Data!U39,original_projection,3,TRUE)</f>
        <v>0</v>
      </c>
      <c r="X51">
        <f t="shared" si="26"/>
        <v>37</v>
      </c>
      <c r="Z51" s="31">
        <f t="shared" si="27"/>
        <v>2500000</v>
      </c>
      <c r="AA51" s="28">
        <f t="shared" si="28"/>
        <v>2456437.5</v>
      </c>
      <c r="AB51" s="28">
        <f t="shared" si="29"/>
        <v>2438014.21875</v>
      </c>
      <c r="AC51" s="28">
        <f t="shared" si="30"/>
        <v>2371334.5298671876</v>
      </c>
      <c r="AD51" s="28">
        <f t="shared" si="31"/>
        <v>2447691.501728911</v>
      </c>
      <c r="AE51" s="28">
        <f t="shared" si="32"/>
        <v>2380747.1391566251</v>
      </c>
      <c r="AF51" s="28">
        <f t="shared" si="33"/>
        <v>2339262.6202568212</v>
      </c>
      <c r="AG51" s="28">
        <f t="shared" si="34"/>
        <v>2298500.969098846</v>
      </c>
      <c r="AH51" s="28">
        <f t="shared" si="35"/>
        <v>2235636.9675939926</v>
      </c>
      <c r="AI51" s="28">
        <f t="shared" si="36"/>
        <v>2196680.9934336673</v>
      </c>
      <c r="AJ51" s="28">
        <f t="shared" si="37"/>
        <v>2267414.1214222317</v>
      </c>
      <c r="AK51" s="28">
        <f t="shared" si="38"/>
        <v>2205400.3452013335</v>
      </c>
      <c r="AL51" s="28">
        <f t="shared" si="39"/>
        <v>2188859.8426123238</v>
      </c>
      <c r="AM51" s="28">
        <f t="shared" si="40"/>
        <v>2150718.9598548044</v>
      </c>
      <c r="AN51" s="28">
        <f t="shared" si="41"/>
        <v>2091896.7963027759</v>
      </c>
      <c r="AO51" s="28">
        <f t="shared" si="42"/>
        <v>2076207.570330505</v>
      </c>
      <c r="AP51" s="28">
        <f t="shared" si="43"/>
        <v>2019423.2932819657</v>
      </c>
      <c r="AQ51" s="28">
        <f t="shared" si="44"/>
        <v>1964192.0662107039</v>
      </c>
      <c r="AR51" s="28">
        <f t="shared" si="45"/>
        <v>2027439.0507426888</v>
      </c>
      <c r="AS51" s="28">
        <f t="shared" si="46"/>
        <v>1971988.5927048763</v>
      </c>
      <c r="AT51" s="28">
        <f t="shared" si="47"/>
        <v>1957198.6782595899</v>
      </c>
      <c r="AU51" s="19"/>
      <c r="AV51" s="27">
        <f t="shared" si="24"/>
        <v>4</v>
      </c>
      <c r="AW51" s="19"/>
      <c r="AX51" s="46">
        <f t="shared" si="48"/>
        <v>333136.36592047737</v>
      </c>
    </row>
    <row r="52" spans="1:50" x14ac:dyDescent="0.2">
      <c r="A52">
        <f t="shared" si="25"/>
        <v>38</v>
      </c>
      <c r="C52" s="30">
        <f>VLOOKUP(Data!B40,original_projection,3,TRUE)</f>
        <v>0.02</v>
      </c>
      <c r="D52" s="30">
        <f>VLOOKUP(Data!C40,original_projection,3,TRUE)</f>
        <v>0.04</v>
      </c>
      <c r="E52" s="30">
        <f>VLOOKUP(Data!D40,original_projection,3,TRUE)</f>
        <v>-0.01</v>
      </c>
      <c r="F52" s="30">
        <f>VLOOKUP(Data!E40,original_projection,3,TRUE)</f>
        <v>-0.01</v>
      </c>
      <c r="G52" s="30">
        <f>VLOOKUP(Data!F40,original_projection,3,TRUE)</f>
        <v>0.02</v>
      </c>
      <c r="H52" s="30">
        <f>VLOOKUP(Data!G40,original_projection,3,TRUE)</f>
        <v>-0.01</v>
      </c>
      <c r="I52" s="30">
        <f>VLOOKUP(Data!H40,original_projection,3,TRUE)</f>
        <v>0</v>
      </c>
      <c r="J52" s="30">
        <f>VLOOKUP(Data!I40,original_projection,3,TRUE)</f>
        <v>0</v>
      </c>
      <c r="K52" s="30">
        <f>VLOOKUP(Data!J40,original_projection,3,TRUE)</f>
        <v>0.02</v>
      </c>
      <c r="L52" s="30">
        <f>VLOOKUP(Data!K40,original_projection,3,TRUE)</f>
        <v>-0.01</v>
      </c>
      <c r="M52" s="30">
        <f>VLOOKUP(Data!L40,original_projection,3,TRUE)</f>
        <v>-0.01</v>
      </c>
      <c r="N52" s="30">
        <f>VLOOKUP(Data!M40,original_projection,3,TRUE)</f>
        <v>-0.02</v>
      </c>
      <c r="O52" s="30">
        <f>VLOOKUP(Data!N40,original_projection,3,TRUE)</f>
        <v>0.04</v>
      </c>
      <c r="P52" s="30">
        <f>VLOOKUP(Data!O40,original_projection,3,TRUE)</f>
        <v>-0.02</v>
      </c>
      <c r="Q52" s="30">
        <f>VLOOKUP(Data!P40,original_projection,3,TRUE)</f>
        <v>0.02</v>
      </c>
      <c r="R52" s="30">
        <f>VLOOKUP(Data!Q40,original_projection,3,TRUE)</f>
        <v>0.04</v>
      </c>
      <c r="S52" s="30">
        <f>VLOOKUP(Data!R40,original_projection,3,TRUE)</f>
        <v>-0.02</v>
      </c>
      <c r="T52" s="30">
        <f>VLOOKUP(Data!S40,original_projection,3,TRUE)</f>
        <v>0.04</v>
      </c>
      <c r="U52" s="30">
        <f>VLOOKUP(Data!T40,original_projection,3,TRUE)</f>
        <v>-0.02</v>
      </c>
      <c r="V52" s="30">
        <f>VLOOKUP(Data!U40,original_projection,3,TRUE)</f>
        <v>-0.02</v>
      </c>
      <c r="X52">
        <f t="shared" si="26"/>
        <v>38</v>
      </c>
      <c r="Z52" s="31">
        <f t="shared" si="27"/>
        <v>2500000</v>
      </c>
      <c r="AA52" s="28">
        <f t="shared" si="28"/>
        <v>2530875</v>
      </c>
      <c r="AB52" s="28">
        <f t="shared" si="29"/>
        <v>2612369.1750000003</v>
      </c>
      <c r="AC52" s="28">
        <f t="shared" si="30"/>
        <v>2566848.6421256252</v>
      </c>
      <c r="AD52" s="28">
        <f t="shared" si="31"/>
        <v>2522121.3045365862</v>
      </c>
      <c r="AE52" s="28">
        <f t="shared" si="32"/>
        <v>2553269.5026476132</v>
      </c>
      <c r="AF52" s="28">
        <f t="shared" si="33"/>
        <v>2508778.7815639786</v>
      </c>
      <c r="AG52" s="28">
        <f t="shared" si="34"/>
        <v>2489962.9407022488</v>
      </c>
      <c r="AH52" s="28">
        <f t="shared" si="35"/>
        <v>2471288.2186469822</v>
      </c>
      <c r="AI52" s="28">
        <f t="shared" si="36"/>
        <v>2501808.6281472729</v>
      </c>
      <c r="AJ52" s="28">
        <f t="shared" si="37"/>
        <v>2458214.6128018065</v>
      </c>
      <c r="AK52" s="28">
        <f t="shared" si="38"/>
        <v>2415380.2231737352</v>
      </c>
      <c r="AL52" s="28">
        <f t="shared" si="39"/>
        <v>2349319.5740699335</v>
      </c>
      <c r="AM52" s="28">
        <f t="shared" si="40"/>
        <v>2424967.6643549856</v>
      </c>
      <c r="AN52" s="28">
        <f t="shared" si="41"/>
        <v>2358644.7987348768</v>
      </c>
      <c r="AO52" s="28">
        <f t="shared" si="42"/>
        <v>2387774.0619992525</v>
      </c>
      <c r="AP52" s="28">
        <f t="shared" si="43"/>
        <v>2464660.3867956288</v>
      </c>
      <c r="AQ52" s="28">
        <f t="shared" si="44"/>
        <v>2397251.9252167689</v>
      </c>
      <c r="AR52" s="28">
        <f t="shared" si="45"/>
        <v>2474443.4372087489</v>
      </c>
      <c r="AS52" s="28">
        <f t="shared" si="46"/>
        <v>2406767.4092010898</v>
      </c>
      <c r="AT52" s="28">
        <f t="shared" si="47"/>
        <v>2340942.3205594402</v>
      </c>
      <c r="AU52" s="19"/>
      <c r="AV52" s="27">
        <f t="shared" si="24"/>
        <v>85</v>
      </c>
      <c r="AW52" s="19"/>
      <c r="AX52" s="46">
        <f t="shared" si="48"/>
        <v>372058.1003084628</v>
      </c>
    </row>
    <row r="53" spans="1:50" x14ac:dyDescent="0.2">
      <c r="A53">
        <f t="shared" si="25"/>
        <v>39</v>
      </c>
      <c r="C53" s="30">
        <f>VLOOKUP(Data!B41,original_projection,3,TRUE)</f>
        <v>-0.02</v>
      </c>
      <c r="D53" s="30">
        <f>VLOOKUP(Data!C41,original_projection,3,TRUE)</f>
        <v>-0.02</v>
      </c>
      <c r="E53" s="30">
        <f>VLOOKUP(Data!D41,original_projection,3,TRUE)</f>
        <v>-0.01</v>
      </c>
      <c r="F53" s="30">
        <f>VLOOKUP(Data!E41,original_projection,3,TRUE)</f>
        <v>-0.01</v>
      </c>
      <c r="G53" s="30">
        <f>VLOOKUP(Data!F41,original_projection,3,TRUE)</f>
        <v>0.04</v>
      </c>
      <c r="H53" s="30">
        <f>VLOOKUP(Data!G41,original_projection,3,TRUE)</f>
        <v>-0.02</v>
      </c>
      <c r="I53" s="30">
        <f>VLOOKUP(Data!H41,original_projection,3,TRUE)</f>
        <v>0.04</v>
      </c>
      <c r="J53" s="30">
        <f>VLOOKUP(Data!I41,original_projection,3,TRUE)</f>
        <v>0.04</v>
      </c>
      <c r="K53" s="30">
        <f>VLOOKUP(Data!J41,original_projection,3,TRUE)</f>
        <v>0.04</v>
      </c>
      <c r="L53" s="30">
        <f>VLOOKUP(Data!K41,original_projection,3,TRUE)</f>
        <v>0.04</v>
      </c>
      <c r="M53" s="30">
        <f>VLOOKUP(Data!L41,original_projection,3,TRUE)</f>
        <v>0.04</v>
      </c>
      <c r="N53" s="30">
        <f>VLOOKUP(Data!M41,original_projection,3,TRUE)</f>
        <v>0.04</v>
      </c>
      <c r="O53" s="30">
        <f>VLOOKUP(Data!N41,original_projection,3,TRUE)</f>
        <v>0</v>
      </c>
      <c r="P53" s="30">
        <f>VLOOKUP(Data!O41,original_projection,3,TRUE)</f>
        <v>0</v>
      </c>
      <c r="Q53" s="30">
        <f>VLOOKUP(Data!P41,original_projection,3,TRUE)</f>
        <v>-0.02</v>
      </c>
      <c r="R53" s="30">
        <f>VLOOKUP(Data!Q41,original_projection,3,TRUE)</f>
        <v>0.04</v>
      </c>
      <c r="S53" s="30">
        <f>VLOOKUP(Data!R41,original_projection,3,TRUE)</f>
        <v>-0.02</v>
      </c>
      <c r="T53" s="30">
        <f>VLOOKUP(Data!S41,original_projection,3,TRUE)</f>
        <v>0.02</v>
      </c>
      <c r="U53" s="30">
        <f>VLOOKUP(Data!T41,original_projection,3,TRUE)</f>
        <v>0.02</v>
      </c>
      <c r="V53" s="30">
        <f>VLOOKUP(Data!U41,original_projection,3,TRUE)</f>
        <v>0.04</v>
      </c>
      <c r="X53">
        <f t="shared" si="26"/>
        <v>39</v>
      </c>
      <c r="Z53" s="31">
        <f t="shared" si="27"/>
        <v>2500000</v>
      </c>
      <c r="AA53" s="28">
        <f t="shared" si="28"/>
        <v>2431625</v>
      </c>
      <c r="AB53" s="28">
        <f t="shared" si="29"/>
        <v>2365120.0562499999</v>
      </c>
      <c r="AC53" s="28">
        <f t="shared" si="30"/>
        <v>2323907.8392698439</v>
      </c>
      <c r="AD53" s="28">
        <f t="shared" si="31"/>
        <v>2283413.7451705672</v>
      </c>
      <c r="AE53" s="28">
        <f t="shared" si="32"/>
        <v>2356939.6677650595</v>
      </c>
      <c r="AF53" s="28">
        <f t="shared" si="33"/>
        <v>2292477.3678516853</v>
      </c>
      <c r="AG53" s="28">
        <f t="shared" si="34"/>
        <v>2366295.1390965097</v>
      </c>
      <c r="AH53" s="28">
        <f t="shared" si="35"/>
        <v>2442489.8425754174</v>
      </c>
      <c r="AI53" s="28">
        <f t="shared" si="36"/>
        <v>2521138.0155063458</v>
      </c>
      <c r="AJ53" s="28">
        <f t="shared" si="37"/>
        <v>2602318.6596056502</v>
      </c>
      <c r="AK53" s="28">
        <f t="shared" si="38"/>
        <v>2686113.3204449527</v>
      </c>
      <c r="AL53" s="28">
        <f t="shared" si="39"/>
        <v>2772606.1693632803</v>
      </c>
      <c r="AM53" s="28">
        <f t="shared" si="40"/>
        <v>2751811.623093056</v>
      </c>
      <c r="AN53" s="28">
        <f t="shared" si="41"/>
        <v>2731173.0359198581</v>
      </c>
      <c r="AO53" s="28">
        <f t="shared" si="42"/>
        <v>2656475.4533874504</v>
      </c>
      <c r="AP53" s="28">
        <f t="shared" si="43"/>
        <v>2742013.9629865265</v>
      </c>
      <c r="AQ53" s="28">
        <f t="shared" si="44"/>
        <v>2667019.881098845</v>
      </c>
      <c r="AR53" s="28">
        <f t="shared" si="45"/>
        <v>2699957.5766304163</v>
      </c>
      <c r="AS53" s="28">
        <f t="shared" si="46"/>
        <v>2733302.0527018025</v>
      </c>
      <c r="AT53" s="28">
        <f t="shared" si="47"/>
        <v>2821314.3787988005</v>
      </c>
      <c r="AU53" s="19"/>
      <c r="AV53" s="27">
        <f t="shared" si="24"/>
        <v>183</v>
      </c>
      <c r="AW53" s="19"/>
      <c r="AX53" s="46">
        <f t="shared" si="48"/>
        <v>387260.80192077631</v>
      </c>
    </row>
    <row r="54" spans="1:50" x14ac:dyDescent="0.2">
      <c r="A54">
        <f t="shared" si="25"/>
        <v>40</v>
      </c>
      <c r="C54" s="30">
        <f>VLOOKUP(Data!B42,original_projection,3,TRUE)</f>
        <v>-0.01</v>
      </c>
      <c r="D54" s="30">
        <f>VLOOKUP(Data!C42,original_projection,3,TRUE)</f>
        <v>0.02</v>
      </c>
      <c r="E54" s="30">
        <f>VLOOKUP(Data!D42,original_projection,3,TRUE)</f>
        <v>-0.02</v>
      </c>
      <c r="F54" s="30">
        <f>VLOOKUP(Data!E42,original_projection,3,TRUE)</f>
        <v>0.02</v>
      </c>
      <c r="G54" s="30">
        <f>VLOOKUP(Data!F42,original_projection,3,TRUE)</f>
        <v>0.02</v>
      </c>
      <c r="H54" s="30">
        <f>VLOOKUP(Data!G42,original_projection,3,TRUE)</f>
        <v>0.02</v>
      </c>
      <c r="I54" s="30">
        <f>VLOOKUP(Data!H42,original_projection,3,TRUE)</f>
        <v>-0.02</v>
      </c>
      <c r="J54" s="30">
        <f>VLOOKUP(Data!I42,original_projection,3,TRUE)</f>
        <v>-0.02</v>
      </c>
      <c r="K54" s="30">
        <f>VLOOKUP(Data!J42,original_projection,3,TRUE)</f>
        <v>-0.01</v>
      </c>
      <c r="L54" s="30">
        <f>VLOOKUP(Data!K42,original_projection,3,TRUE)</f>
        <v>0</v>
      </c>
      <c r="M54" s="30">
        <f>VLOOKUP(Data!L42,original_projection,3,TRUE)</f>
        <v>-0.01</v>
      </c>
      <c r="N54" s="30">
        <f>VLOOKUP(Data!M42,original_projection,3,TRUE)</f>
        <v>-0.01</v>
      </c>
      <c r="O54" s="30">
        <f>VLOOKUP(Data!N42,original_projection,3,TRUE)</f>
        <v>0.02</v>
      </c>
      <c r="P54" s="30">
        <f>VLOOKUP(Data!O42,original_projection,3,TRUE)</f>
        <v>-0.02</v>
      </c>
      <c r="Q54" s="30">
        <f>VLOOKUP(Data!P42,original_projection,3,TRUE)</f>
        <v>-0.02</v>
      </c>
      <c r="R54" s="30">
        <f>VLOOKUP(Data!Q42,original_projection,3,TRUE)</f>
        <v>0</v>
      </c>
      <c r="S54" s="30">
        <f>VLOOKUP(Data!R42,original_projection,3,TRUE)</f>
        <v>-0.01</v>
      </c>
      <c r="T54" s="30">
        <f>VLOOKUP(Data!S42,original_projection,3,TRUE)</f>
        <v>-0.02</v>
      </c>
      <c r="U54" s="30">
        <f>VLOOKUP(Data!T42,original_projection,3,TRUE)</f>
        <v>0</v>
      </c>
      <c r="V54" s="30">
        <f>VLOOKUP(Data!U42,original_projection,3,TRUE)</f>
        <v>-0.02</v>
      </c>
      <c r="X54">
        <f t="shared" si="26"/>
        <v>40</v>
      </c>
      <c r="Z54" s="31">
        <f t="shared" si="27"/>
        <v>2500000</v>
      </c>
      <c r="AA54" s="28">
        <f t="shared" si="28"/>
        <v>2456437.5</v>
      </c>
      <c r="AB54" s="28">
        <f t="shared" si="29"/>
        <v>2486774.5031250003</v>
      </c>
      <c r="AC54" s="28">
        <f t="shared" si="30"/>
        <v>2418761.2204645318</v>
      </c>
      <c r="AD54" s="28">
        <f t="shared" si="31"/>
        <v>2448632.9215372689</v>
      </c>
      <c r="AE54" s="28">
        <f t="shared" si="32"/>
        <v>2478873.5381182544</v>
      </c>
      <c r="AF54" s="28">
        <f t="shared" si="33"/>
        <v>2509487.6263140151</v>
      </c>
      <c r="AG54" s="28">
        <f t="shared" si="34"/>
        <v>2440853.1397343269</v>
      </c>
      <c r="AH54" s="28">
        <f t="shared" si="35"/>
        <v>2374095.8063625931</v>
      </c>
      <c r="AI54" s="28">
        <f t="shared" si="36"/>
        <v>2332727.1869367254</v>
      </c>
      <c r="AJ54" s="28">
        <f t="shared" si="37"/>
        <v>2315231.7330347002</v>
      </c>
      <c r="AK54" s="28">
        <f t="shared" si="38"/>
        <v>2274888.8200865709</v>
      </c>
      <c r="AL54" s="28">
        <f t="shared" si="39"/>
        <v>2235248.8823965625</v>
      </c>
      <c r="AM54" s="28">
        <f t="shared" si="40"/>
        <v>2262854.2060941602</v>
      </c>
      <c r="AN54" s="28">
        <f t="shared" si="41"/>
        <v>2200965.1435574847</v>
      </c>
      <c r="AO54" s="28">
        <f t="shared" si="42"/>
        <v>2140768.7468811874</v>
      </c>
      <c r="AP54" s="28">
        <f t="shared" si="43"/>
        <v>2124712.9812795785</v>
      </c>
      <c r="AQ54" s="28">
        <f t="shared" si="44"/>
        <v>2087689.8575807821</v>
      </c>
      <c r="AR54" s="28">
        <f t="shared" si="45"/>
        <v>2030591.5399759479</v>
      </c>
      <c r="AS54" s="28">
        <f t="shared" si="46"/>
        <v>2015362.1034261284</v>
      </c>
      <c r="AT54" s="28">
        <f t="shared" si="47"/>
        <v>1960241.9498974239</v>
      </c>
      <c r="AU54" s="19"/>
      <c r="AV54" s="27">
        <f t="shared" si="24"/>
        <v>6</v>
      </c>
      <c r="AW54" s="19"/>
      <c r="AX54" s="46">
        <f t="shared" si="48"/>
        <v>344548.10634863918</v>
      </c>
    </row>
    <row r="55" spans="1:50" x14ac:dyDescent="0.2">
      <c r="A55">
        <f t="shared" si="25"/>
        <v>41</v>
      </c>
      <c r="C55" s="30">
        <f>VLOOKUP(Data!B43,original_projection,3,TRUE)</f>
        <v>0.02</v>
      </c>
      <c r="D55" s="30">
        <f>VLOOKUP(Data!C43,original_projection,3,TRUE)</f>
        <v>-0.02</v>
      </c>
      <c r="E55" s="30">
        <f>VLOOKUP(Data!D43,original_projection,3,TRUE)</f>
        <v>0</v>
      </c>
      <c r="F55" s="30">
        <f>VLOOKUP(Data!E43,original_projection,3,TRUE)</f>
        <v>-0.01</v>
      </c>
      <c r="G55" s="30">
        <f>VLOOKUP(Data!F43,original_projection,3,TRUE)</f>
        <v>-0.01</v>
      </c>
      <c r="H55" s="30">
        <f>VLOOKUP(Data!G43,original_projection,3,TRUE)</f>
        <v>0.04</v>
      </c>
      <c r="I55" s="30">
        <f>VLOOKUP(Data!H43,original_projection,3,TRUE)</f>
        <v>0</v>
      </c>
      <c r="J55" s="30">
        <f>VLOOKUP(Data!I43,original_projection,3,TRUE)</f>
        <v>0.04</v>
      </c>
      <c r="K55" s="30">
        <f>VLOOKUP(Data!J43,original_projection,3,TRUE)</f>
        <v>0</v>
      </c>
      <c r="L55" s="30">
        <f>VLOOKUP(Data!K43,original_projection,3,TRUE)</f>
        <v>0</v>
      </c>
      <c r="M55" s="30">
        <f>VLOOKUP(Data!L43,original_projection,3,TRUE)</f>
        <v>-0.01</v>
      </c>
      <c r="N55" s="30">
        <f>VLOOKUP(Data!M43,original_projection,3,TRUE)</f>
        <v>-0.02</v>
      </c>
      <c r="O55" s="30">
        <f>VLOOKUP(Data!N43,original_projection,3,TRUE)</f>
        <v>-0.01</v>
      </c>
      <c r="P55" s="30">
        <f>VLOOKUP(Data!O43,original_projection,3,TRUE)</f>
        <v>0.02</v>
      </c>
      <c r="Q55" s="30">
        <f>VLOOKUP(Data!P43,original_projection,3,TRUE)</f>
        <v>0.02</v>
      </c>
      <c r="R55" s="30">
        <f>VLOOKUP(Data!Q43,original_projection,3,TRUE)</f>
        <v>0.02</v>
      </c>
      <c r="S55" s="30">
        <f>VLOOKUP(Data!R43,original_projection,3,TRUE)</f>
        <v>-0.02</v>
      </c>
      <c r="T55" s="30">
        <f>VLOOKUP(Data!S43,original_projection,3,TRUE)</f>
        <v>0.04</v>
      </c>
      <c r="U55" s="30">
        <f>VLOOKUP(Data!T43,original_projection,3,TRUE)</f>
        <v>0.04</v>
      </c>
      <c r="V55" s="30">
        <f>VLOOKUP(Data!U43,original_projection,3,TRUE)</f>
        <v>0.02</v>
      </c>
      <c r="X55">
        <f t="shared" si="26"/>
        <v>41</v>
      </c>
      <c r="Z55" s="31">
        <f t="shared" si="27"/>
        <v>2500000</v>
      </c>
      <c r="AA55" s="28">
        <f t="shared" si="28"/>
        <v>2530875</v>
      </c>
      <c r="AB55" s="28">
        <f t="shared" si="29"/>
        <v>2461655.5687500001</v>
      </c>
      <c r="AC55" s="28">
        <f t="shared" si="30"/>
        <v>2443193.1519843754</v>
      </c>
      <c r="AD55" s="28">
        <f t="shared" si="31"/>
        <v>2400620.5113110477</v>
      </c>
      <c r="AE55" s="28">
        <f t="shared" si="32"/>
        <v>2358789.6989014526</v>
      </c>
      <c r="AF55" s="28">
        <f t="shared" si="33"/>
        <v>2434742.7272060798</v>
      </c>
      <c r="AG55" s="28">
        <f t="shared" si="34"/>
        <v>2416482.1567520341</v>
      </c>
      <c r="AH55" s="28">
        <f t="shared" si="35"/>
        <v>2494292.8821994499</v>
      </c>
      <c r="AI55" s="28">
        <f t="shared" si="36"/>
        <v>2475585.685582954</v>
      </c>
      <c r="AJ55" s="28">
        <f t="shared" si="37"/>
        <v>2457018.7929410818</v>
      </c>
      <c r="AK55" s="28">
        <f t="shared" si="38"/>
        <v>2414205.2404740835</v>
      </c>
      <c r="AL55" s="28">
        <f t="shared" si="39"/>
        <v>2348176.7271471173</v>
      </c>
      <c r="AM55" s="28">
        <f t="shared" si="40"/>
        <v>2307259.7476765788</v>
      </c>
      <c r="AN55" s="28">
        <f t="shared" si="41"/>
        <v>2335754.4055603845</v>
      </c>
      <c r="AO55" s="28">
        <f t="shared" si="42"/>
        <v>2364600.9724690556</v>
      </c>
      <c r="AP55" s="28">
        <f t="shared" si="43"/>
        <v>2393803.7944790483</v>
      </c>
      <c r="AQ55" s="28">
        <f t="shared" si="44"/>
        <v>2328333.2607000466</v>
      </c>
      <c r="AR55" s="28">
        <f t="shared" si="45"/>
        <v>2403305.5916945883</v>
      </c>
      <c r="AS55" s="28">
        <f t="shared" si="46"/>
        <v>2480692.0317471544</v>
      </c>
      <c r="AT55" s="28">
        <f t="shared" si="47"/>
        <v>2511328.5783392317</v>
      </c>
      <c r="AU55" s="19"/>
      <c r="AV55" s="27">
        <f t="shared" si="24"/>
        <v>134</v>
      </c>
      <c r="AW55" s="19"/>
      <c r="AX55" s="46">
        <f t="shared" si="48"/>
        <v>365446.22059885965</v>
      </c>
    </row>
    <row r="56" spans="1:50" x14ac:dyDescent="0.2">
      <c r="A56">
        <f t="shared" si="25"/>
        <v>42</v>
      </c>
      <c r="C56" s="30">
        <f>VLOOKUP(Data!B44,original_projection,3,TRUE)</f>
        <v>0</v>
      </c>
      <c r="D56" s="30">
        <f>VLOOKUP(Data!C44,original_projection,3,TRUE)</f>
        <v>-0.02</v>
      </c>
      <c r="E56" s="30">
        <f>VLOOKUP(Data!D44,original_projection,3,TRUE)</f>
        <v>0</v>
      </c>
      <c r="F56" s="30">
        <f>VLOOKUP(Data!E44,original_projection,3,TRUE)</f>
        <v>-0.01</v>
      </c>
      <c r="G56" s="30">
        <f>VLOOKUP(Data!F44,original_projection,3,TRUE)</f>
        <v>0</v>
      </c>
      <c r="H56" s="30">
        <f>VLOOKUP(Data!G44,original_projection,3,TRUE)</f>
        <v>0.04</v>
      </c>
      <c r="I56" s="30">
        <f>VLOOKUP(Data!H44,original_projection,3,TRUE)</f>
        <v>-0.01</v>
      </c>
      <c r="J56" s="30">
        <f>VLOOKUP(Data!I44,original_projection,3,TRUE)</f>
        <v>0</v>
      </c>
      <c r="K56" s="30">
        <f>VLOOKUP(Data!J44,original_projection,3,TRUE)</f>
        <v>-0.01</v>
      </c>
      <c r="L56" s="30">
        <f>VLOOKUP(Data!K44,original_projection,3,TRUE)</f>
        <v>-0.01</v>
      </c>
      <c r="M56" s="30">
        <f>VLOOKUP(Data!L44,original_projection,3,TRUE)</f>
        <v>-0.01</v>
      </c>
      <c r="N56" s="30">
        <f>VLOOKUP(Data!M44,original_projection,3,TRUE)</f>
        <v>0.02</v>
      </c>
      <c r="O56" s="30">
        <f>VLOOKUP(Data!N44,original_projection,3,TRUE)</f>
        <v>-0.01</v>
      </c>
      <c r="P56" s="30">
        <f>VLOOKUP(Data!O44,original_projection,3,TRUE)</f>
        <v>0.04</v>
      </c>
      <c r="Q56" s="30">
        <f>VLOOKUP(Data!P44,original_projection,3,TRUE)</f>
        <v>0</v>
      </c>
      <c r="R56" s="30">
        <f>VLOOKUP(Data!Q44,original_projection,3,TRUE)</f>
        <v>0.04</v>
      </c>
      <c r="S56" s="30">
        <f>VLOOKUP(Data!R44,original_projection,3,TRUE)</f>
        <v>-0.01</v>
      </c>
      <c r="T56" s="30">
        <f>VLOOKUP(Data!S44,original_projection,3,TRUE)</f>
        <v>0.04</v>
      </c>
      <c r="U56" s="30">
        <f>VLOOKUP(Data!T44,original_projection,3,TRUE)</f>
        <v>-0.01</v>
      </c>
      <c r="V56" s="30">
        <f>VLOOKUP(Data!U44,original_projection,3,TRUE)</f>
        <v>-0.01</v>
      </c>
      <c r="X56">
        <f t="shared" si="26"/>
        <v>42</v>
      </c>
      <c r="Z56" s="31">
        <f t="shared" si="27"/>
        <v>2500000</v>
      </c>
      <c r="AA56" s="28">
        <f t="shared" si="28"/>
        <v>2481250</v>
      </c>
      <c r="AB56" s="28">
        <f t="shared" si="29"/>
        <v>2413387.8125</v>
      </c>
      <c r="AC56" s="28">
        <f t="shared" si="30"/>
        <v>2395287.4039062499</v>
      </c>
      <c r="AD56" s="28">
        <f t="shared" si="31"/>
        <v>2353549.520893184</v>
      </c>
      <c r="AE56" s="28">
        <f t="shared" si="32"/>
        <v>2335897.8994864854</v>
      </c>
      <c r="AF56" s="28">
        <f t="shared" si="33"/>
        <v>2411113.8118499503</v>
      </c>
      <c r="AG56" s="28">
        <f t="shared" si="34"/>
        <v>2369100.1536784652</v>
      </c>
      <c r="AH56" s="28">
        <f t="shared" si="35"/>
        <v>2351331.9025258766</v>
      </c>
      <c r="AI56" s="28">
        <f t="shared" si="36"/>
        <v>2310359.9441243634</v>
      </c>
      <c r="AJ56" s="28">
        <f t="shared" si="37"/>
        <v>2270101.9220979963</v>
      </c>
      <c r="AK56" s="28">
        <f t="shared" si="38"/>
        <v>2230545.3961054389</v>
      </c>
      <c r="AL56" s="28">
        <f t="shared" si="39"/>
        <v>2258092.6317473412</v>
      </c>
      <c r="AM56" s="28">
        <f t="shared" si="40"/>
        <v>2218745.367639144</v>
      </c>
      <c r="AN56" s="28">
        <f t="shared" si="41"/>
        <v>2290188.9684771248</v>
      </c>
      <c r="AO56" s="28">
        <f t="shared" si="42"/>
        <v>2273012.5512135467</v>
      </c>
      <c r="AP56" s="28">
        <f t="shared" si="43"/>
        <v>2346203.5553626227</v>
      </c>
      <c r="AQ56" s="28">
        <f t="shared" si="44"/>
        <v>2305320.9584104293</v>
      </c>
      <c r="AR56" s="28">
        <f t="shared" si="45"/>
        <v>2379552.2932712454</v>
      </c>
      <c r="AS56" s="28">
        <f t="shared" si="46"/>
        <v>2338088.5945609943</v>
      </c>
      <c r="AT56" s="28">
        <f t="shared" si="47"/>
        <v>2297347.4008007692</v>
      </c>
      <c r="AU56" s="19"/>
      <c r="AV56" s="27">
        <f t="shared" si="24"/>
        <v>71</v>
      </c>
      <c r="AW56" s="19"/>
      <c r="AX56" s="46">
        <f t="shared" si="48"/>
        <v>352356.25759686064</v>
      </c>
    </row>
    <row r="57" spans="1:50" x14ac:dyDescent="0.2">
      <c r="A57">
        <f t="shared" si="25"/>
        <v>43</v>
      </c>
      <c r="C57" s="30">
        <f>VLOOKUP(Data!B45,original_projection,3,TRUE)</f>
        <v>0</v>
      </c>
      <c r="D57" s="30">
        <f>VLOOKUP(Data!C45,original_projection,3,TRUE)</f>
        <v>-0.02</v>
      </c>
      <c r="E57" s="30">
        <f>VLOOKUP(Data!D45,original_projection,3,TRUE)</f>
        <v>0.02</v>
      </c>
      <c r="F57" s="30">
        <f>VLOOKUP(Data!E45,original_projection,3,TRUE)</f>
        <v>0.04</v>
      </c>
      <c r="G57" s="30">
        <f>VLOOKUP(Data!F45,original_projection,3,TRUE)</f>
        <v>-0.02</v>
      </c>
      <c r="H57" s="30">
        <f>VLOOKUP(Data!G45,original_projection,3,TRUE)</f>
        <v>-0.01</v>
      </c>
      <c r="I57" s="30">
        <f>VLOOKUP(Data!H45,original_projection,3,TRUE)</f>
        <v>-0.01</v>
      </c>
      <c r="J57" s="30">
        <f>VLOOKUP(Data!I45,original_projection,3,TRUE)</f>
        <v>-0.01</v>
      </c>
      <c r="K57" s="30">
        <f>VLOOKUP(Data!J45,original_projection,3,TRUE)</f>
        <v>0</v>
      </c>
      <c r="L57" s="30">
        <f>VLOOKUP(Data!K45,original_projection,3,TRUE)</f>
        <v>-0.01</v>
      </c>
      <c r="M57" s="30">
        <f>VLOOKUP(Data!L45,original_projection,3,TRUE)</f>
        <v>0.02</v>
      </c>
      <c r="N57" s="30">
        <f>VLOOKUP(Data!M45,original_projection,3,TRUE)</f>
        <v>-0.02</v>
      </c>
      <c r="O57" s="30">
        <f>VLOOKUP(Data!N45,original_projection,3,TRUE)</f>
        <v>0</v>
      </c>
      <c r="P57" s="30">
        <f>VLOOKUP(Data!O45,original_projection,3,TRUE)</f>
        <v>0</v>
      </c>
      <c r="Q57" s="30">
        <f>VLOOKUP(Data!P45,original_projection,3,TRUE)</f>
        <v>0</v>
      </c>
      <c r="R57" s="30">
        <f>VLOOKUP(Data!Q45,original_projection,3,TRUE)</f>
        <v>0.02</v>
      </c>
      <c r="S57" s="30">
        <f>VLOOKUP(Data!R45,original_projection,3,TRUE)</f>
        <v>-0.01</v>
      </c>
      <c r="T57" s="30">
        <f>VLOOKUP(Data!S45,original_projection,3,TRUE)</f>
        <v>0.04</v>
      </c>
      <c r="U57" s="30">
        <f>VLOOKUP(Data!T45,original_projection,3,TRUE)</f>
        <v>0.04</v>
      </c>
      <c r="V57" s="30">
        <f>VLOOKUP(Data!U45,original_projection,3,TRUE)</f>
        <v>-0.02</v>
      </c>
      <c r="X57">
        <f t="shared" si="26"/>
        <v>43</v>
      </c>
      <c r="Z57" s="31">
        <f t="shared" si="27"/>
        <v>2500000</v>
      </c>
      <c r="AA57" s="28">
        <f t="shared" si="28"/>
        <v>2481250</v>
      </c>
      <c r="AB57" s="28">
        <f t="shared" si="29"/>
        <v>2413387.8125</v>
      </c>
      <c r="AC57" s="28">
        <f t="shared" si="30"/>
        <v>2443193.1519843754</v>
      </c>
      <c r="AD57" s="28">
        <f t="shared" si="31"/>
        <v>2521863.9714782722</v>
      </c>
      <c r="AE57" s="28">
        <f t="shared" si="32"/>
        <v>2452890.9918583413</v>
      </c>
      <c r="AF57" s="28">
        <f t="shared" si="33"/>
        <v>2410149.3663252098</v>
      </c>
      <c r="AG57" s="28">
        <f t="shared" si="34"/>
        <v>2368152.5136169931</v>
      </c>
      <c r="AH57" s="28">
        <f t="shared" si="35"/>
        <v>2326887.456067217</v>
      </c>
      <c r="AI57" s="28">
        <f t="shared" si="36"/>
        <v>2309435.8001467129</v>
      </c>
      <c r="AJ57" s="28">
        <f t="shared" si="37"/>
        <v>2269193.8813291565</v>
      </c>
      <c r="AK57" s="28">
        <f t="shared" si="38"/>
        <v>2297218.4257635716</v>
      </c>
      <c r="AL57" s="28">
        <f t="shared" si="39"/>
        <v>2234389.5018189377</v>
      </c>
      <c r="AM57" s="28">
        <f t="shared" si="40"/>
        <v>2217631.5805552956</v>
      </c>
      <c r="AN57" s="28">
        <f t="shared" si="41"/>
        <v>2200999.3437011312</v>
      </c>
      <c r="AO57" s="28">
        <f t="shared" si="42"/>
        <v>2184491.8486233726</v>
      </c>
      <c r="AP57" s="28">
        <f t="shared" si="43"/>
        <v>2211470.3229538715</v>
      </c>
      <c r="AQ57" s="28">
        <f t="shared" si="44"/>
        <v>2172935.4525764002</v>
      </c>
      <c r="AR57" s="28">
        <f t="shared" si="45"/>
        <v>2242903.9741493603</v>
      </c>
      <c r="AS57" s="28">
        <f t="shared" si="46"/>
        <v>2315125.4821169702</v>
      </c>
      <c r="AT57" s="28">
        <f t="shared" si="47"/>
        <v>2251806.8001810713</v>
      </c>
      <c r="AU57" s="19"/>
      <c r="AV57" s="27">
        <f t="shared" si="24"/>
        <v>51</v>
      </c>
      <c r="AW57" s="19"/>
      <c r="AX57" s="46">
        <f t="shared" si="48"/>
        <v>350065.82628019835</v>
      </c>
    </row>
    <row r="58" spans="1:50" x14ac:dyDescent="0.2">
      <c r="A58">
        <f t="shared" si="25"/>
        <v>44</v>
      </c>
      <c r="C58" s="30">
        <f>VLOOKUP(Data!B46,original_projection,3,TRUE)</f>
        <v>-0.02</v>
      </c>
      <c r="D58" s="30">
        <f>VLOOKUP(Data!C46,original_projection,3,TRUE)</f>
        <v>-0.02</v>
      </c>
      <c r="E58" s="30">
        <f>VLOOKUP(Data!D46,original_projection,3,TRUE)</f>
        <v>0.04</v>
      </c>
      <c r="F58" s="30">
        <f>VLOOKUP(Data!E46,original_projection,3,TRUE)</f>
        <v>0.04</v>
      </c>
      <c r="G58" s="30">
        <f>VLOOKUP(Data!F46,original_projection,3,TRUE)</f>
        <v>-0.01</v>
      </c>
      <c r="H58" s="30">
        <f>VLOOKUP(Data!G46,original_projection,3,TRUE)</f>
        <v>-0.01</v>
      </c>
      <c r="I58" s="30">
        <f>VLOOKUP(Data!H46,original_projection,3,TRUE)</f>
        <v>0</v>
      </c>
      <c r="J58" s="30">
        <f>VLOOKUP(Data!I46,original_projection,3,TRUE)</f>
        <v>-0.02</v>
      </c>
      <c r="K58" s="30">
        <f>VLOOKUP(Data!J46,original_projection,3,TRUE)</f>
        <v>0.02</v>
      </c>
      <c r="L58" s="30">
        <f>VLOOKUP(Data!K46,original_projection,3,TRUE)</f>
        <v>0.04</v>
      </c>
      <c r="M58" s="30">
        <f>VLOOKUP(Data!L46,original_projection,3,TRUE)</f>
        <v>0.04</v>
      </c>
      <c r="N58" s="30">
        <f>VLOOKUP(Data!M46,original_projection,3,TRUE)</f>
        <v>0</v>
      </c>
      <c r="O58" s="30">
        <f>VLOOKUP(Data!N46,original_projection,3,TRUE)</f>
        <v>0</v>
      </c>
      <c r="P58" s="30">
        <f>VLOOKUP(Data!O46,original_projection,3,TRUE)</f>
        <v>-0.01</v>
      </c>
      <c r="Q58" s="30">
        <f>VLOOKUP(Data!P46,original_projection,3,TRUE)</f>
        <v>0.04</v>
      </c>
      <c r="R58" s="30">
        <f>VLOOKUP(Data!Q46,original_projection,3,TRUE)</f>
        <v>-0.02</v>
      </c>
      <c r="S58" s="30">
        <f>VLOOKUP(Data!R46,original_projection,3,TRUE)</f>
        <v>0.04</v>
      </c>
      <c r="T58" s="30">
        <f>VLOOKUP(Data!S46,original_projection,3,TRUE)</f>
        <v>-0.01</v>
      </c>
      <c r="U58" s="30">
        <f>VLOOKUP(Data!T46,original_projection,3,TRUE)</f>
        <v>-0.01</v>
      </c>
      <c r="V58" s="30">
        <f>VLOOKUP(Data!U46,original_projection,3,TRUE)</f>
        <v>-0.01</v>
      </c>
      <c r="X58">
        <f t="shared" si="26"/>
        <v>44</v>
      </c>
      <c r="Z58" s="31">
        <f t="shared" si="27"/>
        <v>2500000</v>
      </c>
      <c r="AA58" s="28">
        <f t="shared" si="28"/>
        <v>2431625</v>
      </c>
      <c r="AB58" s="28">
        <f t="shared" si="29"/>
        <v>2365120.0562499999</v>
      </c>
      <c r="AC58" s="28">
        <f t="shared" si="30"/>
        <v>2441276.9220612501</v>
      </c>
      <c r="AD58" s="28">
        <f t="shared" si="31"/>
        <v>2519886.0389516223</v>
      </c>
      <c r="AE58" s="28">
        <f t="shared" si="32"/>
        <v>2475977.0247228905</v>
      </c>
      <c r="AF58" s="28">
        <f t="shared" si="33"/>
        <v>2432833.1250670943</v>
      </c>
      <c r="AG58" s="28">
        <f t="shared" si="34"/>
        <v>2414586.8766290913</v>
      </c>
      <c r="AH58" s="28">
        <f t="shared" si="35"/>
        <v>2348547.925553286</v>
      </c>
      <c r="AI58" s="28">
        <f t="shared" si="36"/>
        <v>2377552.4924338693</v>
      </c>
      <c r="AJ58" s="28">
        <f t="shared" si="37"/>
        <v>2454109.68269024</v>
      </c>
      <c r="AK58" s="28">
        <f t="shared" si="38"/>
        <v>2533132.014472866</v>
      </c>
      <c r="AL58" s="28">
        <f t="shared" si="39"/>
        <v>2514133.5243643196</v>
      </c>
      <c r="AM58" s="28">
        <f t="shared" si="40"/>
        <v>2495277.5229315874</v>
      </c>
      <c r="AN58" s="28">
        <f t="shared" si="41"/>
        <v>2451797.3120945049</v>
      </c>
      <c r="AO58" s="28">
        <f t="shared" si="42"/>
        <v>2530745.1855439483</v>
      </c>
      <c r="AP58" s="28">
        <f t="shared" si="43"/>
        <v>2461529.3047193214</v>
      </c>
      <c r="AQ58" s="28">
        <f t="shared" si="44"/>
        <v>2540790.5483312835</v>
      </c>
      <c r="AR58" s="28">
        <f t="shared" si="45"/>
        <v>2496517.2730266107</v>
      </c>
      <c r="AS58" s="28">
        <f t="shared" si="46"/>
        <v>2453015.4595441222</v>
      </c>
      <c r="AT58" s="28">
        <f t="shared" si="47"/>
        <v>2410271.6651615659</v>
      </c>
      <c r="AU58" s="19"/>
      <c r="AV58" s="27">
        <f t="shared" si="24"/>
        <v>104</v>
      </c>
      <c r="AW58" s="19"/>
      <c r="AX58" s="46">
        <f t="shared" si="48"/>
        <v>371400.94424092787</v>
      </c>
    </row>
    <row r="59" spans="1:50" x14ac:dyDescent="0.2">
      <c r="A59">
        <f t="shared" si="25"/>
        <v>45</v>
      </c>
      <c r="C59" s="30">
        <f>VLOOKUP(Data!B47,original_projection,3,TRUE)</f>
        <v>0.04</v>
      </c>
      <c r="D59" s="30">
        <f>VLOOKUP(Data!C47,original_projection,3,TRUE)</f>
        <v>0</v>
      </c>
      <c r="E59" s="30">
        <f>VLOOKUP(Data!D47,original_projection,3,TRUE)</f>
        <v>-0.02</v>
      </c>
      <c r="F59" s="30">
        <f>VLOOKUP(Data!E47,original_projection,3,TRUE)</f>
        <v>0</v>
      </c>
      <c r="G59" s="30">
        <f>VLOOKUP(Data!F47,original_projection,3,TRUE)</f>
        <v>-0.02</v>
      </c>
      <c r="H59" s="30">
        <f>VLOOKUP(Data!G47,original_projection,3,TRUE)</f>
        <v>0.04</v>
      </c>
      <c r="I59" s="30">
        <f>VLOOKUP(Data!H47,original_projection,3,TRUE)</f>
        <v>-0.02</v>
      </c>
      <c r="J59" s="30">
        <f>VLOOKUP(Data!I47,original_projection,3,TRUE)</f>
        <v>0.04</v>
      </c>
      <c r="K59" s="30">
        <f>VLOOKUP(Data!J47,original_projection,3,TRUE)</f>
        <v>0.04</v>
      </c>
      <c r="L59" s="30">
        <f>VLOOKUP(Data!K47,original_projection,3,TRUE)</f>
        <v>0.02</v>
      </c>
      <c r="M59" s="30">
        <f>VLOOKUP(Data!L47,original_projection,3,TRUE)</f>
        <v>-0.01</v>
      </c>
      <c r="N59" s="30">
        <f>VLOOKUP(Data!M47,original_projection,3,TRUE)</f>
        <v>-0.01</v>
      </c>
      <c r="O59" s="30">
        <f>VLOOKUP(Data!N47,original_projection,3,TRUE)</f>
        <v>0.04</v>
      </c>
      <c r="P59" s="30">
        <f>VLOOKUP(Data!O47,original_projection,3,TRUE)</f>
        <v>0.04</v>
      </c>
      <c r="Q59" s="30">
        <f>VLOOKUP(Data!P47,original_projection,3,TRUE)</f>
        <v>0.04</v>
      </c>
      <c r="R59" s="30">
        <f>VLOOKUP(Data!Q47,original_projection,3,TRUE)</f>
        <v>-0.02</v>
      </c>
      <c r="S59" s="30">
        <f>VLOOKUP(Data!R47,original_projection,3,TRUE)</f>
        <v>0.02</v>
      </c>
      <c r="T59" s="30">
        <f>VLOOKUP(Data!S47,original_projection,3,TRUE)</f>
        <v>-0.02</v>
      </c>
      <c r="U59" s="30">
        <f>VLOOKUP(Data!T47,original_projection,3,TRUE)</f>
        <v>0.04</v>
      </c>
      <c r="V59" s="30">
        <f>VLOOKUP(Data!U47,original_projection,3,TRUE)</f>
        <v>0.02</v>
      </c>
      <c r="X59">
        <f t="shared" si="26"/>
        <v>45</v>
      </c>
      <c r="Z59" s="31">
        <f t="shared" si="27"/>
        <v>2500000</v>
      </c>
      <c r="AA59" s="28">
        <f t="shared" si="28"/>
        <v>2580500</v>
      </c>
      <c r="AB59" s="28">
        <f t="shared" si="29"/>
        <v>2561146.25</v>
      </c>
      <c r="AC59" s="28">
        <f t="shared" si="30"/>
        <v>2491098.9000625005</v>
      </c>
      <c r="AD59" s="28">
        <f t="shared" si="31"/>
        <v>2472415.658312032</v>
      </c>
      <c r="AE59" s="28">
        <f t="shared" si="32"/>
        <v>2404795.090057198</v>
      </c>
      <c r="AF59" s="28">
        <f t="shared" si="33"/>
        <v>2482229.49195704</v>
      </c>
      <c r="AG59" s="28">
        <f t="shared" si="34"/>
        <v>2414340.5153520149</v>
      </c>
      <c r="AH59" s="28">
        <f t="shared" si="35"/>
        <v>2492082.27994635</v>
      </c>
      <c r="AI59" s="28">
        <f t="shared" si="36"/>
        <v>2572327.3293606229</v>
      </c>
      <c r="AJ59" s="28">
        <f t="shared" si="37"/>
        <v>2604095.5718782269</v>
      </c>
      <c r="AK59" s="28">
        <f t="shared" si="38"/>
        <v>2558719.2065382488</v>
      </c>
      <c r="AL59" s="28">
        <f t="shared" si="39"/>
        <v>2514133.5243643201</v>
      </c>
      <c r="AM59" s="28">
        <f t="shared" si="40"/>
        <v>2595088.6238488518</v>
      </c>
      <c r="AN59" s="28">
        <f t="shared" si="41"/>
        <v>2678650.477536785</v>
      </c>
      <c r="AO59" s="28">
        <f t="shared" si="42"/>
        <v>2764903.0229134699</v>
      </c>
      <c r="AP59" s="28">
        <f t="shared" si="43"/>
        <v>2689282.9252367867</v>
      </c>
      <c r="AQ59" s="28">
        <f t="shared" si="44"/>
        <v>2722495.5693634613</v>
      </c>
      <c r="AR59" s="28">
        <f t="shared" si="45"/>
        <v>2648035.3155413708</v>
      </c>
      <c r="AS59" s="28">
        <f t="shared" si="46"/>
        <v>2733302.0527018034</v>
      </c>
      <c r="AT59" s="28">
        <f t="shared" si="47"/>
        <v>2767058.3330526706</v>
      </c>
      <c r="AU59" s="19"/>
      <c r="AV59" s="27">
        <f t="shared" si="24"/>
        <v>180</v>
      </c>
      <c r="AW59" s="19"/>
      <c r="AX59" s="46">
        <f t="shared" si="48"/>
        <v>391032.9985241089</v>
      </c>
    </row>
    <row r="60" spans="1:50" x14ac:dyDescent="0.2">
      <c r="A60">
        <f t="shared" si="25"/>
        <v>46</v>
      </c>
      <c r="C60" s="30">
        <f>VLOOKUP(Data!B48,original_projection,3,TRUE)</f>
        <v>-0.01</v>
      </c>
      <c r="D60" s="30">
        <f>VLOOKUP(Data!C48,original_projection,3,TRUE)</f>
        <v>0.02</v>
      </c>
      <c r="E60" s="30">
        <f>VLOOKUP(Data!D48,original_projection,3,TRUE)</f>
        <v>-0.01</v>
      </c>
      <c r="F60" s="30">
        <f>VLOOKUP(Data!E48,original_projection,3,TRUE)</f>
        <v>-0.02</v>
      </c>
      <c r="G60" s="30">
        <f>VLOOKUP(Data!F48,original_projection,3,TRUE)</f>
        <v>0</v>
      </c>
      <c r="H60" s="30">
        <f>VLOOKUP(Data!G48,original_projection,3,TRUE)</f>
        <v>-0.01</v>
      </c>
      <c r="I60" s="30">
        <f>VLOOKUP(Data!H48,original_projection,3,TRUE)</f>
        <v>0</v>
      </c>
      <c r="J60" s="30">
        <f>VLOOKUP(Data!I48,original_projection,3,TRUE)</f>
        <v>-0.02</v>
      </c>
      <c r="K60" s="30">
        <f>VLOOKUP(Data!J48,original_projection,3,TRUE)</f>
        <v>0</v>
      </c>
      <c r="L60" s="30">
        <f>VLOOKUP(Data!K48,original_projection,3,TRUE)</f>
        <v>0.04</v>
      </c>
      <c r="M60" s="30">
        <f>VLOOKUP(Data!L48,original_projection,3,TRUE)</f>
        <v>0.04</v>
      </c>
      <c r="N60" s="30">
        <f>VLOOKUP(Data!M48,original_projection,3,TRUE)</f>
        <v>0.04</v>
      </c>
      <c r="O60" s="30">
        <f>VLOOKUP(Data!N48,original_projection,3,TRUE)</f>
        <v>0.04</v>
      </c>
      <c r="P60" s="30">
        <f>VLOOKUP(Data!O48,original_projection,3,TRUE)</f>
        <v>0.04</v>
      </c>
      <c r="Q60" s="30">
        <f>VLOOKUP(Data!P48,original_projection,3,TRUE)</f>
        <v>0.04</v>
      </c>
      <c r="R60" s="30">
        <f>VLOOKUP(Data!Q48,original_projection,3,TRUE)</f>
        <v>0.02</v>
      </c>
      <c r="S60" s="30">
        <f>VLOOKUP(Data!R48,original_projection,3,TRUE)</f>
        <v>-0.02</v>
      </c>
      <c r="T60" s="30">
        <f>VLOOKUP(Data!S48,original_projection,3,TRUE)</f>
        <v>0.04</v>
      </c>
      <c r="U60" s="30">
        <f>VLOOKUP(Data!T48,original_projection,3,TRUE)</f>
        <v>-0.01</v>
      </c>
      <c r="V60" s="30">
        <f>VLOOKUP(Data!U48,original_projection,3,TRUE)</f>
        <v>0.04</v>
      </c>
      <c r="X60">
        <f t="shared" si="26"/>
        <v>46</v>
      </c>
      <c r="Z60" s="31">
        <f t="shared" si="27"/>
        <v>2500000</v>
      </c>
      <c r="AA60" s="28">
        <f t="shared" si="28"/>
        <v>2456437.5</v>
      </c>
      <c r="AB60" s="28">
        <f t="shared" si="29"/>
        <v>2486774.5031250003</v>
      </c>
      <c r="AC60" s="28">
        <f t="shared" si="30"/>
        <v>2443442.4574080473</v>
      </c>
      <c r="AD60" s="28">
        <f t="shared" si="31"/>
        <v>2376614.3061979376</v>
      </c>
      <c r="AE60" s="28">
        <f t="shared" si="32"/>
        <v>2358789.6989014531</v>
      </c>
      <c r="AF60" s="28">
        <f t="shared" si="33"/>
        <v>2317687.7883980954</v>
      </c>
      <c r="AG60" s="28">
        <f t="shared" si="34"/>
        <v>2300305.1299851099</v>
      </c>
      <c r="AH60" s="28">
        <f t="shared" si="35"/>
        <v>2237391.7846800173</v>
      </c>
      <c r="AI60" s="28">
        <f t="shared" si="36"/>
        <v>2220611.3462949172</v>
      </c>
      <c r="AJ60" s="28">
        <f t="shared" si="37"/>
        <v>2292115.0316456137</v>
      </c>
      <c r="AK60" s="28">
        <f t="shared" si="38"/>
        <v>2365921.1356646023</v>
      </c>
      <c r="AL60" s="28">
        <f t="shared" si="39"/>
        <v>2442103.7962330026</v>
      </c>
      <c r="AM60" s="28">
        <f t="shared" si="40"/>
        <v>2520739.5384717053</v>
      </c>
      <c r="AN60" s="28">
        <f t="shared" si="41"/>
        <v>2601907.3516104943</v>
      </c>
      <c r="AO60" s="28">
        <f t="shared" si="42"/>
        <v>2685688.7683323524</v>
      </c>
      <c r="AP60" s="28">
        <f t="shared" si="43"/>
        <v>2718857.0246212571</v>
      </c>
      <c r="AQ60" s="28">
        <f t="shared" si="44"/>
        <v>2644496.2849978656</v>
      </c>
      <c r="AR60" s="28">
        <f t="shared" si="45"/>
        <v>2729649.0653747972</v>
      </c>
      <c r="AS60" s="28">
        <f t="shared" si="46"/>
        <v>2682084.9304106412</v>
      </c>
      <c r="AT60" s="28">
        <f t="shared" si="47"/>
        <v>2768448.0651698643</v>
      </c>
      <c r="AU60" s="19"/>
      <c r="AV60" s="27">
        <f t="shared" si="24"/>
        <v>181</v>
      </c>
      <c r="AW60" s="19"/>
      <c r="AX60" s="46">
        <f t="shared" si="48"/>
        <v>375189.41189563804</v>
      </c>
    </row>
    <row r="61" spans="1:50" x14ac:dyDescent="0.2">
      <c r="A61">
        <f t="shared" si="25"/>
        <v>47</v>
      </c>
      <c r="C61" s="30">
        <f>VLOOKUP(Data!B49,original_projection,3,TRUE)</f>
        <v>0</v>
      </c>
      <c r="D61" s="30">
        <f>VLOOKUP(Data!C49,original_projection,3,TRUE)</f>
        <v>0.04</v>
      </c>
      <c r="E61" s="30">
        <f>VLOOKUP(Data!D49,original_projection,3,TRUE)</f>
        <v>-0.01</v>
      </c>
      <c r="F61" s="30">
        <f>VLOOKUP(Data!E49,original_projection,3,TRUE)</f>
        <v>0</v>
      </c>
      <c r="G61" s="30">
        <f>VLOOKUP(Data!F49,original_projection,3,TRUE)</f>
        <v>0.04</v>
      </c>
      <c r="H61" s="30">
        <f>VLOOKUP(Data!G49,original_projection,3,TRUE)</f>
        <v>-0.02</v>
      </c>
      <c r="I61" s="30">
        <f>VLOOKUP(Data!H49,original_projection,3,TRUE)</f>
        <v>-0.01</v>
      </c>
      <c r="J61" s="30">
        <f>VLOOKUP(Data!I49,original_projection,3,TRUE)</f>
        <v>0.04</v>
      </c>
      <c r="K61" s="30">
        <f>VLOOKUP(Data!J49,original_projection,3,TRUE)</f>
        <v>-0.01</v>
      </c>
      <c r="L61" s="30">
        <f>VLOOKUP(Data!K49,original_projection,3,TRUE)</f>
        <v>0.04</v>
      </c>
      <c r="M61" s="30">
        <f>VLOOKUP(Data!L49,original_projection,3,TRUE)</f>
        <v>-0.02</v>
      </c>
      <c r="N61" s="30">
        <f>VLOOKUP(Data!M49,original_projection,3,TRUE)</f>
        <v>-0.01</v>
      </c>
      <c r="O61" s="30">
        <f>VLOOKUP(Data!N49,original_projection,3,TRUE)</f>
        <v>0</v>
      </c>
      <c r="P61" s="30">
        <f>VLOOKUP(Data!O49,original_projection,3,TRUE)</f>
        <v>0.02</v>
      </c>
      <c r="Q61" s="30">
        <f>VLOOKUP(Data!P49,original_projection,3,TRUE)</f>
        <v>0.04</v>
      </c>
      <c r="R61" s="30">
        <f>VLOOKUP(Data!Q49,original_projection,3,TRUE)</f>
        <v>0</v>
      </c>
      <c r="S61" s="30">
        <f>VLOOKUP(Data!R49,original_projection,3,TRUE)</f>
        <v>-0.02</v>
      </c>
      <c r="T61" s="30">
        <f>VLOOKUP(Data!S49,original_projection,3,TRUE)</f>
        <v>-0.01</v>
      </c>
      <c r="U61" s="30">
        <f>VLOOKUP(Data!T49,original_projection,3,TRUE)</f>
        <v>-0.02</v>
      </c>
      <c r="V61" s="30">
        <f>VLOOKUP(Data!U49,original_projection,3,TRUE)</f>
        <v>0</v>
      </c>
      <c r="X61">
        <f t="shared" si="26"/>
        <v>47</v>
      </c>
      <c r="Z61" s="31">
        <f t="shared" si="27"/>
        <v>2500000</v>
      </c>
      <c r="AA61" s="28">
        <f t="shared" si="28"/>
        <v>2481250</v>
      </c>
      <c r="AB61" s="28">
        <f t="shared" si="29"/>
        <v>2561146.25</v>
      </c>
      <c r="AC61" s="28">
        <f t="shared" si="30"/>
        <v>2516518.2765937503</v>
      </c>
      <c r="AD61" s="28">
        <f t="shared" si="31"/>
        <v>2497644.3895192975</v>
      </c>
      <c r="AE61" s="28">
        <f t="shared" si="32"/>
        <v>2578068.5388618195</v>
      </c>
      <c r="AF61" s="28">
        <f t="shared" si="33"/>
        <v>2507558.364323949</v>
      </c>
      <c r="AG61" s="28">
        <f t="shared" si="34"/>
        <v>2463864.1598256044</v>
      </c>
      <c r="AH61" s="28">
        <f t="shared" si="35"/>
        <v>2543200.5857719891</v>
      </c>
      <c r="AI61" s="28">
        <f t="shared" si="36"/>
        <v>2498885.3155649123</v>
      </c>
      <c r="AJ61" s="28">
        <f t="shared" si="37"/>
        <v>2579349.4227261026</v>
      </c>
      <c r="AK61" s="28">
        <f t="shared" si="38"/>
        <v>2508804.216014544</v>
      </c>
      <c r="AL61" s="28">
        <f t="shared" si="39"/>
        <v>2465088.3025504905</v>
      </c>
      <c r="AM61" s="28">
        <f t="shared" si="40"/>
        <v>2446600.140281362</v>
      </c>
      <c r="AN61" s="28">
        <f t="shared" si="41"/>
        <v>2476815.6520138369</v>
      </c>
      <c r="AO61" s="28">
        <f t="shared" si="42"/>
        <v>2556569.1160086826</v>
      </c>
      <c r="AP61" s="28">
        <f t="shared" si="43"/>
        <v>2537394.8476386177</v>
      </c>
      <c r="AQ61" s="28">
        <f t="shared" si="44"/>
        <v>2467997.0985557013</v>
      </c>
      <c r="AR61" s="28">
        <f t="shared" si="45"/>
        <v>2424992.2491133683</v>
      </c>
      <c r="AS61" s="28">
        <f t="shared" si="46"/>
        <v>2358668.7111001178</v>
      </c>
      <c r="AT61" s="28">
        <f t="shared" si="47"/>
        <v>2340978.6957668671</v>
      </c>
      <c r="AU61" s="19"/>
      <c r="AV61" s="27">
        <f t="shared" si="24"/>
        <v>87</v>
      </c>
      <c r="AW61" s="19"/>
      <c r="AX61" s="46">
        <f t="shared" si="48"/>
        <v>376408.52140224935</v>
      </c>
    </row>
    <row r="62" spans="1:50" x14ac:dyDescent="0.2">
      <c r="A62">
        <f t="shared" si="25"/>
        <v>48</v>
      </c>
      <c r="C62" s="30">
        <f>VLOOKUP(Data!B50,original_projection,3,TRUE)</f>
        <v>-0.02</v>
      </c>
      <c r="D62" s="30">
        <f>VLOOKUP(Data!C50,original_projection,3,TRUE)</f>
        <v>0.04</v>
      </c>
      <c r="E62" s="30">
        <f>VLOOKUP(Data!D50,original_projection,3,TRUE)</f>
        <v>0.02</v>
      </c>
      <c r="F62" s="30">
        <f>VLOOKUP(Data!E50,original_projection,3,TRUE)</f>
        <v>0.04</v>
      </c>
      <c r="G62" s="30">
        <f>VLOOKUP(Data!F50,original_projection,3,TRUE)</f>
        <v>-0.02</v>
      </c>
      <c r="H62" s="30">
        <f>VLOOKUP(Data!G50,original_projection,3,TRUE)</f>
        <v>0.02</v>
      </c>
      <c r="I62" s="30">
        <f>VLOOKUP(Data!H50,original_projection,3,TRUE)</f>
        <v>0</v>
      </c>
      <c r="J62" s="30">
        <f>VLOOKUP(Data!I50,original_projection,3,TRUE)</f>
        <v>0.04</v>
      </c>
      <c r="K62" s="30">
        <f>VLOOKUP(Data!J50,original_projection,3,TRUE)</f>
        <v>-0.01</v>
      </c>
      <c r="L62" s="30">
        <f>VLOOKUP(Data!K50,original_projection,3,TRUE)</f>
        <v>0</v>
      </c>
      <c r="M62" s="30">
        <f>VLOOKUP(Data!L50,original_projection,3,TRUE)</f>
        <v>-0.01</v>
      </c>
      <c r="N62" s="30">
        <f>VLOOKUP(Data!M50,original_projection,3,TRUE)</f>
        <v>0.04</v>
      </c>
      <c r="O62" s="30">
        <f>VLOOKUP(Data!N50,original_projection,3,TRUE)</f>
        <v>0</v>
      </c>
      <c r="P62" s="30">
        <f>VLOOKUP(Data!O50,original_projection,3,TRUE)</f>
        <v>-0.01</v>
      </c>
      <c r="Q62" s="30">
        <f>VLOOKUP(Data!P50,original_projection,3,TRUE)</f>
        <v>-0.01</v>
      </c>
      <c r="R62" s="30">
        <f>VLOOKUP(Data!Q50,original_projection,3,TRUE)</f>
        <v>0.04</v>
      </c>
      <c r="S62" s="30">
        <f>VLOOKUP(Data!R50,original_projection,3,TRUE)</f>
        <v>-0.01</v>
      </c>
      <c r="T62" s="30">
        <f>VLOOKUP(Data!S50,original_projection,3,TRUE)</f>
        <v>-0.02</v>
      </c>
      <c r="U62" s="30">
        <f>VLOOKUP(Data!T50,original_projection,3,TRUE)</f>
        <v>-0.01</v>
      </c>
      <c r="V62" s="30">
        <f>VLOOKUP(Data!U50,original_projection,3,TRUE)</f>
        <v>0.02</v>
      </c>
      <c r="X62">
        <f t="shared" si="26"/>
        <v>48</v>
      </c>
      <c r="Z62" s="31">
        <f t="shared" si="27"/>
        <v>2500000</v>
      </c>
      <c r="AA62" s="28">
        <f t="shared" si="28"/>
        <v>2431625</v>
      </c>
      <c r="AB62" s="28">
        <f t="shared" si="29"/>
        <v>2509923.3250000002</v>
      </c>
      <c r="AC62" s="28">
        <f t="shared" si="30"/>
        <v>2540920.8780637505</v>
      </c>
      <c r="AD62" s="28">
        <f t="shared" si="31"/>
        <v>2622738.5303374031</v>
      </c>
      <c r="AE62" s="28">
        <f t="shared" si="32"/>
        <v>2551006.6315326751</v>
      </c>
      <c r="AF62" s="28">
        <f t="shared" si="33"/>
        <v>2582511.563432104</v>
      </c>
      <c r="AG62" s="28">
        <f t="shared" si="34"/>
        <v>2563142.7267063633</v>
      </c>
      <c r="AH62" s="28">
        <f t="shared" si="35"/>
        <v>2645675.9225063082</v>
      </c>
      <c r="AI62" s="28">
        <f t="shared" si="36"/>
        <v>2599575.019556636</v>
      </c>
      <c r="AJ62" s="28">
        <f t="shared" si="37"/>
        <v>2580078.2069099615</v>
      </c>
      <c r="AK62" s="28">
        <f t="shared" si="38"/>
        <v>2535120.3441545558</v>
      </c>
      <c r="AL62" s="28">
        <f t="shared" si="39"/>
        <v>2616751.2192363329</v>
      </c>
      <c r="AM62" s="28">
        <f t="shared" si="40"/>
        <v>2597125.5850920607</v>
      </c>
      <c r="AN62" s="28">
        <f t="shared" si="41"/>
        <v>2551870.6717718318</v>
      </c>
      <c r="AO62" s="28">
        <f t="shared" si="42"/>
        <v>2507404.3253162075</v>
      </c>
      <c r="AP62" s="28">
        <f t="shared" si="43"/>
        <v>2588142.7445913893</v>
      </c>
      <c r="AQ62" s="28">
        <f t="shared" si="44"/>
        <v>2543044.3572668843</v>
      </c>
      <c r="AR62" s="28">
        <f t="shared" si="45"/>
        <v>2473492.0940956352</v>
      </c>
      <c r="AS62" s="28">
        <f t="shared" si="46"/>
        <v>2430391.4943560185</v>
      </c>
      <c r="AT62" s="28">
        <f t="shared" si="47"/>
        <v>2460406.8293113154</v>
      </c>
      <c r="AU62" s="19"/>
      <c r="AV62" s="27">
        <f t="shared" si="24"/>
        <v>115</v>
      </c>
      <c r="AW62" s="19"/>
      <c r="AX62" s="46">
        <f t="shared" si="48"/>
        <v>384868.62067433831</v>
      </c>
    </row>
    <row r="63" spans="1:50" x14ac:dyDescent="0.2">
      <c r="A63">
        <f t="shared" si="25"/>
        <v>49</v>
      </c>
      <c r="C63" s="30">
        <f>VLOOKUP(Data!B51,original_projection,3,TRUE)</f>
        <v>0.02</v>
      </c>
      <c r="D63" s="30">
        <f>VLOOKUP(Data!C51,original_projection,3,TRUE)</f>
        <v>0.04</v>
      </c>
      <c r="E63" s="30">
        <f>VLOOKUP(Data!D51,original_projection,3,TRUE)</f>
        <v>0</v>
      </c>
      <c r="F63" s="30">
        <f>VLOOKUP(Data!E51,original_projection,3,TRUE)</f>
        <v>0.04</v>
      </c>
      <c r="G63" s="30">
        <f>VLOOKUP(Data!F51,original_projection,3,TRUE)</f>
        <v>-0.01</v>
      </c>
      <c r="H63" s="30">
        <f>VLOOKUP(Data!G51,original_projection,3,TRUE)</f>
        <v>0</v>
      </c>
      <c r="I63" s="30">
        <f>VLOOKUP(Data!H51,original_projection,3,TRUE)</f>
        <v>0.04</v>
      </c>
      <c r="J63" s="30">
        <f>VLOOKUP(Data!I51,original_projection,3,TRUE)</f>
        <v>0.02</v>
      </c>
      <c r="K63" s="30">
        <f>VLOOKUP(Data!J51,original_projection,3,TRUE)</f>
        <v>-0.02</v>
      </c>
      <c r="L63" s="30">
        <f>VLOOKUP(Data!K51,original_projection,3,TRUE)</f>
        <v>0.02</v>
      </c>
      <c r="M63" s="30">
        <f>VLOOKUP(Data!L51,original_projection,3,TRUE)</f>
        <v>0</v>
      </c>
      <c r="N63" s="30">
        <f>VLOOKUP(Data!M51,original_projection,3,TRUE)</f>
        <v>-0.01</v>
      </c>
      <c r="O63" s="30">
        <f>VLOOKUP(Data!N51,original_projection,3,TRUE)</f>
        <v>0.04</v>
      </c>
      <c r="P63" s="30">
        <f>VLOOKUP(Data!O51,original_projection,3,TRUE)</f>
        <v>0</v>
      </c>
      <c r="Q63" s="30">
        <f>VLOOKUP(Data!P51,original_projection,3,TRUE)</f>
        <v>0</v>
      </c>
      <c r="R63" s="30">
        <f>VLOOKUP(Data!Q51,original_projection,3,TRUE)</f>
        <v>0</v>
      </c>
      <c r="S63" s="30">
        <f>VLOOKUP(Data!R51,original_projection,3,TRUE)</f>
        <v>0</v>
      </c>
      <c r="T63" s="30">
        <f>VLOOKUP(Data!S51,original_projection,3,TRUE)</f>
        <v>0.04</v>
      </c>
      <c r="U63" s="30">
        <f>VLOOKUP(Data!T51,original_projection,3,TRUE)</f>
        <v>0.02</v>
      </c>
      <c r="V63" s="30">
        <f>VLOOKUP(Data!U51,original_projection,3,TRUE)</f>
        <v>0.04</v>
      </c>
      <c r="X63">
        <f t="shared" si="26"/>
        <v>49</v>
      </c>
      <c r="Z63" s="31">
        <f t="shared" si="27"/>
        <v>2500000</v>
      </c>
      <c r="AA63" s="28">
        <f t="shared" si="28"/>
        <v>2530875</v>
      </c>
      <c r="AB63" s="28">
        <f t="shared" si="29"/>
        <v>2612369.1750000003</v>
      </c>
      <c r="AC63" s="28">
        <f t="shared" si="30"/>
        <v>2592776.4061875003</v>
      </c>
      <c r="AD63" s="28">
        <f t="shared" si="31"/>
        <v>2676263.8064667382</v>
      </c>
      <c r="AE63" s="28">
        <f t="shared" si="32"/>
        <v>2629629.9096390554</v>
      </c>
      <c r="AF63" s="28">
        <f t="shared" si="33"/>
        <v>2609907.6853167624</v>
      </c>
      <c r="AG63" s="28">
        <f t="shared" si="34"/>
        <v>2693946.7127839625</v>
      </c>
      <c r="AH63" s="28">
        <f t="shared" si="35"/>
        <v>2727216.9546868443</v>
      </c>
      <c r="AI63" s="28">
        <f t="shared" si="36"/>
        <v>2652627.5709761591</v>
      </c>
      <c r="AJ63" s="28">
        <f t="shared" si="37"/>
        <v>2685387.5214777146</v>
      </c>
      <c r="AK63" s="28">
        <f t="shared" si="38"/>
        <v>2665247.1150666317</v>
      </c>
      <c r="AL63" s="28">
        <f t="shared" si="39"/>
        <v>2618805.1840865957</v>
      </c>
      <c r="AM63" s="28">
        <f t="shared" si="40"/>
        <v>2703130.7110141842</v>
      </c>
      <c r="AN63" s="28">
        <f t="shared" si="41"/>
        <v>2682857.2306815777</v>
      </c>
      <c r="AO63" s="28">
        <f t="shared" si="42"/>
        <v>2662735.801451466</v>
      </c>
      <c r="AP63" s="28">
        <f t="shared" si="43"/>
        <v>2642765.28294058</v>
      </c>
      <c r="AQ63" s="28">
        <f t="shared" si="44"/>
        <v>2622944.5433185259</v>
      </c>
      <c r="AR63" s="28">
        <f t="shared" si="45"/>
        <v>2707403.3576133829</v>
      </c>
      <c r="AS63" s="28">
        <f t="shared" si="46"/>
        <v>2740839.7890799083</v>
      </c>
      <c r="AT63" s="28">
        <f t="shared" si="47"/>
        <v>2829094.8302882817</v>
      </c>
      <c r="AU63" s="19"/>
      <c r="AV63" s="27">
        <f t="shared" si="24"/>
        <v>185</v>
      </c>
      <c r="AW63" s="19"/>
      <c r="AX63" s="46">
        <f t="shared" si="48"/>
        <v>402671.21854969166</v>
      </c>
    </row>
    <row r="64" spans="1:50" x14ac:dyDescent="0.2">
      <c r="A64">
        <f t="shared" si="25"/>
        <v>50</v>
      </c>
      <c r="C64" s="30">
        <f>VLOOKUP(Data!B52,original_projection,3,TRUE)</f>
        <v>0.02</v>
      </c>
      <c r="D64" s="30">
        <f>VLOOKUP(Data!C52,original_projection,3,TRUE)</f>
        <v>-0.01</v>
      </c>
      <c r="E64" s="30">
        <f>VLOOKUP(Data!D52,original_projection,3,TRUE)</f>
        <v>0</v>
      </c>
      <c r="F64" s="30">
        <f>VLOOKUP(Data!E52,original_projection,3,TRUE)</f>
        <v>0.02</v>
      </c>
      <c r="G64" s="30">
        <f>VLOOKUP(Data!F52,original_projection,3,TRUE)</f>
        <v>0</v>
      </c>
      <c r="H64" s="30">
        <f>VLOOKUP(Data!G52,original_projection,3,TRUE)</f>
        <v>-0.01</v>
      </c>
      <c r="I64" s="30">
        <f>VLOOKUP(Data!H52,original_projection,3,TRUE)</f>
        <v>0.04</v>
      </c>
      <c r="J64" s="30">
        <f>VLOOKUP(Data!I52,original_projection,3,TRUE)</f>
        <v>-0.02</v>
      </c>
      <c r="K64" s="30">
        <f>VLOOKUP(Data!J52,original_projection,3,TRUE)</f>
        <v>0</v>
      </c>
      <c r="L64" s="30">
        <f>VLOOKUP(Data!K52,original_projection,3,TRUE)</f>
        <v>-0.01</v>
      </c>
      <c r="M64" s="30">
        <f>VLOOKUP(Data!L52,original_projection,3,TRUE)</f>
        <v>0.04</v>
      </c>
      <c r="N64" s="30">
        <f>VLOOKUP(Data!M52,original_projection,3,TRUE)</f>
        <v>0</v>
      </c>
      <c r="O64" s="30">
        <f>VLOOKUP(Data!N52,original_projection,3,TRUE)</f>
        <v>-0.01</v>
      </c>
      <c r="P64" s="30">
        <f>VLOOKUP(Data!O52,original_projection,3,TRUE)</f>
        <v>-0.01</v>
      </c>
      <c r="Q64" s="30">
        <f>VLOOKUP(Data!P52,original_projection,3,TRUE)</f>
        <v>0.04</v>
      </c>
      <c r="R64" s="30">
        <f>VLOOKUP(Data!Q52,original_projection,3,TRUE)</f>
        <v>0</v>
      </c>
      <c r="S64" s="30">
        <f>VLOOKUP(Data!R52,original_projection,3,TRUE)</f>
        <v>0.04</v>
      </c>
      <c r="T64" s="30">
        <f>VLOOKUP(Data!S52,original_projection,3,TRUE)</f>
        <v>-0.01</v>
      </c>
      <c r="U64" s="30">
        <f>VLOOKUP(Data!T52,original_projection,3,TRUE)</f>
        <v>0</v>
      </c>
      <c r="V64" s="30">
        <f>VLOOKUP(Data!U52,original_projection,3,TRUE)</f>
        <v>0.04</v>
      </c>
      <c r="X64">
        <f t="shared" si="26"/>
        <v>50</v>
      </c>
      <c r="Z64" s="31">
        <f t="shared" si="27"/>
        <v>2500000</v>
      </c>
      <c r="AA64" s="28">
        <f t="shared" si="28"/>
        <v>2530875</v>
      </c>
      <c r="AB64" s="28">
        <f t="shared" si="29"/>
        <v>2486774.5031250003</v>
      </c>
      <c r="AC64" s="28">
        <f t="shared" si="30"/>
        <v>2468123.6943515628</v>
      </c>
      <c r="AD64" s="28">
        <f t="shared" si="31"/>
        <v>2498605.0219768048</v>
      </c>
      <c r="AE64" s="28">
        <f t="shared" si="32"/>
        <v>2479865.4843119788</v>
      </c>
      <c r="AF64" s="28">
        <f t="shared" si="33"/>
        <v>2436653.8282478424</v>
      </c>
      <c r="AG64" s="28">
        <f t="shared" si="34"/>
        <v>2515114.081517423</v>
      </c>
      <c r="AH64" s="28">
        <f t="shared" si="35"/>
        <v>2446325.7113879216</v>
      </c>
      <c r="AI64" s="28">
        <f t="shared" si="36"/>
        <v>2427978.2685525124</v>
      </c>
      <c r="AJ64" s="28">
        <f t="shared" si="37"/>
        <v>2385670.7472229847</v>
      </c>
      <c r="AK64" s="28">
        <f t="shared" si="38"/>
        <v>2462489.3452835651</v>
      </c>
      <c r="AL64" s="28">
        <f t="shared" si="39"/>
        <v>2444020.6751939384</v>
      </c>
      <c r="AM64" s="28">
        <f t="shared" si="40"/>
        <v>2401433.6149286842</v>
      </c>
      <c r="AN64" s="28">
        <f t="shared" si="41"/>
        <v>2359588.6341885519</v>
      </c>
      <c r="AO64" s="28">
        <f t="shared" si="42"/>
        <v>2435567.3882094235</v>
      </c>
      <c r="AP64" s="28">
        <f t="shared" si="43"/>
        <v>2417300.6327978531</v>
      </c>
      <c r="AQ64" s="28">
        <f t="shared" si="44"/>
        <v>2495137.713173944</v>
      </c>
      <c r="AR64" s="28">
        <f t="shared" si="45"/>
        <v>2451659.9385218881</v>
      </c>
      <c r="AS64" s="28">
        <f t="shared" si="46"/>
        <v>2433272.4889829741</v>
      </c>
      <c r="AT64" s="28">
        <f t="shared" si="47"/>
        <v>2511623.8631282263</v>
      </c>
      <c r="AU64" s="19"/>
      <c r="AV64" s="27">
        <f t="shared" si="24"/>
        <v>135</v>
      </c>
      <c r="AW64" s="19"/>
      <c r="AX64" s="46">
        <f t="shared" si="48"/>
        <v>370942.67482445657</v>
      </c>
    </row>
    <row r="65" spans="1:50" x14ac:dyDescent="0.2">
      <c r="A65">
        <f t="shared" si="25"/>
        <v>51</v>
      </c>
      <c r="C65" s="30">
        <f>VLOOKUP(Data!B53,original_projection,3,TRUE)</f>
        <v>0</v>
      </c>
      <c r="D65" s="30">
        <f>VLOOKUP(Data!C53,original_projection,3,TRUE)</f>
        <v>0</v>
      </c>
      <c r="E65" s="30">
        <f>VLOOKUP(Data!D53,original_projection,3,TRUE)</f>
        <v>-0.01</v>
      </c>
      <c r="F65" s="30">
        <f>VLOOKUP(Data!E53,original_projection,3,TRUE)</f>
        <v>-0.02</v>
      </c>
      <c r="G65" s="30">
        <f>VLOOKUP(Data!F53,original_projection,3,TRUE)</f>
        <v>0.04</v>
      </c>
      <c r="H65" s="30">
        <f>VLOOKUP(Data!G53,original_projection,3,TRUE)</f>
        <v>-0.01</v>
      </c>
      <c r="I65" s="30">
        <f>VLOOKUP(Data!H53,original_projection,3,TRUE)</f>
        <v>0.02</v>
      </c>
      <c r="J65" s="30">
        <f>VLOOKUP(Data!I53,original_projection,3,TRUE)</f>
        <v>-0.01</v>
      </c>
      <c r="K65" s="30">
        <f>VLOOKUP(Data!J53,original_projection,3,TRUE)</f>
        <v>0</v>
      </c>
      <c r="L65" s="30">
        <f>VLOOKUP(Data!K53,original_projection,3,TRUE)</f>
        <v>0.02</v>
      </c>
      <c r="M65" s="30">
        <f>VLOOKUP(Data!L53,original_projection,3,TRUE)</f>
        <v>-0.02</v>
      </c>
      <c r="N65" s="30">
        <f>VLOOKUP(Data!M53,original_projection,3,TRUE)</f>
        <v>-0.01</v>
      </c>
      <c r="O65" s="30">
        <f>VLOOKUP(Data!N53,original_projection,3,TRUE)</f>
        <v>0.04</v>
      </c>
      <c r="P65" s="30">
        <f>VLOOKUP(Data!O53,original_projection,3,TRUE)</f>
        <v>0</v>
      </c>
      <c r="Q65" s="30">
        <f>VLOOKUP(Data!P53,original_projection,3,TRUE)</f>
        <v>0</v>
      </c>
      <c r="R65" s="30">
        <f>VLOOKUP(Data!Q53,original_projection,3,TRUE)</f>
        <v>0.02</v>
      </c>
      <c r="S65" s="30">
        <f>VLOOKUP(Data!R53,original_projection,3,TRUE)</f>
        <v>0</v>
      </c>
      <c r="T65" s="30">
        <f>VLOOKUP(Data!S53,original_projection,3,TRUE)</f>
        <v>-0.01</v>
      </c>
      <c r="U65" s="30">
        <f>VLOOKUP(Data!T53,original_projection,3,TRUE)</f>
        <v>0</v>
      </c>
      <c r="V65" s="30">
        <f>VLOOKUP(Data!U53,original_projection,3,TRUE)</f>
        <v>0.04</v>
      </c>
      <c r="X65">
        <f t="shared" si="26"/>
        <v>51</v>
      </c>
      <c r="Z65" s="31">
        <f t="shared" si="27"/>
        <v>2500000</v>
      </c>
      <c r="AA65" s="28">
        <f t="shared" si="28"/>
        <v>2481250</v>
      </c>
      <c r="AB65" s="28">
        <f t="shared" si="29"/>
        <v>2462640.625</v>
      </c>
      <c r="AC65" s="28">
        <f t="shared" si="30"/>
        <v>2419729.1121093752</v>
      </c>
      <c r="AD65" s="28">
        <f t="shared" si="31"/>
        <v>2353549.520893184</v>
      </c>
      <c r="AE65" s="28">
        <f t="shared" si="32"/>
        <v>2429333.8154659448</v>
      </c>
      <c r="AF65" s="28">
        <f t="shared" si="33"/>
        <v>2387002.6737314509</v>
      </c>
      <c r="AG65" s="28">
        <f t="shared" si="34"/>
        <v>2416482.1567520341</v>
      </c>
      <c r="AH65" s="28">
        <f t="shared" si="35"/>
        <v>2374374.95517063</v>
      </c>
      <c r="AI65" s="28">
        <f t="shared" si="36"/>
        <v>2356567.1430068505</v>
      </c>
      <c r="AJ65" s="28">
        <f t="shared" si="37"/>
        <v>2385670.7472229851</v>
      </c>
      <c r="AK65" s="28">
        <f t="shared" si="38"/>
        <v>2320422.6522864364</v>
      </c>
      <c r="AL65" s="28">
        <f t="shared" si="39"/>
        <v>2279989.2875703452</v>
      </c>
      <c r="AM65" s="28">
        <f t="shared" si="40"/>
        <v>2353404.9426301108</v>
      </c>
      <c r="AN65" s="28">
        <f t="shared" si="41"/>
        <v>2335754.405560385</v>
      </c>
      <c r="AO65" s="28">
        <f t="shared" si="42"/>
        <v>2318236.2475186824</v>
      </c>
      <c r="AP65" s="28">
        <f t="shared" si="43"/>
        <v>2346866.4651755383</v>
      </c>
      <c r="AQ65" s="28">
        <f t="shared" si="44"/>
        <v>2329264.9666867219</v>
      </c>
      <c r="AR65" s="28">
        <f t="shared" si="45"/>
        <v>2288677.5246422058</v>
      </c>
      <c r="AS65" s="28">
        <f t="shared" si="46"/>
        <v>2271512.4432073892</v>
      </c>
      <c r="AT65" s="28">
        <f t="shared" si="47"/>
        <v>2344655.1438786671</v>
      </c>
      <c r="AU65" s="19"/>
      <c r="AV65" s="27">
        <f t="shared" si="24"/>
        <v>92</v>
      </c>
      <c r="AW65" s="19"/>
      <c r="AX65" s="46">
        <f t="shared" si="48"/>
        <v>357093.58812475268</v>
      </c>
    </row>
    <row r="66" spans="1:50" x14ac:dyDescent="0.2">
      <c r="A66">
        <f t="shared" si="25"/>
        <v>52</v>
      </c>
      <c r="C66" s="30">
        <f>VLOOKUP(Data!B54,original_projection,3,TRUE)</f>
        <v>-0.01</v>
      </c>
      <c r="D66" s="30">
        <f>VLOOKUP(Data!C54,original_projection,3,TRUE)</f>
        <v>0.02</v>
      </c>
      <c r="E66" s="30">
        <f>VLOOKUP(Data!D54,original_projection,3,TRUE)</f>
        <v>-0.01</v>
      </c>
      <c r="F66" s="30">
        <f>VLOOKUP(Data!E54,original_projection,3,TRUE)</f>
        <v>0</v>
      </c>
      <c r="G66" s="30">
        <f>VLOOKUP(Data!F54,original_projection,3,TRUE)</f>
        <v>0.04</v>
      </c>
      <c r="H66" s="30">
        <f>VLOOKUP(Data!G54,original_projection,3,TRUE)</f>
        <v>0.04</v>
      </c>
      <c r="I66" s="30">
        <f>VLOOKUP(Data!H54,original_projection,3,TRUE)</f>
        <v>-0.02</v>
      </c>
      <c r="J66" s="30">
        <f>VLOOKUP(Data!I54,original_projection,3,TRUE)</f>
        <v>0</v>
      </c>
      <c r="K66" s="30">
        <f>VLOOKUP(Data!J54,original_projection,3,TRUE)</f>
        <v>-0.01</v>
      </c>
      <c r="L66" s="30">
        <f>VLOOKUP(Data!K54,original_projection,3,TRUE)</f>
        <v>0.04</v>
      </c>
      <c r="M66" s="30">
        <f>VLOOKUP(Data!L54,original_projection,3,TRUE)</f>
        <v>0</v>
      </c>
      <c r="N66" s="30">
        <f>VLOOKUP(Data!M54,original_projection,3,TRUE)</f>
        <v>-0.01</v>
      </c>
      <c r="O66" s="30">
        <f>VLOOKUP(Data!N54,original_projection,3,TRUE)</f>
        <v>0</v>
      </c>
      <c r="P66" s="30">
        <f>VLOOKUP(Data!O54,original_projection,3,TRUE)</f>
        <v>0</v>
      </c>
      <c r="Q66" s="30">
        <f>VLOOKUP(Data!P54,original_projection,3,TRUE)</f>
        <v>0.02</v>
      </c>
      <c r="R66" s="30">
        <f>VLOOKUP(Data!Q54,original_projection,3,TRUE)</f>
        <v>0.02</v>
      </c>
      <c r="S66" s="30">
        <f>VLOOKUP(Data!R54,original_projection,3,TRUE)</f>
        <v>0.02</v>
      </c>
      <c r="T66" s="30">
        <f>VLOOKUP(Data!S54,original_projection,3,TRUE)</f>
        <v>-0.02</v>
      </c>
      <c r="U66" s="30">
        <f>VLOOKUP(Data!T54,original_projection,3,TRUE)</f>
        <v>0</v>
      </c>
      <c r="V66" s="30">
        <f>VLOOKUP(Data!U54,original_projection,3,TRUE)</f>
        <v>-0.01</v>
      </c>
      <c r="X66">
        <f t="shared" si="26"/>
        <v>52</v>
      </c>
      <c r="Z66" s="31">
        <f t="shared" si="27"/>
        <v>2500000</v>
      </c>
      <c r="AA66" s="28">
        <f t="shared" si="28"/>
        <v>2456437.5</v>
      </c>
      <c r="AB66" s="28">
        <f t="shared" si="29"/>
        <v>2486774.5031250003</v>
      </c>
      <c r="AC66" s="28">
        <f t="shared" si="30"/>
        <v>2443442.4574080473</v>
      </c>
      <c r="AD66" s="28">
        <f t="shared" si="31"/>
        <v>2425116.6389774871</v>
      </c>
      <c r="AE66" s="28">
        <f t="shared" si="32"/>
        <v>2503205.3947525625</v>
      </c>
      <c r="AF66" s="28">
        <f t="shared" si="33"/>
        <v>2583808.6084635952</v>
      </c>
      <c r="AG66" s="28">
        <f t="shared" si="34"/>
        <v>2513141.4430221161</v>
      </c>
      <c r="AH66" s="28">
        <f t="shared" si="35"/>
        <v>2494292.8821994504</v>
      </c>
      <c r="AI66" s="28">
        <f t="shared" si="36"/>
        <v>2450829.8287271252</v>
      </c>
      <c r="AJ66" s="28">
        <f t="shared" si="37"/>
        <v>2529746.5492121391</v>
      </c>
      <c r="AK66" s="28">
        <f t="shared" si="38"/>
        <v>2510773.4500930482</v>
      </c>
      <c r="AL66" s="28">
        <f t="shared" si="39"/>
        <v>2467023.2227251767</v>
      </c>
      <c r="AM66" s="28">
        <f t="shared" si="40"/>
        <v>2448520.5485547381</v>
      </c>
      <c r="AN66" s="28">
        <f t="shared" si="41"/>
        <v>2430156.6444405778</v>
      </c>
      <c r="AO66" s="28">
        <f t="shared" si="42"/>
        <v>2460169.0789994192</v>
      </c>
      <c r="AP66" s="28">
        <f t="shared" si="43"/>
        <v>2490552.1671250626</v>
      </c>
      <c r="AQ66" s="28">
        <f t="shared" si="44"/>
        <v>2521310.4863890572</v>
      </c>
      <c r="AR66" s="28">
        <f t="shared" si="45"/>
        <v>2452352.6445863163</v>
      </c>
      <c r="AS66" s="28">
        <f t="shared" si="46"/>
        <v>2433959.9997519189</v>
      </c>
      <c r="AT66" s="28">
        <f t="shared" si="47"/>
        <v>2391548.2467562421</v>
      </c>
      <c r="AU66" s="19"/>
      <c r="AV66" s="27">
        <f t="shared" si="24"/>
        <v>101</v>
      </c>
      <c r="AW66" s="19"/>
      <c r="AX66" s="46">
        <f t="shared" si="48"/>
        <v>374003.74530460261</v>
      </c>
    </row>
    <row r="67" spans="1:50" x14ac:dyDescent="0.2">
      <c r="A67">
        <f t="shared" si="25"/>
        <v>53</v>
      </c>
      <c r="C67" s="30">
        <f>VLOOKUP(Data!B55,original_projection,3,TRUE)</f>
        <v>0.02</v>
      </c>
      <c r="D67" s="30">
        <f>VLOOKUP(Data!C55,original_projection,3,TRUE)</f>
        <v>-0.02</v>
      </c>
      <c r="E67" s="30">
        <f>VLOOKUP(Data!D55,original_projection,3,TRUE)</f>
        <v>-0.01</v>
      </c>
      <c r="F67" s="30">
        <f>VLOOKUP(Data!E55,original_projection,3,TRUE)</f>
        <v>0</v>
      </c>
      <c r="G67" s="30">
        <f>VLOOKUP(Data!F55,original_projection,3,TRUE)</f>
        <v>0</v>
      </c>
      <c r="H67" s="30">
        <f>VLOOKUP(Data!G55,original_projection,3,TRUE)</f>
        <v>0</v>
      </c>
      <c r="I67" s="30">
        <f>VLOOKUP(Data!H55,original_projection,3,TRUE)</f>
        <v>0.02</v>
      </c>
      <c r="J67" s="30">
        <f>VLOOKUP(Data!I55,original_projection,3,TRUE)</f>
        <v>-0.02</v>
      </c>
      <c r="K67" s="30">
        <f>VLOOKUP(Data!J55,original_projection,3,TRUE)</f>
        <v>0</v>
      </c>
      <c r="L67" s="30">
        <f>VLOOKUP(Data!K55,original_projection,3,TRUE)</f>
        <v>0.04</v>
      </c>
      <c r="M67" s="30">
        <f>VLOOKUP(Data!L55,original_projection,3,TRUE)</f>
        <v>0.02</v>
      </c>
      <c r="N67" s="30">
        <f>VLOOKUP(Data!M55,original_projection,3,TRUE)</f>
        <v>0.04</v>
      </c>
      <c r="O67" s="30">
        <f>VLOOKUP(Data!N55,original_projection,3,TRUE)</f>
        <v>0</v>
      </c>
      <c r="P67" s="30">
        <f>VLOOKUP(Data!O55,original_projection,3,TRUE)</f>
        <v>0</v>
      </c>
      <c r="Q67" s="30">
        <f>VLOOKUP(Data!P55,original_projection,3,TRUE)</f>
        <v>-0.02</v>
      </c>
      <c r="R67" s="30">
        <f>VLOOKUP(Data!Q55,original_projection,3,TRUE)</f>
        <v>-0.01</v>
      </c>
      <c r="S67" s="30">
        <f>VLOOKUP(Data!R55,original_projection,3,TRUE)</f>
        <v>-0.01</v>
      </c>
      <c r="T67" s="30">
        <f>VLOOKUP(Data!S55,original_projection,3,TRUE)</f>
        <v>0</v>
      </c>
      <c r="U67" s="30">
        <f>VLOOKUP(Data!T55,original_projection,3,TRUE)</f>
        <v>0.02</v>
      </c>
      <c r="V67" s="30">
        <f>VLOOKUP(Data!U55,original_projection,3,TRUE)</f>
        <v>-0.01</v>
      </c>
      <c r="X67">
        <f t="shared" si="26"/>
        <v>53</v>
      </c>
      <c r="Z67" s="31">
        <f t="shared" si="27"/>
        <v>2500000</v>
      </c>
      <c r="AA67" s="28">
        <f t="shared" si="28"/>
        <v>2530875</v>
      </c>
      <c r="AB67" s="28">
        <f t="shared" si="29"/>
        <v>2461655.5687500001</v>
      </c>
      <c r="AC67" s="28">
        <f t="shared" si="30"/>
        <v>2418761.2204645313</v>
      </c>
      <c r="AD67" s="28">
        <f t="shared" si="31"/>
        <v>2400620.5113110472</v>
      </c>
      <c r="AE67" s="28">
        <f t="shared" si="32"/>
        <v>2382615.8574762144</v>
      </c>
      <c r="AF67" s="28">
        <f t="shared" si="33"/>
        <v>2364746.238545143</v>
      </c>
      <c r="AG67" s="28">
        <f t="shared" si="34"/>
        <v>2393950.8545911754</v>
      </c>
      <c r="AH67" s="28">
        <f t="shared" si="35"/>
        <v>2328476.2987181065</v>
      </c>
      <c r="AI67" s="28">
        <f t="shared" si="36"/>
        <v>2311012.7264777208</v>
      </c>
      <c r="AJ67" s="28">
        <f t="shared" si="37"/>
        <v>2385427.3362703035</v>
      </c>
      <c r="AK67" s="28">
        <f t="shared" si="38"/>
        <v>2414887.3638732419</v>
      </c>
      <c r="AL67" s="28">
        <f t="shared" si="39"/>
        <v>2492646.7369899605</v>
      </c>
      <c r="AM67" s="28">
        <f t="shared" si="40"/>
        <v>2473951.8864625362</v>
      </c>
      <c r="AN67" s="28">
        <f t="shared" si="41"/>
        <v>2455397.2473140671</v>
      </c>
      <c r="AO67" s="28">
        <f t="shared" si="42"/>
        <v>2388242.1326000271</v>
      </c>
      <c r="AP67" s="28">
        <f t="shared" si="43"/>
        <v>2346627.0134394718</v>
      </c>
      <c r="AQ67" s="28">
        <f t="shared" si="44"/>
        <v>2305737.0377302892</v>
      </c>
      <c r="AR67" s="28">
        <f t="shared" si="45"/>
        <v>2288444.0099473121</v>
      </c>
      <c r="AS67" s="28">
        <f t="shared" si="46"/>
        <v>2316706.2934701615</v>
      </c>
      <c r="AT67" s="28">
        <f t="shared" si="47"/>
        <v>2276337.686306444</v>
      </c>
      <c r="AU67" s="19"/>
      <c r="AV67" s="27">
        <f t="shared" si="24"/>
        <v>64</v>
      </c>
      <c r="AW67" s="19"/>
      <c r="AX67" s="46">
        <f t="shared" si="48"/>
        <v>360733.89688214927</v>
      </c>
    </row>
    <row r="68" spans="1:50" x14ac:dyDescent="0.2">
      <c r="A68">
        <f t="shared" si="25"/>
        <v>54</v>
      </c>
      <c r="C68" s="30">
        <f>VLOOKUP(Data!B56,original_projection,3,TRUE)</f>
        <v>0.04</v>
      </c>
      <c r="D68" s="30">
        <f>VLOOKUP(Data!C56,original_projection,3,TRUE)</f>
        <v>0.04</v>
      </c>
      <c r="E68" s="30">
        <f>VLOOKUP(Data!D56,original_projection,3,TRUE)</f>
        <v>-0.02</v>
      </c>
      <c r="F68" s="30">
        <f>VLOOKUP(Data!E56,original_projection,3,TRUE)</f>
        <v>-0.02</v>
      </c>
      <c r="G68" s="30">
        <f>VLOOKUP(Data!F56,original_projection,3,TRUE)</f>
        <v>-0.02</v>
      </c>
      <c r="H68" s="30">
        <f>VLOOKUP(Data!G56,original_projection,3,TRUE)</f>
        <v>0.02</v>
      </c>
      <c r="I68" s="30">
        <f>VLOOKUP(Data!H56,original_projection,3,TRUE)</f>
        <v>0.02</v>
      </c>
      <c r="J68" s="30">
        <f>VLOOKUP(Data!I56,original_projection,3,TRUE)</f>
        <v>0</v>
      </c>
      <c r="K68" s="30">
        <f>VLOOKUP(Data!J56,original_projection,3,TRUE)</f>
        <v>-0.01</v>
      </c>
      <c r="L68" s="30">
        <f>VLOOKUP(Data!K56,original_projection,3,TRUE)</f>
        <v>0.02</v>
      </c>
      <c r="M68" s="30">
        <f>VLOOKUP(Data!L56,original_projection,3,TRUE)</f>
        <v>0.04</v>
      </c>
      <c r="N68" s="30">
        <f>VLOOKUP(Data!M56,original_projection,3,TRUE)</f>
        <v>0.02</v>
      </c>
      <c r="O68" s="30">
        <f>VLOOKUP(Data!N56,original_projection,3,TRUE)</f>
        <v>-0.01</v>
      </c>
      <c r="P68" s="30">
        <f>VLOOKUP(Data!O56,original_projection,3,TRUE)</f>
        <v>0.02</v>
      </c>
      <c r="Q68" s="30">
        <f>VLOOKUP(Data!P56,original_projection,3,TRUE)</f>
        <v>0.02</v>
      </c>
      <c r="R68" s="30">
        <f>VLOOKUP(Data!Q56,original_projection,3,TRUE)</f>
        <v>-0.01</v>
      </c>
      <c r="S68" s="30">
        <f>VLOOKUP(Data!R56,original_projection,3,TRUE)</f>
        <v>0.02</v>
      </c>
      <c r="T68" s="30">
        <f>VLOOKUP(Data!S56,original_projection,3,TRUE)</f>
        <v>0.02</v>
      </c>
      <c r="U68" s="30">
        <f>VLOOKUP(Data!T56,original_projection,3,TRUE)</f>
        <v>-0.01</v>
      </c>
      <c r="V68" s="30">
        <f>VLOOKUP(Data!U56,original_projection,3,TRUE)</f>
        <v>-0.02</v>
      </c>
      <c r="X68">
        <f t="shared" si="26"/>
        <v>54</v>
      </c>
      <c r="Z68" s="31">
        <f t="shared" si="27"/>
        <v>2500000</v>
      </c>
      <c r="AA68" s="28">
        <f t="shared" si="28"/>
        <v>2580500</v>
      </c>
      <c r="AB68" s="28">
        <f t="shared" si="29"/>
        <v>2663592.1</v>
      </c>
      <c r="AC68" s="28">
        <f t="shared" si="30"/>
        <v>2590742.8560649999</v>
      </c>
      <c r="AD68" s="28">
        <f t="shared" si="31"/>
        <v>2519886.0389516223</v>
      </c>
      <c r="AE68" s="28">
        <f t="shared" si="32"/>
        <v>2450967.1557862954</v>
      </c>
      <c r="AF68" s="28">
        <f t="shared" si="33"/>
        <v>2481236.6001602565</v>
      </c>
      <c r="AG68" s="28">
        <f t="shared" si="34"/>
        <v>2511879.8721722355</v>
      </c>
      <c r="AH68" s="28">
        <f t="shared" si="35"/>
        <v>2493040.773130944</v>
      </c>
      <c r="AI68" s="28">
        <f t="shared" si="36"/>
        <v>2449599.5376591375</v>
      </c>
      <c r="AJ68" s="28">
        <f t="shared" si="37"/>
        <v>2479852.0919492277</v>
      </c>
      <c r="AK68" s="28">
        <f t="shared" si="38"/>
        <v>2559703.3293099934</v>
      </c>
      <c r="AL68" s="28">
        <f t="shared" si="39"/>
        <v>2591315.6654269719</v>
      </c>
      <c r="AM68" s="28">
        <f t="shared" si="40"/>
        <v>2546161.989956907</v>
      </c>
      <c r="AN68" s="28">
        <f t="shared" si="41"/>
        <v>2577607.0905328752</v>
      </c>
      <c r="AO68" s="28">
        <f t="shared" si="42"/>
        <v>2609440.5381009565</v>
      </c>
      <c r="AP68" s="28">
        <f t="shared" si="43"/>
        <v>2563971.0367245474</v>
      </c>
      <c r="AQ68" s="28">
        <f t="shared" si="44"/>
        <v>2595636.0790280961</v>
      </c>
      <c r="AR68" s="28">
        <f t="shared" si="45"/>
        <v>2627692.1846040934</v>
      </c>
      <c r="AS68" s="28">
        <f t="shared" si="46"/>
        <v>2581904.6482873671</v>
      </c>
      <c r="AT68" s="28">
        <f t="shared" si="47"/>
        <v>2511289.5561567079</v>
      </c>
      <c r="AU68" s="19"/>
      <c r="AV68" s="27">
        <f t="shared" si="24"/>
        <v>133</v>
      </c>
      <c r="AW68" s="19"/>
      <c r="AX68" s="46">
        <f t="shared" si="48"/>
        <v>385284.77942571719</v>
      </c>
    </row>
    <row r="69" spans="1:50" x14ac:dyDescent="0.2">
      <c r="A69">
        <f t="shared" si="25"/>
        <v>55</v>
      </c>
      <c r="C69" s="30">
        <f>VLOOKUP(Data!B57,original_projection,3,TRUE)</f>
        <v>0</v>
      </c>
      <c r="D69" s="30">
        <f>VLOOKUP(Data!C57,original_projection,3,TRUE)</f>
        <v>0</v>
      </c>
      <c r="E69" s="30">
        <f>VLOOKUP(Data!D57,original_projection,3,TRUE)</f>
        <v>0</v>
      </c>
      <c r="F69" s="30">
        <f>VLOOKUP(Data!E57,original_projection,3,TRUE)</f>
        <v>0.04</v>
      </c>
      <c r="G69" s="30">
        <f>VLOOKUP(Data!F57,original_projection,3,TRUE)</f>
        <v>-0.02</v>
      </c>
      <c r="H69" s="30">
        <f>VLOOKUP(Data!G57,original_projection,3,TRUE)</f>
        <v>0.02</v>
      </c>
      <c r="I69" s="30">
        <f>VLOOKUP(Data!H57,original_projection,3,TRUE)</f>
        <v>0.04</v>
      </c>
      <c r="J69" s="30">
        <f>VLOOKUP(Data!I57,original_projection,3,TRUE)</f>
        <v>0</v>
      </c>
      <c r="K69" s="30">
        <f>VLOOKUP(Data!J57,original_projection,3,TRUE)</f>
        <v>0</v>
      </c>
      <c r="L69" s="30">
        <f>VLOOKUP(Data!K57,original_projection,3,TRUE)</f>
        <v>-0.02</v>
      </c>
      <c r="M69" s="30">
        <f>VLOOKUP(Data!L57,original_projection,3,TRUE)</f>
        <v>0</v>
      </c>
      <c r="N69" s="30">
        <f>VLOOKUP(Data!M57,original_projection,3,TRUE)</f>
        <v>-0.01</v>
      </c>
      <c r="O69" s="30">
        <f>VLOOKUP(Data!N57,original_projection,3,TRUE)</f>
        <v>-0.01</v>
      </c>
      <c r="P69" s="30">
        <f>VLOOKUP(Data!O57,original_projection,3,TRUE)</f>
        <v>-0.01</v>
      </c>
      <c r="Q69" s="30">
        <f>VLOOKUP(Data!P57,original_projection,3,TRUE)</f>
        <v>-0.01</v>
      </c>
      <c r="R69" s="30">
        <f>VLOOKUP(Data!Q57,original_projection,3,TRUE)</f>
        <v>0.04</v>
      </c>
      <c r="S69" s="30">
        <f>VLOOKUP(Data!R57,original_projection,3,TRUE)</f>
        <v>0.04</v>
      </c>
      <c r="T69" s="30">
        <f>VLOOKUP(Data!S57,original_projection,3,TRUE)</f>
        <v>0.02</v>
      </c>
      <c r="U69" s="30">
        <f>VLOOKUP(Data!T57,original_projection,3,TRUE)</f>
        <v>-0.01</v>
      </c>
      <c r="V69" s="30">
        <f>VLOOKUP(Data!U57,original_projection,3,TRUE)</f>
        <v>-0.02</v>
      </c>
      <c r="X69">
        <f t="shared" si="26"/>
        <v>55</v>
      </c>
      <c r="Z69" s="31">
        <f t="shared" si="27"/>
        <v>2500000</v>
      </c>
      <c r="AA69" s="28">
        <f t="shared" si="28"/>
        <v>2481250</v>
      </c>
      <c r="AB69" s="28">
        <f t="shared" si="29"/>
        <v>2462640.625</v>
      </c>
      <c r="AC69" s="28">
        <f t="shared" si="30"/>
        <v>2444170.8203125</v>
      </c>
      <c r="AD69" s="28">
        <f t="shared" si="31"/>
        <v>2522873.120726563</v>
      </c>
      <c r="AE69" s="28">
        <f t="shared" si="32"/>
        <v>2453872.5408746912</v>
      </c>
      <c r="AF69" s="28">
        <f t="shared" si="33"/>
        <v>2484177.8667544937</v>
      </c>
      <c r="AG69" s="28">
        <f t="shared" si="34"/>
        <v>2564168.3940639887</v>
      </c>
      <c r="AH69" s="28">
        <f t="shared" si="35"/>
        <v>2544937.1311085089</v>
      </c>
      <c r="AI69" s="28">
        <f t="shared" si="36"/>
        <v>2525850.1026251954</v>
      </c>
      <c r="AJ69" s="28">
        <f t="shared" si="37"/>
        <v>2456768.1023183963</v>
      </c>
      <c r="AK69" s="28">
        <f t="shared" si="38"/>
        <v>2438342.3415510086</v>
      </c>
      <c r="AL69" s="28">
        <f t="shared" si="39"/>
        <v>2395854.2262494825</v>
      </c>
      <c r="AM69" s="28">
        <f t="shared" si="40"/>
        <v>2354106.4663570854</v>
      </c>
      <c r="AN69" s="28">
        <f t="shared" si="41"/>
        <v>2313086.1611808133</v>
      </c>
      <c r="AO69" s="28">
        <f t="shared" si="42"/>
        <v>2272780.6348222378</v>
      </c>
      <c r="AP69" s="28">
        <f t="shared" si="43"/>
        <v>2345964.1712635141</v>
      </c>
      <c r="AQ69" s="28">
        <f t="shared" si="44"/>
        <v>2421504.2175781997</v>
      </c>
      <c r="AR69" s="28">
        <f t="shared" si="45"/>
        <v>2451409.7946652905</v>
      </c>
      <c r="AS69" s="28">
        <f t="shared" si="46"/>
        <v>2408693.9789932477</v>
      </c>
      <c r="AT69" s="28">
        <f t="shared" si="47"/>
        <v>2342816.1986677824</v>
      </c>
      <c r="AU69" s="19"/>
      <c r="AV69" s="27">
        <f t="shared" si="24"/>
        <v>90</v>
      </c>
      <c r="AW69" s="19"/>
      <c r="AX69" s="46">
        <f t="shared" si="48"/>
        <v>367898.74228045082</v>
      </c>
    </row>
    <row r="70" spans="1:50" x14ac:dyDescent="0.2">
      <c r="A70">
        <f t="shared" si="25"/>
        <v>56</v>
      </c>
      <c r="C70" s="30">
        <f>VLOOKUP(Data!B58,original_projection,3,TRUE)</f>
        <v>-0.02</v>
      </c>
      <c r="D70" s="30">
        <f>VLOOKUP(Data!C58,original_projection,3,TRUE)</f>
        <v>0</v>
      </c>
      <c r="E70" s="30">
        <f>VLOOKUP(Data!D58,original_projection,3,TRUE)</f>
        <v>0.02</v>
      </c>
      <c r="F70" s="30">
        <f>VLOOKUP(Data!E58,original_projection,3,TRUE)</f>
        <v>-0.02</v>
      </c>
      <c r="G70" s="30">
        <f>VLOOKUP(Data!F58,original_projection,3,TRUE)</f>
        <v>0.02</v>
      </c>
      <c r="H70" s="30">
        <f>VLOOKUP(Data!G58,original_projection,3,TRUE)</f>
        <v>0.04</v>
      </c>
      <c r="I70" s="30">
        <f>VLOOKUP(Data!H58,original_projection,3,TRUE)</f>
        <v>-0.02</v>
      </c>
      <c r="J70" s="30">
        <f>VLOOKUP(Data!I58,original_projection,3,TRUE)</f>
        <v>0.04</v>
      </c>
      <c r="K70" s="30">
        <f>VLOOKUP(Data!J58,original_projection,3,TRUE)</f>
        <v>0.04</v>
      </c>
      <c r="L70" s="30">
        <f>VLOOKUP(Data!K58,original_projection,3,TRUE)</f>
        <v>0.02</v>
      </c>
      <c r="M70" s="30">
        <f>VLOOKUP(Data!L58,original_projection,3,TRUE)</f>
        <v>-0.02</v>
      </c>
      <c r="N70" s="30">
        <f>VLOOKUP(Data!M58,original_projection,3,TRUE)</f>
        <v>-0.01</v>
      </c>
      <c r="O70" s="30">
        <f>VLOOKUP(Data!N58,original_projection,3,TRUE)</f>
        <v>0</v>
      </c>
      <c r="P70" s="30">
        <f>VLOOKUP(Data!O58,original_projection,3,TRUE)</f>
        <v>0.02</v>
      </c>
      <c r="Q70" s="30">
        <f>VLOOKUP(Data!P58,original_projection,3,TRUE)</f>
        <v>0.04</v>
      </c>
      <c r="R70" s="30">
        <f>VLOOKUP(Data!Q58,original_projection,3,TRUE)</f>
        <v>0.04</v>
      </c>
      <c r="S70" s="30">
        <f>VLOOKUP(Data!R58,original_projection,3,TRUE)</f>
        <v>0.02</v>
      </c>
      <c r="T70" s="30">
        <f>VLOOKUP(Data!S58,original_projection,3,TRUE)</f>
        <v>0.02</v>
      </c>
      <c r="U70" s="30">
        <f>VLOOKUP(Data!T58,original_projection,3,TRUE)</f>
        <v>0</v>
      </c>
      <c r="V70" s="30">
        <f>VLOOKUP(Data!U58,original_projection,3,TRUE)</f>
        <v>-0.01</v>
      </c>
      <c r="X70">
        <f t="shared" si="26"/>
        <v>56</v>
      </c>
      <c r="Z70" s="31">
        <f t="shared" si="27"/>
        <v>2500000</v>
      </c>
      <c r="AA70" s="28">
        <f t="shared" si="28"/>
        <v>2431625</v>
      </c>
      <c r="AB70" s="28">
        <f t="shared" si="29"/>
        <v>2413387.8125</v>
      </c>
      <c r="AC70" s="28">
        <f t="shared" si="30"/>
        <v>2443193.1519843754</v>
      </c>
      <c r="AD70" s="28">
        <f t="shared" si="31"/>
        <v>2376371.8192776027</v>
      </c>
      <c r="AE70" s="28">
        <f t="shared" si="32"/>
        <v>2405720.011245681</v>
      </c>
      <c r="AF70" s="28">
        <f t="shared" si="33"/>
        <v>2483184.1956077921</v>
      </c>
      <c r="AG70" s="28">
        <f t="shared" si="34"/>
        <v>2415269.1078579193</v>
      </c>
      <c r="AH70" s="28">
        <f t="shared" si="35"/>
        <v>2493040.7731309445</v>
      </c>
      <c r="AI70" s="28">
        <f t="shared" si="36"/>
        <v>2573316.6860257611</v>
      </c>
      <c r="AJ70" s="28">
        <f t="shared" si="37"/>
        <v>2605097.1470981794</v>
      </c>
      <c r="AK70" s="28">
        <f t="shared" si="38"/>
        <v>2533847.7401250442</v>
      </c>
      <c r="AL70" s="28">
        <f t="shared" si="39"/>
        <v>2489695.4432533653</v>
      </c>
      <c r="AM70" s="28">
        <f t="shared" si="40"/>
        <v>2471022.7274289653</v>
      </c>
      <c r="AN70" s="28">
        <f t="shared" si="41"/>
        <v>2501539.8581127129</v>
      </c>
      <c r="AO70" s="28">
        <f t="shared" si="42"/>
        <v>2582089.4415439423</v>
      </c>
      <c r="AP70" s="28">
        <f t="shared" si="43"/>
        <v>2665232.7215616577</v>
      </c>
      <c r="AQ70" s="28">
        <f t="shared" si="44"/>
        <v>2698148.3456729446</v>
      </c>
      <c r="AR70" s="28">
        <f t="shared" si="45"/>
        <v>2731470.4777420056</v>
      </c>
      <c r="AS70" s="28">
        <f t="shared" si="46"/>
        <v>2710984.4491589405</v>
      </c>
      <c r="AT70" s="28">
        <f t="shared" si="47"/>
        <v>2663745.545132346</v>
      </c>
      <c r="AU70" s="19"/>
      <c r="AV70" s="27">
        <f t="shared" si="24"/>
        <v>166</v>
      </c>
      <c r="AW70" s="19"/>
      <c r="AX70" s="46">
        <f t="shared" si="48"/>
        <v>383032.61300599627</v>
      </c>
    </row>
    <row r="71" spans="1:50" x14ac:dyDescent="0.2">
      <c r="A71">
        <f t="shared" si="25"/>
        <v>57</v>
      </c>
      <c r="C71" s="30">
        <f>VLOOKUP(Data!B59,original_projection,3,TRUE)</f>
        <v>0</v>
      </c>
      <c r="D71" s="30">
        <f>VLOOKUP(Data!C59,original_projection,3,TRUE)</f>
        <v>-0.02</v>
      </c>
      <c r="E71" s="30">
        <f>VLOOKUP(Data!D59,original_projection,3,TRUE)</f>
        <v>0.04</v>
      </c>
      <c r="F71" s="30">
        <f>VLOOKUP(Data!E59,original_projection,3,TRUE)</f>
        <v>-0.01</v>
      </c>
      <c r="G71" s="30">
        <f>VLOOKUP(Data!F59,original_projection,3,TRUE)</f>
        <v>0.02</v>
      </c>
      <c r="H71" s="30">
        <f>VLOOKUP(Data!G59,original_projection,3,TRUE)</f>
        <v>0.02</v>
      </c>
      <c r="I71" s="30">
        <f>VLOOKUP(Data!H59,original_projection,3,TRUE)</f>
        <v>0.02</v>
      </c>
      <c r="J71" s="30">
        <f>VLOOKUP(Data!I59,original_projection,3,TRUE)</f>
        <v>0.04</v>
      </c>
      <c r="K71" s="30">
        <f>VLOOKUP(Data!J59,original_projection,3,TRUE)</f>
        <v>0</v>
      </c>
      <c r="L71" s="30">
        <f>VLOOKUP(Data!K59,original_projection,3,TRUE)</f>
        <v>-0.02</v>
      </c>
      <c r="M71" s="30">
        <f>VLOOKUP(Data!L59,original_projection,3,TRUE)</f>
        <v>0</v>
      </c>
      <c r="N71" s="30">
        <f>VLOOKUP(Data!M59,original_projection,3,TRUE)</f>
        <v>0</v>
      </c>
      <c r="O71" s="30">
        <f>VLOOKUP(Data!N59,original_projection,3,TRUE)</f>
        <v>0.04</v>
      </c>
      <c r="P71" s="30">
        <f>VLOOKUP(Data!O59,original_projection,3,TRUE)</f>
        <v>-0.01</v>
      </c>
      <c r="Q71" s="30">
        <f>VLOOKUP(Data!P59,original_projection,3,TRUE)</f>
        <v>0.04</v>
      </c>
      <c r="R71" s="30">
        <f>VLOOKUP(Data!Q59,original_projection,3,TRUE)</f>
        <v>-0.01</v>
      </c>
      <c r="S71" s="30">
        <f>VLOOKUP(Data!R59,original_projection,3,TRUE)</f>
        <v>-0.02</v>
      </c>
      <c r="T71" s="30">
        <f>VLOOKUP(Data!S59,original_projection,3,TRUE)</f>
        <v>0.04</v>
      </c>
      <c r="U71" s="30">
        <f>VLOOKUP(Data!T59,original_projection,3,TRUE)</f>
        <v>0</v>
      </c>
      <c r="V71" s="30">
        <f>VLOOKUP(Data!U59,original_projection,3,TRUE)</f>
        <v>-0.01</v>
      </c>
      <c r="X71">
        <f t="shared" si="26"/>
        <v>57</v>
      </c>
      <c r="Z71" s="31">
        <f t="shared" si="27"/>
        <v>2500000</v>
      </c>
      <c r="AA71" s="28">
        <f t="shared" si="28"/>
        <v>2481250</v>
      </c>
      <c r="AB71" s="28">
        <f t="shared" si="29"/>
        <v>2413387.8125</v>
      </c>
      <c r="AC71" s="28">
        <f t="shared" si="30"/>
        <v>2491098.9000625005</v>
      </c>
      <c r="AD71" s="28">
        <f t="shared" si="31"/>
        <v>2447691.5017289114</v>
      </c>
      <c r="AE71" s="28">
        <f t="shared" si="32"/>
        <v>2477920.4917752636</v>
      </c>
      <c r="AF71" s="28">
        <f t="shared" si="33"/>
        <v>2508522.8098486881</v>
      </c>
      <c r="AG71" s="28">
        <f t="shared" si="34"/>
        <v>2539503.0665503195</v>
      </c>
      <c r="AH71" s="28">
        <f t="shared" si="35"/>
        <v>2621275.0652932399</v>
      </c>
      <c r="AI71" s="28">
        <f t="shared" si="36"/>
        <v>2601615.5023035407</v>
      </c>
      <c r="AJ71" s="28">
        <f t="shared" si="37"/>
        <v>2530461.318315539</v>
      </c>
      <c r="AK71" s="28">
        <f t="shared" si="38"/>
        <v>2511482.8584281728</v>
      </c>
      <c r="AL71" s="28">
        <f t="shared" si="39"/>
        <v>2492646.7369899615</v>
      </c>
      <c r="AM71" s="28">
        <f t="shared" si="40"/>
        <v>2572909.9619210386</v>
      </c>
      <c r="AN71" s="28">
        <f t="shared" si="41"/>
        <v>2528077.0058345646</v>
      </c>
      <c r="AO71" s="28">
        <f t="shared" si="42"/>
        <v>2609481.0854224376</v>
      </c>
      <c r="AP71" s="28">
        <f t="shared" si="43"/>
        <v>2564010.8775089518</v>
      </c>
      <c r="AQ71" s="28">
        <f t="shared" si="44"/>
        <v>2493885.180009082</v>
      </c>
      <c r="AR71" s="28">
        <f t="shared" si="45"/>
        <v>2574188.2828053748</v>
      </c>
      <c r="AS71" s="28">
        <f t="shared" si="46"/>
        <v>2554881.8706843345</v>
      </c>
      <c r="AT71" s="28">
        <f t="shared" si="47"/>
        <v>2510363.0540876598</v>
      </c>
      <c r="AU71" s="19"/>
      <c r="AV71" s="27">
        <f t="shared" si="24"/>
        <v>128</v>
      </c>
      <c r="AW71" s="19"/>
      <c r="AX71" s="46">
        <f t="shared" si="48"/>
        <v>381798.38827760384</v>
      </c>
    </row>
    <row r="72" spans="1:50" x14ac:dyDescent="0.2">
      <c r="A72">
        <f t="shared" si="25"/>
        <v>58</v>
      </c>
      <c r="C72" s="30">
        <f>VLOOKUP(Data!B60,original_projection,3,TRUE)</f>
        <v>-0.01</v>
      </c>
      <c r="D72" s="30">
        <f>VLOOKUP(Data!C60,original_projection,3,TRUE)</f>
        <v>0.02</v>
      </c>
      <c r="E72" s="30">
        <f>VLOOKUP(Data!D60,original_projection,3,TRUE)</f>
        <v>0</v>
      </c>
      <c r="F72" s="30">
        <f>VLOOKUP(Data!E60,original_projection,3,TRUE)</f>
        <v>0.02</v>
      </c>
      <c r="G72" s="30">
        <f>VLOOKUP(Data!F60,original_projection,3,TRUE)</f>
        <v>-0.02</v>
      </c>
      <c r="H72" s="30">
        <f>VLOOKUP(Data!G60,original_projection,3,TRUE)</f>
        <v>-0.02</v>
      </c>
      <c r="I72" s="30">
        <f>VLOOKUP(Data!H60,original_projection,3,TRUE)</f>
        <v>0</v>
      </c>
      <c r="J72" s="30">
        <f>VLOOKUP(Data!I60,original_projection,3,TRUE)</f>
        <v>0</v>
      </c>
      <c r="K72" s="30">
        <f>VLOOKUP(Data!J60,original_projection,3,TRUE)</f>
        <v>0.02</v>
      </c>
      <c r="L72" s="30">
        <f>VLOOKUP(Data!K60,original_projection,3,TRUE)</f>
        <v>0.02</v>
      </c>
      <c r="M72" s="30">
        <f>VLOOKUP(Data!L60,original_projection,3,TRUE)</f>
        <v>0.02</v>
      </c>
      <c r="N72" s="30">
        <f>VLOOKUP(Data!M60,original_projection,3,TRUE)</f>
        <v>0</v>
      </c>
      <c r="O72" s="30">
        <f>VLOOKUP(Data!N60,original_projection,3,TRUE)</f>
        <v>0.04</v>
      </c>
      <c r="P72" s="30">
        <f>VLOOKUP(Data!O60,original_projection,3,TRUE)</f>
        <v>-0.01</v>
      </c>
      <c r="Q72" s="30">
        <f>VLOOKUP(Data!P60,original_projection,3,TRUE)</f>
        <v>-0.02</v>
      </c>
      <c r="R72" s="30">
        <f>VLOOKUP(Data!Q60,original_projection,3,TRUE)</f>
        <v>-0.01</v>
      </c>
      <c r="S72" s="30">
        <f>VLOOKUP(Data!R60,original_projection,3,TRUE)</f>
        <v>-0.01</v>
      </c>
      <c r="T72" s="30">
        <f>VLOOKUP(Data!S60,original_projection,3,TRUE)</f>
        <v>-0.01</v>
      </c>
      <c r="U72" s="30">
        <f>VLOOKUP(Data!T60,original_projection,3,TRUE)</f>
        <v>0.04</v>
      </c>
      <c r="V72" s="30">
        <f>VLOOKUP(Data!U60,original_projection,3,TRUE)</f>
        <v>0</v>
      </c>
      <c r="X72">
        <f t="shared" si="26"/>
        <v>58</v>
      </c>
      <c r="Z72" s="31">
        <f t="shared" si="27"/>
        <v>2500000</v>
      </c>
      <c r="AA72" s="28">
        <f t="shared" si="28"/>
        <v>2456437.5</v>
      </c>
      <c r="AB72" s="28">
        <f t="shared" si="29"/>
        <v>2486774.5031250003</v>
      </c>
      <c r="AC72" s="28">
        <f t="shared" si="30"/>
        <v>2468123.6943515628</v>
      </c>
      <c r="AD72" s="28">
        <f t="shared" si="31"/>
        <v>2498605.0219768048</v>
      </c>
      <c r="AE72" s="28">
        <f t="shared" si="32"/>
        <v>2430268.1746257395</v>
      </c>
      <c r="AF72" s="28">
        <f t="shared" si="33"/>
        <v>2363800.3400497255</v>
      </c>
      <c r="AG72" s="28">
        <f t="shared" si="34"/>
        <v>2346071.8374993526</v>
      </c>
      <c r="AH72" s="28">
        <f t="shared" si="35"/>
        <v>2328476.2987181074</v>
      </c>
      <c r="AI72" s="28">
        <f t="shared" si="36"/>
        <v>2357232.9810072761</v>
      </c>
      <c r="AJ72" s="28">
        <f t="shared" si="37"/>
        <v>2386344.808322716</v>
      </c>
      <c r="AK72" s="28">
        <f t="shared" si="38"/>
        <v>2415816.1667055017</v>
      </c>
      <c r="AL72" s="28">
        <f t="shared" si="39"/>
        <v>2397697.5454552104</v>
      </c>
      <c r="AM72" s="28">
        <f t="shared" si="40"/>
        <v>2474903.4064188683</v>
      </c>
      <c r="AN72" s="28">
        <f t="shared" si="41"/>
        <v>2431778.2145620198</v>
      </c>
      <c r="AO72" s="28">
        <f t="shared" si="42"/>
        <v>2365269.0803937484</v>
      </c>
      <c r="AP72" s="28">
        <f t="shared" si="43"/>
        <v>2324054.2666678871</v>
      </c>
      <c r="AQ72" s="28">
        <f t="shared" si="44"/>
        <v>2283557.6210711994</v>
      </c>
      <c r="AR72" s="28">
        <f t="shared" si="45"/>
        <v>2243766.629524034</v>
      </c>
      <c r="AS72" s="28">
        <f t="shared" si="46"/>
        <v>2316015.9149947083</v>
      </c>
      <c r="AT72" s="28">
        <f t="shared" si="47"/>
        <v>2298645.7956322483</v>
      </c>
      <c r="AU72" s="19"/>
      <c r="AV72" s="27">
        <f t="shared" si="24"/>
        <v>72</v>
      </c>
      <c r="AW72" s="19"/>
      <c r="AX72" s="46">
        <f t="shared" si="48"/>
        <v>360254.20504610863</v>
      </c>
    </row>
    <row r="73" spans="1:50" x14ac:dyDescent="0.2">
      <c r="A73">
        <f t="shared" si="25"/>
        <v>59</v>
      </c>
      <c r="C73" s="30">
        <f>VLOOKUP(Data!B61,original_projection,3,TRUE)</f>
        <v>-0.02</v>
      </c>
      <c r="D73" s="30">
        <f>VLOOKUP(Data!C61,original_projection,3,TRUE)</f>
        <v>0.02</v>
      </c>
      <c r="E73" s="30">
        <f>VLOOKUP(Data!D61,original_projection,3,TRUE)</f>
        <v>0.02</v>
      </c>
      <c r="F73" s="30">
        <f>VLOOKUP(Data!E61,original_projection,3,TRUE)</f>
        <v>0.02</v>
      </c>
      <c r="G73" s="30">
        <f>VLOOKUP(Data!F61,original_projection,3,TRUE)</f>
        <v>-0.01</v>
      </c>
      <c r="H73" s="30">
        <f>VLOOKUP(Data!G61,original_projection,3,TRUE)</f>
        <v>-0.01</v>
      </c>
      <c r="I73" s="30">
        <f>VLOOKUP(Data!H61,original_projection,3,TRUE)</f>
        <v>-0.02</v>
      </c>
      <c r="J73" s="30">
        <f>VLOOKUP(Data!I61,original_projection,3,TRUE)</f>
        <v>0.04</v>
      </c>
      <c r="K73" s="30">
        <f>VLOOKUP(Data!J61,original_projection,3,TRUE)</f>
        <v>-0.02</v>
      </c>
      <c r="L73" s="30">
        <f>VLOOKUP(Data!K61,original_projection,3,TRUE)</f>
        <v>0.04</v>
      </c>
      <c r="M73" s="30">
        <f>VLOOKUP(Data!L61,original_projection,3,TRUE)</f>
        <v>-0.02</v>
      </c>
      <c r="N73" s="30">
        <f>VLOOKUP(Data!M61,original_projection,3,TRUE)</f>
        <v>-0.02</v>
      </c>
      <c r="O73" s="30">
        <f>VLOOKUP(Data!N61,original_projection,3,TRUE)</f>
        <v>-0.01</v>
      </c>
      <c r="P73" s="30">
        <f>VLOOKUP(Data!O61,original_projection,3,TRUE)</f>
        <v>0.04</v>
      </c>
      <c r="Q73" s="30">
        <f>VLOOKUP(Data!P61,original_projection,3,TRUE)</f>
        <v>0.02</v>
      </c>
      <c r="R73" s="30">
        <f>VLOOKUP(Data!Q61,original_projection,3,TRUE)</f>
        <v>-0.02</v>
      </c>
      <c r="S73" s="30">
        <f>VLOOKUP(Data!R61,original_projection,3,TRUE)</f>
        <v>0</v>
      </c>
      <c r="T73" s="30">
        <f>VLOOKUP(Data!S61,original_projection,3,TRUE)</f>
        <v>-0.01</v>
      </c>
      <c r="U73" s="30">
        <f>VLOOKUP(Data!T61,original_projection,3,TRUE)</f>
        <v>0.02</v>
      </c>
      <c r="V73" s="30">
        <f>VLOOKUP(Data!U61,original_projection,3,TRUE)</f>
        <v>0</v>
      </c>
      <c r="X73">
        <f t="shared" si="26"/>
        <v>59</v>
      </c>
      <c r="Z73" s="31">
        <f t="shared" si="27"/>
        <v>2500000</v>
      </c>
      <c r="AA73" s="28">
        <f t="shared" si="28"/>
        <v>2431625</v>
      </c>
      <c r="AB73" s="28">
        <f t="shared" si="29"/>
        <v>2461655.5687500001</v>
      </c>
      <c r="AC73" s="28">
        <f t="shared" si="30"/>
        <v>2492057.0150240627</v>
      </c>
      <c r="AD73" s="28">
        <f t="shared" si="31"/>
        <v>2522833.9191596098</v>
      </c>
      <c r="AE73" s="28">
        <f t="shared" si="32"/>
        <v>2478873.5381182539</v>
      </c>
      <c r="AF73" s="28">
        <f t="shared" si="33"/>
        <v>2435679.1667165435</v>
      </c>
      <c r="AG73" s="28">
        <f t="shared" si="34"/>
        <v>2369063.3415068462</v>
      </c>
      <c r="AH73" s="28">
        <f t="shared" si="35"/>
        <v>2445347.1811033669</v>
      </c>
      <c r="AI73" s="28">
        <f t="shared" si="36"/>
        <v>2378466.9357001898</v>
      </c>
      <c r="AJ73" s="28">
        <f t="shared" si="37"/>
        <v>2455053.5710297362</v>
      </c>
      <c r="AK73" s="28">
        <f t="shared" si="38"/>
        <v>2387907.8558620731</v>
      </c>
      <c r="AL73" s="28">
        <f t="shared" si="39"/>
        <v>2322598.5760042453</v>
      </c>
      <c r="AM73" s="28">
        <f t="shared" si="40"/>
        <v>2282127.2958173715</v>
      </c>
      <c r="AN73" s="28">
        <f t="shared" si="41"/>
        <v>2355611.7947426913</v>
      </c>
      <c r="AO73" s="28">
        <f t="shared" si="42"/>
        <v>2384703.6004077634</v>
      </c>
      <c r="AP73" s="28">
        <f t="shared" si="43"/>
        <v>2319481.9569366113</v>
      </c>
      <c r="AQ73" s="28">
        <f t="shared" si="44"/>
        <v>2302085.8422595868</v>
      </c>
      <c r="AR73" s="28">
        <f t="shared" si="45"/>
        <v>2261971.9964582133</v>
      </c>
      <c r="AS73" s="28">
        <f t="shared" si="46"/>
        <v>2289907.3506144728</v>
      </c>
      <c r="AT73" s="28">
        <f t="shared" si="47"/>
        <v>2272733.0454848642</v>
      </c>
      <c r="AU73" s="19"/>
      <c r="AV73" s="27">
        <f t="shared" si="24"/>
        <v>59</v>
      </c>
      <c r="AW73" s="19"/>
      <c r="AX73" s="46">
        <f t="shared" si="48"/>
        <v>360073.93867780728</v>
      </c>
    </row>
    <row r="74" spans="1:50" x14ac:dyDescent="0.2">
      <c r="A74">
        <f t="shared" si="25"/>
        <v>60</v>
      </c>
      <c r="C74" s="30">
        <f>VLOOKUP(Data!B62,original_projection,3,TRUE)</f>
        <v>0.04</v>
      </c>
      <c r="D74" s="30">
        <f>VLOOKUP(Data!C62,original_projection,3,TRUE)</f>
        <v>-0.01</v>
      </c>
      <c r="E74" s="30">
        <f>VLOOKUP(Data!D62,original_projection,3,TRUE)</f>
        <v>0.02</v>
      </c>
      <c r="F74" s="30">
        <f>VLOOKUP(Data!E62,original_projection,3,TRUE)</f>
        <v>0</v>
      </c>
      <c r="G74" s="30">
        <f>VLOOKUP(Data!F62,original_projection,3,TRUE)</f>
        <v>0.02</v>
      </c>
      <c r="H74" s="30">
        <f>VLOOKUP(Data!G62,original_projection,3,TRUE)</f>
        <v>-0.01</v>
      </c>
      <c r="I74" s="30">
        <f>VLOOKUP(Data!H62,original_projection,3,TRUE)</f>
        <v>0</v>
      </c>
      <c r="J74" s="30">
        <f>VLOOKUP(Data!I62,original_projection,3,TRUE)</f>
        <v>0</v>
      </c>
      <c r="K74" s="30">
        <f>VLOOKUP(Data!J62,original_projection,3,TRUE)</f>
        <v>0.02</v>
      </c>
      <c r="L74" s="30">
        <f>VLOOKUP(Data!K62,original_projection,3,TRUE)</f>
        <v>0.04</v>
      </c>
      <c r="M74" s="30">
        <f>VLOOKUP(Data!L62,original_projection,3,TRUE)</f>
        <v>-0.02</v>
      </c>
      <c r="N74" s="30">
        <f>VLOOKUP(Data!M62,original_projection,3,TRUE)</f>
        <v>0.04</v>
      </c>
      <c r="O74" s="30">
        <f>VLOOKUP(Data!N62,original_projection,3,TRUE)</f>
        <v>0.04</v>
      </c>
      <c r="P74" s="30">
        <f>VLOOKUP(Data!O62,original_projection,3,TRUE)</f>
        <v>-0.01</v>
      </c>
      <c r="Q74" s="30">
        <f>VLOOKUP(Data!P62,original_projection,3,TRUE)</f>
        <v>-0.01</v>
      </c>
      <c r="R74" s="30">
        <f>VLOOKUP(Data!Q62,original_projection,3,TRUE)</f>
        <v>-0.01</v>
      </c>
      <c r="S74" s="30">
        <f>VLOOKUP(Data!R62,original_projection,3,TRUE)</f>
        <v>0.02</v>
      </c>
      <c r="T74" s="30">
        <f>VLOOKUP(Data!S62,original_projection,3,TRUE)</f>
        <v>0</v>
      </c>
      <c r="U74" s="30">
        <f>VLOOKUP(Data!T62,original_projection,3,TRUE)</f>
        <v>0.02</v>
      </c>
      <c r="V74" s="30">
        <f>VLOOKUP(Data!U62,original_projection,3,TRUE)</f>
        <v>0.02</v>
      </c>
      <c r="X74">
        <f t="shared" si="26"/>
        <v>60</v>
      </c>
      <c r="Z74" s="31">
        <f t="shared" si="27"/>
        <v>2500000</v>
      </c>
      <c r="AA74" s="28">
        <f t="shared" si="28"/>
        <v>2580500</v>
      </c>
      <c r="AB74" s="28">
        <f t="shared" si="29"/>
        <v>2535534.7875000001</v>
      </c>
      <c r="AC74" s="28">
        <f t="shared" si="30"/>
        <v>2566848.6421256252</v>
      </c>
      <c r="AD74" s="28">
        <f t="shared" si="31"/>
        <v>2547597.2773096832</v>
      </c>
      <c r="AE74" s="28">
        <f t="shared" si="32"/>
        <v>2579060.103684458</v>
      </c>
      <c r="AF74" s="28">
        <f t="shared" si="33"/>
        <v>2534119.9813777562</v>
      </c>
      <c r="AG74" s="28">
        <f t="shared" si="34"/>
        <v>2515114.081517423</v>
      </c>
      <c r="AH74" s="28">
        <f t="shared" si="35"/>
        <v>2496250.7259060424</v>
      </c>
      <c r="AI74" s="28">
        <f t="shared" si="36"/>
        <v>2527079.4223709819</v>
      </c>
      <c r="AJ74" s="28">
        <f t="shared" si="37"/>
        <v>2608451.3797713276</v>
      </c>
      <c r="AK74" s="28">
        <f t="shared" si="38"/>
        <v>2537110.2345345821</v>
      </c>
      <c r="AL74" s="28">
        <f t="shared" si="39"/>
        <v>2618805.1840865961</v>
      </c>
      <c r="AM74" s="28">
        <f t="shared" si="40"/>
        <v>2703130.7110141846</v>
      </c>
      <c r="AN74" s="28">
        <f t="shared" si="41"/>
        <v>2656028.6583747626</v>
      </c>
      <c r="AO74" s="28">
        <f t="shared" si="42"/>
        <v>2609747.3590025823</v>
      </c>
      <c r="AP74" s="28">
        <f t="shared" si="43"/>
        <v>2564272.5112719624</v>
      </c>
      <c r="AQ74" s="28">
        <f t="shared" si="44"/>
        <v>2595941.2767861714</v>
      </c>
      <c r="AR74" s="28">
        <f t="shared" si="45"/>
        <v>2576471.7172102751</v>
      </c>
      <c r="AS74" s="28">
        <f t="shared" si="46"/>
        <v>2608291.1429178221</v>
      </c>
      <c r="AT74" s="28">
        <f t="shared" si="47"/>
        <v>2640503.5385328573</v>
      </c>
      <c r="AU74" s="19"/>
      <c r="AV74" s="27">
        <f t="shared" si="24"/>
        <v>164</v>
      </c>
      <c r="AW74" s="19"/>
      <c r="AX74" s="46">
        <f t="shared" si="48"/>
        <v>389930.92243296036</v>
      </c>
    </row>
    <row r="75" spans="1:50" x14ac:dyDescent="0.2">
      <c r="A75">
        <f t="shared" si="25"/>
        <v>61</v>
      </c>
      <c r="C75" s="30">
        <f>VLOOKUP(Data!B63,original_projection,3,TRUE)</f>
        <v>-0.01</v>
      </c>
      <c r="D75" s="30">
        <f>VLOOKUP(Data!C63,original_projection,3,TRUE)</f>
        <v>-0.01</v>
      </c>
      <c r="E75" s="30">
        <f>VLOOKUP(Data!D63,original_projection,3,TRUE)</f>
        <v>-0.02</v>
      </c>
      <c r="F75" s="30">
        <f>VLOOKUP(Data!E63,original_projection,3,TRUE)</f>
        <v>-0.01</v>
      </c>
      <c r="G75" s="30">
        <f>VLOOKUP(Data!F63,original_projection,3,TRUE)</f>
        <v>0</v>
      </c>
      <c r="H75" s="30">
        <f>VLOOKUP(Data!G63,original_projection,3,TRUE)</f>
        <v>-0.02</v>
      </c>
      <c r="I75" s="30">
        <f>VLOOKUP(Data!H63,original_projection,3,TRUE)</f>
        <v>0.04</v>
      </c>
      <c r="J75" s="30">
        <f>VLOOKUP(Data!I63,original_projection,3,TRUE)</f>
        <v>0.04</v>
      </c>
      <c r="K75" s="30">
        <f>VLOOKUP(Data!J63,original_projection,3,TRUE)</f>
        <v>-0.01</v>
      </c>
      <c r="L75" s="30">
        <f>VLOOKUP(Data!K63,original_projection,3,TRUE)</f>
        <v>0</v>
      </c>
      <c r="M75" s="30">
        <f>VLOOKUP(Data!L63,original_projection,3,TRUE)</f>
        <v>-0.01</v>
      </c>
      <c r="N75" s="30">
        <f>VLOOKUP(Data!M63,original_projection,3,TRUE)</f>
        <v>0.04</v>
      </c>
      <c r="O75" s="30">
        <f>VLOOKUP(Data!N63,original_projection,3,TRUE)</f>
        <v>0</v>
      </c>
      <c r="P75" s="30">
        <f>VLOOKUP(Data!O63,original_projection,3,TRUE)</f>
        <v>-0.02</v>
      </c>
      <c r="Q75" s="30">
        <f>VLOOKUP(Data!P63,original_projection,3,TRUE)</f>
        <v>0.04</v>
      </c>
      <c r="R75" s="30">
        <f>VLOOKUP(Data!Q63,original_projection,3,TRUE)</f>
        <v>0.02</v>
      </c>
      <c r="S75" s="30">
        <f>VLOOKUP(Data!R63,original_projection,3,TRUE)</f>
        <v>-0.01</v>
      </c>
      <c r="T75" s="30">
        <f>VLOOKUP(Data!S63,original_projection,3,TRUE)</f>
        <v>0.04</v>
      </c>
      <c r="U75" s="30">
        <f>VLOOKUP(Data!T63,original_projection,3,TRUE)</f>
        <v>-0.01</v>
      </c>
      <c r="V75" s="30">
        <f>VLOOKUP(Data!U63,original_projection,3,TRUE)</f>
        <v>-0.02</v>
      </c>
      <c r="X75">
        <f t="shared" si="26"/>
        <v>61</v>
      </c>
      <c r="Z75" s="31">
        <f t="shared" si="27"/>
        <v>2500000</v>
      </c>
      <c r="AA75" s="28">
        <f t="shared" si="28"/>
        <v>2456437.5</v>
      </c>
      <c r="AB75" s="28">
        <f t="shared" si="29"/>
        <v>2413634.0765625001</v>
      </c>
      <c r="AC75" s="28">
        <f t="shared" si="30"/>
        <v>2347621.184568516</v>
      </c>
      <c r="AD75" s="28">
        <f t="shared" si="31"/>
        <v>2306713.8854274098</v>
      </c>
      <c r="AE75" s="28">
        <f t="shared" si="32"/>
        <v>2289413.5312867044</v>
      </c>
      <c r="AF75" s="28">
        <f t="shared" si="33"/>
        <v>2226798.0712060127</v>
      </c>
      <c r="AG75" s="28">
        <f t="shared" si="34"/>
        <v>2298500.9690988464</v>
      </c>
      <c r="AH75" s="28">
        <f t="shared" si="35"/>
        <v>2372512.7003038293</v>
      </c>
      <c r="AI75" s="28">
        <f t="shared" si="36"/>
        <v>2331171.666501035</v>
      </c>
      <c r="AJ75" s="28">
        <f t="shared" si="37"/>
        <v>2313687.8790022773</v>
      </c>
      <c r="AK75" s="28">
        <f t="shared" si="38"/>
        <v>2273371.8677106625</v>
      </c>
      <c r="AL75" s="28">
        <f t="shared" si="39"/>
        <v>2346574.4418509463</v>
      </c>
      <c r="AM75" s="28">
        <f t="shared" si="40"/>
        <v>2328975.1335370643</v>
      </c>
      <c r="AN75" s="28">
        <f t="shared" si="41"/>
        <v>2265277.663634826</v>
      </c>
      <c r="AO75" s="28">
        <f t="shared" si="42"/>
        <v>2338219.6044038674</v>
      </c>
      <c r="AP75" s="28">
        <f t="shared" si="43"/>
        <v>2367096.6165182553</v>
      </c>
      <c r="AQ75" s="28">
        <f t="shared" si="44"/>
        <v>2325849.9579754248</v>
      </c>
      <c r="AR75" s="28">
        <f t="shared" si="45"/>
        <v>2400742.3266222337</v>
      </c>
      <c r="AS75" s="28">
        <f t="shared" si="46"/>
        <v>2358909.3915808415</v>
      </c>
      <c r="AT75" s="28">
        <f t="shared" si="47"/>
        <v>2294393.2197211054</v>
      </c>
      <c r="AU75" s="19"/>
      <c r="AV75" s="27">
        <f t="shared" si="24"/>
        <v>68</v>
      </c>
      <c r="AW75" s="19"/>
      <c r="AX75" s="46">
        <f t="shared" si="48"/>
        <v>352563.48882251146</v>
      </c>
    </row>
    <row r="76" spans="1:50" x14ac:dyDescent="0.2">
      <c r="A76">
        <f t="shared" si="25"/>
        <v>62</v>
      </c>
      <c r="C76" s="30">
        <f>VLOOKUP(Data!B64,original_projection,3,TRUE)</f>
        <v>0.02</v>
      </c>
      <c r="D76" s="30">
        <f>VLOOKUP(Data!C64,original_projection,3,TRUE)</f>
        <v>-0.01</v>
      </c>
      <c r="E76" s="30">
        <f>VLOOKUP(Data!D64,original_projection,3,TRUE)</f>
        <v>0.04</v>
      </c>
      <c r="F76" s="30">
        <f>VLOOKUP(Data!E64,original_projection,3,TRUE)</f>
        <v>-0.02</v>
      </c>
      <c r="G76" s="30">
        <f>VLOOKUP(Data!F64,original_projection,3,TRUE)</f>
        <v>-0.02</v>
      </c>
      <c r="H76" s="30">
        <f>VLOOKUP(Data!G64,original_projection,3,TRUE)</f>
        <v>-0.01</v>
      </c>
      <c r="I76" s="30">
        <f>VLOOKUP(Data!H64,original_projection,3,TRUE)</f>
        <v>0</v>
      </c>
      <c r="J76" s="30">
        <f>VLOOKUP(Data!I64,original_projection,3,TRUE)</f>
        <v>-0.01</v>
      </c>
      <c r="K76" s="30">
        <f>VLOOKUP(Data!J64,original_projection,3,TRUE)</f>
        <v>-0.02</v>
      </c>
      <c r="L76" s="30">
        <f>VLOOKUP(Data!K64,original_projection,3,TRUE)</f>
        <v>0.02</v>
      </c>
      <c r="M76" s="30">
        <f>VLOOKUP(Data!L64,original_projection,3,TRUE)</f>
        <v>0.02</v>
      </c>
      <c r="N76" s="30">
        <f>VLOOKUP(Data!M64,original_projection,3,TRUE)</f>
        <v>-0.01</v>
      </c>
      <c r="O76" s="30">
        <f>VLOOKUP(Data!N64,original_projection,3,TRUE)</f>
        <v>0.02</v>
      </c>
      <c r="P76" s="30">
        <f>VLOOKUP(Data!O64,original_projection,3,TRUE)</f>
        <v>0.02</v>
      </c>
      <c r="Q76" s="30">
        <f>VLOOKUP(Data!P64,original_projection,3,TRUE)</f>
        <v>0</v>
      </c>
      <c r="R76" s="30">
        <f>VLOOKUP(Data!Q64,original_projection,3,TRUE)</f>
        <v>-0.02</v>
      </c>
      <c r="S76" s="30">
        <f>VLOOKUP(Data!R64,original_projection,3,TRUE)</f>
        <v>-0.01</v>
      </c>
      <c r="T76" s="30">
        <f>VLOOKUP(Data!S64,original_projection,3,TRUE)</f>
        <v>0.02</v>
      </c>
      <c r="U76" s="30">
        <f>VLOOKUP(Data!T64,original_projection,3,TRUE)</f>
        <v>0.04</v>
      </c>
      <c r="V76" s="30">
        <f>VLOOKUP(Data!U64,original_projection,3,TRUE)</f>
        <v>-0.02</v>
      </c>
      <c r="X76">
        <f t="shared" si="26"/>
        <v>62</v>
      </c>
      <c r="Z76" s="31">
        <f t="shared" si="27"/>
        <v>2500000</v>
      </c>
      <c r="AA76" s="28">
        <f t="shared" si="28"/>
        <v>2530875</v>
      </c>
      <c r="AB76" s="28">
        <f t="shared" si="29"/>
        <v>2486774.5031250003</v>
      </c>
      <c r="AC76" s="28">
        <f t="shared" si="30"/>
        <v>2566848.6421256256</v>
      </c>
      <c r="AD76" s="28">
        <f t="shared" si="31"/>
        <v>2496645.3317634896</v>
      </c>
      <c r="AE76" s="28">
        <f t="shared" si="32"/>
        <v>2428362.0819397583</v>
      </c>
      <c r="AF76" s="28">
        <f t="shared" si="33"/>
        <v>2386047.872661958</v>
      </c>
      <c r="AG76" s="28">
        <f t="shared" si="34"/>
        <v>2368152.5136169936</v>
      </c>
      <c r="AH76" s="28">
        <f t="shared" si="35"/>
        <v>2326887.4560672175</v>
      </c>
      <c r="AI76" s="28">
        <f t="shared" si="36"/>
        <v>2263247.0841437792</v>
      </c>
      <c r="AJ76" s="28">
        <f t="shared" si="37"/>
        <v>2291198.1856329553</v>
      </c>
      <c r="AK76" s="28">
        <f t="shared" si="38"/>
        <v>2319494.4832255226</v>
      </c>
      <c r="AL76" s="28">
        <f t="shared" si="39"/>
        <v>2279077.291855318</v>
      </c>
      <c r="AM76" s="28">
        <f t="shared" si="40"/>
        <v>2307223.8964097309</v>
      </c>
      <c r="AN76" s="28">
        <f t="shared" si="41"/>
        <v>2335718.111530391</v>
      </c>
      <c r="AO76" s="28">
        <f t="shared" si="42"/>
        <v>2318200.2256939132</v>
      </c>
      <c r="AP76" s="28">
        <f t="shared" si="43"/>
        <v>2254797.4495211844</v>
      </c>
      <c r="AQ76" s="28">
        <f t="shared" si="44"/>
        <v>2215507.6039632778</v>
      </c>
      <c r="AR76" s="28">
        <f t="shared" si="45"/>
        <v>2242869.1228722245</v>
      </c>
      <c r="AS76" s="28">
        <f t="shared" si="46"/>
        <v>2315089.5086287102</v>
      </c>
      <c r="AT76" s="28">
        <f t="shared" si="47"/>
        <v>2251771.8105677152</v>
      </c>
      <c r="AU76" s="19"/>
      <c r="AV76" s="27">
        <f t="shared" si="24"/>
        <v>50</v>
      </c>
      <c r="AW76" s="19"/>
      <c r="AX76" s="46">
        <f t="shared" si="48"/>
        <v>355048.77714366314</v>
      </c>
    </row>
    <row r="77" spans="1:50" x14ac:dyDescent="0.2">
      <c r="A77">
        <f t="shared" si="25"/>
        <v>63</v>
      </c>
      <c r="C77" s="30">
        <f>VLOOKUP(Data!B65,original_projection,3,TRUE)</f>
        <v>-0.02</v>
      </c>
      <c r="D77" s="30">
        <f>VLOOKUP(Data!C65,original_projection,3,TRUE)</f>
        <v>0.02</v>
      </c>
      <c r="E77" s="30">
        <f>VLOOKUP(Data!D65,original_projection,3,TRUE)</f>
        <v>-0.02</v>
      </c>
      <c r="F77" s="30">
        <f>VLOOKUP(Data!E65,original_projection,3,TRUE)</f>
        <v>0</v>
      </c>
      <c r="G77" s="30">
        <f>VLOOKUP(Data!F65,original_projection,3,TRUE)</f>
        <v>-0.02</v>
      </c>
      <c r="H77" s="30">
        <f>VLOOKUP(Data!G65,original_projection,3,TRUE)</f>
        <v>0.02</v>
      </c>
      <c r="I77" s="30">
        <f>VLOOKUP(Data!H65,original_projection,3,TRUE)</f>
        <v>-0.01</v>
      </c>
      <c r="J77" s="30">
        <f>VLOOKUP(Data!I65,original_projection,3,TRUE)</f>
        <v>0.02</v>
      </c>
      <c r="K77" s="30">
        <f>VLOOKUP(Data!J65,original_projection,3,TRUE)</f>
        <v>0</v>
      </c>
      <c r="L77" s="30">
        <f>VLOOKUP(Data!K65,original_projection,3,TRUE)</f>
        <v>0.04</v>
      </c>
      <c r="M77" s="30">
        <f>VLOOKUP(Data!L65,original_projection,3,TRUE)</f>
        <v>0</v>
      </c>
      <c r="N77" s="30">
        <f>VLOOKUP(Data!M65,original_projection,3,TRUE)</f>
        <v>0</v>
      </c>
      <c r="O77" s="30">
        <f>VLOOKUP(Data!N65,original_projection,3,TRUE)</f>
        <v>-0.02</v>
      </c>
      <c r="P77" s="30">
        <f>VLOOKUP(Data!O65,original_projection,3,TRUE)</f>
        <v>-0.02</v>
      </c>
      <c r="Q77" s="30">
        <f>VLOOKUP(Data!P65,original_projection,3,TRUE)</f>
        <v>-0.02</v>
      </c>
      <c r="R77" s="30">
        <f>VLOOKUP(Data!Q65,original_projection,3,TRUE)</f>
        <v>0.04</v>
      </c>
      <c r="S77" s="30">
        <f>VLOOKUP(Data!R65,original_projection,3,TRUE)</f>
        <v>0.02</v>
      </c>
      <c r="T77" s="30">
        <f>VLOOKUP(Data!S65,original_projection,3,TRUE)</f>
        <v>0.04</v>
      </c>
      <c r="U77" s="30">
        <f>VLOOKUP(Data!T65,original_projection,3,TRUE)</f>
        <v>-0.02</v>
      </c>
      <c r="V77" s="30">
        <f>VLOOKUP(Data!U65,original_projection,3,TRUE)</f>
        <v>-0.01</v>
      </c>
      <c r="X77">
        <f t="shared" si="26"/>
        <v>63</v>
      </c>
      <c r="Z77" s="31">
        <f t="shared" si="27"/>
        <v>2500000</v>
      </c>
      <c r="AA77" s="28">
        <f t="shared" si="28"/>
        <v>2431625</v>
      </c>
      <c r="AB77" s="28">
        <f t="shared" si="29"/>
        <v>2461655.5687500001</v>
      </c>
      <c r="AC77" s="28">
        <f t="shared" si="30"/>
        <v>2394329.2889446877</v>
      </c>
      <c r="AD77" s="28">
        <f t="shared" si="31"/>
        <v>2376371.8192776027</v>
      </c>
      <c r="AE77" s="28">
        <f t="shared" si="32"/>
        <v>2311378.0500203604</v>
      </c>
      <c r="AF77" s="28">
        <f t="shared" si="33"/>
        <v>2339923.5689381119</v>
      </c>
      <c r="AG77" s="28">
        <f t="shared" si="34"/>
        <v>2299150.4007493653</v>
      </c>
      <c r="AH77" s="28">
        <f t="shared" si="35"/>
        <v>2327544.9081986202</v>
      </c>
      <c r="AI77" s="28">
        <f t="shared" si="36"/>
        <v>2310088.3213871308</v>
      </c>
      <c r="AJ77" s="28">
        <f t="shared" si="37"/>
        <v>2384473.1653357963</v>
      </c>
      <c r="AK77" s="28">
        <f t="shared" si="38"/>
        <v>2366589.6165957781</v>
      </c>
      <c r="AL77" s="28">
        <f t="shared" si="39"/>
        <v>2348840.1944713099</v>
      </c>
      <c r="AM77" s="28">
        <f t="shared" si="40"/>
        <v>2284599.4151525195</v>
      </c>
      <c r="AN77" s="28">
        <f t="shared" si="41"/>
        <v>2222115.6211480983</v>
      </c>
      <c r="AO77" s="28">
        <f t="shared" si="42"/>
        <v>2161340.7589096981</v>
      </c>
      <c r="AP77" s="28">
        <f t="shared" si="43"/>
        <v>2230935.9313465906</v>
      </c>
      <c r="AQ77" s="28">
        <f t="shared" si="44"/>
        <v>2258487.9900987209</v>
      </c>
      <c r="AR77" s="28">
        <f t="shared" si="45"/>
        <v>2331211.3033798998</v>
      </c>
      <c r="AS77" s="28">
        <f t="shared" si="46"/>
        <v>2267452.6742324596</v>
      </c>
      <c r="AT77" s="28">
        <f t="shared" si="47"/>
        <v>2227942.3113839589</v>
      </c>
      <c r="AU77" s="19"/>
      <c r="AV77" s="27">
        <f t="shared" si="24"/>
        <v>37</v>
      </c>
      <c r="AW77" s="19"/>
      <c r="AX77" s="46">
        <f t="shared" si="48"/>
        <v>350146.51819889701</v>
      </c>
    </row>
    <row r="78" spans="1:50" x14ac:dyDescent="0.2">
      <c r="A78">
        <f t="shared" si="25"/>
        <v>64</v>
      </c>
      <c r="C78" s="30">
        <f>VLOOKUP(Data!B66,original_projection,3,TRUE)</f>
        <v>0.04</v>
      </c>
      <c r="D78" s="30">
        <f>VLOOKUP(Data!C66,original_projection,3,TRUE)</f>
        <v>0.04</v>
      </c>
      <c r="E78" s="30">
        <f>VLOOKUP(Data!D66,original_projection,3,TRUE)</f>
        <v>0.02</v>
      </c>
      <c r="F78" s="30">
        <f>VLOOKUP(Data!E66,original_projection,3,TRUE)</f>
        <v>-0.02</v>
      </c>
      <c r="G78" s="30">
        <f>VLOOKUP(Data!F66,original_projection,3,TRUE)</f>
        <v>0.04</v>
      </c>
      <c r="H78" s="30">
        <f>VLOOKUP(Data!G66,original_projection,3,TRUE)</f>
        <v>0.02</v>
      </c>
      <c r="I78" s="30">
        <f>VLOOKUP(Data!H66,original_projection,3,TRUE)</f>
        <v>0.02</v>
      </c>
      <c r="J78" s="30">
        <f>VLOOKUP(Data!I66,original_projection,3,TRUE)</f>
        <v>-0.01</v>
      </c>
      <c r="K78" s="30">
        <f>VLOOKUP(Data!J66,original_projection,3,TRUE)</f>
        <v>0.02</v>
      </c>
      <c r="L78" s="30">
        <f>VLOOKUP(Data!K66,original_projection,3,TRUE)</f>
        <v>0.04</v>
      </c>
      <c r="M78" s="30">
        <f>VLOOKUP(Data!L66,original_projection,3,TRUE)</f>
        <v>0</v>
      </c>
      <c r="N78" s="30">
        <f>VLOOKUP(Data!M66,original_projection,3,TRUE)</f>
        <v>0.02</v>
      </c>
      <c r="O78" s="30">
        <f>VLOOKUP(Data!N66,original_projection,3,TRUE)</f>
        <v>-0.01</v>
      </c>
      <c r="P78" s="30">
        <f>VLOOKUP(Data!O66,original_projection,3,TRUE)</f>
        <v>0.02</v>
      </c>
      <c r="Q78" s="30">
        <f>VLOOKUP(Data!P66,original_projection,3,TRUE)</f>
        <v>0.04</v>
      </c>
      <c r="R78" s="30">
        <f>VLOOKUP(Data!Q66,original_projection,3,TRUE)</f>
        <v>-0.01</v>
      </c>
      <c r="S78" s="30">
        <f>VLOOKUP(Data!R66,original_projection,3,TRUE)</f>
        <v>-0.02</v>
      </c>
      <c r="T78" s="30">
        <f>VLOOKUP(Data!S66,original_projection,3,TRUE)</f>
        <v>-0.02</v>
      </c>
      <c r="U78" s="30">
        <f>VLOOKUP(Data!T66,original_projection,3,TRUE)</f>
        <v>0.04</v>
      </c>
      <c r="V78" s="30">
        <f>VLOOKUP(Data!U66,original_projection,3,TRUE)</f>
        <v>0.02</v>
      </c>
      <c r="X78">
        <f t="shared" si="26"/>
        <v>64</v>
      </c>
      <c r="Z78" s="31">
        <f t="shared" si="27"/>
        <v>2500000</v>
      </c>
      <c r="AA78" s="28">
        <f t="shared" si="28"/>
        <v>2580500</v>
      </c>
      <c r="AB78" s="28">
        <f t="shared" si="29"/>
        <v>2663592.1</v>
      </c>
      <c r="AC78" s="28">
        <f t="shared" si="30"/>
        <v>2696487.4624350006</v>
      </c>
      <c r="AD78" s="28">
        <f t="shared" si="31"/>
        <v>2622738.5303374031</v>
      </c>
      <c r="AE78" s="28">
        <f t="shared" si="32"/>
        <v>2707190.7110142675</v>
      </c>
      <c r="AF78" s="28">
        <f t="shared" si="33"/>
        <v>2740624.5162952938</v>
      </c>
      <c r="AG78" s="28">
        <f t="shared" si="34"/>
        <v>2774471.2290715408</v>
      </c>
      <c r="AH78" s="28">
        <f t="shared" si="35"/>
        <v>2726126.0679049692</v>
      </c>
      <c r="AI78" s="28">
        <f t="shared" si="36"/>
        <v>2759793.7248435956</v>
      </c>
      <c r="AJ78" s="28">
        <f t="shared" si="37"/>
        <v>2848659.0827835598</v>
      </c>
      <c r="AK78" s="28">
        <f t="shared" si="38"/>
        <v>2827294.1396626835</v>
      </c>
      <c r="AL78" s="28">
        <f t="shared" si="39"/>
        <v>2862211.222287518</v>
      </c>
      <c r="AM78" s="28">
        <f t="shared" si="40"/>
        <v>2812337.1917391582</v>
      </c>
      <c r="AN78" s="28">
        <f t="shared" si="41"/>
        <v>2847069.556057137</v>
      </c>
      <c r="AO78" s="28">
        <f t="shared" si="42"/>
        <v>2938745.195762177</v>
      </c>
      <c r="AP78" s="28">
        <f t="shared" si="43"/>
        <v>2887537.5607260214</v>
      </c>
      <c r="AQ78" s="28">
        <f t="shared" si="44"/>
        <v>2808563.4084401648</v>
      </c>
      <c r="AR78" s="28">
        <f t="shared" si="45"/>
        <v>2731749.1992193265</v>
      </c>
      <c r="AS78" s="28">
        <f t="shared" si="46"/>
        <v>2819711.5234341891</v>
      </c>
      <c r="AT78" s="28">
        <f t="shared" si="47"/>
        <v>2854534.9607486017</v>
      </c>
      <c r="AU78" s="19"/>
      <c r="AV78" s="27">
        <f t="shared" si="24"/>
        <v>187</v>
      </c>
      <c r="AW78" s="19"/>
      <c r="AX78" s="46">
        <f t="shared" si="48"/>
        <v>419470.55956747558</v>
      </c>
    </row>
    <row r="79" spans="1:50" x14ac:dyDescent="0.2">
      <c r="A79">
        <f t="shared" si="25"/>
        <v>65</v>
      </c>
      <c r="C79" s="30">
        <f>VLOOKUP(Data!B67,original_projection,3,TRUE)</f>
        <v>-0.01</v>
      </c>
      <c r="D79" s="30">
        <f>VLOOKUP(Data!C67,original_projection,3,TRUE)</f>
        <v>0</v>
      </c>
      <c r="E79" s="30">
        <f>VLOOKUP(Data!D67,original_projection,3,TRUE)</f>
        <v>-0.02</v>
      </c>
      <c r="F79" s="30">
        <f>VLOOKUP(Data!E67,original_projection,3,TRUE)</f>
        <v>0</v>
      </c>
      <c r="G79" s="30">
        <f>VLOOKUP(Data!F67,original_projection,3,TRUE)</f>
        <v>0.04</v>
      </c>
      <c r="H79" s="30">
        <f>VLOOKUP(Data!G67,original_projection,3,TRUE)</f>
        <v>0</v>
      </c>
      <c r="I79" s="30">
        <f>VLOOKUP(Data!H67,original_projection,3,TRUE)</f>
        <v>-0.02</v>
      </c>
      <c r="J79" s="30">
        <f>VLOOKUP(Data!I67,original_projection,3,TRUE)</f>
        <v>0</v>
      </c>
      <c r="K79" s="30">
        <f>VLOOKUP(Data!J67,original_projection,3,TRUE)</f>
        <v>0.02</v>
      </c>
      <c r="L79" s="30">
        <f>VLOOKUP(Data!K67,original_projection,3,TRUE)</f>
        <v>-0.02</v>
      </c>
      <c r="M79" s="30">
        <f>VLOOKUP(Data!L67,original_projection,3,TRUE)</f>
        <v>0</v>
      </c>
      <c r="N79" s="30">
        <f>VLOOKUP(Data!M67,original_projection,3,TRUE)</f>
        <v>0</v>
      </c>
      <c r="O79" s="30">
        <f>VLOOKUP(Data!N67,original_projection,3,TRUE)</f>
        <v>0</v>
      </c>
      <c r="P79" s="30">
        <f>VLOOKUP(Data!O67,original_projection,3,TRUE)</f>
        <v>0</v>
      </c>
      <c r="Q79" s="30">
        <f>VLOOKUP(Data!P67,original_projection,3,TRUE)</f>
        <v>-0.02</v>
      </c>
      <c r="R79" s="30">
        <f>VLOOKUP(Data!Q67,original_projection,3,TRUE)</f>
        <v>-0.02</v>
      </c>
      <c r="S79" s="30">
        <f>VLOOKUP(Data!R67,original_projection,3,TRUE)</f>
        <v>-0.02</v>
      </c>
      <c r="T79" s="30">
        <f>VLOOKUP(Data!S67,original_projection,3,TRUE)</f>
        <v>-0.01</v>
      </c>
      <c r="U79" s="30">
        <f>VLOOKUP(Data!T67,original_projection,3,TRUE)</f>
        <v>-0.02</v>
      </c>
      <c r="V79" s="30">
        <f>VLOOKUP(Data!U67,original_projection,3,TRUE)</f>
        <v>-0.02</v>
      </c>
      <c r="X79">
        <f t="shared" si="26"/>
        <v>65</v>
      </c>
      <c r="Z79" s="31">
        <f t="shared" ref="Z79:Z110" si="49">initial_value</f>
        <v>2500000</v>
      </c>
      <c r="AA79" s="28">
        <f t="shared" ref="AA79:AA110" si="50">Z79*(1+C79)*(1-amc)</f>
        <v>2456437.5</v>
      </c>
      <c r="AB79" s="28">
        <f t="shared" ref="AB79:AB110" si="51">AA79*(1+D79)*(1-amc)</f>
        <v>2438014.21875</v>
      </c>
      <c r="AC79" s="28">
        <f t="shared" ref="AC79:AC110" si="52">AB79*(1+E79)*(1-amc)</f>
        <v>2371334.5298671876</v>
      </c>
      <c r="AD79" s="28">
        <f t="shared" ref="AD79:AD110" si="53">AC79*(1+F79)*(1-amc)</f>
        <v>2353549.520893184</v>
      </c>
      <c r="AE79" s="28">
        <f t="shared" ref="AE79:AE110" si="54">AD79*(1+G79)*(1-amc)</f>
        <v>2429333.8154659448</v>
      </c>
      <c r="AF79" s="28">
        <f t="shared" ref="AF79:AF110" si="55">AE79*(1+H79)*(1-amc)</f>
        <v>2411113.8118499503</v>
      </c>
      <c r="AG79" s="28">
        <f t="shared" ref="AG79:AG110" si="56">AF79*(1+I79)*(1-amc)</f>
        <v>2345169.8490958544</v>
      </c>
      <c r="AH79" s="28">
        <f t="shared" ref="AH79:AH110" si="57">AG79*(1+J79)*(1-amc)</f>
        <v>2327581.0752276354</v>
      </c>
      <c r="AI79" s="28">
        <f t="shared" ref="AI79:AI110" si="58">AH79*(1+K79)*(1-amc)</f>
        <v>2356326.7015066966</v>
      </c>
      <c r="AJ79" s="28">
        <f t="shared" ref="AJ79:AJ110" si="59">AI79*(1+L79)*(1-amc)</f>
        <v>2291881.1662204885</v>
      </c>
      <c r="AK79" s="28">
        <f t="shared" ref="AK79:AK110" si="60">AJ79*(1+M79)*(1-amc)</f>
        <v>2274692.0574738351</v>
      </c>
      <c r="AL79" s="28">
        <f t="shared" ref="AL79:AL110" si="61">AK79*(1+N79)*(1-amc)</f>
        <v>2257631.8670427813</v>
      </c>
      <c r="AM79" s="28">
        <f t="shared" ref="AM79:AM110" si="62">AL79*(1+O79)*(1-amc)</f>
        <v>2240699.6280399607</v>
      </c>
      <c r="AN79" s="28">
        <f t="shared" ref="AN79:AN110" si="63">AM79*(1+P79)*(1-amc)</f>
        <v>2223894.3808296612</v>
      </c>
      <c r="AO79" s="28">
        <f t="shared" ref="AO79:AO110" si="64">AN79*(1+Q79)*(1-amc)</f>
        <v>2163070.8695139699</v>
      </c>
      <c r="AP79" s="28">
        <f t="shared" ref="AP79:AP110" si="65">AO79*(1+R79)*(1-amc)</f>
        <v>2103910.8812327627</v>
      </c>
      <c r="AQ79" s="28">
        <f t="shared" ref="AQ79:AQ110" si="66">AP79*(1+S79)*(1-amc)</f>
        <v>2046368.9186310468</v>
      </c>
      <c r="AR79" s="28">
        <f t="shared" ref="AR79:AR110" si="67">AQ79*(1+T79)*(1-amc)</f>
        <v>2010710.9402239011</v>
      </c>
      <c r="AS79" s="28">
        <f t="shared" ref="AS79:AS110" si="68">AR79*(1+U79)*(1-amc)</f>
        <v>1955717.9960087775</v>
      </c>
      <c r="AT79" s="28">
        <f t="shared" ref="AT79:AT110" si="69">AS79*(1+V79)*(1-amc)</f>
        <v>1902229.1088179376</v>
      </c>
      <c r="AU79" s="19"/>
      <c r="AV79" s="27">
        <f t="shared" si="24"/>
        <v>2</v>
      </c>
      <c r="AW79" s="19"/>
      <c r="AX79" s="46">
        <f t="shared" ref="AX79:AX110" si="70">SUM(AA79:AT79)*amc/(1-amc)</f>
        <v>339745.60833771969</v>
      </c>
    </row>
    <row r="80" spans="1:50" x14ac:dyDescent="0.2">
      <c r="A80">
        <f t="shared" si="25"/>
        <v>66</v>
      </c>
      <c r="C80" s="30">
        <f>VLOOKUP(Data!B68,original_projection,3,TRUE)</f>
        <v>-0.02</v>
      </c>
      <c r="D80" s="30">
        <f>VLOOKUP(Data!C68,original_projection,3,TRUE)</f>
        <v>-0.01</v>
      </c>
      <c r="E80" s="30">
        <f>VLOOKUP(Data!D68,original_projection,3,TRUE)</f>
        <v>0.02</v>
      </c>
      <c r="F80" s="30">
        <f>VLOOKUP(Data!E68,original_projection,3,TRUE)</f>
        <v>-0.01</v>
      </c>
      <c r="G80" s="30">
        <f>VLOOKUP(Data!F68,original_projection,3,TRUE)</f>
        <v>-0.02</v>
      </c>
      <c r="H80" s="30">
        <f>VLOOKUP(Data!G68,original_projection,3,TRUE)</f>
        <v>0.04</v>
      </c>
      <c r="I80" s="30">
        <f>VLOOKUP(Data!H68,original_projection,3,TRUE)</f>
        <v>0.04</v>
      </c>
      <c r="J80" s="30">
        <f>VLOOKUP(Data!I68,original_projection,3,TRUE)</f>
        <v>0.02</v>
      </c>
      <c r="K80" s="30">
        <f>VLOOKUP(Data!J68,original_projection,3,TRUE)</f>
        <v>0</v>
      </c>
      <c r="L80" s="30">
        <f>VLOOKUP(Data!K68,original_projection,3,TRUE)</f>
        <v>0.04</v>
      </c>
      <c r="M80" s="30">
        <f>VLOOKUP(Data!L68,original_projection,3,TRUE)</f>
        <v>-0.01</v>
      </c>
      <c r="N80" s="30">
        <f>VLOOKUP(Data!M68,original_projection,3,TRUE)</f>
        <v>-0.01</v>
      </c>
      <c r="O80" s="30">
        <f>VLOOKUP(Data!N68,original_projection,3,TRUE)</f>
        <v>0.04</v>
      </c>
      <c r="P80" s="30">
        <f>VLOOKUP(Data!O68,original_projection,3,TRUE)</f>
        <v>0.04</v>
      </c>
      <c r="Q80" s="30">
        <f>VLOOKUP(Data!P68,original_projection,3,TRUE)</f>
        <v>0.04</v>
      </c>
      <c r="R80" s="30">
        <f>VLOOKUP(Data!Q68,original_projection,3,TRUE)</f>
        <v>0.02</v>
      </c>
      <c r="S80" s="30">
        <f>VLOOKUP(Data!R68,original_projection,3,TRUE)</f>
        <v>-0.02</v>
      </c>
      <c r="T80" s="30">
        <f>VLOOKUP(Data!S68,original_projection,3,TRUE)</f>
        <v>0.02</v>
      </c>
      <c r="U80" s="30">
        <f>VLOOKUP(Data!T68,original_projection,3,TRUE)</f>
        <v>-0.02</v>
      </c>
      <c r="V80" s="30">
        <f>VLOOKUP(Data!U68,original_projection,3,TRUE)</f>
        <v>-0.01</v>
      </c>
      <c r="X80">
        <f t="shared" si="26"/>
        <v>66</v>
      </c>
      <c r="Z80" s="31">
        <f t="shared" si="49"/>
        <v>2500000</v>
      </c>
      <c r="AA80" s="28">
        <f t="shared" si="50"/>
        <v>2431625</v>
      </c>
      <c r="AB80" s="28">
        <f t="shared" si="51"/>
        <v>2389253.9343750002</v>
      </c>
      <c r="AC80" s="28">
        <f t="shared" si="52"/>
        <v>2418761.2204645318</v>
      </c>
      <c r="AD80" s="28">
        <f t="shared" si="53"/>
        <v>2376614.3061979376</v>
      </c>
      <c r="AE80" s="28">
        <f t="shared" si="54"/>
        <v>2311613.9049234241</v>
      </c>
      <c r="AF80" s="28">
        <f t="shared" si="55"/>
        <v>2386047.8726619584</v>
      </c>
      <c r="AG80" s="28">
        <f t="shared" si="56"/>
        <v>2462878.6141616739</v>
      </c>
      <c r="AH80" s="28">
        <f t="shared" si="57"/>
        <v>2493295.1650465708</v>
      </c>
      <c r="AI80" s="28">
        <f t="shared" si="58"/>
        <v>2474595.4513087217</v>
      </c>
      <c r="AJ80" s="28">
        <f t="shared" si="59"/>
        <v>2554277.4248408629</v>
      </c>
      <c r="AK80" s="28">
        <f t="shared" si="60"/>
        <v>2509769.1407130109</v>
      </c>
      <c r="AL80" s="28">
        <f t="shared" si="61"/>
        <v>2466036.4134360868</v>
      </c>
      <c r="AM80" s="28">
        <f t="shared" si="62"/>
        <v>2545442.7859487291</v>
      </c>
      <c r="AN80" s="28">
        <f t="shared" si="63"/>
        <v>2627406.0436562784</v>
      </c>
      <c r="AO80" s="28">
        <f t="shared" si="64"/>
        <v>2712008.5182620105</v>
      </c>
      <c r="AP80" s="28">
        <f t="shared" si="65"/>
        <v>2745501.8234625468</v>
      </c>
      <c r="AQ80" s="28">
        <f t="shared" si="66"/>
        <v>2670412.3485908462</v>
      </c>
      <c r="AR80" s="28">
        <f t="shared" si="67"/>
        <v>2703391.9410959431</v>
      </c>
      <c r="AS80" s="28">
        <f t="shared" si="68"/>
        <v>2629454.1715069693</v>
      </c>
      <c r="AT80" s="28">
        <f t="shared" si="69"/>
        <v>2583635.9325684602</v>
      </c>
      <c r="AU80" s="19"/>
      <c r="AV80" s="27">
        <f t="shared" ref="AV80:AV143" si="71">RANK(AT80,$AT$15:$AT$214,1)</f>
        <v>151</v>
      </c>
      <c r="AW80" s="19"/>
      <c r="AX80" s="46">
        <f t="shared" si="70"/>
        <v>381551.80362635938</v>
      </c>
    </row>
    <row r="81" spans="1:50" x14ac:dyDescent="0.2">
      <c r="A81">
        <f t="shared" ref="A81:A144" si="72">A80+1</f>
        <v>67</v>
      </c>
      <c r="C81" s="30">
        <f>VLOOKUP(Data!B69,original_projection,3,TRUE)</f>
        <v>-0.01</v>
      </c>
      <c r="D81" s="30">
        <f>VLOOKUP(Data!C69,original_projection,3,TRUE)</f>
        <v>0</v>
      </c>
      <c r="E81" s="30">
        <f>VLOOKUP(Data!D69,original_projection,3,TRUE)</f>
        <v>0</v>
      </c>
      <c r="F81" s="30">
        <f>VLOOKUP(Data!E69,original_projection,3,TRUE)</f>
        <v>0.04</v>
      </c>
      <c r="G81" s="30">
        <f>VLOOKUP(Data!F69,original_projection,3,TRUE)</f>
        <v>-0.01</v>
      </c>
      <c r="H81" s="30">
        <f>VLOOKUP(Data!G69,original_projection,3,TRUE)</f>
        <v>0.02</v>
      </c>
      <c r="I81" s="30">
        <f>VLOOKUP(Data!H69,original_projection,3,TRUE)</f>
        <v>0.04</v>
      </c>
      <c r="J81" s="30">
        <f>VLOOKUP(Data!I69,original_projection,3,TRUE)</f>
        <v>-0.02</v>
      </c>
      <c r="K81" s="30">
        <f>VLOOKUP(Data!J69,original_projection,3,TRUE)</f>
        <v>0</v>
      </c>
      <c r="L81" s="30">
        <f>VLOOKUP(Data!K69,original_projection,3,TRUE)</f>
        <v>0.04</v>
      </c>
      <c r="M81" s="30">
        <f>VLOOKUP(Data!L69,original_projection,3,TRUE)</f>
        <v>0</v>
      </c>
      <c r="N81" s="30">
        <f>VLOOKUP(Data!M69,original_projection,3,TRUE)</f>
        <v>0</v>
      </c>
      <c r="O81" s="30">
        <f>VLOOKUP(Data!N69,original_projection,3,TRUE)</f>
        <v>0.02</v>
      </c>
      <c r="P81" s="30">
        <f>VLOOKUP(Data!O69,original_projection,3,TRUE)</f>
        <v>-0.01</v>
      </c>
      <c r="Q81" s="30">
        <f>VLOOKUP(Data!P69,original_projection,3,TRUE)</f>
        <v>-0.02</v>
      </c>
      <c r="R81" s="30">
        <f>VLOOKUP(Data!Q69,original_projection,3,TRUE)</f>
        <v>0.04</v>
      </c>
      <c r="S81" s="30">
        <f>VLOOKUP(Data!R69,original_projection,3,TRUE)</f>
        <v>0</v>
      </c>
      <c r="T81" s="30">
        <f>VLOOKUP(Data!S69,original_projection,3,TRUE)</f>
        <v>0.04</v>
      </c>
      <c r="U81" s="30">
        <f>VLOOKUP(Data!T69,original_projection,3,TRUE)</f>
        <v>0.02</v>
      </c>
      <c r="V81" s="30">
        <f>VLOOKUP(Data!U69,original_projection,3,TRUE)</f>
        <v>-0.02</v>
      </c>
      <c r="X81">
        <f t="shared" ref="X81:X144" si="73">X80+1</f>
        <v>67</v>
      </c>
      <c r="Z81" s="31">
        <f t="shared" si="49"/>
        <v>2500000</v>
      </c>
      <c r="AA81" s="28">
        <f t="shared" si="50"/>
        <v>2456437.5</v>
      </c>
      <c r="AB81" s="28">
        <f t="shared" si="51"/>
        <v>2438014.21875</v>
      </c>
      <c r="AC81" s="28">
        <f t="shared" si="52"/>
        <v>2419729.1121093752</v>
      </c>
      <c r="AD81" s="28">
        <f t="shared" si="53"/>
        <v>2497644.3895192975</v>
      </c>
      <c r="AE81" s="28">
        <f t="shared" si="54"/>
        <v>2454122.9360319241</v>
      </c>
      <c r="AF81" s="28">
        <f t="shared" si="55"/>
        <v>2484431.3542919182</v>
      </c>
      <c r="AG81" s="28">
        <f t="shared" si="56"/>
        <v>2564430.0439001182</v>
      </c>
      <c r="AH81" s="28">
        <f t="shared" si="57"/>
        <v>2494292.8821994499</v>
      </c>
      <c r="AI81" s="28">
        <f t="shared" si="58"/>
        <v>2475585.685582954</v>
      </c>
      <c r="AJ81" s="28">
        <f t="shared" si="59"/>
        <v>2555299.5446587256</v>
      </c>
      <c r="AK81" s="28">
        <f t="shared" si="60"/>
        <v>2536134.7980737854</v>
      </c>
      <c r="AL81" s="28">
        <f t="shared" si="61"/>
        <v>2517113.7870882321</v>
      </c>
      <c r="AM81" s="28">
        <f t="shared" si="62"/>
        <v>2548200.142358772</v>
      </c>
      <c r="AN81" s="28">
        <f t="shared" si="63"/>
        <v>2503797.7548781708</v>
      </c>
      <c r="AO81" s="28">
        <f t="shared" si="64"/>
        <v>2435318.8862822526</v>
      </c>
      <c r="AP81" s="28">
        <f t="shared" si="65"/>
        <v>2513736.1544205416</v>
      </c>
      <c r="AQ81" s="28">
        <f t="shared" si="66"/>
        <v>2494883.1332623875</v>
      </c>
      <c r="AR81" s="28">
        <f t="shared" si="67"/>
        <v>2575218.3701534364</v>
      </c>
      <c r="AS81" s="28">
        <f t="shared" si="68"/>
        <v>2607022.3170248312</v>
      </c>
      <c r="AT81" s="28">
        <f t="shared" si="69"/>
        <v>2535720.256654202</v>
      </c>
      <c r="AU81" s="19"/>
      <c r="AV81" s="27">
        <f t="shared" si="71"/>
        <v>142</v>
      </c>
      <c r="AW81" s="19"/>
      <c r="AX81" s="46">
        <f t="shared" si="70"/>
        <v>378643.32443758467</v>
      </c>
    </row>
    <row r="82" spans="1:50" x14ac:dyDescent="0.2">
      <c r="A82">
        <f t="shared" si="72"/>
        <v>68</v>
      </c>
      <c r="C82" s="30">
        <f>VLOOKUP(Data!B70,original_projection,3,TRUE)</f>
        <v>-0.01</v>
      </c>
      <c r="D82" s="30">
        <f>VLOOKUP(Data!C70,original_projection,3,TRUE)</f>
        <v>0</v>
      </c>
      <c r="E82" s="30">
        <f>VLOOKUP(Data!D70,original_projection,3,TRUE)</f>
        <v>0.04</v>
      </c>
      <c r="F82" s="30">
        <f>VLOOKUP(Data!E70,original_projection,3,TRUE)</f>
        <v>-0.01</v>
      </c>
      <c r="G82" s="30">
        <f>VLOOKUP(Data!F70,original_projection,3,TRUE)</f>
        <v>0</v>
      </c>
      <c r="H82" s="30">
        <f>VLOOKUP(Data!G70,original_projection,3,TRUE)</f>
        <v>0</v>
      </c>
      <c r="I82" s="30">
        <f>VLOOKUP(Data!H70,original_projection,3,TRUE)</f>
        <v>0</v>
      </c>
      <c r="J82" s="30">
        <f>VLOOKUP(Data!I70,original_projection,3,TRUE)</f>
        <v>0.02</v>
      </c>
      <c r="K82" s="30">
        <f>VLOOKUP(Data!J70,original_projection,3,TRUE)</f>
        <v>0.02</v>
      </c>
      <c r="L82" s="30">
        <f>VLOOKUP(Data!K70,original_projection,3,TRUE)</f>
        <v>-0.02</v>
      </c>
      <c r="M82" s="30">
        <f>VLOOKUP(Data!L70,original_projection,3,TRUE)</f>
        <v>0.02</v>
      </c>
      <c r="N82" s="30">
        <f>VLOOKUP(Data!M70,original_projection,3,TRUE)</f>
        <v>-0.01</v>
      </c>
      <c r="O82" s="30">
        <f>VLOOKUP(Data!N70,original_projection,3,TRUE)</f>
        <v>0.04</v>
      </c>
      <c r="P82" s="30">
        <f>VLOOKUP(Data!O70,original_projection,3,TRUE)</f>
        <v>0</v>
      </c>
      <c r="Q82" s="30">
        <f>VLOOKUP(Data!P70,original_projection,3,TRUE)</f>
        <v>-0.01</v>
      </c>
      <c r="R82" s="30">
        <f>VLOOKUP(Data!Q70,original_projection,3,TRUE)</f>
        <v>-0.02</v>
      </c>
      <c r="S82" s="30">
        <f>VLOOKUP(Data!R70,original_projection,3,TRUE)</f>
        <v>-0.02</v>
      </c>
      <c r="T82" s="30">
        <f>VLOOKUP(Data!S70,original_projection,3,TRUE)</f>
        <v>0.02</v>
      </c>
      <c r="U82" s="30">
        <f>VLOOKUP(Data!T70,original_projection,3,TRUE)</f>
        <v>-0.02</v>
      </c>
      <c r="V82" s="30">
        <f>VLOOKUP(Data!U70,original_projection,3,TRUE)</f>
        <v>0</v>
      </c>
      <c r="X82">
        <f t="shared" si="73"/>
        <v>68</v>
      </c>
      <c r="Z82" s="31">
        <f t="shared" si="49"/>
        <v>2500000</v>
      </c>
      <c r="AA82" s="28">
        <f t="shared" si="50"/>
        <v>2456437.5</v>
      </c>
      <c r="AB82" s="28">
        <f t="shared" si="51"/>
        <v>2438014.21875</v>
      </c>
      <c r="AC82" s="28">
        <f t="shared" si="52"/>
        <v>2516518.2765937503</v>
      </c>
      <c r="AD82" s="28">
        <f t="shared" si="53"/>
        <v>2472667.9456241042</v>
      </c>
      <c r="AE82" s="28">
        <f t="shared" si="54"/>
        <v>2454122.9360319236</v>
      </c>
      <c r="AF82" s="28">
        <f t="shared" si="55"/>
        <v>2435717.0140116843</v>
      </c>
      <c r="AG82" s="28">
        <f t="shared" si="56"/>
        <v>2417449.1364065968</v>
      </c>
      <c r="AH82" s="28">
        <f t="shared" si="57"/>
        <v>2447304.6332412185</v>
      </c>
      <c r="AI82" s="28">
        <f t="shared" si="58"/>
        <v>2477528.8454617476</v>
      </c>
      <c r="AJ82" s="28">
        <f t="shared" si="59"/>
        <v>2409768.4315383686</v>
      </c>
      <c r="AK82" s="28">
        <f t="shared" si="60"/>
        <v>2439529.0716678677</v>
      </c>
      <c r="AL82" s="28">
        <f t="shared" si="61"/>
        <v>2397020.277594055</v>
      </c>
      <c r="AM82" s="28">
        <f t="shared" si="62"/>
        <v>2474204.3305325839</v>
      </c>
      <c r="AN82" s="28">
        <f t="shared" si="63"/>
        <v>2455647.7980535896</v>
      </c>
      <c r="AO82" s="28">
        <f t="shared" si="64"/>
        <v>2412858.1351725059</v>
      </c>
      <c r="AP82" s="28">
        <f t="shared" si="65"/>
        <v>2346866.4651755379</v>
      </c>
      <c r="AQ82" s="28">
        <f t="shared" si="66"/>
        <v>2282679.667352987</v>
      </c>
      <c r="AR82" s="28">
        <f t="shared" si="67"/>
        <v>2310870.7612447962</v>
      </c>
      <c r="AS82" s="28">
        <f t="shared" si="68"/>
        <v>2247668.4459247515</v>
      </c>
      <c r="AT82" s="28">
        <f t="shared" si="69"/>
        <v>2230810.932580316</v>
      </c>
      <c r="AU82" s="19"/>
      <c r="AV82" s="27">
        <f t="shared" si="71"/>
        <v>42</v>
      </c>
      <c r="AW82" s="19"/>
      <c r="AX82" s="46">
        <f t="shared" si="70"/>
        <v>363655.04903998779</v>
      </c>
    </row>
    <row r="83" spans="1:50" x14ac:dyDescent="0.2">
      <c r="A83">
        <f t="shared" si="72"/>
        <v>69</v>
      </c>
      <c r="C83" s="30">
        <f>VLOOKUP(Data!B71,original_projection,3,TRUE)</f>
        <v>0</v>
      </c>
      <c r="D83" s="30">
        <f>VLOOKUP(Data!C71,original_projection,3,TRUE)</f>
        <v>-0.02</v>
      </c>
      <c r="E83" s="30">
        <f>VLOOKUP(Data!D71,original_projection,3,TRUE)</f>
        <v>0.04</v>
      </c>
      <c r="F83" s="30">
        <f>VLOOKUP(Data!E71,original_projection,3,TRUE)</f>
        <v>0.04</v>
      </c>
      <c r="G83" s="30">
        <f>VLOOKUP(Data!F71,original_projection,3,TRUE)</f>
        <v>0.02</v>
      </c>
      <c r="H83" s="30">
        <f>VLOOKUP(Data!G71,original_projection,3,TRUE)</f>
        <v>0.02</v>
      </c>
      <c r="I83" s="30">
        <f>VLOOKUP(Data!H71,original_projection,3,TRUE)</f>
        <v>-0.01</v>
      </c>
      <c r="J83" s="30">
        <f>VLOOKUP(Data!I71,original_projection,3,TRUE)</f>
        <v>-0.01</v>
      </c>
      <c r="K83" s="30">
        <f>VLOOKUP(Data!J71,original_projection,3,TRUE)</f>
        <v>0.02</v>
      </c>
      <c r="L83" s="30">
        <f>VLOOKUP(Data!K71,original_projection,3,TRUE)</f>
        <v>-0.01</v>
      </c>
      <c r="M83" s="30">
        <f>VLOOKUP(Data!L71,original_projection,3,TRUE)</f>
        <v>0.02</v>
      </c>
      <c r="N83" s="30">
        <f>VLOOKUP(Data!M71,original_projection,3,TRUE)</f>
        <v>0.02</v>
      </c>
      <c r="O83" s="30">
        <f>VLOOKUP(Data!N71,original_projection,3,TRUE)</f>
        <v>0.02</v>
      </c>
      <c r="P83" s="30">
        <f>VLOOKUP(Data!O71,original_projection,3,TRUE)</f>
        <v>0.04</v>
      </c>
      <c r="Q83" s="30">
        <f>VLOOKUP(Data!P71,original_projection,3,TRUE)</f>
        <v>0.04</v>
      </c>
      <c r="R83" s="30">
        <f>VLOOKUP(Data!Q71,original_projection,3,TRUE)</f>
        <v>0.02</v>
      </c>
      <c r="S83" s="30">
        <f>VLOOKUP(Data!R71,original_projection,3,TRUE)</f>
        <v>0.04</v>
      </c>
      <c r="T83" s="30">
        <f>VLOOKUP(Data!S71,original_projection,3,TRUE)</f>
        <v>0.04</v>
      </c>
      <c r="U83" s="30">
        <f>VLOOKUP(Data!T71,original_projection,3,TRUE)</f>
        <v>0</v>
      </c>
      <c r="V83" s="30">
        <f>VLOOKUP(Data!U71,original_projection,3,TRUE)</f>
        <v>0.02</v>
      </c>
      <c r="X83">
        <f t="shared" si="73"/>
        <v>69</v>
      </c>
      <c r="Z83" s="31">
        <f t="shared" si="49"/>
        <v>2500000</v>
      </c>
      <c r="AA83" s="28">
        <f t="shared" si="50"/>
        <v>2481250</v>
      </c>
      <c r="AB83" s="28">
        <f t="shared" si="51"/>
        <v>2413387.8125</v>
      </c>
      <c r="AC83" s="28">
        <f t="shared" si="52"/>
        <v>2491098.9000625005</v>
      </c>
      <c r="AD83" s="28">
        <f t="shared" si="53"/>
        <v>2571312.2846445129</v>
      </c>
      <c r="AE83" s="28">
        <f t="shared" si="54"/>
        <v>2603067.9913598727</v>
      </c>
      <c r="AF83" s="28">
        <f t="shared" si="55"/>
        <v>2635215.8810531674</v>
      </c>
      <c r="AG83" s="28">
        <f t="shared" si="56"/>
        <v>2589297.2443258162</v>
      </c>
      <c r="AH83" s="28">
        <f t="shared" si="57"/>
        <v>2544178.7398434388</v>
      </c>
      <c r="AI83" s="28">
        <f t="shared" si="58"/>
        <v>2575599.3472805056</v>
      </c>
      <c r="AJ83" s="28">
        <f t="shared" si="59"/>
        <v>2530719.5286541427</v>
      </c>
      <c r="AK83" s="28">
        <f t="shared" si="60"/>
        <v>2561973.9148330218</v>
      </c>
      <c r="AL83" s="28">
        <f t="shared" si="61"/>
        <v>2593614.2926812097</v>
      </c>
      <c r="AM83" s="28">
        <f t="shared" si="62"/>
        <v>2625645.4291958231</v>
      </c>
      <c r="AN83" s="28">
        <f t="shared" si="63"/>
        <v>2710191.2120159287</v>
      </c>
      <c r="AO83" s="28">
        <f t="shared" si="64"/>
        <v>2797459.3690428422</v>
      </c>
      <c r="AP83" s="28">
        <f t="shared" si="65"/>
        <v>2832007.9922505212</v>
      </c>
      <c r="AQ83" s="28">
        <f t="shared" si="66"/>
        <v>2923198.6496009883</v>
      </c>
      <c r="AR83" s="28">
        <f t="shared" si="67"/>
        <v>3017325.6461181403</v>
      </c>
      <c r="AS83" s="28">
        <f t="shared" si="68"/>
        <v>2994695.7037722543</v>
      </c>
      <c r="AT83" s="28">
        <f t="shared" si="69"/>
        <v>3031680.1957138418</v>
      </c>
      <c r="AU83" s="19"/>
      <c r="AV83" s="27">
        <f t="shared" si="71"/>
        <v>198</v>
      </c>
      <c r="AW83" s="19"/>
      <c r="AX83" s="46">
        <f t="shared" si="70"/>
        <v>404455.31588122318</v>
      </c>
    </row>
    <row r="84" spans="1:50" x14ac:dyDescent="0.2">
      <c r="A84">
        <f t="shared" si="72"/>
        <v>70</v>
      </c>
      <c r="C84" s="30">
        <f>VLOOKUP(Data!B72,original_projection,3,TRUE)</f>
        <v>-0.02</v>
      </c>
      <c r="D84" s="30">
        <f>VLOOKUP(Data!C72,original_projection,3,TRUE)</f>
        <v>-0.01</v>
      </c>
      <c r="E84" s="30">
        <f>VLOOKUP(Data!D72,original_projection,3,TRUE)</f>
        <v>-0.02</v>
      </c>
      <c r="F84" s="30">
        <f>VLOOKUP(Data!E72,original_projection,3,TRUE)</f>
        <v>0.04</v>
      </c>
      <c r="G84" s="30">
        <f>VLOOKUP(Data!F72,original_projection,3,TRUE)</f>
        <v>-0.01</v>
      </c>
      <c r="H84" s="30">
        <f>VLOOKUP(Data!G72,original_projection,3,TRUE)</f>
        <v>-0.01</v>
      </c>
      <c r="I84" s="30">
        <f>VLOOKUP(Data!H72,original_projection,3,TRUE)</f>
        <v>-0.02</v>
      </c>
      <c r="J84" s="30">
        <f>VLOOKUP(Data!I72,original_projection,3,TRUE)</f>
        <v>-0.02</v>
      </c>
      <c r="K84" s="30">
        <f>VLOOKUP(Data!J72,original_projection,3,TRUE)</f>
        <v>0.04</v>
      </c>
      <c r="L84" s="30">
        <f>VLOOKUP(Data!K72,original_projection,3,TRUE)</f>
        <v>0</v>
      </c>
      <c r="M84" s="30">
        <f>VLOOKUP(Data!L72,original_projection,3,TRUE)</f>
        <v>0</v>
      </c>
      <c r="N84" s="30">
        <f>VLOOKUP(Data!M72,original_projection,3,TRUE)</f>
        <v>0.04</v>
      </c>
      <c r="O84" s="30">
        <f>VLOOKUP(Data!N72,original_projection,3,TRUE)</f>
        <v>0</v>
      </c>
      <c r="P84" s="30">
        <f>VLOOKUP(Data!O72,original_projection,3,TRUE)</f>
        <v>-0.01</v>
      </c>
      <c r="Q84" s="30">
        <f>VLOOKUP(Data!P72,original_projection,3,TRUE)</f>
        <v>0.02</v>
      </c>
      <c r="R84" s="30">
        <f>VLOOKUP(Data!Q72,original_projection,3,TRUE)</f>
        <v>0.04</v>
      </c>
      <c r="S84" s="30">
        <f>VLOOKUP(Data!R72,original_projection,3,TRUE)</f>
        <v>0</v>
      </c>
      <c r="T84" s="30">
        <f>VLOOKUP(Data!S72,original_projection,3,TRUE)</f>
        <v>0.02</v>
      </c>
      <c r="U84" s="30">
        <f>VLOOKUP(Data!T72,original_projection,3,TRUE)</f>
        <v>-0.01</v>
      </c>
      <c r="V84" s="30">
        <f>VLOOKUP(Data!U72,original_projection,3,TRUE)</f>
        <v>0.04</v>
      </c>
      <c r="X84">
        <f t="shared" si="73"/>
        <v>70</v>
      </c>
      <c r="Z84" s="31">
        <f t="shared" si="49"/>
        <v>2500000</v>
      </c>
      <c r="AA84" s="28">
        <f t="shared" si="50"/>
        <v>2431625</v>
      </c>
      <c r="AB84" s="28">
        <f t="shared" si="51"/>
        <v>2389253.9343750002</v>
      </c>
      <c r="AC84" s="28">
        <f t="shared" si="52"/>
        <v>2323907.8392698439</v>
      </c>
      <c r="AD84" s="28">
        <f t="shared" si="53"/>
        <v>2398737.6716943327</v>
      </c>
      <c r="AE84" s="28">
        <f t="shared" si="54"/>
        <v>2356939.667765059</v>
      </c>
      <c r="AF84" s="28">
        <f t="shared" si="55"/>
        <v>2315869.9940542532</v>
      </c>
      <c r="AG84" s="28">
        <f t="shared" si="56"/>
        <v>2252530.9497168697</v>
      </c>
      <c r="AH84" s="28">
        <f t="shared" si="57"/>
        <v>2190924.2282421133</v>
      </c>
      <c r="AI84" s="28">
        <f t="shared" si="58"/>
        <v>2261471.9883915093</v>
      </c>
      <c r="AJ84" s="28">
        <f t="shared" si="59"/>
        <v>2244510.948478573</v>
      </c>
      <c r="AK84" s="28">
        <f t="shared" si="60"/>
        <v>2227677.1163649838</v>
      </c>
      <c r="AL84" s="28">
        <f t="shared" si="61"/>
        <v>2299408.3195119365</v>
      </c>
      <c r="AM84" s="28">
        <f t="shared" si="62"/>
        <v>2282162.7571155969</v>
      </c>
      <c r="AN84" s="28">
        <f t="shared" si="63"/>
        <v>2242396.0710728578</v>
      </c>
      <c r="AO84" s="28">
        <f t="shared" si="64"/>
        <v>2270089.6625506077</v>
      </c>
      <c r="AP84" s="28">
        <f t="shared" si="65"/>
        <v>2343186.5496847373</v>
      </c>
      <c r="AQ84" s="28">
        <f t="shared" si="66"/>
        <v>2325612.650562102</v>
      </c>
      <c r="AR84" s="28">
        <f t="shared" si="67"/>
        <v>2354333.9667965439</v>
      </c>
      <c r="AS84" s="28">
        <f t="shared" si="68"/>
        <v>2313309.697425114</v>
      </c>
      <c r="AT84" s="28">
        <f t="shared" si="69"/>
        <v>2387798.269682203</v>
      </c>
      <c r="AU84" s="19"/>
      <c r="AV84" s="27">
        <f t="shared" si="71"/>
        <v>99</v>
      </c>
      <c r="AW84" s="19"/>
      <c r="AX84" s="46">
        <f t="shared" si="70"/>
        <v>349207.15830796654</v>
      </c>
    </row>
    <row r="85" spans="1:50" x14ac:dyDescent="0.2">
      <c r="A85">
        <f t="shared" si="72"/>
        <v>71</v>
      </c>
      <c r="C85" s="30">
        <f>VLOOKUP(Data!B73,original_projection,3,TRUE)</f>
        <v>-0.01</v>
      </c>
      <c r="D85" s="30">
        <f>VLOOKUP(Data!C73,original_projection,3,TRUE)</f>
        <v>-0.02</v>
      </c>
      <c r="E85" s="30">
        <f>VLOOKUP(Data!D73,original_projection,3,TRUE)</f>
        <v>0</v>
      </c>
      <c r="F85" s="30">
        <f>VLOOKUP(Data!E73,original_projection,3,TRUE)</f>
        <v>-0.01</v>
      </c>
      <c r="G85" s="30">
        <f>VLOOKUP(Data!F73,original_projection,3,TRUE)</f>
        <v>-0.01</v>
      </c>
      <c r="H85" s="30">
        <f>VLOOKUP(Data!G73,original_projection,3,TRUE)</f>
        <v>0.02</v>
      </c>
      <c r="I85" s="30">
        <f>VLOOKUP(Data!H73,original_projection,3,TRUE)</f>
        <v>0.02</v>
      </c>
      <c r="J85" s="30">
        <f>VLOOKUP(Data!I73,original_projection,3,TRUE)</f>
        <v>0</v>
      </c>
      <c r="K85" s="30">
        <f>VLOOKUP(Data!J73,original_projection,3,TRUE)</f>
        <v>0.04</v>
      </c>
      <c r="L85" s="30">
        <f>VLOOKUP(Data!K73,original_projection,3,TRUE)</f>
        <v>-0.02</v>
      </c>
      <c r="M85" s="30">
        <f>VLOOKUP(Data!L73,original_projection,3,TRUE)</f>
        <v>0</v>
      </c>
      <c r="N85" s="30">
        <f>VLOOKUP(Data!M73,original_projection,3,TRUE)</f>
        <v>-0.01</v>
      </c>
      <c r="O85" s="30">
        <f>VLOOKUP(Data!N73,original_projection,3,TRUE)</f>
        <v>-0.02</v>
      </c>
      <c r="P85" s="30">
        <f>VLOOKUP(Data!O73,original_projection,3,TRUE)</f>
        <v>-0.02</v>
      </c>
      <c r="Q85" s="30">
        <f>VLOOKUP(Data!P73,original_projection,3,TRUE)</f>
        <v>-0.02</v>
      </c>
      <c r="R85" s="30">
        <f>VLOOKUP(Data!Q73,original_projection,3,TRUE)</f>
        <v>-0.02</v>
      </c>
      <c r="S85" s="30">
        <f>VLOOKUP(Data!R73,original_projection,3,TRUE)</f>
        <v>-0.02</v>
      </c>
      <c r="T85" s="30">
        <f>VLOOKUP(Data!S73,original_projection,3,TRUE)</f>
        <v>0.02</v>
      </c>
      <c r="U85" s="30">
        <f>VLOOKUP(Data!T73,original_projection,3,TRUE)</f>
        <v>0</v>
      </c>
      <c r="V85" s="30">
        <f>VLOOKUP(Data!U73,original_projection,3,TRUE)</f>
        <v>-0.01</v>
      </c>
      <c r="X85">
        <f t="shared" si="73"/>
        <v>71</v>
      </c>
      <c r="Z85" s="31">
        <f t="shared" si="49"/>
        <v>2500000</v>
      </c>
      <c r="AA85" s="28">
        <f t="shared" si="50"/>
        <v>2456437.5</v>
      </c>
      <c r="AB85" s="28">
        <f t="shared" si="51"/>
        <v>2389253.9343750002</v>
      </c>
      <c r="AC85" s="28">
        <f t="shared" si="52"/>
        <v>2371334.5298671876</v>
      </c>
      <c r="AD85" s="28">
        <f t="shared" si="53"/>
        <v>2330014.0256842519</v>
      </c>
      <c r="AE85" s="28">
        <f t="shared" si="54"/>
        <v>2289413.5312867039</v>
      </c>
      <c r="AF85" s="28">
        <f t="shared" si="55"/>
        <v>2317687.7883980949</v>
      </c>
      <c r="AG85" s="28">
        <f t="shared" si="56"/>
        <v>2346311.2325848117</v>
      </c>
      <c r="AH85" s="28">
        <f t="shared" si="57"/>
        <v>2328713.8983404259</v>
      </c>
      <c r="AI85" s="28">
        <f t="shared" si="58"/>
        <v>2403698.4858669876</v>
      </c>
      <c r="AJ85" s="28">
        <f t="shared" si="59"/>
        <v>2337957.3322785259</v>
      </c>
      <c r="AK85" s="28">
        <f t="shared" si="60"/>
        <v>2320422.6522864369</v>
      </c>
      <c r="AL85" s="28">
        <f t="shared" si="61"/>
        <v>2279989.2875703457</v>
      </c>
      <c r="AM85" s="28">
        <f t="shared" si="62"/>
        <v>2217631.5805552965</v>
      </c>
      <c r="AN85" s="28">
        <f t="shared" si="63"/>
        <v>2156979.3568271091</v>
      </c>
      <c r="AO85" s="28">
        <f t="shared" si="64"/>
        <v>2097985.9714178876</v>
      </c>
      <c r="AP85" s="28">
        <f t="shared" si="65"/>
        <v>2040606.0550996084</v>
      </c>
      <c r="AQ85" s="28">
        <f t="shared" si="66"/>
        <v>1984795.4794926341</v>
      </c>
      <c r="AR85" s="28">
        <f t="shared" si="67"/>
        <v>2009307.7036643683</v>
      </c>
      <c r="AS85" s="28">
        <f t="shared" si="68"/>
        <v>1994237.8958868857</v>
      </c>
      <c r="AT85" s="28">
        <f t="shared" si="69"/>
        <v>1959488.3005510569</v>
      </c>
      <c r="AU85" s="19"/>
      <c r="AV85" s="27">
        <f t="shared" si="71"/>
        <v>5</v>
      </c>
      <c r="AW85" s="19"/>
      <c r="AX85" s="46">
        <f t="shared" si="70"/>
        <v>337271.53558211803</v>
      </c>
    </row>
    <row r="86" spans="1:50" x14ac:dyDescent="0.2">
      <c r="A86">
        <f t="shared" si="72"/>
        <v>72</v>
      </c>
      <c r="C86" s="30">
        <f>VLOOKUP(Data!B74,original_projection,3,TRUE)</f>
        <v>-0.02</v>
      </c>
      <c r="D86" s="30">
        <f>VLOOKUP(Data!C74,original_projection,3,TRUE)</f>
        <v>-0.01</v>
      </c>
      <c r="E86" s="30">
        <f>VLOOKUP(Data!D74,original_projection,3,TRUE)</f>
        <v>-0.02</v>
      </c>
      <c r="F86" s="30">
        <f>VLOOKUP(Data!E74,original_projection,3,TRUE)</f>
        <v>-0.02</v>
      </c>
      <c r="G86" s="30">
        <f>VLOOKUP(Data!F74,original_projection,3,TRUE)</f>
        <v>0</v>
      </c>
      <c r="H86" s="30">
        <f>VLOOKUP(Data!G74,original_projection,3,TRUE)</f>
        <v>-0.01</v>
      </c>
      <c r="I86" s="30">
        <f>VLOOKUP(Data!H74,original_projection,3,TRUE)</f>
        <v>0.02</v>
      </c>
      <c r="J86" s="30">
        <f>VLOOKUP(Data!I74,original_projection,3,TRUE)</f>
        <v>-0.02</v>
      </c>
      <c r="K86" s="30">
        <f>VLOOKUP(Data!J74,original_projection,3,TRUE)</f>
        <v>-0.02</v>
      </c>
      <c r="L86" s="30">
        <f>VLOOKUP(Data!K74,original_projection,3,TRUE)</f>
        <v>0.02</v>
      </c>
      <c r="M86" s="30">
        <f>VLOOKUP(Data!L74,original_projection,3,TRUE)</f>
        <v>0.04</v>
      </c>
      <c r="N86" s="30">
        <f>VLOOKUP(Data!M74,original_projection,3,TRUE)</f>
        <v>-0.02</v>
      </c>
      <c r="O86" s="30">
        <f>VLOOKUP(Data!N74,original_projection,3,TRUE)</f>
        <v>0.04</v>
      </c>
      <c r="P86" s="30">
        <f>VLOOKUP(Data!O74,original_projection,3,TRUE)</f>
        <v>0.04</v>
      </c>
      <c r="Q86" s="30">
        <f>VLOOKUP(Data!P74,original_projection,3,TRUE)</f>
        <v>-0.01</v>
      </c>
      <c r="R86" s="30">
        <f>VLOOKUP(Data!Q74,original_projection,3,TRUE)</f>
        <v>0.02</v>
      </c>
      <c r="S86" s="30">
        <f>VLOOKUP(Data!R74,original_projection,3,TRUE)</f>
        <v>-0.01</v>
      </c>
      <c r="T86" s="30">
        <f>VLOOKUP(Data!S74,original_projection,3,TRUE)</f>
        <v>-0.01</v>
      </c>
      <c r="U86" s="30">
        <f>VLOOKUP(Data!T74,original_projection,3,TRUE)</f>
        <v>0</v>
      </c>
      <c r="V86" s="30">
        <f>VLOOKUP(Data!U74,original_projection,3,TRUE)</f>
        <v>0</v>
      </c>
      <c r="X86">
        <f t="shared" si="73"/>
        <v>72</v>
      </c>
      <c r="Z86" s="31">
        <f t="shared" si="49"/>
        <v>2500000</v>
      </c>
      <c r="AA86" s="28">
        <f t="shared" si="50"/>
        <v>2431625</v>
      </c>
      <c r="AB86" s="28">
        <f t="shared" si="51"/>
        <v>2389253.9343750002</v>
      </c>
      <c r="AC86" s="28">
        <f t="shared" si="52"/>
        <v>2323907.8392698439</v>
      </c>
      <c r="AD86" s="28">
        <f t="shared" si="53"/>
        <v>2260348.9598658136</v>
      </c>
      <c r="AE86" s="28">
        <f t="shared" si="54"/>
        <v>2243396.3426668202</v>
      </c>
      <c r="AF86" s="28">
        <f t="shared" si="55"/>
        <v>2204305.1613958511</v>
      </c>
      <c r="AG86" s="28">
        <f t="shared" si="56"/>
        <v>2231528.3301390898</v>
      </c>
      <c r="AH86" s="28">
        <f t="shared" si="57"/>
        <v>2170496.0303097856</v>
      </c>
      <c r="AI86" s="28">
        <f t="shared" si="58"/>
        <v>2111132.9638808127</v>
      </c>
      <c r="AJ86" s="28">
        <f t="shared" si="59"/>
        <v>2137205.4559847405</v>
      </c>
      <c r="AK86" s="28">
        <f t="shared" si="60"/>
        <v>2206023.4716674495</v>
      </c>
      <c r="AL86" s="28">
        <f t="shared" si="61"/>
        <v>2145688.7297173445</v>
      </c>
      <c r="AM86" s="28">
        <f t="shared" si="62"/>
        <v>2214779.9068142432</v>
      </c>
      <c r="AN86" s="28">
        <f t="shared" si="63"/>
        <v>2286095.8198136617</v>
      </c>
      <c r="AO86" s="28">
        <f t="shared" si="64"/>
        <v>2246260.6001534089</v>
      </c>
      <c r="AP86" s="28">
        <f t="shared" si="65"/>
        <v>2274001.9185653036</v>
      </c>
      <c r="AQ86" s="28">
        <f t="shared" si="66"/>
        <v>2234377.4351343033</v>
      </c>
      <c r="AR86" s="28">
        <f t="shared" si="67"/>
        <v>2195443.4083270882</v>
      </c>
      <c r="AS86" s="28">
        <f t="shared" si="68"/>
        <v>2178977.5827646353</v>
      </c>
      <c r="AT86" s="28">
        <f t="shared" si="69"/>
        <v>2162635.2508939006</v>
      </c>
      <c r="AU86" s="19"/>
      <c r="AV86" s="27">
        <f t="shared" si="71"/>
        <v>22</v>
      </c>
      <c r="AW86" s="19"/>
      <c r="AX86" s="46">
        <f t="shared" si="70"/>
        <v>337386.53003833065</v>
      </c>
    </row>
    <row r="87" spans="1:50" x14ac:dyDescent="0.2">
      <c r="A87">
        <f t="shared" si="72"/>
        <v>73</v>
      </c>
      <c r="C87" s="30">
        <f>VLOOKUP(Data!B75,original_projection,3,TRUE)</f>
        <v>0.04</v>
      </c>
      <c r="D87" s="30">
        <f>VLOOKUP(Data!C75,original_projection,3,TRUE)</f>
        <v>0.02</v>
      </c>
      <c r="E87" s="30">
        <f>VLOOKUP(Data!D75,original_projection,3,TRUE)</f>
        <v>0</v>
      </c>
      <c r="F87" s="30">
        <f>VLOOKUP(Data!E75,original_projection,3,TRUE)</f>
        <v>-0.01</v>
      </c>
      <c r="G87" s="30">
        <f>VLOOKUP(Data!F75,original_projection,3,TRUE)</f>
        <v>0.02</v>
      </c>
      <c r="H87" s="30">
        <f>VLOOKUP(Data!G75,original_projection,3,TRUE)</f>
        <v>-0.01</v>
      </c>
      <c r="I87" s="30">
        <f>VLOOKUP(Data!H75,original_projection,3,TRUE)</f>
        <v>-0.01</v>
      </c>
      <c r="J87" s="30">
        <f>VLOOKUP(Data!I75,original_projection,3,TRUE)</f>
        <v>-0.02</v>
      </c>
      <c r="K87" s="30">
        <f>VLOOKUP(Data!J75,original_projection,3,TRUE)</f>
        <v>0.04</v>
      </c>
      <c r="L87" s="30">
        <f>VLOOKUP(Data!K75,original_projection,3,TRUE)</f>
        <v>0.02</v>
      </c>
      <c r="M87" s="30">
        <f>VLOOKUP(Data!L75,original_projection,3,TRUE)</f>
        <v>0.02</v>
      </c>
      <c r="N87" s="30">
        <f>VLOOKUP(Data!M75,original_projection,3,TRUE)</f>
        <v>0</v>
      </c>
      <c r="O87" s="30">
        <f>VLOOKUP(Data!N75,original_projection,3,TRUE)</f>
        <v>-0.02</v>
      </c>
      <c r="P87" s="30">
        <f>VLOOKUP(Data!O75,original_projection,3,TRUE)</f>
        <v>0</v>
      </c>
      <c r="Q87" s="30">
        <f>VLOOKUP(Data!P75,original_projection,3,TRUE)</f>
        <v>0.04</v>
      </c>
      <c r="R87" s="30">
        <f>VLOOKUP(Data!Q75,original_projection,3,TRUE)</f>
        <v>-0.01</v>
      </c>
      <c r="S87" s="30">
        <f>VLOOKUP(Data!R75,original_projection,3,TRUE)</f>
        <v>0.04</v>
      </c>
      <c r="T87" s="30">
        <f>VLOOKUP(Data!S75,original_projection,3,TRUE)</f>
        <v>0</v>
      </c>
      <c r="U87" s="30">
        <f>VLOOKUP(Data!T75,original_projection,3,TRUE)</f>
        <v>0</v>
      </c>
      <c r="V87" s="30">
        <f>VLOOKUP(Data!U75,original_projection,3,TRUE)</f>
        <v>0.02</v>
      </c>
      <c r="X87">
        <f t="shared" si="73"/>
        <v>73</v>
      </c>
      <c r="Z87" s="31">
        <f t="shared" si="49"/>
        <v>2500000</v>
      </c>
      <c r="AA87" s="28">
        <f t="shared" si="50"/>
        <v>2580500</v>
      </c>
      <c r="AB87" s="28">
        <f t="shared" si="51"/>
        <v>2612369.1750000003</v>
      </c>
      <c r="AC87" s="28">
        <f t="shared" si="52"/>
        <v>2592776.4061875003</v>
      </c>
      <c r="AD87" s="28">
        <f t="shared" si="53"/>
        <v>2547597.2773096832</v>
      </c>
      <c r="AE87" s="28">
        <f t="shared" si="54"/>
        <v>2579060.103684458</v>
      </c>
      <c r="AF87" s="28">
        <f t="shared" si="55"/>
        <v>2534119.9813777562</v>
      </c>
      <c r="AG87" s="28">
        <f t="shared" si="56"/>
        <v>2489962.9407022488</v>
      </c>
      <c r="AH87" s="28">
        <f t="shared" si="57"/>
        <v>2421862.454274042</v>
      </c>
      <c r="AI87" s="28">
        <f t="shared" si="58"/>
        <v>2499846.4253016664</v>
      </c>
      <c r="AJ87" s="28">
        <f t="shared" si="59"/>
        <v>2530719.5286541423</v>
      </c>
      <c r="AK87" s="28">
        <f t="shared" si="60"/>
        <v>2561973.9148330214</v>
      </c>
      <c r="AL87" s="28">
        <f t="shared" si="61"/>
        <v>2542759.1104717739</v>
      </c>
      <c r="AM87" s="28">
        <f t="shared" si="62"/>
        <v>2473214.6488003712</v>
      </c>
      <c r="AN87" s="28">
        <f t="shared" si="63"/>
        <v>2454665.5389343686</v>
      </c>
      <c r="AO87" s="28">
        <f t="shared" si="64"/>
        <v>2533705.7692880556</v>
      </c>
      <c r="AP87" s="28">
        <f t="shared" si="65"/>
        <v>2489555.946258211</v>
      </c>
      <c r="AQ87" s="28">
        <f t="shared" si="66"/>
        <v>2569719.6477277256</v>
      </c>
      <c r="AR87" s="28">
        <f t="shared" si="67"/>
        <v>2550446.7503697677</v>
      </c>
      <c r="AS87" s="28">
        <f t="shared" si="68"/>
        <v>2531318.3997419947</v>
      </c>
      <c r="AT87" s="28">
        <f t="shared" si="69"/>
        <v>2562580.1819788083</v>
      </c>
      <c r="AU87" s="19"/>
      <c r="AV87" s="27">
        <f t="shared" si="71"/>
        <v>150</v>
      </c>
      <c r="AW87" s="19"/>
      <c r="AX87" s="46">
        <f t="shared" si="70"/>
        <v>382811.74459115061</v>
      </c>
    </row>
    <row r="88" spans="1:50" x14ac:dyDescent="0.2">
      <c r="A88">
        <f t="shared" si="72"/>
        <v>74</v>
      </c>
      <c r="C88" s="30">
        <f>VLOOKUP(Data!B76,original_projection,3,TRUE)</f>
        <v>-0.02</v>
      </c>
      <c r="D88" s="30">
        <f>VLOOKUP(Data!C76,original_projection,3,TRUE)</f>
        <v>-0.02</v>
      </c>
      <c r="E88" s="30">
        <f>VLOOKUP(Data!D76,original_projection,3,TRUE)</f>
        <v>-0.01</v>
      </c>
      <c r="F88" s="30">
        <f>VLOOKUP(Data!E76,original_projection,3,TRUE)</f>
        <v>-0.02</v>
      </c>
      <c r="G88" s="30">
        <f>VLOOKUP(Data!F76,original_projection,3,TRUE)</f>
        <v>-0.01</v>
      </c>
      <c r="H88" s="30">
        <f>VLOOKUP(Data!G76,original_projection,3,TRUE)</f>
        <v>0</v>
      </c>
      <c r="I88" s="30">
        <f>VLOOKUP(Data!H76,original_projection,3,TRUE)</f>
        <v>0</v>
      </c>
      <c r="J88" s="30">
        <f>VLOOKUP(Data!I76,original_projection,3,TRUE)</f>
        <v>0.02</v>
      </c>
      <c r="K88" s="30">
        <f>VLOOKUP(Data!J76,original_projection,3,TRUE)</f>
        <v>0.04</v>
      </c>
      <c r="L88" s="30">
        <f>VLOOKUP(Data!K76,original_projection,3,TRUE)</f>
        <v>-0.02</v>
      </c>
      <c r="M88" s="30">
        <f>VLOOKUP(Data!L76,original_projection,3,TRUE)</f>
        <v>-0.02</v>
      </c>
      <c r="N88" s="30">
        <f>VLOOKUP(Data!M76,original_projection,3,TRUE)</f>
        <v>0.04</v>
      </c>
      <c r="O88" s="30">
        <f>VLOOKUP(Data!N76,original_projection,3,TRUE)</f>
        <v>-0.02</v>
      </c>
      <c r="P88" s="30">
        <f>VLOOKUP(Data!O76,original_projection,3,TRUE)</f>
        <v>-0.01</v>
      </c>
      <c r="Q88" s="30">
        <f>VLOOKUP(Data!P76,original_projection,3,TRUE)</f>
        <v>-0.01</v>
      </c>
      <c r="R88" s="30">
        <f>VLOOKUP(Data!Q76,original_projection,3,TRUE)</f>
        <v>0.02</v>
      </c>
      <c r="S88" s="30">
        <f>VLOOKUP(Data!R76,original_projection,3,TRUE)</f>
        <v>0.02</v>
      </c>
      <c r="T88" s="30">
        <f>VLOOKUP(Data!S76,original_projection,3,TRUE)</f>
        <v>-0.02</v>
      </c>
      <c r="U88" s="30">
        <f>VLOOKUP(Data!T76,original_projection,3,TRUE)</f>
        <v>0.02</v>
      </c>
      <c r="V88" s="30">
        <f>VLOOKUP(Data!U76,original_projection,3,TRUE)</f>
        <v>-0.01</v>
      </c>
      <c r="X88">
        <f t="shared" si="73"/>
        <v>74</v>
      </c>
      <c r="Z88" s="31">
        <f t="shared" si="49"/>
        <v>2500000</v>
      </c>
      <c r="AA88" s="28">
        <f t="shared" si="50"/>
        <v>2431625</v>
      </c>
      <c r="AB88" s="28">
        <f t="shared" si="51"/>
        <v>2365120.0562499999</v>
      </c>
      <c r="AC88" s="28">
        <f t="shared" si="52"/>
        <v>2323907.8392698439</v>
      </c>
      <c r="AD88" s="28">
        <f t="shared" si="53"/>
        <v>2260348.9598658136</v>
      </c>
      <c r="AE88" s="28">
        <f t="shared" si="54"/>
        <v>2220962.379240152</v>
      </c>
      <c r="AF88" s="28">
        <f t="shared" si="55"/>
        <v>2204305.1613958511</v>
      </c>
      <c r="AG88" s="28">
        <f t="shared" si="56"/>
        <v>2187772.8726853821</v>
      </c>
      <c r="AH88" s="28">
        <f t="shared" si="57"/>
        <v>2214791.8676630468</v>
      </c>
      <c r="AI88" s="28">
        <f t="shared" si="58"/>
        <v>2286108.1658017971</v>
      </c>
      <c r="AJ88" s="28">
        <f t="shared" si="59"/>
        <v>2223583.1074671177</v>
      </c>
      <c r="AK88" s="28">
        <f t="shared" si="60"/>
        <v>2162768.1094778921</v>
      </c>
      <c r="AL88" s="28">
        <f t="shared" si="61"/>
        <v>2232409.2426030803</v>
      </c>
      <c r="AM88" s="28">
        <f t="shared" si="62"/>
        <v>2171352.849817886</v>
      </c>
      <c r="AN88" s="28">
        <f t="shared" si="63"/>
        <v>2133517.0264098095</v>
      </c>
      <c r="AO88" s="28">
        <f t="shared" si="64"/>
        <v>2096340.4922246183</v>
      </c>
      <c r="AP88" s="28">
        <f t="shared" si="65"/>
        <v>2122230.2973035928</v>
      </c>
      <c r="AQ88" s="28">
        <f t="shared" si="66"/>
        <v>2148439.8414752921</v>
      </c>
      <c r="AR88" s="28">
        <f t="shared" si="67"/>
        <v>2089680.011810943</v>
      </c>
      <c r="AS88" s="28">
        <f t="shared" si="68"/>
        <v>2115487.5599568081</v>
      </c>
      <c r="AT88" s="28">
        <f t="shared" si="69"/>
        <v>2078625.189224561</v>
      </c>
      <c r="AU88" s="19"/>
      <c r="AV88" s="27">
        <f t="shared" si="71"/>
        <v>14</v>
      </c>
      <c r="AW88" s="19"/>
      <c r="AX88" s="46">
        <f t="shared" si="70"/>
        <v>333017.9548862229</v>
      </c>
    </row>
    <row r="89" spans="1:50" x14ac:dyDescent="0.2">
      <c r="A89">
        <f t="shared" si="72"/>
        <v>75</v>
      </c>
      <c r="C89" s="30">
        <f>VLOOKUP(Data!B77,original_projection,3,TRUE)</f>
        <v>-0.01</v>
      </c>
      <c r="D89" s="30">
        <f>VLOOKUP(Data!C77,original_projection,3,TRUE)</f>
        <v>-0.01</v>
      </c>
      <c r="E89" s="30">
        <f>VLOOKUP(Data!D77,original_projection,3,TRUE)</f>
        <v>0.04</v>
      </c>
      <c r="F89" s="30">
        <f>VLOOKUP(Data!E77,original_projection,3,TRUE)</f>
        <v>-0.01</v>
      </c>
      <c r="G89" s="30">
        <f>VLOOKUP(Data!F77,original_projection,3,TRUE)</f>
        <v>-0.01</v>
      </c>
      <c r="H89" s="30">
        <f>VLOOKUP(Data!G77,original_projection,3,TRUE)</f>
        <v>-0.01</v>
      </c>
      <c r="I89" s="30">
        <f>VLOOKUP(Data!H77,original_projection,3,TRUE)</f>
        <v>0.04</v>
      </c>
      <c r="J89" s="30">
        <f>VLOOKUP(Data!I77,original_projection,3,TRUE)</f>
        <v>-0.02</v>
      </c>
      <c r="K89" s="30">
        <f>VLOOKUP(Data!J77,original_projection,3,TRUE)</f>
        <v>0</v>
      </c>
      <c r="L89" s="30">
        <f>VLOOKUP(Data!K77,original_projection,3,TRUE)</f>
        <v>0.02</v>
      </c>
      <c r="M89" s="30">
        <f>VLOOKUP(Data!L77,original_projection,3,TRUE)</f>
        <v>0</v>
      </c>
      <c r="N89" s="30">
        <f>VLOOKUP(Data!M77,original_projection,3,TRUE)</f>
        <v>-0.02</v>
      </c>
      <c r="O89" s="30">
        <f>VLOOKUP(Data!N77,original_projection,3,TRUE)</f>
        <v>-0.01</v>
      </c>
      <c r="P89" s="30">
        <f>VLOOKUP(Data!O77,original_projection,3,TRUE)</f>
        <v>0.02</v>
      </c>
      <c r="Q89" s="30">
        <f>VLOOKUP(Data!P77,original_projection,3,TRUE)</f>
        <v>-0.01</v>
      </c>
      <c r="R89" s="30">
        <f>VLOOKUP(Data!Q77,original_projection,3,TRUE)</f>
        <v>0</v>
      </c>
      <c r="S89" s="30">
        <f>VLOOKUP(Data!R77,original_projection,3,TRUE)</f>
        <v>0.02</v>
      </c>
      <c r="T89" s="30">
        <f>VLOOKUP(Data!S77,original_projection,3,TRUE)</f>
        <v>0</v>
      </c>
      <c r="U89" s="30">
        <f>VLOOKUP(Data!T77,original_projection,3,TRUE)</f>
        <v>-0.01</v>
      </c>
      <c r="V89" s="30">
        <f>VLOOKUP(Data!U77,original_projection,3,TRUE)</f>
        <v>0.04</v>
      </c>
      <c r="X89">
        <f t="shared" si="73"/>
        <v>75</v>
      </c>
      <c r="Z89" s="31">
        <f t="shared" si="49"/>
        <v>2500000</v>
      </c>
      <c r="AA89" s="28">
        <f t="shared" si="50"/>
        <v>2456437.5</v>
      </c>
      <c r="AB89" s="28">
        <f t="shared" si="51"/>
        <v>2413634.0765625001</v>
      </c>
      <c r="AC89" s="28">
        <f t="shared" si="52"/>
        <v>2491353.0938278129</v>
      </c>
      <c r="AD89" s="28">
        <f t="shared" si="53"/>
        <v>2447941.2661678637</v>
      </c>
      <c r="AE89" s="28">
        <f t="shared" si="54"/>
        <v>2405285.8896048889</v>
      </c>
      <c r="AF89" s="28">
        <f t="shared" si="55"/>
        <v>2363373.782978524</v>
      </c>
      <c r="AG89" s="28">
        <f t="shared" si="56"/>
        <v>2439474.4187904326</v>
      </c>
      <c r="AH89" s="28">
        <f t="shared" si="57"/>
        <v>2372754.7934365147</v>
      </c>
      <c r="AI89" s="28">
        <f t="shared" si="58"/>
        <v>2354959.1324857408</v>
      </c>
      <c r="AJ89" s="28">
        <f t="shared" si="59"/>
        <v>2384042.8777719401</v>
      </c>
      <c r="AK89" s="28">
        <f t="shared" si="60"/>
        <v>2366162.5561886504</v>
      </c>
      <c r="AL89" s="28">
        <f t="shared" si="61"/>
        <v>2301448.0102768908</v>
      </c>
      <c r="AM89" s="28">
        <f t="shared" si="62"/>
        <v>2261345.2786978157</v>
      </c>
      <c r="AN89" s="28">
        <f t="shared" si="63"/>
        <v>2289272.8928897339</v>
      </c>
      <c r="AO89" s="28">
        <f t="shared" si="64"/>
        <v>2249382.31273113</v>
      </c>
      <c r="AP89" s="28">
        <f t="shared" si="65"/>
        <v>2232511.9453856465</v>
      </c>
      <c r="AQ89" s="28">
        <f t="shared" si="66"/>
        <v>2260083.4679111596</v>
      </c>
      <c r="AR89" s="28">
        <f t="shared" si="67"/>
        <v>2243132.8419018262</v>
      </c>
      <c r="AS89" s="28">
        <f t="shared" si="68"/>
        <v>2204046.252131687</v>
      </c>
      <c r="AT89" s="28">
        <f t="shared" si="69"/>
        <v>2275016.5414503273</v>
      </c>
      <c r="AU89" s="19"/>
      <c r="AV89" s="27">
        <f t="shared" si="71"/>
        <v>60</v>
      </c>
      <c r="AW89" s="19"/>
      <c r="AX89" s="46">
        <f t="shared" si="70"/>
        <v>353740.49570169585</v>
      </c>
    </row>
    <row r="90" spans="1:50" x14ac:dyDescent="0.2">
      <c r="A90">
        <f t="shared" si="72"/>
        <v>76</v>
      </c>
      <c r="C90" s="30">
        <f>VLOOKUP(Data!B78,original_projection,3,TRUE)</f>
        <v>-0.02</v>
      </c>
      <c r="D90" s="30">
        <f>VLOOKUP(Data!C78,original_projection,3,TRUE)</f>
        <v>-0.02</v>
      </c>
      <c r="E90" s="30">
        <f>VLOOKUP(Data!D78,original_projection,3,TRUE)</f>
        <v>0</v>
      </c>
      <c r="F90" s="30">
        <f>VLOOKUP(Data!E78,original_projection,3,TRUE)</f>
        <v>0.02</v>
      </c>
      <c r="G90" s="30">
        <f>VLOOKUP(Data!F78,original_projection,3,TRUE)</f>
        <v>0</v>
      </c>
      <c r="H90" s="30">
        <f>VLOOKUP(Data!G78,original_projection,3,TRUE)</f>
        <v>0</v>
      </c>
      <c r="I90" s="30">
        <f>VLOOKUP(Data!H78,original_projection,3,TRUE)</f>
        <v>0.02</v>
      </c>
      <c r="J90" s="30">
        <f>VLOOKUP(Data!I78,original_projection,3,TRUE)</f>
        <v>0.02</v>
      </c>
      <c r="K90" s="30">
        <f>VLOOKUP(Data!J78,original_projection,3,TRUE)</f>
        <v>0</v>
      </c>
      <c r="L90" s="30">
        <f>VLOOKUP(Data!K78,original_projection,3,TRUE)</f>
        <v>0</v>
      </c>
      <c r="M90" s="30">
        <f>VLOOKUP(Data!L78,original_projection,3,TRUE)</f>
        <v>-0.02</v>
      </c>
      <c r="N90" s="30">
        <f>VLOOKUP(Data!M78,original_projection,3,TRUE)</f>
        <v>-0.02</v>
      </c>
      <c r="O90" s="30">
        <f>VLOOKUP(Data!N78,original_projection,3,TRUE)</f>
        <v>0</v>
      </c>
      <c r="P90" s="30">
        <f>VLOOKUP(Data!O78,original_projection,3,TRUE)</f>
        <v>0.02</v>
      </c>
      <c r="Q90" s="30">
        <f>VLOOKUP(Data!P78,original_projection,3,TRUE)</f>
        <v>0.02</v>
      </c>
      <c r="R90" s="30">
        <f>VLOOKUP(Data!Q78,original_projection,3,TRUE)</f>
        <v>0.04</v>
      </c>
      <c r="S90" s="30">
        <f>VLOOKUP(Data!R78,original_projection,3,TRUE)</f>
        <v>0.04</v>
      </c>
      <c r="T90" s="30">
        <f>VLOOKUP(Data!S78,original_projection,3,TRUE)</f>
        <v>-0.02</v>
      </c>
      <c r="U90" s="30">
        <f>VLOOKUP(Data!T78,original_projection,3,TRUE)</f>
        <v>-0.01</v>
      </c>
      <c r="V90" s="30">
        <f>VLOOKUP(Data!U78,original_projection,3,TRUE)</f>
        <v>-0.01</v>
      </c>
      <c r="X90">
        <f t="shared" si="73"/>
        <v>76</v>
      </c>
      <c r="Z90" s="31">
        <f t="shared" si="49"/>
        <v>2500000</v>
      </c>
      <c r="AA90" s="28">
        <f t="shared" si="50"/>
        <v>2431625</v>
      </c>
      <c r="AB90" s="28">
        <f t="shared" si="51"/>
        <v>2365120.0562499999</v>
      </c>
      <c r="AC90" s="28">
        <f t="shared" si="52"/>
        <v>2347381.6558281248</v>
      </c>
      <c r="AD90" s="28">
        <f t="shared" si="53"/>
        <v>2376371.8192776022</v>
      </c>
      <c r="AE90" s="28">
        <f t="shared" si="54"/>
        <v>2358549.0306330202</v>
      </c>
      <c r="AF90" s="28">
        <f t="shared" si="55"/>
        <v>2340859.9129032725</v>
      </c>
      <c r="AG90" s="28">
        <f t="shared" si="56"/>
        <v>2369769.5328276283</v>
      </c>
      <c r="AH90" s="28">
        <f t="shared" si="57"/>
        <v>2399036.1865580496</v>
      </c>
      <c r="AI90" s="28">
        <f t="shared" si="58"/>
        <v>2381043.4151588646</v>
      </c>
      <c r="AJ90" s="28">
        <f t="shared" si="59"/>
        <v>2363185.5895451731</v>
      </c>
      <c r="AK90" s="28">
        <f t="shared" si="60"/>
        <v>2298552.4636711129</v>
      </c>
      <c r="AL90" s="28">
        <f t="shared" si="61"/>
        <v>2235687.0537897078</v>
      </c>
      <c r="AM90" s="28">
        <f t="shared" si="62"/>
        <v>2218919.4008862851</v>
      </c>
      <c r="AN90" s="28">
        <f t="shared" si="63"/>
        <v>2246323.0554872309</v>
      </c>
      <c r="AO90" s="28">
        <f t="shared" si="64"/>
        <v>2274065.1452224986</v>
      </c>
      <c r="AP90" s="28">
        <f t="shared" si="65"/>
        <v>2347290.0428986633</v>
      </c>
      <c r="AQ90" s="28">
        <f t="shared" si="66"/>
        <v>2422872.7822800004</v>
      </c>
      <c r="AR90" s="28">
        <f t="shared" si="67"/>
        <v>2356607.2116846428</v>
      </c>
      <c r="AS90" s="28">
        <f t="shared" si="68"/>
        <v>2315543.3310210383</v>
      </c>
      <c r="AT90" s="28">
        <f t="shared" si="69"/>
        <v>2275194.988477997</v>
      </c>
      <c r="AU90" s="19"/>
      <c r="AV90" s="27">
        <f t="shared" si="71"/>
        <v>61</v>
      </c>
      <c r="AW90" s="19"/>
      <c r="AX90" s="46">
        <f t="shared" si="70"/>
        <v>353078.06806852075</v>
      </c>
    </row>
    <row r="91" spans="1:50" x14ac:dyDescent="0.2">
      <c r="A91">
        <f t="shared" si="72"/>
        <v>77</v>
      </c>
      <c r="C91" s="30">
        <f>VLOOKUP(Data!B79,original_projection,3,TRUE)</f>
        <v>-0.02</v>
      </c>
      <c r="D91" s="30">
        <f>VLOOKUP(Data!C79,original_projection,3,TRUE)</f>
        <v>0.04</v>
      </c>
      <c r="E91" s="30">
        <f>VLOOKUP(Data!D79,original_projection,3,TRUE)</f>
        <v>0</v>
      </c>
      <c r="F91" s="30">
        <f>VLOOKUP(Data!E79,original_projection,3,TRUE)</f>
        <v>0.02</v>
      </c>
      <c r="G91" s="30">
        <f>VLOOKUP(Data!F79,original_projection,3,TRUE)</f>
        <v>0.04</v>
      </c>
      <c r="H91" s="30">
        <f>VLOOKUP(Data!G79,original_projection,3,TRUE)</f>
        <v>-0.02</v>
      </c>
      <c r="I91" s="30">
        <f>VLOOKUP(Data!H79,original_projection,3,TRUE)</f>
        <v>-0.01</v>
      </c>
      <c r="J91" s="30">
        <f>VLOOKUP(Data!I79,original_projection,3,TRUE)</f>
        <v>-0.01</v>
      </c>
      <c r="K91" s="30">
        <f>VLOOKUP(Data!J79,original_projection,3,TRUE)</f>
        <v>0.04</v>
      </c>
      <c r="L91" s="30">
        <f>VLOOKUP(Data!K79,original_projection,3,TRUE)</f>
        <v>0.04</v>
      </c>
      <c r="M91" s="30">
        <f>VLOOKUP(Data!L79,original_projection,3,TRUE)</f>
        <v>-0.02</v>
      </c>
      <c r="N91" s="30">
        <f>VLOOKUP(Data!M79,original_projection,3,TRUE)</f>
        <v>0</v>
      </c>
      <c r="O91" s="30">
        <f>VLOOKUP(Data!N79,original_projection,3,TRUE)</f>
        <v>0</v>
      </c>
      <c r="P91" s="30">
        <f>VLOOKUP(Data!O79,original_projection,3,TRUE)</f>
        <v>0.02</v>
      </c>
      <c r="Q91" s="30">
        <f>VLOOKUP(Data!P79,original_projection,3,TRUE)</f>
        <v>0.04</v>
      </c>
      <c r="R91" s="30">
        <f>VLOOKUP(Data!Q79,original_projection,3,TRUE)</f>
        <v>0.02</v>
      </c>
      <c r="S91" s="30">
        <f>VLOOKUP(Data!R79,original_projection,3,TRUE)</f>
        <v>0</v>
      </c>
      <c r="T91" s="30">
        <f>VLOOKUP(Data!S79,original_projection,3,TRUE)</f>
        <v>-0.02</v>
      </c>
      <c r="U91" s="30">
        <f>VLOOKUP(Data!T79,original_projection,3,TRUE)</f>
        <v>-0.02</v>
      </c>
      <c r="V91" s="30">
        <f>VLOOKUP(Data!U79,original_projection,3,TRUE)</f>
        <v>0.02</v>
      </c>
      <c r="X91">
        <f t="shared" si="73"/>
        <v>77</v>
      </c>
      <c r="Z91" s="31">
        <f t="shared" si="49"/>
        <v>2500000</v>
      </c>
      <c r="AA91" s="28">
        <f t="shared" si="50"/>
        <v>2431625</v>
      </c>
      <c r="AB91" s="28">
        <f t="shared" si="51"/>
        <v>2509923.3250000002</v>
      </c>
      <c r="AC91" s="28">
        <f t="shared" si="52"/>
        <v>2491098.9000625005</v>
      </c>
      <c r="AD91" s="28">
        <f t="shared" si="53"/>
        <v>2521863.9714782722</v>
      </c>
      <c r="AE91" s="28">
        <f t="shared" si="54"/>
        <v>2603067.9913598727</v>
      </c>
      <c r="AF91" s="28">
        <f t="shared" si="55"/>
        <v>2531874.08179618</v>
      </c>
      <c r="AG91" s="28">
        <f t="shared" si="56"/>
        <v>2487756.1759208818</v>
      </c>
      <c r="AH91" s="28">
        <f t="shared" si="57"/>
        <v>2444407.0245554605</v>
      </c>
      <c r="AI91" s="28">
        <f t="shared" si="58"/>
        <v>2523116.9307461469</v>
      </c>
      <c r="AJ91" s="28">
        <f t="shared" si="59"/>
        <v>2604361.2959161731</v>
      </c>
      <c r="AK91" s="28">
        <f t="shared" si="60"/>
        <v>2533132.0144728655</v>
      </c>
      <c r="AL91" s="28">
        <f t="shared" si="61"/>
        <v>2514133.5243643192</v>
      </c>
      <c r="AM91" s="28">
        <f t="shared" si="62"/>
        <v>2495277.522931587</v>
      </c>
      <c r="AN91" s="28">
        <f t="shared" si="63"/>
        <v>2526094.2003397923</v>
      </c>
      <c r="AO91" s="28">
        <f t="shared" si="64"/>
        <v>2607434.4335907339</v>
      </c>
      <c r="AP91" s="28">
        <f t="shared" si="65"/>
        <v>2639636.2488455796</v>
      </c>
      <c r="AQ91" s="28">
        <f t="shared" si="66"/>
        <v>2619838.976979238</v>
      </c>
      <c r="AR91" s="28">
        <f t="shared" si="67"/>
        <v>2548186.3809588561</v>
      </c>
      <c r="AS91" s="28">
        <f t="shared" si="68"/>
        <v>2478493.4834396313</v>
      </c>
      <c r="AT91" s="28">
        <f t="shared" si="69"/>
        <v>2509102.8779601105</v>
      </c>
      <c r="AU91" s="19"/>
      <c r="AV91" s="27">
        <f t="shared" si="71"/>
        <v>126</v>
      </c>
      <c r="AW91" s="19"/>
      <c r="AX91" s="46">
        <f t="shared" si="70"/>
        <v>382522.09844371432</v>
      </c>
    </row>
    <row r="92" spans="1:50" x14ac:dyDescent="0.2">
      <c r="A92">
        <f t="shared" si="72"/>
        <v>78</v>
      </c>
      <c r="C92" s="30">
        <f>VLOOKUP(Data!B80,original_projection,3,TRUE)</f>
        <v>0</v>
      </c>
      <c r="D92" s="30">
        <f>VLOOKUP(Data!C80,original_projection,3,TRUE)</f>
        <v>0.02</v>
      </c>
      <c r="E92" s="30">
        <f>VLOOKUP(Data!D80,original_projection,3,TRUE)</f>
        <v>0.02</v>
      </c>
      <c r="F92" s="30">
        <f>VLOOKUP(Data!E80,original_projection,3,TRUE)</f>
        <v>0.02</v>
      </c>
      <c r="G92" s="30">
        <f>VLOOKUP(Data!F80,original_projection,3,TRUE)</f>
        <v>-0.01</v>
      </c>
      <c r="H92" s="30">
        <f>VLOOKUP(Data!G80,original_projection,3,TRUE)</f>
        <v>0.04</v>
      </c>
      <c r="I92" s="30">
        <f>VLOOKUP(Data!H80,original_projection,3,TRUE)</f>
        <v>-0.02</v>
      </c>
      <c r="J92" s="30">
        <f>VLOOKUP(Data!I80,original_projection,3,TRUE)</f>
        <v>0</v>
      </c>
      <c r="K92" s="30">
        <f>VLOOKUP(Data!J80,original_projection,3,TRUE)</f>
        <v>0</v>
      </c>
      <c r="L92" s="30">
        <f>VLOOKUP(Data!K80,original_projection,3,TRUE)</f>
        <v>0.02</v>
      </c>
      <c r="M92" s="30">
        <f>VLOOKUP(Data!L80,original_projection,3,TRUE)</f>
        <v>-0.01</v>
      </c>
      <c r="N92" s="30">
        <f>VLOOKUP(Data!M80,original_projection,3,TRUE)</f>
        <v>-0.01</v>
      </c>
      <c r="O92" s="30">
        <f>VLOOKUP(Data!N80,original_projection,3,TRUE)</f>
        <v>-0.01</v>
      </c>
      <c r="P92" s="30">
        <f>VLOOKUP(Data!O80,original_projection,3,TRUE)</f>
        <v>-0.02</v>
      </c>
      <c r="Q92" s="30">
        <f>VLOOKUP(Data!P80,original_projection,3,TRUE)</f>
        <v>-0.02</v>
      </c>
      <c r="R92" s="30">
        <f>VLOOKUP(Data!Q80,original_projection,3,TRUE)</f>
        <v>0</v>
      </c>
      <c r="S92" s="30">
        <f>VLOOKUP(Data!R80,original_projection,3,TRUE)</f>
        <v>0.04</v>
      </c>
      <c r="T92" s="30">
        <f>VLOOKUP(Data!S80,original_projection,3,TRUE)</f>
        <v>-0.02</v>
      </c>
      <c r="U92" s="30">
        <f>VLOOKUP(Data!T80,original_projection,3,TRUE)</f>
        <v>-0.01</v>
      </c>
      <c r="V92" s="30">
        <f>VLOOKUP(Data!U80,original_projection,3,TRUE)</f>
        <v>-0.02</v>
      </c>
      <c r="X92">
        <f t="shared" si="73"/>
        <v>78</v>
      </c>
      <c r="Z92" s="31">
        <f t="shared" si="49"/>
        <v>2500000</v>
      </c>
      <c r="AA92" s="28">
        <f t="shared" si="50"/>
        <v>2481250</v>
      </c>
      <c r="AB92" s="28">
        <f t="shared" si="51"/>
        <v>2511893.4375</v>
      </c>
      <c r="AC92" s="28">
        <f t="shared" si="52"/>
        <v>2542915.3214531252</v>
      </c>
      <c r="AD92" s="28">
        <f t="shared" si="53"/>
        <v>2574320.3256730717</v>
      </c>
      <c r="AE92" s="28">
        <f t="shared" si="54"/>
        <v>2529462.7939982181</v>
      </c>
      <c r="AF92" s="28">
        <f t="shared" si="55"/>
        <v>2610911.4959649611</v>
      </c>
      <c r="AG92" s="28">
        <f t="shared" si="56"/>
        <v>2539503.0665503191</v>
      </c>
      <c r="AH92" s="28">
        <f t="shared" si="57"/>
        <v>2520456.7935511917</v>
      </c>
      <c r="AI92" s="28">
        <f t="shared" si="58"/>
        <v>2501553.3675995581</v>
      </c>
      <c r="AJ92" s="28">
        <f t="shared" si="59"/>
        <v>2532447.5516894129</v>
      </c>
      <c r="AK92" s="28">
        <f t="shared" si="60"/>
        <v>2488319.6531012249</v>
      </c>
      <c r="AL92" s="28">
        <f t="shared" si="61"/>
        <v>2444960.6831459361</v>
      </c>
      <c r="AM92" s="28">
        <f t="shared" si="62"/>
        <v>2402357.2432421185</v>
      </c>
      <c r="AN92" s="28">
        <f t="shared" si="63"/>
        <v>2336652.7726394469</v>
      </c>
      <c r="AO92" s="28">
        <f t="shared" si="64"/>
        <v>2272745.319307758</v>
      </c>
      <c r="AP92" s="28">
        <f t="shared" si="65"/>
        <v>2255699.7294129501</v>
      </c>
      <c r="AQ92" s="28">
        <f t="shared" si="66"/>
        <v>2328333.2607000475</v>
      </c>
      <c r="AR92" s="28">
        <f t="shared" si="67"/>
        <v>2264653.3460199009</v>
      </c>
      <c r="AS92" s="28">
        <f t="shared" si="68"/>
        <v>2225191.7614655043</v>
      </c>
      <c r="AT92" s="28">
        <f t="shared" si="69"/>
        <v>2164332.7667894228</v>
      </c>
      <c r="AU92" s="19"/>
      <c r="AV92" s="27">
        <f t="shared" si="71"/>
        <v>24</v>
      </c>
      <c r="AW92" s="19"/>
      <c r="AX92" s="46">
        <f t="shared" si="70"/>
        <v>366710.03040154284</v>
      </c>
    </row>
    <row r="93" spans="1:50" x14ac:dyDescent="0.2">
      <c r="A93">
        <f t="shared" si="72"/>
        <v>79</v>
      </c>
      <c r="C93" s="30">
        <f>VLOOKUP(Data!B81,original_projection,3,TRUE)</f>
        <v>-0.01</v>
      </c>
      <c r="D93" s="30">
        <f>VLOOKUP(Data!C81,original_projection,3,TRUE)</f>
        <v>0.02</v>
      </c>
      <c r="E93" s="30">
        <f>VLOOKUP(Data!D81,original_projection,3,TRUE)</f>
        <v>0.04</v>
      </c>
      <c r="F93" s="30">
        <f>VLOOKUP(Data!E81,original_projection,3,TRUE)</f>
        <v>0</v>
      </c>
      <c r="G93" s="30">
        <f>VLOOKUP(Data!F81,original_projection,3,TRUE)</f>
        <v>0</v>
      </c>
      <c r="H93" s="30">
        <f>VLOOKUP(Data!G81,original_projection,3,TRUE)</f>
        <v>0</v>
      </c>
      <c r="I93" s="30">
        <f>VLOOKUP(Data!H81,original_projection,3,TRUE)</f>
        <v>-0.01</v>
      </c>
      <c r="J93" s="30">
        <f>VLOOKUP(Data!I81,original_projection,3,TRUE)</f>
        <v>-0.01</v>
      </c>
      <c r="K93" s="30">
        <f>VLOOKUP(Data!J81,original_projection,3,TRUE)</f>
        <v>0</v>
      </c>
      <c r="L93" s="30">
        <f>VLOOKUP(Data!K81,original_projection,3,TRUE)</f>
        <v>0</v>
      </c>
      <c r="M93" s="30">
        <f>VLOOKUP(Data!L81,original_projection,3,TRUE)</f>
        <v>0</v>
      </c>
      <c r="N93" s="30">
        <f>VLOOKUP(Data!M81,original_projection,3,TRUE)</f>
        <v>0.04</v>
      </c>
      <c r="O93" s="30">
        <f>VLOOKUP(Data!N81,original_projection,3,TRUE)</f>
        <v>-0.02</v>
      </c>
      <c r="P93" s="30">
        <f>VLOOKUP(Data!O81,original_projection,3,TRUE)</f>
        <v>-0.01</v>
      </c>
      <c r="Q93" s="30">
        <f>VLOOKUP(Data!P81,original_projection,3,TRUE)</f>
        <v>0.02</v>
      </c>
      <c r="R93" s="30">
        <f>VLOOKUP(Data!Q81,original_projection,3,TRUE)</f>
        <v>-0.02</v>
      </c>
      <c r="S93" s="30">
        <f>VLOOKUP(Data!R81,original_projection,3,TRUE)</f>
        <v>0</v>
      </c>
      <c r="T93" s="30">
        <f>VLOOKUP(Data!S81,original_projection,3,TRUE)</f>
        <v>0</v>
      </c>
      <c r="U93" s="30">
        <f>VLOOKUP(Data!T81,original_projection,3,TRUE)</f>
        <v>-0.01</v>
      </c>
      <c r="V93" s="30">
        <f>VLOOKUP(Data!U81,original_projection,3,TRUE)</f>
        <v>0.02</v>
      </c>
      <c r="X93">
        <f t="shared" si="73"/>
        <v>79</v>
      </c>
      <c r="Z93" s="31">
        <f t="shared" si="49"/>
        <v>2500000</v>
      </c>
      <c r="AA93" s="28">
        <f t="shared" si="50"/>
        <v>2456437.5</v>
      </c>
      <c r="AB93" s="28">
        <f t="shared" si="51"/>
        <v>2486774.5031250003</v>
      </c>
      <c r="AC93" s="28">
        <f t="shared" si="52"/>
        <v>2566848.6421256256</v>
      </c>
      <c r="AD93" s="28">
        <f t="shared" si="53"/>
        <v>2547597.2773096836</v>
      </c>
      <c r="AE93" s="28">
        <f t="shared" si="54"/>
        <v>2528490.297729861</v>
      </c>
      <c r="AF93" s="28">
        <f t="shared" si="55"/>
        <v>2509526.6204968872</v>
      </c>
      <c r="AG93" s="28">
        <f t="shared" si="56"/>
        <v>2465798.1191347288</v>
      </c>
      <c r="AH93" s="28">
        <f t="shared" si="57"/>
        <v>2422831.5869088061</v>
      </c>
      <c r="AI93" s="28">
        <f t="shared" si="58"/>
        <v>2404660.3500069901</v>
      </c>
      <c r="AJ93" s="28">
        <f t="shared" si="59"/>
        <v>2386625.3973819376</v>
      </c>
      <c r="AK93" s="28">
        <f t="shared" si="60"/>
        <v>2368725.7069015731</v>
      </c>
      <c r="AL93" s="28">
        <f t="shared" si="61"/>
        <v>2444998.674663804</v>
      </c>
      <c r="AM93" s="28">
        <f t="shared" si="62"/>
        <v>2378127.9609117489</v>
      </c>
      <c r="AN93" s="28">
        <f t="shared" si="63"/>
        <v>2336689.0811928618</v>
      </c>
      <c r="AO93" s="28">
        <f t="shared" si="64"/>
        <v>2365547.1913455934</v>
      </c>
      <c r="AP93" s="28">
        <f t="shared" si="65"/>
        <v>2300849.4756622915</v>
      </c>
      <c r="AQ93" s="28">
        <f t="shared" si="66"/>
        <v>2283593.1045948244</v>
      </c>
      <c r="AR93" s="28">
        <f t="shared" si="67"/>
        <v>2266466.1563103632</v>
      </c>
      <c r="AS93" s="28">
        <f t="shared" si="68"/>
        <v>2226972.9835366555</v>
      </c>
      <c r="AT93" s="28">
        <f t="shared" si="69"/>
        <v>2254476.0998833333</v>
      </c>
      <c r="AU93" s="19"/>
      <c r="AV93" s="27">
        <f t="shared" si="71"/>
        <v>57</v>
      </c>
      <c r="AW93" s="19"/>
      <c r="AX93" s="46">
        <f t="shared" si="70"/>
        <v>362735.79392359627</v>
      </c>
    </row>
    <row r="94" spans="1:50" x14ac:dyDescent="0.2">
      <c r="A94">
        <f t="shared" si="72"/>
        <v>80</v>
      </c>
      <c r="C94" s="30">
        <f>VLOOKUP(Data!B82,original_projection,3,TRUE)</f>
        <v>0.04</v>
      </c>
      <c r="D94" s="30">
        <f>VLOOKUP(Data!C82,original_projection,3,TRUE)</f>
        <v>-0.01</v>
      </c>
      <c r="E94" s="30">
        <f>VLOOKUP(Data!D82,original_projection,3,TRUE)</f>
        <v>0</v>
      </c>
      <c r="F94" s="30">
        <f>VLOOKUP(Data!E82,original_projection,3,TRUE)</f>
        <v>0.04</v>
      </c>
      <c r="G94" s="30">
        <f>VLOOKUP(Data!F82,original_projection,3,TRUE)</f>
        <v>0.04</v>
      </c>
      <c r="H94" s="30">
        <f>VLOOKUP(Data!G82,original_projection,3,TRUE)</f>
        <v>-0.01</v>
      </c>
      <c r="I94" s="30">
        <f>VLOOKUP(Data!H82,original_projection,3,TRUE)</f>
        <v>0.02</v>
      </c>
      <c r="J94" s="30">
        <f>VLOOKUP(Data!I82,original_projection,3,TRUE)</f>
        <v>0.04</v>
      </c>
      <c r="K94" s="30">
        <f>VLOOKUP(Data!J82,original_projection,3,TRUE)</f>
        <v>0.04</v>
      </c>
      <c r="L94" s="30">
        <f>VLOOKUP(Data!K82,original_projection,3,TRUE)</f>
        <v>-0.01</v>
      </c>
      <c r="M94" s="30">
        <f>VLOOKUP(Data!L82,original_projection,3,TRUE)</f>
        <v>0.02</v>
      </c>
      <c r="N94" s="30">
        <f>VLOOKUP(Data!M82,original_projection,3,TRUE)</f>
        <v>-0.01</v>
      </c>
      <c r="O94" s="30">
        <f>VLOOKUP(Data!N82,original_projection,3,TRUE)</f>
        <v>-0.01</v>
      </c>
      <c r="P94" s="30">
        <f>VLOOKUP(Data!O82,original_projection,3,TRUE)</f>
        <v>0.02</v>
      </c>
      <c r="Q94" s="30">
        <f>VLOOKUP(Data!P82,original_projection,3,TRUE)</f>
        <v>-0.02</v>
      </c>
      <c r="R94" s="30">
        <f>VLOOKUP(Data!Q82,original_projection,3,TRUE)</f>
        <v>0.04</v>
      </c>
      <c r="S94" s="30">
        <f>VLOOKUP(Data!R82,original_projection,3,TRUE)</f>
        <v>-0.02</v>
      </c>
      <c r="T94" s="30">
        <f>VLOOKUP(Data!S82,original_projection,3,TRUE)</f>
        <v>-0.01</v>
      </c>
      <c r="U94" s="30">
        <f>VLOOKUP(Data!T82,original_projection,3,TRUE)</f>
        <v>0.04</v>
      </c>
      <c r="V94" s="30">
        <f>VLOOKUP(Data!U82,original_projection,3,TRUE)</f>
        <v>0</v>
      </c>
      <c r="X94">
        <f t="shared" si="73"/>
        <v>80</v>
      </c>
      <c r="Z94" s="31">
        <f t="shared" si="49"/>
        <v>2500000</v>
      </c>
      <c r="AA94" s="28">
        <f t="shared" si="50"/>
        <v>2580500</v>
      </c>
      <c r="AB94" s="28">
        <f t="shared" si="51"/>
        <v>2535534.7875000001</v>
      </c>
      <c r="AC94" s="28">
        <f t="shared" si="52"/>
        <v>2516518.2765937503</v>
      </c>
      <c r="AD94" s="28">
        <f t="shared" si="53"/>
        <v>2597550.1651000693</v>
      </c>
      <c r="AE94" s="28">
        <f t="shared" si="54"/>
        <v>2681191.2804162917</v>
      </c>
      <c r="AF94" s="28">
        <f t="shared" si="55"/>
        <v>2634471.5223550377</v>
      </c>
      <c r="AG94" s="28">
        <f t="shared" si="56"/>
        <v>2667007.2456561225</v>
      </c>
      <c r="AH94" s="28">
        <f t="shared" si="57"/>
        <v>2752884.87896625</v>
      </c>
      <c r="AI94" s="28">
        <f t="shared" si="58"/>
        <v>2841527.7720689634</v>
      </c>
      <c r="AJ94" s="28">
        <f t="shared" si="59"/>
        <v>2792014.1506406618</v>
      </c>
      <c r="AK94" s="28">
        <f t="shared" si="60"/>
        <v>2826495.5254010744</v>
      </c>
      <c r="AL94" s="28">
        <f t="shared" si="61"/>
        <v>2777243.8408709606</v>
      </c>
      <c r="AM94" s="28">
        <f t="shared" si="62"/>
        <v>2728850.3669437841</v>
      </c>
      <c r="AN94" s="28">
        <f t="shared" si="63"/>
        <v>2762551.66897554</v>
      </c>
      <c r="AO94" s="28">
        <f t="shared" si="64"/>
        <v>2686995.8808290591</v>
      </c>
      <c r="AP94" s="28">
        <f t="shared" si="65"/>
        <v>2773517.1481917552</v>
      </c>
      <c r="AQ94" s="28">
        <f t="shared" si="66"/>
        <v>2697661.4541887105</v>
      </c>
      <c r="AR94" s="28">
        <f t="shared" si="67"/>
        <v>2650654.703349472</v>
      </c>
      <c r="AS94" s="28">
        <f t="shared" si="68"/>
        <v>2736005.7847973248</v>
      </c>
      <c r="AT94" s="28">
        <f t="shared" si="69"/>
        <v>2715485.7414113451</v>
      </c>
      <c r="AU94" s="19"/>
      <c r="AV94" s="27">
        <f t="shared" si="71"/>
        <v>176</v>
      </c>
      <c r="AW94" s="19"/>
      <c r="AX94" s="46">
        <f t="shared" si="70"/>
        <v>407717.85033442947</v>
      </c>
    </row>
    <row r="95" spans="1:50" x14ac:dyDescent="0.2">
      <c r="A95">
        <f t="shared" si="72"/>
        <v>81</v>
      </c>
      <c r="C95" s="30">
        <f>VLOOKUP(Data!B83,original_projection,3,TRUE)</f>
        <v>-0.01</v>
      </c>
      <c r="D95" s="30">
        <f>VLOOKUP(Data!C83,original_projection,3,TRUE)</f>
        <v>-0.01</v>
      </c>
      <c r="E95" s="30">
        <f>VLOOKUP(Data!D83,original_projection,3,TRUE)</f>
        <v>0.02</v>
      </c>
      <c r="F95" s="30">
        <f>VLOOKUP(Data!E83,original_projection,3,TRUE)</f>
        <v>0</v>
      </c>
      <c r="G95" s="30">
        <f>VLOOKUP(Data!F83,original_projection,3,TRUE)</f>
        <v>-0.02</v>
      </c>
      <c r="H95" s="30">
        <f>VLOOKUP(Data!G83,original_projection,3,TRUE)</f>
        <v>0.02</v>
      </c>
      <c r="I95" s="30">
        <f>VLOOKUP(Data!H83,original_projection,3,TRUE)</f>
        <v>-0.02</v>
      </c>
      <c r="J95" s="30">
        <f>VLOOKUP(Data!I83,original_projection,3,TRUE)</f>
        <v>-0.02</v>
      </c>
      <c r="K95" s="30">
        <f>VLOOKUP(Data!J83,original_projection,3,TRUE)</f>
        <v>0.04</v>
      </c>
      <c r="L95" s="30">
        <f>VLOOKUP(Data!K83,original_projection,3,TRUE)</f>
        <v>0</v>
      </c>
      <c r="M95" s="30">
        <f>VLOOKUP(Data!L83,original_projection,3,TRUE)</f>
        <v>0</v>
      </c>
      <c r="N95" s="30">
        <f>VLOOKUP(Data!M83,original_projection,3,TRUE)</f>
        <v>-0.02</v>
      </c>
      <c r="O95" s="30">
        <f>VLOOKUP(Data!N83,original_projection,3,TRUE)</f>
        <v>0.02</v>
      </c>
      <c r="P95" s="30">
        <f>VLOOKUP(Data!O83,original_projection,3,TRUE)</f>
        <v>0.04</v>
      </c>
      <c r="Q95" s="30">
        <f>VLOOKUP(Data!P83,original_projection,3,TRUE)</f>
        <v>-0.01</v>
      </c>
      <c r="R95" s="30">
        <f>VLOOKUP(Data!Q83,original_projection,3,TRUE)</f>
        <v>0.04</v>
      </c>
      <c r="S95" s="30">
        <f>VLOOKUP(Data!R83,original_projection,3,TRUE)</f>
        <v>0.02</v>
      </c>
      <c r="T95" s="30">
        <f>VLOOKUP(Data!S83,original_projection,3,TRUE)</f>
        <v>0.02</v>
      </c>
      <c r="U95" s="30">
        <f>VLOOKUP(Data!T83,original_projection,3,TRUE)</f>
        <v>-0.02</v>
      </c>
      <c r="V95" s="30">
        <f>VLOOKUP(Data!U83,original_projection,3,TRUE)</f>
        <v>0.04</v>
      </c>
      <c r="X95">
        <f t="shared" si="73"/>
        <v>81</v>
      </c>
      <c r="Z95" s="31">
        <f t="shared" si="49"/>
        <v>2500000</v>
      </c>
      <c r="AA95" s="28">
        <f t="shared" si="50"/>
        <v>2456437.5</v>
      </c>
      <c r="AB95" s="28">
        <f t="shared" si="51"/>
        <v>2413634.0765625001</v>
      </c>
      <c r="AC95" s="28">
        <f t="shared" si="52"/>
        <v>2443442.4574080473</v>
      </c>
      <c r="AD95" s="28">
        <f t="shared" si="53"/>
        <v>2425116.6389774871</v>
      </c>
      <c r="AE95" s="28">
        <f t="shared" si="54"/>
        <v>2358789.6989014526</v>
      </c>
      <c r="AF95" s="28">
        <f t="shared" si="55"/>
        <v>2387920.7516828855</v>
      </c>
      <c r="AG95" s="28">
        <f t="shared" si="56"/>
        <v>2322611.119124359</v>
      </c>
      <c r="AH95" s="28">
        <f t="shared" si="57"/>
        <v>2259087.705016308</v>
      </c>
      <c r="AI95" s="28">
        <f t="shared" si="58"/>
        <v>2331830.3291178332</v>
      </c>
      <c r="AJ95" s="28">
        <f t="shared" si="59"/>
        <v>2314341.6016494497</v>
      </c>
      <c r="AK95" s="28">
        <f t="shared" si="60"/>
        <v>2296984.039637079</v>
      </c>
      <c r="AL95" s="28">
        <f t="shared" si="61"/>
        <v>2234161.5261530052</v>
      </c>
      <c r="AM95" s="28">
        <f t="shared" si="62"/>
        <v>2261753.4210009947</v>
      </c>
      <c r="AN95" s="28">
        <f t="shared" si="63"/>
        <v>2334581.8811572269</v>
      </c>
      <c r="AO95" s="28">
        <f t="shared" si="64"/>
        <v>2293901.7918780623</v>
      </c>
      <c r="AP95" s="28">
        <f t="shared" si="65"/>
        <v>2367765.4295765362</v>
      </c>
      <c r="AQ95" s="28">
        <f t="shared" si="66"/>
        <v>2397007.3326318064</v>
      </c>
      <c r="AR95" s="28">
        <f t="shared" si="67"/>
        <v>2426610.3731898093</v>
      </c>
      <c r="AS95" s="28">
        <f t="shared" si="68"/>
        <v>2360242.5794830681</v>
      </c>
      <c r="AT95" s="28">
        <f t="shared" si="69"/>
        <v>2436242.3905424229</v>
      </c>
      <c r="AU95" s="19"/>
      <c r="AV95" s="27">
        <f t="shared" si="71"/>
        <v>111</v>
      </c>
      <c r="AW95" s="19"/>
      <c r="AX95" s="46">
        <f t="shared" si="70"/>
        <v>356089.13836541807</v>
      </c>
    </row>
    <row r="96" spans="1:50" x14ac:dyDescent="0.2">
      <c r="A96">
        <f t="shared" si="72"/>
        <v>82</v>
      </c>
      <c r="C96" s="30">
        <f>VLOOKUP(Data!B84,original_projection,3,TRUE)</f>
        <v>-0.02</v>
      </c>
      <c r="D96" s="30">
        <f>VLOOKUP(Data!C84,original_projection,3,TRUE)</f>
        <v>0</v>
      </c>
      <c r="E96" s="30">
        <f>VLOOKUP(Data!D84,original_projection,3,TRUE)</f>
        <v>-0.01</v>
      </c>
      <c r="F96" s="30">
        <f>VLOOKUP(Data!E84,original_projection,3,TRUE)</f>
        <v>-0.02</v>
      </c>
      <c r="G96" s="30">
        <f>VLOOKUP(Data!F84,original_projection,3,TRUE)</f>
        <v>0.04</v>
      </c>
      <c r="H96" s="30">
        <f>VLOOKUP(Data!G84,original_projection,3,TRUE)</f>
        <v>0</v>
      </c>
      <c r="I96" s="30">
        <f>VLOOKUP(Data!H84,original_projection,3,TRUE)</f>
        <v>0.02</v>
      </c>
      <c r="J96" s="30">
        <f>VLOOKUP(Data!I84,original_projection,3,TRUE)</f>
        <v>-0.01</v>
      </c>
      <c r="K96" s="30">
        <f>VLOOKUP(Data!J84,original_projection,3,TRUE)</f>
        <v>0.02</v>
      </c>
      <c r="L96" s="30">
        <f>VLOOKUP(Data!K84,original_projection,3,TRUE)</f>
        <v>0.02</v>
      </c>
      <c r="M96" s="30">
        <f>VLOOKUP(Data!L84,original_projection,3,TRUE)</f>
        <v>0.02</v>
      </c>
      <c r="N96" s="30">
        <f>VLOOKUP(Data!M84,original_projection,3,TRUE)</f>
        <v>0</v>
      </c>
      <c r="O96" s="30">
        <f>VLOOKUP(Data!N84,original_projection,3,TRUE)</f>
        <v>-0.01</v>
      </c>
      <c r="P96" s="30">
        <f>VLOOKUP(Data!O84,original_projection,3,TRUE)</f>
        <v>-0.02</v>
      </c>
      <c r="Q96" s="30">
        <f>VLOOKUP(Data!P84,original_projection,3,TRUE)</f>
        <v>0.02</v>
      </c>
      <c r="R96" s="30">
        <f>VLOOKUP(Data!Q84,original_projection,3,TRUE)</f>
        <v>0</v>
      </c>
      <c r="S96" s="30">
        <f>VLOOKUP(Data!R84,original_projection,3,TRUE)</f>
        <v>-0.01</v>
      </c>
      <c r="T96" s="30">
        <f>VLOOKUP(Data!S84,original_projection,3,TRUE)</f>
        <v>-0.01</v>
      </c>
      <c r="U96" s="30">
        <f>VLOOKUP(Data!T84,original_projection,3,TRUE)</f>
        <v>-0.01</v>
      </c>
      <c r="V96" s="30">
        <f>VLOOKUP(Data!U84,original_projection,3,TRUE)</f>
        <v>0.04</v>
      </c>
      <c r="X96">
        <f t="shared" si="73"/>
        <v>82</v>
      </c>
      <c r="Z96" s="31">
        <f t="shared" si="49"/>
        <v>2500000</v>
      </c>
      <c r="AA96" s="28">
        <f t="shared" si="50"/>
        <v>2431625</v>
      </c>
      <c r="AB96" s="28">
        <f t="shared" si="51"/>
        <v>2413387.8125</v>
      </c>
      <c r="AC96" s="28">
        <f t="shared" si="52"/>
        <v>2371334.5298671876</v>
      </c>
      <c r="AD96" s="28">
        <f t="shared" si="53"/>
        <v>2306478.5304753203</v>
      </c>
      <c r="AE96" s="28">
        <f t="shared" si="54"/>
        <v>2380747.1391566256</v>
      </c>
      <c r="AF96" s="28">
        <f t="shared" si="55"/>
        <v>2362891.535612951</v>
      </c>
      <c r="AG96" s="28">
        <f t="shared" si="56"/>
        <v>2392073.2460777713</v>
      </c>
      <c r="AH96" s="28">
        <f t="shared" si="57"/>
        <v>2350391.3697648663</v>
      </c>
      <c r="AI96" s="28">
        <f t="shared" si="58"/>
        <v>2379418.7031814628</v>
      </c>
      <c r="AJ96" s="28">
        <f t="shared" si="59"/>
        <v>2408804.5241657537</v>
      </c>
      <c r="AK96" s="28">
        <f t="shared" si="60"/>
        <v>2438553.260039201</v>
      </c>
      <c r="AL96" s="28">
        <f t="shared" si="61"/>
        <v>2420264.1105889073</v>
      </c>
      <c r="AM96" s="28">
        <f t="shared" si="62"/>
        <v>2378091.0084618959</v>
      </c>
      <c r="AN96" s="28">
        <f t="shared" si="63"/>
        <v>2313050.219380463</v>
      </c>
      <c r="AO96" s="28">
        <f t="shared" si="64"/>
        <v>2341616.3895898117</v>
      </c>
      <c r="AP96" s="28">
        <f t="shared" si="65"/>
        <v>2324054.266667888</v>
      </c>
      <c r="AQ96" s="28">
        <f t="shared" si="66"/>
        <v>2283557.6210712004</v>
      </c>
      <c r="AR96" s="28">
        <f t="shared" si="67"/>
        <v>2243766.6295240349</v>
      </c>
      <c r="AS96" s="28">
        <f t="shared" si="68"/>
        <v>2204668.9960045791</v>
      </c>
      <c r="AT96" s="28">
        <f t="shared" si="69"/>
        <v>2275659.3376759267</v>
      </c>
      <c r="AU96" s="19"/>
      <c r="AV96" s="27">
        <f t="shared" si="71"/>
        <v>63</v>
      </c>
      <c r="AW96" s="19"/>
      <c r="AX96" s="46">
        <f t="shared" si="70"/>
        <v>355318.14279450267</v>
      </c>
    </row>
    <row r="97" spans="1:50" x14ac:dyDescent="0.2">
      <c r="A97">
        <f t="shared" si="72"/>
        <v>83</v>
      </c>
      <c r="C97" s="30">
        <f>VLOOKUP(Data!B85,original_projection,3,TRUE)</f>
        <v>0</v>
      </c>
      <c r="D97" s="30">
        <f>VLOOKUP(Data!C85,original_projection,3,TRUE)</f>
        <v>0</v>
      </c>
      <c r="E97" s="30">
        <f>VLOOKUP(Data!D85,original_projection,3,TRUE)</f>
        <v>0.04</v>
      </c>
      <c r="F97" s="30">
        <f>VLOOKUP(Data!E85,original_projection,3,TRUE)</f>
        <v>-0.01</v>
      </c>
      <c r="G97" s="30">
        <f>VLOOKUP(Data!F85,original_projection,3,TRUE)</f>
        <v>0</v>
      </c>
      <c r="H97" s="30">
        <f>VLOOKUP(Data!G85,original_projection,3,TRUE)</f>
        <v>-0.01</v>
      </c>
      <c r="I97" s="30">
        <f>VLOOKUP(Data!H85,original_projection,3,TRUE)</f>
        <v>0.04</v>
      </c>
      <c r="J97" s="30">
        <f>VLOOKUP(Data!I85,original_projection,3,TRUE)</f>
        <v>-0.02</v>
      </c>
      <c r="K97" s="30">
        <f>VLOOKUP(Data!J85,original_projection,3,TRUE)</f>
        <v>-0.01</v>
      </c>
      <c r="L97" s="30">
        <f>VLOOKUP(Data!K85,original_projection,3,TRUE)</f>
        <v>0</v>
      </c>
      <c r="M97" s="30">
        <f>VLOOKUP(Data!L85,original_projection,3,TRUE)</f>
        <v>0.02</v>
      </c>
      <c r="N97" s="30">
        <f>VLOOKUP(Data!M85,original_projection,3,TRUE)</f>
        <v>0</v>
      </c>
      <c r="O97" s="30">
        <f>VLOOKUP(Data!N85,original_projection,3,TRUE)</f>
        <v>0</v>
      </c>
      <c r="P97" s="30">
        <f>VLOOKUP(Data!O85,original_projection,3,TRUE)</f>
        <v>0</v>
      </c>
      <c r="Q97" s="30">
        <f>VLOOKUP(Data!P85,original_projection,3,TRUE)</f>
        <v>0.02</v>
      </c>
      <c r="R97" s="30">
        <f>VLOOKUP(Data!Q85,original_projection,3,TRUE)</f>
        <v>0.04</v>
      </c>
      <c r="S97" s="30">
        <f>VLOOKUP(Data!R85,original_projection,3,TRUE)</f>
        <v>0.02</v>
      </c>
      <c r="T97" s="30">
        <f>VLOOKUP(Data!S85,original_projection,3,TRUE)</f>
        <v>0</v>
      </c>
      <c r="U97" s="30">
        <f>VLOOKUP(Data!T85,original_projection,3,TRUE)</f>
        <v>0.04</v>
      </c>
      <c r="V97" s="30">
        <f>VLOOKUP(Data!U85,original_projection,3,TRUE)</f>
        <v>0.04</v>
      </c>
      <c r="X97">
        <f t="shared" si="73"/>
        <v>83</v>
      </c>
      <c r="Z97" s="31">
        <f t="shared" si="49"/>
        <v>2500000</v>
      </c>
      <c r="AA97" s="28">
        <f t="shared" si="50"/>
        <v>2481250</v>
      </c>
      <c r="AB97" s="28">
        <f t="shared" si="51"/>
        <v>2462640.625</v>
      </c>
      <c r="AC97" s="28">
        <f t="shared" si="52"/>
        <v>2541937.6531250002</v>
      </c>
      <c r="AD97" s="28">
        <f t="shared" si="53"/>
        <v>2497644.3895192975</v>
      </c>
      <c r="AE97" s="28">
        <f t="shared" si="54"/>
        <v>2478912.0565979029</v>
      </c>
      <c r="AF97" s="28">
        <f t="shared" si="55"/>
        <v>2435717.0140116843</v>
      </c>
      <c r="AG97" s="28">
        <f t="shared" si="56"/>
        <v>2514147.1018628608</v>
      </c>
      <c r="AH97" s="28">
        <f t="shared" si="57"/>
        <v>2445385.1786269117</v>
      </c>
      <c r="AI97" s="28">
        <f t="shared" si="58"/>
        <v>2402774.3418893376</v>
      </c>
      <c r="AJ97" s="28">
        <f t="shared" si="59"/>
        <v>2384753.5343251675</v>
      </c>
      <c r="AK97" s="28">
        <f t="shared" si="60"/>
        <v>2414205.2404740835</v>
      </c>
      <c r="AL97" s="28">
        <f t="shared" si="61"/>
        <v>2396098.7011705278</v>
      </c>
      <c r="AM97" s="28">
        <f t="shared" si="62"/>
        <v>2378127.9609117489</v>
      </c>
      <c r="AN97" s="28">
        <f t="shared" si="63"/>
        <v>2360292.0012049112</v>
      </c>
      <c r="AO97" s="28">
        <f t="shared" si="64"/>
        <v>2389441.6074197921</v>
      </c>
      <c r="AP97" s="28">
        <f t="shared" si="65"/>
        <v>2466381.62717871</v>
      </c>
      <c r="AQ97" s="28">
        <f t="shared" si="66"/>
        <v>2496841.4402743671</v>
      </c>
      <c r="AR97" s="28">
        <f t="shared" si="67"/>
        <v>2478115.1294723093</v>
      </c>
      <c r="AS97" s="28">
        <f t="shared" si="68"/>
        <v>2557910.4366413178</v>
      </c>
      <c r="AT97" s="28">
        <f t="shared" si="69"/>
        <v>2640275.1527011683</v>
      </c>
      <c r="AU97" s="19"/>
      <c r="AV97" s="27">
        <f t="shared" si="71"/>
        <v>163</v>
      </c>
      <c r="AW97" s="19"/>
      <c r="AX97" s="46">
        <f t="shared" si="70"/>
        <v>371961.09213405853</v>
      </c>
    </row>
    <row r="98" spans="1:50" x14ac:dyDescent="0.2">
      <c r="A98">
        <f t="shared" si="72"/>
        <v>84</v>
      </c>
      <c r="C98" s="30">
        <f>VLOOKUP(Data!B86,original_projection,3,TRUE)</f>
        <v>0</v>
      </c>
      <c r="D98" s="30">
        <f>VLOOKUP(Data!C86,original_projection,3,TRUE)</f>
        <v>-0.02</v>
      </c>
      <c r="E98" s="30">
        <f>VLOOKUP(Data!D86,original_projection,3,TRUE)</f>
        <v>0.02</v>
      </c>
      <c r="F98" s="30">
        <f>VLOOKUP(Data!E86,original_projection,3,TRUE)</f>
        <v>-0.01</v>
      </c>
      <c r="G98" s="30">
        <f>VLOOKUP(Data!F86,original_projection,3,TRUE)</f>
        <v>0</v>
      </c>
      <c r="H98" s="30">
        <f>VLOOKUP(Data!G86,original_projection,3,TRUE)</f>
        <v>-0.01</v>
      </c>
      <c r="I98" s="30">
        <f>VLOOKUP(Data!H86,original_projection,3,TRUE)</f>
        <v>-0.01</v>
      </c>
      <c r="J98" s="30">
        <f>VLOOKUP(Data!I86,original_projection,3,TRUE)</f>
        <v>0.04</v>
      </c>
      <c r="K98" s="30">
        <f>VLOOKUP(Data!J86,original_projection,3,TRUE)</f>
        <v>-0.01</v>
      </c>
      <c r="L98" s="30">
        <f>VLOOKUP(Data!K86,original_projection,3,TRUE)</f>
        <v>0.02</v>
      </c>
      <c r="M98" s="30">
        <f>VLOOKUP(Data!L86,original_projection,3,TRUE)</f>
        <v>0</v>
      </c>
      <c r="N98" s="30">
        <f>VLOOKUP(Data!M86,original_projection,3,TRUE)</f>
        <v>0.04</v>
      </c>
      <c r="O98" s="30">
        <f>VLOOKUP(Data!N86,original_projection,3,TRUE)</f>
        <v>-0.01</v>
      </c>
      <c r="P98" s="30">
        <f>VLOOKUP(Data!O86,original_projection,3,TRUE)</f>
        <v>-0.02</v>
      </c>
      <c r="Q98" s="30">
        <f>VLOOKUP(Data!P86,original_projection,3,TRUE)</f>
        <v>-0.02</v>
      </c>
      <c r="R98" s="30">
        <f>VLOOKUP(Data!Q86,original_projection,3,TRUE)</f>
        <v>0.04</v>
      </c>
      <c r="S98" s="30">
        <f>VLOOKUP(Data!R86,original_projection,3,TRUE)</f>
        <v>-0.01</v>
      </c>
      <c r="T98" s="30">
        <f>VLOOKUP(Data!S86,original_projection,3,TRUE)</f>
        <v>0</v>
      </c>
      <c r="U98" s="30">
        <f>VLOOKUP(Data!T86,original_projection,3,TRUE)</f>
        <v>-0.02</v>
      </c>
      <c r="V98" s="30">
        <f>VLOOKUP(Data!U86,original_projection,3,TRUE)</f>
        <v>-0.02</v>
      </c>
      <c r="X98">
        <f t="shared" si="73"/>
        <v>84</v>
      </c>
      <c r="Z98" s="31">
        <f t="shared" si="49"/>
        <v>2500000</v>
      </c>
      <c r="AA98" s="28">
        <f t="shared" si="50"/>
        <v>2481250</v>
      </c>
      <c r="AB98" s="28">
        <f t="shared" si="51"/>
        <v>2413387.8125</v>
      </c>
      <c r="AC98" s="28">
        <f t="shared" si="52"/>
        <v>2443193.1519843754</v>
      </c>
      <c r="AD98" s="28">
        <f t="shared" si="53"/>
        <v>2400620.5113110477</v>
      </c>
      <c r="AE98" s="28">
        <f t="shared" si="54"/>
        <v>2382615.8574762149</v>
      </c>
      <c r="AF98" s="28">
        <f t="shared" si="55"/>
        <v>2341098.7761596916</v>
      </c>
      <c r="AG98" s="28">
        <f t="shared" si="56"/>
        <v>2300305.129985109</v>
      </c>
      <c r="AH98" s="28">
        <f t="shared" si="57"/>
        <v>2374374.95517063</v>
      </c>
      <c r="AI98" s="28">
        <f t="shared" si="58"/>
        <v>2333001.4715767819</v>
      </c>
      <c r="AJ98" s="28">
        <f t="shared" si="59"/>
        <v>2361814.0397507558</v>
      </c>
      <c r="AK98" s="28">
        <f t="shared" si="60"/>
        <v>2344100.434452625</v>
      </c>
      <c r="AL98" s="28">
        <f t="shared" si="61"/>
        <v>2419580.4684419995</v>
      </c>
      <c r="AM98" s="28">
        <f t="shared" si="62"/>
        <v>2377419.2787793977</v>
      </c>
      <c r="AN98" s="28">
        <f t="shared" si="63"/>
        <v>2312396.8615047815</v>
      </c>
      <c r="AO98" s="28">
        <f t="shared" si="64"/>
        <v>2249152.8073426257</v>
      </c>
      <c r="AP98" s="28">
        <f t="shared" si="65"/>
        <v>2321575.5277390582</v>
      </c>
      <c r="AQ98" s="28">
        <f t="shared" si="66"/>
        <v>2281122.0741682053</v>
      </c>
      <c r="AR98" s="28">
        <f t="shared" si="67"/>
        <v>2264013.6586119439</v>
      </c>
      <c r="AS98" s="28">
        <f t="shared" si="68"/>
        <v>2202092.8850489073</v>
      </c>
      <c r="AT98" s="28">
        <f t="shared" si="69"/>
        <v>2141865.6446428197</v>
      </c>
      <c r="AU98" s="19"/>
      <c r="AV98" s="27">
        <f t="shared" si="71"/>
        <v>20</v>
      </c>
      <c r="AW98" s="19"/>
      <c r="AX98" s="46">
        <f t="shared" si="70"/>
        <v>353236.63486131211</v>
      </c>
    </row>
    <row r="99" spans="1:50" x14ac:dyDescent="0.2">
      <c r="A99">
        <f t="shared" si="72"/>
        <v>85</v>
      </c>
      <c r="C99" s="30">
        <f>VLOOKUP(Data!B87,original_projection,3,TRUE)</f>
        <v>0.02</v>
      </c>
      <c r="D99" s="30">
        <f>VLOOKUP(Data!C87,original_projection,3,TRUE)</f>
        <v>0</v>
      </c>
      <c r="E99" s="30">
        <f>VLOOKUP(Data!D87,original_projection,3,TRUE)</f>
        <v>0.04</v>
      </c>
      <c r="F99" s="30">
        <f>VLOOKUP(Data!E87,original_projection,3,TRUE)</f>
        <v>0</v>
      </c>
      <c r="G99" s="30">
        <f>VLOOKUP(Data!F87,original_projection,3,TRUE)</f>
        <v>-0.02</v>
      </c>
      <c r="H99" s="30">
        <f>VLOOKUP(Data!G87,original_projection,3,TRUE)</f>
        <v>0.04</v>
      </c>
      <c r="I99" s="30">
        <f>VLOOKUP(Data!H87,original_projection,3,TRUE)</f>
        <v>0</v>
      </c>
      <c r="J99" s="30">
        <f>VLOOKUP(Data!I87,original_projection,3,TRUE)</f>
        <v>-0.02</v>
      </c>
      <c r="K99" s="30">
        <f>VLOOKUP(Data!J87,original_projection,3,TRUE)</f>
        <v>-0.02</v>
      </c>
      <c r="L99" s="30">
        <f>VLOOKUP(Data!K87,original_projection,3,TRUE)</f>
        <v>-0.02</v>
      </c>
      <c r="M99" s="30">
        <f>VLOOKUP(Data!L87,original_projection,3,TRUE)</f>
        <v>0</v>
      </c>
      <c r="N99" s="30">
        <f>VLOOKUP(Data!M87,original_projection,3,TRUE)</f>
        <v>0.02</v>
      </c>
      <c r="O99" s="30">
        <f>VLOOKUP(Data!N87,original_projection,3,TRUE)</f>
        <v>-0.02</v>
      </c>
      <c r="P99" s="30">
        <f>VLOOKUP(Data!O87,original_projection,3,TRUE)</f>
        <v>0.02</v>
      </c>
      <c r="Q99" s="30">
        <f>VLOOKUP(Data!P87,original_projection,3,TRUE)</f>
        <v>0.02</v>
      </c>
      <c r="R99" s="30">
        <f>VLOOKUP(Data!Q87,original_projection,3,TRUE)</f>
        <v>0.02</v>
      </c>
      <c r="S99" s="30">
        <f>VLOOKUP(Data!R87,original_projection,3,TRUE)</f>
        <v>0</v>
      </c>
      <c r="T99" s="30">
        <f>VLOOKUP(Data!S87,original_projection,3,TRUE)</f>
        <v>-0.02</v>
      </c>
      <c r="U99" s="30">
        <f>VLOOKUP(Data!T87,original_projection,3,TRUE)</f>
        <v>0.02</v>
      </c>
      <c r="V99" s="30">
        <f>VLOOKUP(Data!U87,original_projection,3,TRUE)</f>
        <v>0.04</v>
      </c>
      <c r="X99">
        <f t="shared" si="73"/>
        <v>85</v>
      </c>
      <c r="Z99" s="31">
        <f t="shared" si="49"/>
        <v>2500000</v>
      </c>
      <c r="AA99" s="28">
        <f t="shared" si="50"/>
        <v>2530875</v>
      </c>
      <c r="AB99" s="28">
        <f t="shared" si="51"/>
        <v>2511893.4375</v>
      </c>
      <c r="AC99" s="28">
        <f t="shared" si="52"/>
        <v>2592776.4061875003</v>
      </c>
      <c r="AD99" s="28">
        <f t="shared" si="53"/>
        <v>2573330.5831410941</v>
      </c>
      <c r="AE99" s="28">
        <f t="shared" si="54"/>
        <v>2502949.9916921854</v>
      </c>
      <c r="AF99" s="28">
        <f t="shared" si="55"/>
        <v>2583544.9814246739</v>
      </c>
      <c r="AG99" s="28">
        <f t="shared" si="56"/>
        <v>2564168.3940639892</v>
      </c>
      <c r="AH99" s="28">
        <f t="shared" si="57"/>
        <v>2494038.3884863392</v>
      </c>
      <c r="AI99" s="28">
        <f t="shared" si="58"/>
        <v>2425826.4385612379</v>
      </c>
      <c r="AJ99" s="28">
        <f t="shared" si="59"/>
        <v>2359480.0854665879</v>
      </c>
      <c r="AK99" s="28">
        <f t="shared" si="60"/>
        <v>2341783.9848255888</v>
      </c>
      <c r="AL99" s="28">
        <f t="shared" si="61"/>
        <v>2370705.0170381851</v>
      </c>
      <c r="AM99" s="28">
        <f t="shared" si="62"/>
        <v>2305866.2348221908</v>
      </c>
      <c r="AN99" s="28">
        <f t="shared" si="63"/>
        <v>2334343.6828222452</v>
      </c>
      <c r="AO99" s="28">
        <f t="shared" si="64"/>
        <v>2363172.8273050999</v>
      </c>
      <c r="AP99" s="28">
        <f t="shared" si="65"/>
        <v>2392358.0117223184</v>
      </c>
      <c r="AQ99" s="28">
        <f t="shared" si="66"/>
        <v>2374415.326634401</v>
      </c>
      <c r="AR99" s="28">
        <f t="shared" si="67"/>
        <v>2309475.0674509504</v>
      </c>
      <c r="AS99" s="28">
        <f t="shared" si="68"/>
        <v>2337997.0845339694</v>
      </c>
      <c r="AT99" s="28">
        <f t="shared" si="69"/>
        <v>2413280.5906559634</v>
      </c>
      <c r="AU99" s="19"/>
      <c r="AV99" s="27">
        <f t="shared" si="71"/>
        <v>108</v>
      </c>
      <c r="AW99" s="19"/>
      <c r="AX99" s="46">
        <f t="shared" si="70"/>
        <v>367876.18287910207</v>
      </c>
    </row>
    <row r="100" spans="1:50" x14ac:dyDescent="0.2">
      <c r="A100">
        <f t="shared" si="72"/>
        <v>86</v>
      </c>
      <c r="C100" s="30">
        <f>VLOOKUP(Data!B88,original_projection,3,TRUE)</f>
        <v>-0.02</v>
      </c>
      <c r="D100" s="30">
        <f>VLOOKUP(Data!C88,original_projection,3,TRUE)</f>
        <v>0</v>
      </c>
      <c r="E100" s="30">
        <f>VLOOKUP(Data!D88,original_projection,3,TRUE)</f>
        <v>0</v>
      </c>
      <c r="F100" s="30">
        <f>VLOOKUP(Data!E88,original_projection,3,TRUE)</f>
        <v>-0.02</v>
      </c>
      <c r="G100" s="30">
        <f>VLOOKUP(Data!F88,original_projection,3,TRUE)</f>
        <v>0</v>
      </c>
      <c r="H100" s="30">
        <f>VLOOKUP(Data!G88,original_projection,3,TRUE)</f>
        <v>-0.02</v>
      </c>
      <c r="I100" s="30">
        <f>VLOOKUP(Data!H88,original_projection,3,TRUE)</f>
        <v>-0.01</v>
      </c>
      <c r="J100" s="30">
        <f>VLOOKUP(Data!I88,original_projection,3,TRUE)</f>
        <v>-0.01</v>
      </c>
      <c r="K100" s="30">
        <f>VLOOKUP(Data!J88,original_projection,3,TRUE)</f>
        <v>-0.02</v>
      </c>
      <c r="L100" s="30">
        <f>VLOOKUP(Data!K88,original_projection,3,TRUE)</f>
        <v>0.02</v>
      </c>
      <c r="M100" s="30">
        <f>VLOOKUP(Data!L88,original_projection,3,TRUE)</f>
        <v>-0.02</v>
      </c>
      <c r="N100" s="30">
        <f>VLOOKUP(Data!M88,original_projection,3,TRUE)</f>
        <v>0.04</v>
      </c>
      <c r="O100" s="30">
        <f>VLOOKUP(Data!N88,original_projection,3,TRUE)</f>
        <v>0</v>
      </c>
      <c r="P100" s="30">
        <f>VLOOKUP(Data!O88,original_projection,3,TRUE)</f>
        <v>0.02</v>
      </c>
      <c r="Q100" s="30">
        <f>VLOOKUP(Data!P88,original_projection,3,TRUE)</f>
        <v>0.04</v>
      </c>
      <c r="R100" s="30">
        <f>VLOOKUP(Data!Q88,original_projection,3,TRUE)</f>
        <v>-0.02</v>
      </c>
      <c r="S100" s="30">
        <f>VLOOKUP(Data!R88,original_projection,3,TRUE)</f>
        <v>0.04</v>
      </c>
      <c r="T100" s="30">
        <f>VLOOKUP(Data!S88,original_projection,3,TRUE)</f>
        <v>-0.01</v>
      </c>
      <c r="U100" s="30">
        <f>VLOOKUP(Data!T88,original_projection,3,TRUE)</f>
        <v>0</v>
      </c>
      <c r="V100" s="30">
        <f>VLOOKUP(Data!U88,original_projection,3,TRUE)</f>
        <v>0.04</v>
      </c>
      <c r="X100">
        <f t="shared" si="73"/>
        <v>86</v>
      </c>
      <c r="Z100" s="31">
        <f t="shared" si="49"/>
        <v>2500000</v>
      </c>
      <c r="AA100" s="28">
        <f t="shared" si="50"/>
        <v>2431625</v>
      </c>
      <c r="AB100" s="28">
        <f t="shared" si="51"/>
        <v>2413387.8125</v>
      </c>
      <c r="AC100" s="28">
        <f t="shared" si="52"/>
        <v>2395287.4039062499</v>
      </c>
      <c r="AD100" s="28">
        <f t="shared" si="53"/>
        <v>2329776.2934094141</v>
      </c>
      <c r="AE100" s="28">
        <f t="shared" si="54"/>
        <v>2312302.9712088434</v>
      </c>
      <c r="AF100" s="28">
        <f t="shared" si="55"/>
        <v>2249061.4849462816</v>
      </c>
      <c r="AG100" s="28">
        <f t="shared" si="56"/>
        <v>2209871.588571093</v>
      </c>
      <c r="AH100" s="28">
        <f t="shared" si="57"/>
        <v>2171364.5761402417</v>
      </c>
      <c r="AI100" s="28">
        <f t="shared" si="58"/>
        <v>2111977.7549828063</v>
      </c>
      <c r="AJ100" s="28">
        <f t="shared" si="59"/>
        <v>2138060.680256844</v>
      </c>
      <c r="AK100" s="28">
        <f t="shared" si="60"/>
        <v>2079584.7206518196</v>
      </c>
      <c r="AL100" s="28">
        <f t="shared" si="61"/>
        <v>2146547.3486568085</v>
      </c>
      <c r="AM100" s="28">
        <f t="shared" si="62"/>
        <v>2130448.2435418824</v>
      </c>
      <c r="AN100" s="28">
        <f t="shared" si="63"/>
        <v>2156759.2793496246</v>
      </c>
      <c r="AO100" s="28">
        <f t="shared" si="64"/>
        <v>2226206.9281446827</v>
      </c>
      <c r="AP100" s="28">
        <f t="shared" si="65"/>
        <v>2165320.1686599259</v>
      </c>
      <c r="AQ100" s="28">
        <f t="shared" si="66"/>
        <v>2235043.4780907757</v>
      </c>
      <c r="AR100" s="28">
        <f t="shared" si="67"/>
        <v>2196097.8454850442</v>
      </c>
      <c r="AS100" s="28">
        <f t="shared" si="68"/>
        <v>2179627.1116439067</v>
      </c>
      <c r="AT100" s="28">
        <f t="shared" si="69"/>
        <v>2249811.104638841</v>
      </c>
      <c r="AU100" s="19"/>
      <c r="AV100" s="27">
        <f t="shared" si="71"/>
        <v>47</v>
      </c>
      <c r="AW100" s="19"/>
      <c r="AX100" s="46">
        <f t="shared" si="70"/>
        <v>336484.84983464802</v>
      </c>
    </row>
    <row r="101" spans="1:50" x14ac:dyDescent="0.2">
      <c r="A101">
        <f t="shared" si="72"/>
        <v>87</v>
      </c>
      <c r="C101" s="30">
        <f>VLOOKUP(Data!B89,original_projection,3,TRUE)</f>
        <v>0.02</v>
      </c>
      <c r="D101" s="30">
        <f>VLOOKUP(Data!C89,original_projection,3,TRUE)</f>
        <v>-0.02</v>
      </c>
      <c r="E101" s="30">
        <f>VLOOKUP(Data!D89,original_projection,3,TRUE)</f>
        <v>-0.02</v>
      </c>
      <c r="F101" s="30">
        <f>VLOOKUP(Data!E89,original_projection,3,TRUE)</f>
        <v>-0.02</v>
      </c>
      <c r="G101" s="30">
        <f>VLOOKUP(Data!F89,original_projection,3,TRUE)</f>
        <v>0.04</v>
      </c>
      <c r="H101" s="30">
        <f>VLOOKUP(Data!G89,original_projection,3,TRUE)</f>
        <v>0</v>
      </c>
      <c r="I101" s="30">
        <f>VLOOKUP(Data!H89,original_projection,3,TRUE)</f>
        <v>-0.01</v>
      </c>
      <c r="J101" s="30">
        <f>VLOOKUP(Data!I89,original_projection,3,TRUE)</f>
        <v>-0.02</v>
      </c>
      <c r="K101" s="30">
        <f>VLOOKUP(Data!J89,original_projection,3,TRUE)</f>
        <v>-0.02</v>
      </c>
      <c r="L101" s="30">
        <f>VLOOKUP(Data!K89,original_projection,3,TRUE)</f>
        <v>0.02</v>
      </c>
      <c r="M101" s="30">
        <f>VLOOKUP(Data!L89,original_projection,3,TRUE)</f>
        <v>0.02</v>
      </c>
      <c r="N101" s="30">
        <f>VLOOKUP(Data!M89,original_projection,3,TRUE)</f>
        <v>0.04</v>
      </c>
      <c r="O101" s="30">
        <f>VLOOKUP(Data!N89,original_projection,3,TRUE)</f>
        <v>0</v>
      </c>
      <c r="P101" s="30">
        <f>VLOOKUP(Data!O89,original_projection,3,TRUE)</f>
        <v>-0.01</v>
      </c>
      <c r="Q101" s="30">
        <f>VLOOKUP(Data!P89,original_projection,3,TRUE)</f>
        <v>0.04</v>
      </c>
      <c r="R101" s="30">
        <f>VLOOKUP(Data!Q89,original_projection,3,TRUE)</f>
        <v>-0.01</v>
      </c>
      <c r="S101" s="30">
        <f>VLOOKUP(Data!R89,original_projection,3,TRUE)</f>
        <v>0.04</v>
      </c>
      <c r="T101" s="30">
        <f>VLOOKUP(Data!S89,original_projection,3,TRUE)</f>
        <v>-0.02</v>
      </c>
      <c r="U101" s="30">
        <f>VLOOKUP(Data!T89,original_projection,3,TRUE)</f>
        <v>-0.01</v>
      </c>
      <c r="V101" s="30">
        <f>VLOOKUP(Data!U89,original_projection,3,TRUE)</f>
        <v>-0.01</v>
      </c>
      <c r="X101">
        <f t="shared" si="73"/>
        <v>87</v>
      </c>
      <c r="Z101" s="31">
        <f t="shared" si="49"/>
        <v>2500000</v>
      </c>
      <c r="AA101" s="28">
        <f t="shared" si="50"/>
        <v>2530875</v>
      </c>
      <c r="AB101" s="28">
        <f t="shared" si="51"/>
        <v>2461655.5687500001</v>
      </c>
      <c r="AC101" s="28">
        <f t="shared" si="52"/>
        <v>2394329.2889446877</v>
      </c>
      <c r="AD101" s="28">
        <f t="shared" si="53"/>
        <v>2328844.3828920503</v>
      </c>
      <c r="AE101" s="28">
        <f t="shared" si="54"/>
        <v>2403833.1720211743</v>
      </c>
      <c r="AF101" s="28">
        <f t="shared" si="55"/>
        <v>2385804.4232310154</v>
      </c>
      <c r="AG101" s="28">
        <f t="shared" si="56"/>
        <v>2344231.7811562149</v>
      </c>
      <c r="AH101" s="28">
        <f t="shared" si="57"/>
        <v>2280117.0419415925</v>
      </c>
      <c r="AI101" s="28">
        <f t="shared" si="58"/>
        <v>2217755.8408444901</v>
      </c>
      <c r="AJ101" s="28">
        <f t="shared" si="59"/>
        <v>2245145.1254789196</v>
      </c>
      <c r="AK101" s="28">
        <f t="shared" si="60"/>
        <v>2272872.6677785846</v>
      </c>
      <c r="AL101" s="28">
        <f t="shared" si="61"/>
        <v>2346059.1676810551</v>
      </c>
      <c r="AM101" s="28">
        <f t="shared" si="62"/>
        <v>2328463.7239234475</v>
      </c>
      <c r="AN101" s="28">
        <f t="shared" si="63"/>
        <v>2287890.2435340816</v>
      </c>
      <c r="AO101" s="28">
        <f t="shared" si="64"/>
        <v>2361560.3093758789</v>
      </c>
      <c r="AP101" s="28">
        <f t="shared" si="65"/>
        <v>2320410.1209850046</v>
      </c>
      <c r="AQ101" s="28">
        <f t="shared" si="66"/>
        <v>2395127.3268807218</v>
      </c>
      <c r="AR101" s="28">
        <f t="shared" si="67"/>
        <v>2329620.5944905342</v>
      </c>
      <c r="AS101" s="28">
        <f t="shared" si="68"/>
        <v>2289026.9556315364</v>
      </c>
      <c r="AT101" s="28">
        <f t="shared" si="69"/>
        <v>2249140.6609296566</v>
      </c>
      <c r="AU101" s="19"/>
      <c r="AV101" s="27">
        <f t="shared" si="71"/>
        <v>46</v>
      </c>
      <c r="AW101" s="19"/>
      <c r="AX101" s="46">
        <f t="shared" si="70"/>
        <v>353446.57478441292</v>
      </c>
    </row>
    <row r="102" spans="1:50" x14ac:dyDescent="0.2">
      <c r="A102">
        <f t="shared" si="72"/>
        <v>88</v>
      </c>
      <c r="C102" s="30">
        <f>VLOOKUP(Data!B90,original_projection,3,TRUE)</f>
        <v>0.02</v>
      </c>
      <c r="D102" s="30">
        <f>VLOOKUP(Data!C90,original_projection,3,TRUE)</f>
        <v>0.04</v>
      </c>
      <c r="E102" s="30">
        <f>VLOOKUP(Data!D90,original_projection,3,TRUE)</f>
        <v>0</v>
      </c>
      <c r="F102" s="30">
        <f>VLOOKUP(Data!E90,original_projection,3,TRUE)</f>
        <v>0.04</v>
      </c>
      <c r="G102" s="30">
        <f>VLOOKUP(Data!F90,original_projection,3,TRUE)</f>
        <v>0</v>
      </c>
      <c r="H102" s="30">
        <f>VLOOKUP(Data!G90,original_projection,3,TRUE)</f>
        <v>0.02</v>
      </c>
      <c r="I102" s="30">
        <f>VLOOKUP(Data!H90,original_projection,3,TRUE)</f>
        <v>0.04</v>
      </c>
      <c r="J102" s="30">
        <f>VLOOKUP(Data!I90,original_projection,3,TRUE)</f>
        <v>0.02</v>
      </c>
      <c r="K102" s="30">
        <f>VLOOKUP(Data!J90,original_projection,3,TRUE)</f>
        <v>-0.02</v>
      </c>
      <c r="L102" s="30">
        <f>VLOOKUP(Data!K90,original_projection,3,TRUE)</f>
        <v>0.02</v>
      </c>
      <c r="M102" s="30">
        <f>VLOOKUP(Data!L90,original_projection,3,TRUE)</f>
        <v>0.04</v>
      </c>
      <c r="N102" s="30">
        <f>VLOOKUP(Data!M90,original_projection,3,TRUE)</f>
        <v>-0.02</v>
      </c>
      <c r="O102" s="30">
        <f>VLOOKUP(Data!N90,original_projection,3,TRUE)</f>
        <v>0.04</v>
      </c>
      <c r="P102" s="30">
        <f>VLOOKUP(Data!O90,original_projection,3,TRUE)</f>
        <v>0</v>
      </c>
      <c r="Q102" s="30">
        <f>VLOOKUP(Data!P90,original_projection,3,TRUE)</f>
        <v>0.04</v>
      </c>
      <c r="R102" s="30">
        <f>VLOOKUP(Data!Q90,original_projection,3,TRUE)</f>
        <v>-0.02</v>
      </c>
      <c r="S102" s="30">
        <f>VLOOKUP(Data!R90,original_projection,3,TRUE)</f>
        <v>0.04</v>
      </c>
      <c r="T102" s="30">
        <f>VLOOKUP(Data!S90,original_projection,3,TRUE)</f>
        <v>0.04</v>
      </c>
      <c r="U102" s="30">
        <f>VLOOKUP(Data!T90,original_projection,3,TRUE)</f>
        <v>0.04</v>
      </c>
      <c r="V102" s="30">
        <f>VLOOKUP(Data!U90,original_projection,3,TRUE)</f>
        <v>-0.02</v>
      </c>
      <c r="X102">
        <f t="shared" si="73"/>
        <v>88</v>
      </c>
      <c r="Z102" s="31">
        <f t="shared" si="49"/>
        <v>2500000</v>
      </c>
      <c r="AA102" s="28">
        <f t="shared" si="50"/>
        <v>2530875</v>
      </c>
      <c r="AB102" s="28">
        <f t="shared" si="51"/>
        <v>2612369.1750000003</v>
      </c>
      <c r="AC102" s="28">
        <f t="shared" si="52"/>
        <v>2592776.4061875003</v>
      </c>
      <c r="AD102" s="28">
        <f t="shared" si="53"/>
        <v>2676263.8064667382</v>
      </c>
      <c r="AE102" s="28">
        <f t="shared" si="54"/>
        <v>2656191.827918238</v>
      </c>
      <c r="AF102" s="28">
        <f t="shared" si="55"/>
        <v>2688995.7969930284</v>
      </c>
      <c r="AG102" s="28">
        <f t="shared" si="56"/>
        <v>2775581.461656204</v>
      </c>
      <c r="AH102" s="28">
        <f t="shared" si="57"/>
        <v>2809859.8927076585</v>
      </c>
      <c r="AI102" s="28">
        <f t="shared" si="58"/>
        <v>2733010.224642104</v>
      </c>
      <c r="AJ102" s="28">
        <f t="shared" si="59"/>
        <v>2766762.9009164344</v>
      </c>
      <c r="AK102" s="28">
        <f t="shared" si="60"/>
        <v>2855852.666325944</v>
      </c>
      <c r="AL102" s="28">
        <f t="shared" si="61"/>
        <v>2777745.0959019298</v>
      </c>
      <c r="AM102" s="28">
        <f t="shared" si="62"/>
        <v>2867188.4879899723</v>
      </c>
      <c r="AN102" s="28">
        <f t="shared" si="63"/>
        <v>2845684.5743300477</v>
      </c>
      <c r="AO102" s="28">
        <f t="shared" si="64"/>
        <v>2937315.6176234754</v>
      </c>
      <c r="AP102" s="28">
        <f t="shared" si="65"/>
        <v>2856980.0354814734</v>
      </c>
      <c r="AQ102" s="28">
        <f t="shared" si="66"/>
        <v>2948974.7926239772</v>
      </c>
      <c r="AR102" s="28">
        <f t="shared" si="67"/>
        <v>3043931.7809464699</v>
      </c>
      <c r="AS102" s="28">
        <f t="shared" si="68"/>
        <v>3141946.3842929467</v>
      </c>
      <c r="AT102" s="28">
        <f t="shared" si="69"/>
        <v>3056014.1506825346</v>
      </c>
      <c r="AU102" s="19"/>
      <c r="AV102" s="27">
        <f t="shared" si="71"/>
        <v>199</v>
      </c>
      <c r="AW102" s="19"/>
      <c r="AX102" s="46">
        <f t="shared" si="70"/>
        <v>424491.08371803525</v>
      </c>
    </row>
    <row r="103" spans="1:50" x14ac:dyDescent="0.2">
      <c r="A103">
        <f t="shared" si="72"/>
        <v>89</v>
      </c>
      <c r="C103" s="30">
        <f>VLOOKUP(Data!B91,original_projection,3,TRUE)</f>
        <v>-0.02</v>
      </c>
      <c r="D103" s="30">
        <f>VLOOKUP(Data!C91,original_projection,3,TRUE)</f>
        <v>0.02</v>
      </c>
      <c r="E103" s="30">
        <f>VLOOKUP(Data!D91,original_projection,3,TRUE)</f>
        <v>0.04</v>
      </c>
      <c r="F103" s="30">
        <f>VLOOKUP(Data!E91,original_projection,3,TRUE)</f>
        <v>-0.01</v>
      </c>
      <c r="G103" s="30">
        <f>VLOOKUP(Data!F91,original_projection,3,TRUE)</f>
        <v>0</v>
      </c>
      <c r="H103" s="30">
        <f>VLOOKUP(Data!G91,original_projection,3,TRUE)</f>
        <v>0</v>
      </c>
      <c r="I103" s="30">
        <f>VLOOKUP(Data!H91,original_projection,3,TRUE)</f>
        <v>0</v>
      </c>
      <c r="J103" s="30">
        <f>VLOOKUP(Data!I91,original_projection,3,TRUE)</f>
        <v>0.02</v>
      </c>
      <c r="K103" s="30">
        <f>VLOOKUP(Data!J91,original_projection,3,TRUE)</f>
        <v>0.04</v>
      </c>
      <c r="L103" s="30">
        <f>VLOOKUP(Data!K91,original_projection,3,TRUE)</f>
        <v>0.04</v>
      </c>
      <c r="M103" s="30">
        <f>VLOOKUP(Data!L91,original_projection,3,TRUE)</f>
        <v>0.04</v>
      </c>
      <c r="N103" s="30">
        <f>VLOOKUP(Data!M91,original_projection,3,TRUE)</f>
        <v>0</v>
      </c>
      <c r="O103" s="30">
        <f>VLOOKUP(Data!N91,original_projection,3,TRUE)</f>
        <v>-0.02</v>
      </c>
      <c r="P103" s="30">
        <f>VLOOKUP(Data!O91,original_projection,3,TRUE)</f>
        <v>0.02</v>
      </c>
      <c r="Q103" s="30">
        <f>VLOOKUP(Data!P91,original_projection,3,TRUE)</f>
        <v>0.02</v>
      </c>
      <c r="R103" s="30">
        <f>VLOOKUP(Data!Q91,original_projection,3,TRUE)</f>
        <v>-0.02</v>
      </c>
      <c r="S103" s="30">
        <f>VLOOKUP(Data!R91,original_projection,3,TRUE)</f>
        <v>-0.01</v>
      </c>
      <c r="T103" s="30">
        <f>VLOOKUP(Data!S91,original_projection,3,TRUE)</f>
        <v>-0.02</v>
      </c>
      <c r="U103" s="30">
        <f>VLOOKUP(Data!T91,original_projection,3,TRUE)</f>
        <v>0.02</v>
      </c>
      <c r="V103" s="30">
        <f>VLOOKUP(Data!U91,original_projection,3,TRUE)</f>
        <v>0</v>
      </c>
      <c r="X103">
        <f t="shared" si="73"/>
        <v>89</v>
      </c>
      <c r="Z103" s="31">
        <f t="shared" si="49"/>
        <v>2500000</v>
      </c>
      <c r="AA103" s="28">
        <f t="shared" si="50"/>
        <v>2431625</v>
      </c>
      <c r="AB103" s="28">
        <f t="shared" si="51"/>
        <v>2461655.5687500001</v>
      </c>
      <c r="AC103" s="28">
        <f t="shared" si="52"/>
        <v>2540920.8780637505</v>
      </c>
      <c r="AD103" s="28">
        <f t="shared" si="53"/>
        <v>2496645.3317634896</v>
      </c>
      <c r="AE103" s="28">
        <f t="shared" si="54"/>
        <v>2477920.4917752636</v>
      </c>
      <c r="AF103" s="28">
        <f t="shared" si="55"/>
        <v>2459336.0880869492</v>
      </c>
      <c r="AG103" s="28">
        <f t="shared" si="56"/>
        <v>2440891.0674262973</v>
      </c>
      <c r="AH103" s="28">
        <f t="shared" si="57"/>
        <v>2471036.0721090124</v>
      </c>
      <c r="AI103" s="28">
        <f t="shared" si="58"/>
        <v>2550603.4336309228</v>
      </c>
      <c r="AJ103" s="28">
        <f t="shared" si="59"/>
        <v>2632732.864193839</v>
      </c>
      <c r="AK103" s="28">
        <f t="shared" si="60"/>
        <v>2717506.8624208807</v>
      </c>
      <c r="AL103" s="28">
        <f t="shared" si="61"/>
        <v>2697125.5609527244</v>
      </c>
      <c r="AM103" s="28">
        <f t="shared" si="62"/>
        <v>2623359.1768606678</v>
      </c>
      <c r="AN103" s="28">
        <f t="shared" si="63"/>
        <v>2655757.6626948975</v>
      </c>
      <c r="AO103" s="28">
        <f t="shared" si="64"/>
        <v>2688556.2698291796</v>
      </c>
      <c r="AP103" s="28">
        <f t="shared" si="65"/>
        <v>2615024.2558493516</v>
      </c>
      <c r="AQ103" s="28">
        <f t="shared" si="66"/>
        <v>2569457.4581911764</v>
      </c>
      <c r="AR103" s="28">
        <f t="shared" si="67"/>
        <v>2499182.7967096479</v>
      </c>
      <c r="AS103" s="28">
        <f t="shared" si="68"/>
        <v>2530047.7042490123</v>
      </c>
      <c r="AT103" s="28">
        <f t="shared" si="69"/>
        <v>2511072.3464671448</v>
      </c>
      <c r="AU103" s="19"/>
      <c r="AV103" s="27">
        <f t="shared" si="71"/>
        <v>131</v>
      </c>
      <c r="AW103" s="19"/>
      <c r="AX103" s="46">
        <f t="shared" si="70"/>
        <v>385922.84803544736</v>
      </c>
    </row>
    <row r="104" spans="1:50" x14ac:dyDescent="0.2">
      <c r="A104">
        <f t="shared" si="72"/>
        <v>90</v>
      </c>
      <c r="C104" s="30">
        <f>VLOOKUP(Data!B92,original_projection,3,TRUE)</f>
        <v>-0.02</v>
      </c>
      <c r="D104" s="30">
        <f>VLOOKUP(Data!C92,original_projection,3,TRUE)</f>
        <v>-0.02</v>
      </c>
      <c r="E104" s="30">
        <f>VLOOKUP(Data!D92,original_projection,3,TRUE)</f>
        <v>0</v>
      </c>
      <c r="F104" s="30">
        <f>VLOOKUP(Data!E92,original_projection,3,TRUE)</f>
        <v>0.02</v>
      </c>
      <c r="G104" s="30">
        <f>VLOOKUP(Data!F92,original_projection,3,TRUE)</f>
        <v>0.02</v>
      </c>
      <c r="H104" s="30">
        <f>VLOOKUP(Data!G92,original_projection,3,TRUE)</f>
        <v>0.04</v>
      </c>
      <c r="I104" s="30">
        <f>VLOOKUP(Data!H92,original_projection,3,TRUE)</f>
        <v>0.02</v>
      </c>
      <c r="J104" s="30">
        <f>VLOOKUP(Data!I92,original_projection,3,TRUE)</f>
        <v>0.02</v>
      </c>
      <c r="K104" s="30">
        <f>VLOOKUP(Data!J92,original_projection,3,TRUE)</f>
        <v>-0.01</v>
      </c>
      <c r="L104" s="30">
        <f>VLOOKUP(Data!K92,original_projection,3,TRUE)</f>
        <v>-0.01</v>
      </c>
      <c r="M104" s="30">
        <f>VLOOKUP(Data!L92,original_projection,3,TRUE)</f>
        <v>-0.02</v>
      </c>
      <c r="N104" s="30">
        <f>VLOOKUP(Data!M92,original_projection,3,TRUE)</f>
        <v>-0.02</v>
      </c>
      <c r="O104" s="30">
        <f>VLOOKUP(Data!N92,original_projection,3,TRUE)</f>
        <v>0.02</v>
      </c>
      <c r="P104" s="30">
        <f>VLOOKUP(Data!O92,original_projection,3,TRUE)</f>
        <v>0</v>
      </c>
      <c r="Q104" s="30">
        <f>VLOOKUP(Data!P92,original_projection,3,TRUE)</f>
        <v>0.02</v>
      </c>
      <c r="R104" s="30">
        <f>VLOOKUP(Data!Q92,original_projection,3,TRUE)</f>
        <v>-0.01</v>
      </c>
      <c r="S104" s="30">
        <f>VLOOKUP(Data!R92,original_projection,3,TRUE)</f>
        <v>-0.01</v>
      </c>
      <c r="T104" s="30">
        <f>VLOOKUP(Data!S92,original_projection,3,TRUE)</f>
        <v>0</v>
      </c>
      <c r="U104" s="30">
        <f>VLOOKUP(Data!T92,original_projection,3,TRUE)</f>
        <v>0.04</v>
      </c>
      <c r="V104" s="30">
        <f>VLOOKUP(Data!U92,original_projection,3,TRUE)</f>
        <v>0</v>
      </c>
      <c r="X104">
        <f t="shared" si="73"/>
        <v>90</v>
      </c>
      <c r="Z104" s="31">
        <f t="shared" si="49"/>
        <v>2500000</v>
      </c>
      <c r="AA104" s="28">
        <f t="shared" si="50"/>
        <v>2431625</v>
      </c>
      <c r="AB104" s="28">
        <f t="shared" si="51"/>
        <v>2365120.0562499999</v>
      </c>
      <c r="AC104" s="28">
        <f t="shared" si="52"/>
        <v>2347381.6558281248</v>
      </c>
      <c r="AD104" s="28">
        <f t="shared" si="53"/>
        <v>2376371.8192776022</v>
      </c>
      <c r="AE104" s="28">
        <f t="shared" si="54"/>
        <v>2405720.0112456805</v>
      </c>
      <c r="AF104" s="28">
        <f t="shared" si="55"/>
        <v>2483184.1956077917</v>
      </c>
      <c r="AG104" s="28">
        <f t="shared" si="56"/>
        <v>2513851.5204235478</v>
      </c>
      <c r="AH104" s="28">
        <f t="shared" si="57"/>
        <v>2544897.5867007789</v>
      </c>
      <c r="AI104" s="28">
        <f t="shared" si="58"/>
        <v>2500552.7462525177</v>
      </c>
      <c r="AJ104" s="28">
        <f t="shared" si="59"/>
        <v>2456980.6146490676</v>
      </c>
      <c r="AK104" s="28">
        <f t="shared" si="60"/>
        <v>2389782.1948384158</v>
      </c>
      <c r="AL104" s="28">
        <f t="shared" si="61"/>
        <v>2324421.6518095853</v>
      </c>
      <c r="AM104" s="28">
        <f t="shared" si="62"/>
        <v>2353128.259209434</v>
      </c>
      <c r="AN104" s="28">
        <f t="shared" si="63"/>
        <v>2335479.7972653634</v>
      </c>
      <c r="AO104" s="28">
        <f t="shared" si="64"/>
        <v>2364322.972761591</v>
      </c>
      <c r="AP104" s="28">
        <f t="shared" si="65"/>
        <v>2323124.6449612202</v>
      </c>
      <c r="AQ104" s="28">
        <f t="shared" si="66"/>
        <v>2282644.1980227712</v>
      </c>
      <c r="AR104" s="28">
        <f t="shared" si="67"/>
        <v>2265524.3665376003</v>
      </c>
      <c r="AS104" s="28">
        <f t="shared" si="68"/>
        <v>2338474.2511401111</v>
      </c>
      <c r="AT104" s="28">
        <f t="shared" si="69"/>
        <v>2320935.6942565604</v>
      </c>
      <c r="AU104" s="19"/>
      <c r="AV104" s="27">
        <f t="shared" si="71"/>
        <v>82</v>
      </c>
      <c r="AW104" s="19"/>
      <c r="AX104" s="46">
        <f t="shared" si="70"/>
        <v>360631.15796250192</v>
      </c>
    </row>
    <row r="105" spans="1:50" x14ac:dyDescent="0.2">
      <c r="A105">
        <f t="shared" si="72"/>
        <v>91</v>
      </c>
      <c r="C105" s="30">
        <f>VLOOKUP(Data!B93,original_projection,3,TRUE)</f>
        <v>0</v>
      </c>
      <c r="D105" s="30">
        <f>VLOOKUP(Data!C93,original_projection,3,TRUE)</f>
        <v>0.04</v>
      </c>
      <c r="E105" s="30">
        <f>VLOOKUP(Data!D93,original_projection,3,TRUE)</f>
        <v>0.04</v>
      </c>
      <c r="F105" s="30">
        <f>VLOOKUP(Data!E93,original_projection,3,TRUE)</f>
        <v>-0.02</v>
      </c>
      <c r="G105" s="30">
        <f>VLOOKUP(Data!F93,original_projection,3,TRUE)</f>
        <v>0.04</v>
      </c>
      <c r="H105" s="30">
        <f>VLOOKUP(Data!G93,original_projection,3,TRUE)</f>
        <v>0</v>
      </c>
      <c r="I105" s="30">
        <f>VLOOKUP(Data!H93,original_projection,3,TRUE)</f>
        <v>-0.02</v>
      </c>
      <c r="J105" s="30">
        <f>VLOOKUP(Data!I93,original_projection,3,TRUE)</f>
        <v>-0.01</v>
      </c>
      <c r="K105" s="30">
        <f>VLOOKUP(Data!J93,original_projection,3,TRUE)</f>
        <v>-0.01</v>
      </c>
      <c r="L105" s="30">
        <f>VLOOKUP(Data!K93,original_projection,3,TRUE)</f>
        <v>0.04</v>
      </c>
      <c r="M105" s="30">
        <f>VLOOKUP(Data!L93,original_projection,3,TRUE)</f>
        <v>-0.01</v>
      </c>
      <c r="N105" s="30">
        <f>VLOOKUP(Data!M93,original_projection,3,TRUE)</f>
        <v>-0.01</v>
      </c>
      <c r="O105" s="30">
        <f>VLOOKUP(Data!N93,original_projection,3,TRUE)</f>
        <v>0.02</v>
      </c>
      <c r="P105" s="30">
        <f>VLOOKUP(Data!O93,original_projection,3,TRUE)</f>
        <v>0</v>
      </c>
      <c r="Q105" s="30">
        <f>VLOOKUP(Data!P93,original_projection,3,TRUE)</f>
        <v>-0.01</v>
      </c>
      <c r="R105" s="30">
        <f>VLOOKUP(Data!Q93,original_projection,3,TRUE)</f>
        <v>-0.02</v>
      </c>
      <c r="S105" s="30">
        <f>VLOOKUP(Data!R93,original_projection,3,TRUE)</f>
        <v>-0.01</v>
      </c>
      <c r="T105" s="30">
        <f>VLOOKUP(Data!S93,original_projection,3,TRUE)</f>
        <v>-0.02</v>
      </c>
      <c r="U105" s="30">
        <f>VLOOKUP(Data!T93,original_projection,3,TRUE)</f>
        <v>0.04</v>
      </c>
      <c r="V105" s="30">
        <f>VLOOKUP(Data!U93,original_projection,3,TRUE)</f>
        <v>0</v>
      </c>
      <c r="X105">
        <f t="shared" si="73"/>
        <v>91</v>
      </c>
      <c r="Z105" s="31">
        <f t="shared" si="49"/>
        <v>2500000</v>
      </c>
      <c r="AA105" s="28">
        <f t="shared" si="50"/>
        <v>2481250</v>
      </c>
      <c r="AB105" s="28">
        <f t="shared" si="51"/>
        <v>2561146.25</v>
      </c>
      <c r="AC105" s="28">
        <f t="shared" si="52"/>
        <v>2643615.15925</v>
      </c>
      <c r="AD105" s="28">
        <f t="shared" si="53"/>
        <v>2571312.2846445125</v>
      </c>
      <c r="AE105" s="28">
        <f t="shared" si="54"/>
        <v>2654108.5402100664</v>
      </c>
      <c r="AF105" s="28">
        <f t="shared" si="55"/>
        <v>2634202.7261584909</v>
      </c>
      <c r="AG105" s="28">
        <f t="shared" si="56"/>
        <v>2562157.2815980562</v>
      </c>
      <c r="AH105" s="28">
        <f t="shared" si="57"/>
        <v>2517511.6909662099</v>
      </c>
      <c r="AI105" s="28">
        <f t="shared" si="58"/>
        <v>2473644.0497511234</v>
      </c>
      <c r="AJ105" s="28">
        <f t="shared" si="59"/>
        <v>2553295.3881531102</v>
      </c>
      <c r="AK105" s="28">
        <f t="shared" si="60"/>
        <v>2508804.2160145426</v>
      </c>
      <c r="AL105" s="28">
        <f t="shared" si="61"/>
        <v>2465088.3025504891</v>
      </c>
      <c r="AM105" s="28">
        <f t="shared" si="62"/>
        <v>2495532.1430869875</v>
      </c>
      <c r="AN105" s="28">
        <f t="shared" si="63"/>
        <v>2476815.652013835</v>
      </c>
      <c r="AO105" s="28">
        <f t="shared" si="64"/>
        <v>2433657.139277494</v>
      </c>
      <c r="AP105" s="28">
        <f t="shared" si="65"/>
        <v>2367096.6165182544</v>
      </c>
      <c r="AQ105" s="28">
        <f t="shared" si="66"/>
        <v>2325849.9579754239</v>
      </c>
      <c r="AR105" s="28">
        <f t="shared" si="67"/>
        <v>2262237.961624796</v>
      </c>
      <c r="AS105" s="28">
        <f t="shared" si="68"/>
        <v>2335082.0239891144</v>
      </c>
      <c r="AT105" s="28">
        <f t="shared" si="69"/>
        <v>2317568.9088091962</v>
      </c>
      <c r="AU105" s="19"/>
      <c r="AV105" s="27">
        <f t="shared" si="71"/>
        <v>78</v>
      </c>
      <c r="AW105" s="19"/>
      <c r="AX105" s="46">
        <f t="shared" si="70"/>
        <v>375113.17097676347</v>
      </c>
    </row>
    <row r="106" spans="1:50" x14ac:dyDescent="0.2">
      <c r="A106">
        <f t="shared" si="72"/>
        <v>92</v>
      </c>
      <c r="C106" s="30">
        <f>VLOOKUP(Data!B94,original_projection,3,TRUE)</f>
        <v>-0.02</v>
      </c>
      <c r="D106" s="30">
        <f>VLOOKUP(Data!C94,original_projection,3,TRUE)</f>
        <v>0.02</v>
      </c>
      <c r="E106" s="30">
        <f>VLOOKUP(Data!D94,original_projection,3,TRUE)</f>
        <v>0.04</v>
      </c>
      <c r="F106" s="30">
        <f>VLOOKUP(Data!E94,original_projection,3,TRUE)</f>
        <v>-0.02</v>
      </c>
      <c r="G106" s="30">
        <f>VLOOKUP(Data!F94,original_projection,3,TRUE)</f>
        <v>0</v>
      </c>
      <c r="H106" s="30">
        <f>VLOOKUP(Data!G94,original_projection,3,TRUE)</f>
        <v>-0.02</v>
      </c>
      <c r="I106" s="30">
        <f>VLOOKUP(Data!H94,original_projection,3,TRUE)</f>
        <v>0</v>
      </c>
      <c r="J106" s="30">
        <f>VLOOKUP(Data!I94,original_projection,3,TRUE)</f>
        <v>-0.02</v>
      </c>
      <c r="K106" s="30">
        <f>VLOOKUP(Data!J94,original_projection,3,TRUE)</f>
        <v>-0.02</v>
      </c>
      <c r="L106" s="30">
        <f>VLOOKUP(Data!K94,original_projection,3,TRUE)</f>
        <v>0.02</v>
      </c>
      <c r="M106" s="30">
        <f>VLOOKUP(Data!L94,original_projection,3,TRUE)</f>
        <v>-0.01</v>
      </c>
      <c r="N106" s="30">
        <f>VLOOKUP(Data!M94,original_projection,3,TRUE)</f>
        <v>0.04</v>
      </c>
      <c r="O106" s="30">
        <f>VLOOKUP(Data!N94,original_projection,3,TRUE)</f>
        <v>0</v>
      </c>
      <c r="P106" s="30">
        <f>VLOOKUP(Data!O94,original_projection,3,TRUE)</f>
        <v>0</v>
      </c>
      <c r="Q106" s="30">
        <f>VLOOKUP(Data!P94,original_projection,3,TRUE)</f>
        <v>0</v>
      </c>
      <c r="R106" s="30">
        <f>VLOOKUP(Data!Q94,original_projection,3,TRUE)</f>
        <v>0.04</v>
      </c>
      <c r="S106" s="30">
        <f>VLOOKUP(Data!R94,original_projection,3,TRUE)</f>
        <v>0.04</v>
      </c>
      <c r="T106" s="30">
        <f>VLOOKUP(Data!S94,original_projection,3,TRUE)</f>
        <v>0.02</v>
      </c>
      <c r="U106" s="30">
        <f>VLOOKUP(Data!T94,original_projection,3,TRUE)</f>
        <v>0.04</v>
      </c>
      <c r="V106" s="30">
        <f>VLOOKUP(Data!U94,original_projection,3,TRUE)</f>
        <v>-0.01</v>
      </c>
      <c r="X106">
        <f t="shared" si="73"/>
        <v>92</v>
      </c>
      <c r="Z106" s="31">
        <f t="shared" si="49"/>
        <v>2500000</v>
      </c>
      <c r="AA106" s="28">
        <f t="shared" si="50"/>
        <v>2431625</v>
      </c>
      <c r="AB106" s="28">
        <f t="shared" si="51"/>
        <v>2461655.5687500001</v>
      </c>
      <c r="AC106" s="28">
        <f t="shared" si="52"/>
        <v>2540920.8780637505</v>
      </c>
      <c r="AD106" s="28">
        <f t="shared" si="53"/>
        <v>2471426.692048707</v>
      </c>
      <c r="AE106" s="28">
        <f t="shared" si="54"/>
        <v>2452890.9918583417</v>
      </c>
      <c r="AF106" s="28">
        <f t="shared" si="55"/>
        <v>2385804.4232310159</v>
      </c>
      <c r="AG106" s="28">
        <f t="shared" si="56"/>
        <v>2367910.8900567833</v>
      </c>
      <c r="AH106" s="28">
        <f t="shared" si="57"/>
        <v>2303148.5272137304</v>
      </c>
      <c r="AI106" s="28">
        <f t="shared" si="58"/>
        <v>2240157.4149944349</v>
      </c>
      <c r="AJ106" s="28">
        <f t="shared" si="59"/>
        <v>2267823.3590696165</v>
      </c>
      <c r="AK106" s="28">
        <f t="shared" si="60"/>
        <v>2228306.5370378289</v>
      </c>
      <c r="AL106" s="28">
        <f t="shared" si="61"/>
        <v>2300058.0075304471</v>
      </c>
      <c r="AM106" s="28">
        <f t="shared" si="62"/>
        <v>2282807.5724739688</v>
      </c>
      <c r="AN106" s="28">
        <f t="shared" si="63"/>
        <v>2265686.5156804142</v>
      </c>
      <c r="AO106" s="28">
        <f t="shared" si="64"/>
        <v>2248693.8668128112</v>
      </c>
      <c r="AP106" s="28">
        <f t="shared" si="65"/>
        <v>2321101.809324184</v>
      </c>
      <c r="AQ106" s="28">
        <f t="shared" si="66"/>
        <v>2395841.2875844226</v>
      </c>
      <c r="AR106" s="28">
        <f t="shared" si="67"/>
        <v>2425429.9274860905</v>
      </c>
      <c r="AS106" s="28">
        <f t="shared" si="68"/>
        <v>2503528.7711511427</v>
      </c>
      <c r="AT106" s="28">
        <f t="shared" si="69"/>
        <v>2459904.7823138344</v>
      </c>
      <c r="AU106" s="19"/>
      <c r="AV106" s="27">
        <f t="shared" si="71"/>
        <v>114</v>
      </c>
      <c r="AW106" s="19"/>
      <c r="AX106" s="46">
        <f t="shared" si="70"/>
        <v>357844.25306812226</v>
      </c>
    </row>
    <row r="107" spans="1:50" x14ac:dyDescent="0.2">
      <c r="A107">
        <f t="shared" si="72"/>
        <v>93</v>
      </c>
      <c r="C107" s="30">
        <f>VLOOKUP(Data!B95,original_projection,3,TRUE)</f>
        <v>-0.02</v>
      </c>
      <c r="D107" s="30">
        <f>VLOOKUP(Data!C95,original_projection,3,TRUE)</f>
        <v>-0.01</v>
      </c>
      <c r="E107" s="30">
        <f>VLOOKUP(Data!D95,original_projection,3,TRUE)</f>
        <v>-0.01</v>
      </c>
      <c r="F107" s="30">
        <f>VLOOKUP(Data!E95,original_projection,3,TRUE)</f>
        <v>0.04</v>
      </c>
      <c r="G107" s="30">
        <f>VLOOKUP(Data!F95,original_projection,3,TRUE)</f>
        <v>0</v>
      </c>
      <c r="H107" s="30">
        <f>VLOOKUP(Data!G95,original_projection,3,TRUE)</f>
        <v>0.02</v>
      </c>
      <c r="I107" s="30">
        <f>VLOOKUP(Data!H95,original_projection,3,TRUE)</f>
        <v>0.04</v>
      </c>
      <c r="J107" s="30">
        <f>VLOOKUP(Data!I95,original_projection,3,TRUE)</f>
        <v>0.02</v>
      </c>
      <c r="K107" s="30">
        <f>VLOOKUP(Data!J95,original_projection,3,TRUE)</f>
        <v>-0.02</v>
      </c>
      <c r="L107" s="30">
        <f>VLOOKUP(Data!K95,original_projection,3,TRUE)</f>
        <v>0.02</v>
      </c>
      <c r="M107" s="30">
        <f>VLOOKUP(Data!L95,original_projection,3,TRUE)</f>
        <v>-0.01</v>
      </c>
      <c r="N107" s="30">
        <f>VLOOKUP(Data!M95,original_projection,3,TRUE)</f>
        <v>0.04</v>
      </c>
      <c r="O107" s="30">
        <f>VLOOKUP(Data!N95,original_projection,3,TRUE)</f>
        <v>0.04</v>
      </c>
      <c r="P107" s="30">
        <f>VLOOKUP(Data!O95,original_projection,3,TRUE)</f>
        <v>0.02</v>
      </c>
      <c r="Q107" s="30">
        <f>VLOOKUP(Data!P95,original_projection,3,TRUE)</f>
        <v>-0.02</v>
      </c>
      <c r="R107" s="30">
        <f>VLOOKUP(Data!Q95,original_projection,3,TRUE)</f>
        <v>-0.01</v>
      </c>
      <c r="S107" s="30">
        <f>VLOOKUP(Data!R95,original_projection,3,TRUE)</f>
        <v>0.02</v>
      </c>
      <c r="T107" s="30">
        <f>VLOOKUP(Data!S95,original_projection,3,TRUE)</f>
        <v>-0.02</v>
      </c>
      <c r="U107" s="30">
        <f>VLOOKUP(Data!T95,original_projection,3,TRUE)</f>
        <v>-0.01</v>
      </c>
      <c r="V107" s="30">
        <f>VLOOKUP(Data!U95,original_projection,3,TRUE)</f>
        <v>0.02</v>
      </c>
      <c r="X107">
        <f t="shared" si="73"/>
        <v>93</v>
      </c>
      <c r="Z107" s="31">
        <f t="shared" si="49"/>
        <v>2500000</v>
      </c>
      <c r="AA107" s="28">
        <f t="shared" si="50"/>
        <v>2431625</v>
      </c>
      <c r="AB107" s="28">
        <f t="shared" si="51"/>
        <v>2389253.9343750002</v>
      </c>
      <c r="AC107" s="28">
        <f t="shared" si="52"/>
        <v>2347621.184568516</v>
      </c>
      <c r="AD107" s="28">
        <f t="shared" si="53"/>
        <v>2423214.5867116223</v>
      </c>
      <c r="AE107" s="28">
        <f t="shared" si="54"/>
        <v>2405040.4773112852</v>
      </c>
      <c r="AF107" s="28">
        <f t="shared" si="55"/>
        <v>2434742.7272060798</v>
      </c>
      <c r="AG107" s="28">
        <f t="shared" si="56"/>
        <v>2513141.4430221156</v>
      </c>
      <c r="AH107" s="28">
        <f t="shared" si="57"/>
        <v>2544178.7398434388</v>
      </c>
      <c r="AI107" s="28">
        <f t="shared" si="58"/>
        <v>2474595.4513087207</v>
      </c>
      <c r="AJ107" s="28">
        <f t="shared" si="59"/>
        <v>2505156.7051323834</v>
      </c>
      <c r="AK107" s="28">
        <f t="shared" si="60"/>
        <v>2461504.3495454513</v>
      </c>
      <c r="AL107" s="28">
        <f t="shared" si="61"/>
        <v>2540764.7896008152</v>
      </c>
      <c r="AM107" s="28">
        <f t="shared" si="62"/>
        <v>2622577.4158259616</v>
      </c>
      <c r="AN107" s="28">
        <f t="shared" si="63"/>
        <v>2654966.2469114126</v>
      </c>
      <c r="AO107" s="28">
        <f t="shared" si="64"/>
        <v>2582352.9200583855</v>
      </c>
      <c r="AP107" s="28">
        <f t="shared" si="65"/>
        <v>2537355.4204263682</v>
      </c>
      <c r="AQ107" s="28">
        <f t="shared" si="66"/>
        <v>2568691.7598686339</v>
      </c>
      <c r="AR107" s="28">
        <f t="shared" si="67"/>
        <v>2498438.0402362267</v>
      </c>
      <c r="AS107" s="28">
        <f t="shared" si="68"/>
        <v>2454902.7573851105</v>
      </c>
      <c r="AT107" s="28">
        <f t="shared" si="69"/>
        <v>2485220.8064388167</v>
      </c>
      <c r="AU107" s="19"/>
      <c r="AV107" s="27">
        <f t="shared" si="71"/>
        <v>119</v>
      </c>
      <c r="AW107" s="19"/>
      <c r="AX107" s="46">
        <f t="shared" si="70"/>
        <v>376891.77397312102</v>
      </c>
    </row>
    <row r="108" spans="1:50" x14ac:dyDescent="0.2">
      <c r="A108">
        <f t="shared" si="72"/>
        <v>94</v>
      </c>
      <c r="C108" s="30">
        <f>VLOOKUP(Data!B96,original_projection,3,TRUE)</f>
        <v>0.04</v>
      </c>
      <c r="D108" s="30">
        <f>VLOOKUP(Data!C96,original_projection,3,TRUE)</f>
        <v>0.02</v>
      </c>
      <c r="E108" s="30">
        <f>VLOOKUP(Data!D96,original_projection,3,TRUE)</f>
        <v>-0.01</v>
      </c>
      <c r="F108" s="30">
        <f>VLOOKUP(Data!E96,original_projection,3,TRUE)</f>
        <v>-0.01</v>
      </c>
      <c r="G108" s="30">
        <f>VLOOKUP(Data!F96,original_projection,3,TRUE)</f>
        <v>-0.01</v>
      </c>
      <c r="H108" s="30">
        <f>VLOOKUP(Data!G96,original_projection,3,TRUE)</f>
        <v>-0.01</v>
      </c>
      <c r="I108" s="30">
        <f>VLOOKUP(Data!H96,original_projection,3,TRUE)</f>
        <v>-0.02</v>
      </c>
      <c r="J108" s="30">
        <f>VLOOKUP(Data!I96,original_projection,3,TRUE)</f>
        <v>-0.01</v>
      </c>
      <c r="K108" s="30">
        <f>VLOOKUP(Data!J96,original_projection,3,TRUE)</f>
        <v>0</v>
      </c>
      <c r="L108" s="30">
        <f>VLOOKUP(Data!K96,original_projection,3,TRUE)</f>
        <v>-0.01</v>
      </c>
      <c r="M108" s="30">
        <f>VLOOKUP(Data!L96,original_projection,3,TRUE)</f>
        <v>-0.01</v>
      </c>
      <c r="N108" s="30">
        <f>VLOOKUP(Data!M96,original_projection,3,TRUE)</f>
        <v>0.02</v>
      </c>
      <c r="O108" s="30">
        <f>VLOOKUP(Data!N96,original_projection,3,TRUE)</f>
        <v>0.02</v>
      </c>
      <c r="P108" s="30">
        <f>VLOOKUP(Data!O96,original_projection,3,TRUE)</f>
        <v>0.04</v>
      </c>
      <c r="Q108" s="30">
        <f>VLOOKUP(Data!P96,original_projection,3,TRUE)</f>
        <v>0.02</v>
      </c>
      <c r="R108" s="30">
        <f>VLOOKUP(Data!Q96,original_projection,3,TRUE)</f>
        <v>0.02</v>
      </c>
      <c r="S108" s="30">
        <f>VLOOKUP(Data!R96,original_projection,3,TRUE)</f>
        <v>0.02</v>
      </c>
      <c r="T108" s="30">
        <f>VLOOKUP(Data!S96,original_projection,3,TRUE)</f>
        <v>0.04</v>
      </c>
      <c r="U108" s="30">
        <f>VLOOKUP(Data!T96,original_projection,3,TRUE)</f>
        <v>0.02</v>
      </c>
      <c r="V108" s="30">
        <f>VLOOKUP(Data!U96,original_projection,3,TRUE)</f>
        <v>0.02</v>
      </c>
      <c r="X108">
        <f t="shared" si="73"/>
        <v>94</v>
      </c>
      <c r="Z108" s="31">
        <f t="shared" si="49"/>
        <v>2500000</v>
      </c>
      <c r="AA108" s="28">
        <f t="shared" si="50"/>
        <v>2580500</v>
      </c>
      <c r="AB108" s="28">
        <f t="shared" si="51"/>
        <v>2612369.1750000003</v>
      </c>
      <c r="AC108" s="28">
        <f t="shared" si="52"/>
        <v>2566848.6421256252</v>
      </c>
      <c r="AD108" s="28">
        <f t="shared" si="53"/>
        <v>2522121.3045365862</v>
      </c>
      <c r="AE108" s="28">
        <f t="shared" si="54"/>
        <v>2478173.340805036</v>
      </c>
      <c r="AF108" s="28">
        <f t="shared" si="55"/>
        <v>2434991.170341508</v>
      </c>
      <c r="AG108" s="28">
        <f t="shared" si="56"/>
        <v>2368394.1618326674</v>
      </c>
      <c r="AH108" s="28">
        <f t="shared" si="57"/>
        <v>2327124.8935627332</v>
      </c>
      <c r="AI108" s="28">
        <f t="shared" si="58"/>
        <v>2309671.4568610126</v>
      </c>
      <c r="AJ108" s="28">
        <f t="shared" si="59"/>
        <v>2269425.4317252096</v>
      </c>
      <c r="AK108" s="28">
        <f t="shared" si="60"/>
        <v>2229880.6935773981</v>
      </c>
      <c r="AL108" s="28">
        <f t="shared" si="61"/>
        <v>2257419.7201430788</v>
      </c>
      <c r="AM108" s="28">
        <f t="shared" si="62"/>
        <v>2285298.8536868459</v>
      </c>
      <c r="AN108" s="28">
        <f t="shared" si="63"/>
        <v>2358885.4767755624</v>
      </c>
      <c r="AO108" s="28">
        <f t="shared" si="64"/>
        <v>2388017.7124137408</v>
      </c>
      <c r="AP108" s="28">
        <f t="shared" si="65"/>
        <v>2417509.7311620507</v>
      </c>
      <c r="AQ108" s="28">
        <f t="shared" si="66"/>
        <v>2447365.9763419023</v>
      </c>
      <c r="AR108" s="28">
        <f t="shared" si="67"/>
        <v>2526171.1607801118</v>
      </c>
      <c r="AS108" s="28">
        <f t="shared" si="68"/>
        <v>2557369.3746157461</v>
      </c>
      <c r="AT108" s="28">
        <f t="shared" si="69"/>
        <v>2588952.8863922507</v>
      </c>
      <c r="AU108" s="19"/>
      <c r="AV108" s="27">
        <f t="shared" si="71"/>
        <v>155</v>
      </c>
      <c r="AW108" s="19"/>
      <c r="AX108" s="46">
        <f t="shared" si="70"/>
        <v>366698.92566256213</v>
      </c>
    </row>
    <row r="109" spans="1:50" x14ac:dyDescent="0.2">
      <c r="A109">
        <f t="shared" si="72"/>
        <v>95</v>
      </c>
      <c r="C109" s="30">
        <f>VLOOKUP(Data!B97,original_projection,3,TRUE)</f>
        <v>-0.02</v>
      </c>
      <c r="D109" s="30">
        <f>VLOOKUP(Data!C97,original_projection,3,TRUE)</f>
        <v>0</v>
      </c>
      <c r="E109" s="30">
        <f>VLOOKUP(Data!D97,original_projection,3,TRUE)</f>
        <v>0.04</v>
      </c>
      <c r="F109" s="30">
        <f>VLOOKUP(Data!E97,original_projection,3,TRUE)</f>
        <v>0.04</v>
      </c>
      <c r="G109" s="30">
        <f>VLOOKUP(Data!F97,original_projection,3,TRUE)</f>
        <v>0.02</v>
      </c>
      <c r="H109" s="30">
        <f>VLOOKUP(Data!G97,original_projection,3,TRUE)</f>
        <v>0.04</v>
      </c>
      <c r="I109" s="30">
        <f>VLOOKUP(Data!H97,original_projection,3,TRUE)</f>
        <v>0.04</v>
      </c>
      <c r="J109" s="30">
        <f>VLOOKUP(Data!I97,original_projection,3,TRUE)</f>
        <v>0.02</v>
      </c>
      <c r="K109" s="30">
        <f>VLOOKUP(Data!J97,original_projection,3,TRUE)</f>
        <v>0.04</v>
      </c>
      <c r="L109" s="30">
        <f>VLOOKUP(Data!K97,original_projection,3,TRUE)</f>
        <v>0.02</v>
      </c>
      <c r="M109" s="30">
        <f>VLOOKUP(Data!L97,original_projection,3,TRUE)</f>
        <v>-0.02</v>
      </c>
      <c r="N109" s="30">
        <f>VLOOKUP(Data!M97,original_projection,3,TRUE)</f>
        <v>0</v>
      </c>
      <c r="O109" s="30">
        <f>VLOOKUP(Data!N97,original_projection,3,TRUE)</f>
        <v>0</v>
      </c>
      <c r="P109" s="30">
        <f>VLOOKUP(Data!O97,original_projection,3,TRUE)</f>
        <v>0.04</v>
      </c>
      <c r="Q109" s="30">
        <f>VLOOKUP(Data!P97,original_projection,3,TRUE)</f>
        <v>-0.01</v>
      </c>
      <c r="R109" s="30">
        <f>VLOOKUP(Data!Q97,original_projection,3,TRUE)</f>
        <v>0.04</v>
      </c>
      <c r="S109" s="30">
        <f>VLOOKUP(Data!R97,original_projection,3,TRUE)</f>
        <v>-0.01</v>
      </c>
      <c r="T109" s="30">
        <f>VLOOKUP(Data!S97,original_projection,3,TRUE)</f>
        <v>-0.02</v>
      </c>
      <c r="U109" s="30">
        <f>VLOOKUP(Data!T97,original_projection,3,TRUE)</f>
        <v>-0.02</v>
      </c>
      <c r="V109" s="30">
        <f>VLOOKUP(Data!U97,original_projection,3,TRUE)</f>
        <v>-0.02</v>
      </c>
      <c r="X109">
        <f t="shared" si="73"/>
        <v>95</v>
      </c>
      <c r="Z109" s="31">
        <f t="shared" si="49"/>
        <v>2500000</v>
      </c>
      <c r="AA109" s="28">
        <f t="shared" si="50"/>
        <v>2431625</v>
      </c>
      <c r="AB109" s="28">
        <f t="shared" si="51"/>
        <v>2413387.8125</v>
      </c>
      <c r="AC109" s="28">
        <f t="shared" si="52"/>
        <v>2491098.9000625005</v>
      </c>
      <c r="AD109" s="28">
        <f t="shared" si="53"/>
        <v>2571312.2846445129</v>
      </c>
      <c r="AE109" s="28">
        <f t="shared" si="54"/>
        <v>2603067.9913598727</v>
      </c>
      <c r="AF109" s="28">
        <f t="shared" si="55"/>
        <v>2686886.7806816609</v>
      </c>
      <c r="AG109" s="28">
        <f t="shared" si="56"/>
        <v>2773404.5350196105</v>
      </c>
      <c r="AH109" s="28">
        <f t="shared" si="57"/>
        <v>2807656.0810271027</v>
      </c>
      <c r="AI109" s="28">
        <f t="shared" si="58"/>
        <v>2898062.6068361755</v>
      </c>
      <c r="AJ109" s="28">
        <f t="shared" si="59"/>
        <v>2933853.6800306025</v>
      </c>
      <c r="AK109" s="28">
        <f t="shared" si="60"/>
        <v>2853612.7818817655</v>
      </c>
      <c r="AL109" s="28">
        <f t="shared" si="61"/>
        <v>2832210.6860176525</v>
      </c>
      <c r="AM109" s="28">
        <f t="shared" si="62"/>
        <v>2810969.1058725202</v>
      </c>
      <c r="AN109" s="28">
        <f t="shared" si="63"/>
        <v>2901482.3110816157</v>
      </c>
      <c r="AO109" s="28">
        <f t="shared" si="64"/>
        <v>2850923.9818110187</v>
      </c>
      <c r="AP109" s="28">
        <f t="shared" si="65"/>
        <v>2942723.734025334</v>
      </c>
      <c r="AQ109" s="28">
        <f t="shared" si="66"/>
        <v>2891446.7729599429</v>
      </c>
      <c r="AR109" s="28">
        <f t="shared" si="67"/>
        <v>2812365.7037194888</v>
      </c>
      <c r="AS109" s="28">
        <f t="shared" si="68"/>
        <v>2735447.501722761</v>
      </c>
      <c r="AT109" s="28">
        <f t="shared" si="69"/>
        <v>2660633.0125506432</v>
      </c>
      <c r="AU109" s="19"/>
      <c r="AV109" s="27">
        <f t="shared" si="71"/>
        <v>165</v>
      </c>
      <c r="AW109" s="19"/>
      <c r="AX109" s="46">
        <f t="shared" si="70"/>
        <v>414877.86849222751</v>
      </c>
    </row>
    <row r="110" spans="1:50" x14ac:dyDescent="0.2">
      <c r="A110">
        <f t="shared" si="72"/>
        <v>96</v>
      </c>
      <c r="C110" s="30">
        <f>VLOOKUP(Data!B98,original_projection,3,TRUE)</f>
        <v>0</v>
      </c>
      <c r="D110" s="30">
        <f>VLOOKUP(Data!C98,original_projection,3,TRUE)</f>
        <v>-0.02</v>
      </c>
      <c r="E110" s="30">
        <f>VLOOKUP(Data!D98,original_projection,3,TRUE)</f>
        <v>0.04</v>
      </c>
      <c r="F110" s="30">
        <f>VLOOKUP(Data!E98,original_projection,3,TRUE)</f>
        <v>0.02</v>
      </c>
      <c r="G110" s="30">
        <f>VLOOKUP(Data!F98,original_projection,3,TRUE)</f>
        <v>0.02</v>
      </c>
      <c r="H110" s="30">
        <f>VLOOKUP(Data!G98,original_projection,3,TRUE)</f>
        <v>-0.01</v>
      </c>
      <c r="I110" s="30">
        <f>VLOOKUP(Data!H98,original_projection,3,TRUE)</f>
        <v>-0.01</v>
      </c>
      <c r="J110" s="30">
        <f>VLOOKUP(Data!I98,original_projection,3,TRUE)</f>
        <v>-0.01</v>
      </c>
      <c r="K110" s="30">
        <f>VLOOKUP(Data!J98,original_projection,3,TRUE)</f>
        <v>0.04</v>
      </c>
      <c r="L110" s="30">
        <f>VLOOKUP(Data!K98,original_projection,3,TRUE)</f>
        <v>0</v>
      </c>
      <c r="M110" s="30">
        <f>VLOOKUP(Data!L98,original_projection,3,TRUE)</f>
        <v>-0.01</v>
      </c>
      <c r="N110" s="30">
        <f>VLOOKUP(Data!M98,original_projection,3,TRUE)</f>
        <v>0</v>
      </c>
      <c r="O110" s="30">
        <f>VLOOKUP(Data!N98,original_projection,3,TRUE)</f>
        <v>0.02</v>
      </c>
      <c r="P110" s="30">
        <f>VLOOKUP(Data!O98,original_projection,3,TRUE)</f>
        <v>-0.02</v>
      </c>
      <c r="Q110" s="30">
        <f>VLOOKUP(Data!P98,original_projection,3,TRUE)</f>
        <v>-0.01</v>
      </c>
      <c r="R110" s="30">
        <f>VLOOKUP(Data!Q98,original_projection,3,TRUE)</f>
        <v>0</v>
      </c>
      <c r="S110" s="30">
        <f>VLOOKUP(Data!R98,original_projection,3,TRUE)</f>
        <v>0</v>
      </c>
      <c r="T110" s="30">
        <f>VLOOKUP(Data!S98,original_projection,3,TRUE)</f>
        <v>-0.01</v>
      </c>
      <c r="U110" s="30">
        <f>VLOOKUP(Data!T98,original_projection,3,TRUE)</f>
        <v>0</v>
      </c>
      <c r="V110" s="30">
        <f>VLOOKUP(Data!U98,original_projection,3,TRUE)</f>
        <v>-0.01</v>
      </c>
      <c r="X110">
        <f t="shared" si="73"/>
        <v>96</v>
      </c>
      <c r="Z110" s="31">
        <f t="shared" si="49"/>
        <v>2500000</v>
      </c>
      <c r="AA110" s="28">
        <f t="shared" si="50"/>
        <v>2481250</v>
      </c>
      <c r="AB110" s="28">
        <f t="shared" si="51"/>
        <v>2413387.8125</v>
      </c>
      <c r="AC110" s="28">
        <f t="shared" si="52"/>
        <v>2491098.9000625005</v>
      </c>
      <c r="AD110" s="28">
        <f t="shared" si="53"/>
        <v>2521863.9714782722</v>
      </c>
      <c r="AE110" s="28">
        <f t="shared" si="54"/>
        <v>2553008.9915260291</v>
      </c>
      <c r="AF110" s="28">
        <f t="shared" si="55"/>
        <v>2508522.8098486881</v>
      </c>
      <c r="AG110" s="28">
        <f t="shared" si="56"/>
        <v>2464811.7998870746</v>
      </c>
      <c r="AH110" s="28">
        <f t="shared" si="57"/>
        <v>2421862.4542740425</v>
      </c>
      <c r="AI110" s="28">
        <f t="shared" si="58"/>
        <v>2499846.4253016668</v>
      </c>
      <c r="AJ110" s="28">
        <f t="shared" si="59"/>
        <v>2481097.5771119045</v>
      </c>
      <c r="AK110" s="28">
        <f t="shared" si="60"/>
        <v>2437864.4518307298</v>
      </c>
      <c r="AL110" s="28">
        <f t="shared" si="61"/>
        <v>2419580.4684419995</v>
      </c>
      <c r="AM110" s="28">
        <f t="shared" si="62"/>
        <v>2449462.2872272586</v>
      </c>
      <c r="AN110" s="28">
        <f t="shared" si="63"/>
        <v>2382469.4936715933</v>
      </c>
      <c r="AO110" s="28">
        <f t="shared" si="64"/>
        <v>2340954.9627443659</v>
      </c>
      <c r="AP110" s="28">
        <f t="shared" si="65"/>
        <v>2323397.8005237831</v>
      </c>
      <c r="AQ110" s="28">
        <f t="shared" si="66"/>
        <v>2305972.3170198547</v>
      </c>
      <c r="AR110" s="28">
        <f t="shared" si="67"/>
        <v>2265790.749395784</v>
      </c>
      <c r="AS110" s="28">
        <f t="shared" si="68"/>
        <v>2248797.3187753158</v>
      </c>
      <c r="AT110" s="28">
        <f t="shared" si="69"/>
        <v>2209612.0254956563</v>
      </c>
      <c r="AU110" s="19"/>
      <c r="AV110" s="27">
        <f t="shared" si="71"/>
        <v>35</v>
      </c>
      <c r="AW110" s="19"/>
      <c r="AX110" s="46">
        <f t="shared" si="70"/>
        <v>364387.80315201398</v>
      </c>
    </row>
    <row r="111" spans="1:50" x14ac:dyDescent="0.2">
      <c r="A111">
        <f t="shared" si="72"/>
        <v>97</v>
      </c>
      <c r="C111" s="30">
        <f>VLOOKUP(Data!B99,original_projection,3,TRUE)</f>
        <v>0</v>
      </c>
      <c r="D111" s="30">
        <f>VLOOKUP(Data!C99,original_projection,3,TRUE)</f>
        <v>-0.02</v>
      </c>
      <c r="E111" s="30">
        <f>VLOOKUP(Data!D99,original_projection,3,TRUE)</f>
        <v>0.04</v>
      </c>
      <c r="F111" s="30">
        <f>VLOOKUP(Data!E99,original_projection,3,TRUE)</f>
        <v>-0.01</v>
      </c>
      <c r="G111" s="30">
        <f>VLOOKUP(Data!F99,original_projection,3,TRUE)</f>
        <v>0</v>
      </c>
      <c r="H111" s="30">
        <f>VLOOKUP(Data!G99,original_projection,3,TRUE)</f>
        <v>-0.01</v>
      </c>
      <c r="I111" s="30">
        <f>VLOOKUP(Data!H99,original_projection,3,TRUE)</f>
        <v>-0.02</v>
      </c>
      <c r="J111" s="30">
        <f>VLOOKUP(Data!I99,original_projection,3,TRUE)</f>
        <v>0.04</v>
      </c>
      <c r="K111" s="30">
        <f>VLOOKUP(Data!J99,original_projection,3,TRUE)</f>
        <v>-0.02</v>
      </c>
      <c r="L111" s="30">
        <f>VLOOKUP(Data!K99,original_projection,3,TRUE)</f>
        <v>0</v>
      </c>
      <c r="M111" s="30">
        <f>VLOOKUP(Data!L99,original_projection,3,TRUE)</f>
        <v>0.02</v>
      </c>
      <c r="N111" s="30">
        <f>VLOOKUP(Data!M99,original_projection,3,TRUE)</f>
        <v>0</v>
      </c>
      <c r="O111" s="30">
        <f>VLOOKUP(Data!N99,original_projection,3,TRUE)</f>
        <v>0.04</v>
      </c>
      <c r="P111" s="30">
        <f>VLOOKUP(Data!O99,original_projection,3,TRUE)</f>
        <v>0.02</v>
      </c>
      <c r="Q111" s="30">
        <f>VLOOKUP(Data!P99,original_projection,3,TRUE)</f>
        <v>0.04</v>
      </c>
      <c r="R111" s="30">
        <f>VLOOKUP(Data!Q99,original_projection,3,TRUE)</f>
        <v>0.04</v>
      </c>
      <c r="S111" s="30">
        <f>VLOOKUP(Data!R99,original_projection,3,TRUE)</f>
        <v>-0.02</v>
      </c>
      <c r="T111" s="30">
        <f>VLOOKUP(Data!S99,original_projection,3,TRUE)</f>
        <v>0</v>
      </c>
      <c r="U111" s="30">
        <f>VLOOKUP(Data!T99,original_projection,3,TRUE)</f>
        <v>-0.01</v>
      </c>
      <c r="V111" s="30">
        <f>VLOOKUP(Data!U99,original_projection,3,TRUE)</f>
        <v>0</v>
      </c>
      <c r="X111">
        <f t="shared" si="73"/>
        <v>97</v>
      </c>
      <c r="Z111" s="31">
        <f t="shared" ref="Z111:Z142" si="74">initial_value</f>
        <v>2500000</v>
      </c>
      <c r="AA111" s="28">
        <f t="shared" ref="AA111:AA142" si="75">Z111*(1+C111)*(1-amc)</f>
        <v>2481250</v>
      </c>
      <c r="AB111" s="28">
        <f t="shared" ref="AB111:AB142" si="76">AA111*(1+D111)*(1-amc)</f>
        <v>2413387.8125</v>
      </c>
      <c r="AC111" s="28">
        <f t="shared" ref="AC111:AC142" si="77">AB111*(1+E111)*(1-amc)</f>
        <v>2491098.9000625005</v>
      </c>
      <c r="AD111" s="28">
        <f t="shared" ref="AD111:AD142" si="78">AC111*(1+F111)*(1-amc)</f>
        <v>2447691.5017289114</v>
      </c>
      <c r="AE111" s="28">
        <f t="shared" ref="AE111:AE142" si="79">AD111*(1+G111)*(1-amc)</f>
        <v>2429333.8154659448</v>
      </c>
      <c r="AF111" s="28">
        <f t="shared" ref="AF111:AF142" si="80">AE111*(1+H111)*(1-amc)</f>
        <v>2387002.6737314509</v>
      </c>
      <c r="AG111" s="28">
        <f t="shared" ref="AG111:AG142" si="81">AF111*(1+I111)*(1-amc)</f>
        <v>2321718.1506048962</v>
      </c>
      <c r="AH111" s="28">
        <f t="shared" ref="AH111:AH142" si="82">AG111*(1+J111)*(1-amc)</f>
        <v>2396477.475054374</v>
      </c>
      <c r="AI111" s="28">
        <f t="shared" ref="AI111:AI142" si="83">AH111*(1+K111)*(1-amc)</f>
        <v>2330933.8161116368</v>
      </c>
      <c r="AJ111" s="28">
        <f t="shared" ref="AJ111:AJ142" si="84">AI111*(1+L111)*(1-amc)</f>
        <v>2313451.8124907995</v>
      </c>
      <c r="AK111" s="28">
        <f t="shared" ref="AK111:AK142" si="85">AJ111*(1+M111)*(1-amc)</f>
        <v>2342022.9423750611</v>
      </c>
      <c r="AL111" s="28">
        <f t="shared" ref="AL111:AL142" si="86">AK111*(1+N111)*(1-amc)</f>
        <v>2324457.7703072485</v>
      </c>
      <c r="AM111" s="28">
        <f t="shared" ref="AM111:AM142" si="87">AL111*(1+O111)*(1-amc)</f>
        <v>2399305.310511142</v>
      </c>
      <c r="AN111" s="28">
        <f t="shared" ref="AN111:AN142" si="88">AM111*(1+P111)*(1-amc)</f>
        <v>2428936.7310959548</v>
      </c>
      <c r="AO111" s="28">
        <f t="shared" ref="AO111:AO142" si="89">AN111*(1+Q111)*(1-amc)</f>
        <v>2507148.4938372448</v>
      </c>
      <c r="AP111" s="28">
        <f t="shared" ref="AP111:AP142" si="90">AO111*(1+R111)*(1-amc)</f>
        <v>2587878.6753388043</v>
      </c>
      <c r="AQ111" s="28">
        <f t="shared" ref="AQ111:AQ142" si="91">AP111*(1+S111)*(1-amc)</f>
        <v>2517100.1935682879</v>
      </c>
      <c r="AR111" s="28">
        <f t="shared" ref="AR111:AR142" si="92">AQ111*(1+T111)*(1-amc)</f>
        <v>2498221.942116526</v>
      </c>
      <c r="AS111" s="28">
        <f t="shared" ref="AS111:AS142" si="93">AR111*(1+U111)*(1-amc)</f>
        <v>2454690.4247751459</v>
      </c>
      <c r="AT111" s="28">
        <f t="shared" ref="AT111:AT142" si="94">AS111*(1+V111)*(1-amc)</f>
        <v>2436280.2465893324</v>
      </c>
      <c r="AU111" s="19"/>
      <c r="AV111" s="27">
        <f t="shared" si="71"/>
        <v>112</v>
      </c>
      <c r="AW111" s="19"/>
      <c r="AX111" s="46">
        <f t="shared" ref="AX111:AX142" si="95">SUM(AA111:AT111)*amc/(1-amc)</f>
        <v>366562.13114558131</v>
      </c>
    </row>
    <row r="112" spans="1:50" x14ac:dyDescent="0.2">
      <c r="A112">
        <f t="shared" si="72"/>
        <v>98</v>
      </c>
      <c r="C112" s="30">
        <f>VLOOKUP(Data!B100,original_projection,3,TRUE)</f>
        <v>0</v>
      </c>
      <c r="D112" s="30">
        <f>VLOOKUP(Data!C100,original_projection,3,TRUE)</f>
        <v>0</v>
      </c>
      <c r="E112" s="30">
        <f>VLOOKUP(Data!D100,original_projection,3,TRUE)</f>
        <v>0.02</v>
      </c>
      <c r="F112" s="30">
        <f>VLOOKUP(Data!E100,original_projection,3,TRUE)</f>
        <v>-0.02</v>
      </c>
      <c r="G112" s="30">
        <f>VLOOKUP(Data!F100,original_projection,3,TRUE)</f>
        <v>0</v>
      </c>
      <c r="H112" s="30">
        <f>VLOOKUP(Data!G100,original_projection,3,TRUE)</f>
        <v>0</v>
      </c>
      <c r="I112" s="30">
        <f>VLOOKUP(Data!H100,original_projection,3,TRUE)</f>
        <v>0</v>
      </c>
      <c r="J112" s="30">
        <f>VLOOKUP(Data!I100,original_projection,3,TRUE)</f>
        <v>-0.02</v>
      </c>
      <c r="K112" s="30">
        <f>VLOOKUP(Data!J100,original_projection,3,TRUE)</f>
        <v>0</v>
      </c>
      <c r="L112" s="30">
        <f>VLOOKUP(Data!K100,original_projection,3,TRUE)</f>
        <v>0.02</v>
      </c>
      <c r="M112" s="30">
        <f>VLOOKUP(Data!L100,original_projection,3,TRUE)</f>
        <v>0</v>
      </c>
      <c r="N112" s="30">
        <f>VLOOKUP(Data!M100,original_projection,3,TRUE)</f>
        <v>0.04</v>
      </c>
      <c r="O112" s="30">
        <f>VLOOKUP(Data!N100,original_projection,3,TRUE)</f>
        <v>-0.02</v>
      </c>
      <c r="P112" s="30">
        <f>VLOOKUP(Data!O100,original_projection,3,TRUE)</f>
        <v>0.04</v>
      </c>
      <c r="Q112" s="30">
        <f>VLOOKUP(Data!P100,original_projection,3,TRUE)</f>
        <v>0.02</v>
      </c>
      <c r="R112" s="30">
        <f>VLOOKUP(Data!Q100,original_projection,3,TRUE)</f>
        <v>-0.01</v>
      </c>
      <c r="S112" s="30">
        <f>VLOOKUP(Data!R100,original_projection,3,TRUE)</f>
        <v>0</v>
      </c>
      <c r="T112" s="30">
        <f>VLOOKUP(Data!S100,original_projection,3,TRUE)</f>
        <v>0</v>
      </c>
      <c r="U112" s="30">
        <f>VLOOKUP(Data!T100,original_projection,3,TRUE)</f>
        <v>-0.02</v>
      </c>
      <c r="V112" s="30">
        <f>VLOOKUP(Data!U100,original_projection,3,TRUE)</f>
        <v>0.02</v>
      </c>
      <c r="X112">
        <f t="shared" si="73"/>
        <v>98</v>
      </c>
      <c r="Z112" s="31">
        <f t="shared" si="74"/>
        <v>2500000</v>
      </c>
      <c r="AA112" s="28">
        <f t="shared" si="75"/>
        <v>2481250</v>
      </c>
      <c r="AB112" s="28">
        <f t="shared" si="76"/>
        <v>2462640.625</v>
      </c>
      <c r="AC112" s="28">
        <f t="shared" si="77"/>
        <v>2493054.2367187501</v>
      </c>
      <c r="AD112" s="28">
        <f t="shared" si="78"/>
        <v>2424869.2033444922</v>
      </c>
      <c r="AE112" s="28">
        <f t="shared" si="79"/>
        <v>2406682.6843194086</v>
      </c>
      <c r="AF112" s="28">
        <f t="shared" si="80"/>
        <v>2388632.5641870131</v>
      </c>
      <c r="AG112" s="28">
        <f t="shared" si="81"/>
        <v>2370717.8199556107</v>
      </c>
      <c r="AH112" s="28">
        <f t="shared" si="82"/>
        <v>2305878.6875798246</v>
      </c>
      <c r="AI112" s="28">
        <f t="shared" si="83"/>
        <v>2288584.597422976</v>
      </c>
      <c r="AJ112" s="28">
        <f t="shared" si="84"/>
        <v>2316848.6172011499</v>
      </c>
      <c r="AK112" s="28">
        <f t="shared" si="85"/>
        <v>2299472.2525721416</v>
      </c>
      <c r="AL112" s="28">
        <f t="shared" si="86"/>
        <v>2373515.2591049648</v>
      </c>
      <c r="AM112" s="28">
        <f t="shared" si="87"/>
        <v>2308599.616768444</v>
      </c>
      <c r="AN112" s="28">
        <f t="shared" si="88"/>
        <v>2382936.5244283881</v>
      </c>
      <c r="AO112" s="28">
        <f t="shared" si="89"/>
        <v>2412365.7905050786</v>
      </c>
      <c r="AP112" s="28">
        <f t="shared" si="90"/>
        <v>2370330.3166055274</v>
      </c>
      <c r="AQ112" s="28">
        <f t="shared" si="91"/>
        <v>2352552.8392309863</v>
      </c>
      <c r="AR112" s="28">
        <f t="shared" si="92"/>
        <v>2334908.6929367539</v>
      </c>
      <c r="AS112" s="28">
        <f t="shared" si="93"/>
        <v>2271048.9401849336</v>
      </c>
      <c r="AT112" s="28">
        <f t="shared" si="94"/>
        <v>2299096.3945962177</v>
      </c>
      <c r="AU112" s="19"/>
      <c r="AV112" s="27">
        <f t="shared" si="71"/>
        <v>73</v>
      </c>
      <c r="AW112" s="19"/>
      <c r="AX112" s="46">
        <f t="shared" si="95"/>
        <v>357763.11583876068</v>
      </c>
    </row>
    <row r="113" spans="1:50" x14ac:dyDescent="0.2">
      <c r="A113">
        <f t="shared" si="72"/>
        <v>99</v>
      </c>
      <c r="C113" s="30">
        <f>VLOOKUP(Data!B101,original_projection,3,TRUE)</f>
        <v>-0.02</v>
      </c>
      <c r="D113" s="30">
        <f>VLOOKUP(Data!C101,original_projection,3,TRUE)</f>
        <v>0.02</v>
      </c>
      <c r="E113" s="30">
        <f>VLOOKUP(Data!D101,original_projection,3,TRUE)</f>
        <v>-0.02</v>
      </c>
      <c r="F113" s="30">
        <f>VLOOKUP(Data!E101,original_projection,3,TRUE)</f>
        <v>-0.01</v>
      </c>
      <c r="G113" s="30">
        <f>VLOOKUP(Data!F101,original_projection,3,TRUE)</f>
        <v>0.04</v>
      </c>
      <c r="H113" s="30">
        <f>VLOOKUP(Data!G101,original_projection,3,TRUE)</f>
        <v>-0.02</v>
      </c>
      <c r="I113" s="30">
        <f>VLOOKUP(Data!H101,original_projection,3,TRUE)</f>
        <v>-0.01</v>
      </c>
      <c r="J113" s="30">
        <f>VLOOKUP(Data!I101,original_projection,3,TRUE)</f>
        <v>-0.02</v>
      </c>
      <c r="K113" s="30">
        <f>VLOOKUP(Data!J101,original_projection,3,TRUE)</f>
        <v>0</v>
      </c>
      <c r="L113" s="30">
        <f>VLOOKUP(Data!K101,original_projection,3,TRUE)</f>
        <v>-0.02</v>
      </c>
      <c r="M113" s="30">
        <f>VLOOKUP(Data!L101,original_projection,3,TRUE)</f>
        <v>0.04</v>
      </c>
      <c r="N113" s="30">
        <f>VLOOKUP(Data!M101,original_projection,3,TRUE)</f>
        <v>0.04</v>
      </c>
      <c r="O113" s="30">
        <f>VLOOKUP(Data!N101,original_projection,3,TRUE)</f>
        <v>-0.02</v>
      </c>
      <c r="P113" s="30">
        <f>VLOOKUP(Data!O101,original_projection,3,TRUE)</f>
        <v>-0.01</v>
      </c>
      <c r="Q113" s="30">
        <f>VLOOKUP(Data!P101,original_projection,3,TRUE)</f>
        <v>-0.02</v>
      </c>
      <c r="R113" s="30">
        <f>VLOOKUP(Data!Q101,original_projection,3,TRUE)</f>
        <v>0</v>
      </c>
      <c r="S113" s="30">
        <f>VLOOKUP(Data!R101,original_projection,3,TRUE)</f>
        <v>0.02</v>
      </c>
      <c r="T113" s="30">
        <f>VLOOKUP(Data!S101,original_projection,3,TRUE)</f>
        <v>0.04</v>
      </c>
      <c r="U113" s="30">
        <f>VLOOKUP(Data!T101,original_projection,3,TRUE)</f>
        <v>0.04</v>
      </c>
      <c r="V113" s="30">
        <f>VLOOKUP(Data!U101,original_projection,3,TRUE)</f>
        <v>0.02</v>
      </c>
      <c r="X113">
        <f t="shared" si="73"/>
        <v>99</v>
      </c>
      <c r="Z113" s="31">
        <f t="shared" si="74"/>
        <v>2500000</v>
      </c>
      <c r="AA113" s="28">
        <f t="shared" si="75"/>
        <v>2431625</v>
      </c>
      <c r="AB113" s="28">
        <f t="shared" si="76"/>
        <v>2461655.5687500001</v>
      </c>
      <c r="AC113" s="28">
        <f t="shared" si="77"/>
        <v>2394329.2889446877</v>
      </c>
      <c r="AD113" s="28">
        <f t="shared" si="78"/>
        <v>2352608.1010848265</v>
      </c>
      <c r="AE113" s="28">
        <f t="shared" si="79"/>
        <v>2428362.0819397583</v>
      </c>
      <c r="AF113" s="28">
        <f t="shared" si="80"/>
        <v>2361946.3789987061</v>
      </c>
      <c r="AG113" s="28">
        <f t="shared" si="81"/>
        <v>2320789.4633446541</v>
      </c>
      <c r="AH113" s="28">
        <f t="shared" si="82"/>
        <v>2257315.8715221779</v>
      </c>
      <c r="AI113" s="28">
        <f t="shared" si="83"/>
        <v>2240386.0024857619</v>
      </c>
      <c r="AJ113" s="28">
        <f t="shared" si="84"/>
        <v>2179111.4453177764</v>
      </c>
      <c r="AK113" s="28">
        <f t="shared" si="85"/>
        <v>2249278.8338570092</v>
      </c>
      <c r="AL113" s="28">
        <f t="shared" si="86"/>
        <v>2321705.6123072053</v>
      </c>
      <c r="AM113" s="28">
        <f t="shared" si="87"/>
        <v>2258206.9638106036</v>
      </c>
      <c r="AN113" s="28">
        <f t="shared" si="88"/>
        <v>2218857.7074662037</v>
      </c>
      <c r="AO113" s="28">
        <f t="shared" si="89"/>
        <v>2158171.9491670029</v>
      </c>
      <c r="AP113" s="28">
        <f t="shared" si="90"/>
        <v>2141985.6595482505</v>
      </c>
      <c r="AQ113" s="28">
        <f t="shared" si="91"/>
        <v>2168439.1824436714</v>
      </c>
      <c r="AR113" s="28">
        <f t="shared" si="92"/>
        <v>2238262.9241183577</v>
      </c>
      <c r="AS113" s="28">
        <f t="shared" si="93"/>
        <v>2310334.990274969</v>
      </c>
      <c r="AT113" s="28">
        <f t="shared" si="94"/>
        <v>2338867.6274048653</v>
      </c>
      <c r="AU113" s="19"/>
      <c r="AV113" s="27">
        <f t="shared" si="71"/>
        <v>83</v>
      </c>
      <c r="AW113" s="19"/>
      <c r="AX113" s="46">
        <f t="shared" si="95"/>
        <v>346339.3500210566</v>
      </c>
    </row>
    <row r="114" spans="1:50" x14ac:dyDescent="0.2">
      <c r="A114">
        <f t="shared" si="72"/>
        <v>100</v>
      </c>
      <c r="C114" s="30">
        <f>VLOOKUP(Data!B102,original_projection,3,TRUE)</f>
        <v>-0.01</v>
      </c>
      <c r="D114" s="30">
        <f>VLOOKUP(Data!C102,original_projection,3,TRUE)</f>
        <v>0.04</v>
      </c>
      <c r="E114" s="30">
        <f>VLOOKUP(Data!D102,original_projection,3,TRUE)</f>
        <v>0</v>
      </c>
      <c r="F114" s="30">
        <f>VLOOKUP(Data!E102,original_projection,3,TRUE)</f>
        <v>-0.01</v>
      </c>
      <c r="G114" s="30">
        <f>VLOOKUP(Data!F102,original_projection,3,TRUE)</f>
        <v>0.02</v>
      </c>
      <c r="H114" s="30">
        <f>VLOOKUP(Data!G102,original_projection,3,TRUE)</f>
        <v>0</v>
      </c>
      <c r="I114" s="30">
        <f>VLOOKUP(Data!H102,original_projection,3,TRUE)</f>
        <v>-0.01</v>
      </c>
      <c r="J114" s="30">
        <f>VLOOKUP(Data!I102,original_projection,3,TRUE)</f>
        <v>0.04</v>
      </c>
      <c r="K114" s="30">
        <f>VLOOKUP(Data!J102,original_projection,3,TRUE)</f>
        <v>-0.02</v>
      </c>
      <c r="L114" s="30">
        <f>VLOOKUP(Data!K102,original_projection,3,TRUE)</f>
        <v>0.04</v>
      </c>
      <c r="M114" s="30">
        <f>VLOOKUP(Data!L102,original_projection,3,TRUE)</f>
        <v>-0.01</v>
      </c>
      <c r="N114" s="30">
        <f>VLOOKUP(Data!M102,original_projection,3,TRUE)</f>
        <v>-0.02</v>
      </c>
      <c r="O114" s="30">
        <f>VLOOKUP(Data!N102,original_projection,3,TRUE)</f>
        <v>0.04</v>
      </c>
      <c r="P114" s="30">
        <f>VLOOKUP(Data!O102,original_projection,3,TRUE)</f>
        <v>-0.02</v>
      </c>
      <c r="Q114" s="30">
        <f>VLOOKUP(Data!P102,original_projection,3,TRUE)</f>
        <v>0.02</v>
      </c>
      <c r="R114" s="30">
        <f>VLOOKUP(Data!Q102,original_projection,3,TRUE)</f>
        <v>-0.01</v>
      </c>
      <c r="S114" s="30">
        <f>VLOOKUP(Data!R102,original_projection,3,TRUE)</f>
        <v>-0.01</v>
      </c>
      <c r="T114" s="30">
        <f>VLOOKUP(Data!S102,original_projection,3,TRUE)</f>
        <v>-0.01</v>
      </c>
      <c r="U114" s="30">
        <f>VLOOKUP(Data!T102,original_projection,3,TRUE)</f>
        <v>0.02</v>
      </c>
      <c r="V114" s="30">
        <f>VLOOKUP(Data!U102,original_projection,3,TRUE)</f>
        <v>-0.01</v>
      </c>
      <c r="X114">
        <f t="shared" si="73"/>
        <v>100</v>
      </c>
      <c r="Z114" s="31">
        <f t="shared" si="74"/>
        <v>2500000</v>
      </c>
      <c r="AA114" s="28">
        <f t="shared" si="75"/>
        <v>2456437.5</v>
      </c>
      <c r="AB114" s="28">
        <f t="shared" si="76"/>
        <v>2535534.7875000001</v>
      </c>
      <c r="AC114" s="28">
        <f t="shared" si="77"/>
        <v>2516518.2765937503</v>
      </c>
      <c r="AD114" s="28">
        <f t="shared" si="78"/>
        <v>2472667.9456241042</v>
      </c>
      <c r="AE114" s="28">
        <f t="shared" si="79"/>
        <v>2503205.394752562</v>
      </c>
      <c r="AF114" s="28">
        <f t="shared" si="80"/>
        <v>2484431.3542919178</v>
      </c>
      <c r="AG114" s="28">
        <f t="shared" si="81"/>
        <v>2441140.137943381</v>
      </c>
      <c r="AH114" s="28">
        <f t="shared" si="82"/>
        <v>2519744.8503851579</v>
      </c>
      <c r="AI114" s="28">
        <f t="shared" si="83"/>
        <v>2450829.8287271238</v>
      </c>
      <c r="AJ114" s="28">
        <f t="shared" si="84"/>
        <v>2529746.5492121377</v>
      </c>
      <c r="AK114" s="28">
        <f t="shared" si="85"/>
        <v>2485665.7155921161</v>
      </c>
      <c r="AL114" s="28">
        <f t="shared" si="86"/>
        <v>2417682.7582706716</v>
      </c>
      <c r="AM114" s="28">
        <f t="shared" si="87"/>
        <v>2495532.1430869871</v>
      </c>
      <c r="AN114" s="28">
        <f t="shared" si="88"/>
        <v>2427279.338973558</v>
      </c>
      <c r="AO114" s="28">
        <f t="shared" si="89"/>
        <v>2457256.2388098813</v>
      </c>
      <c r="AP114" s="28">
        <f t="shared" si="90"/>
        <v>2414438.5488486192</v>
      </c>
      <c r="AQ114" s="28">
        <f t="shared" si="91"/>
        <v>2372366.9571349318</v>
      </c>
      <c r="AR114" s="28">
        <f t="shared" si="92"/>
        <v>2331028.4629068556</v>
      </c>
      <c r="AS114" s="28">
        <f t="shared" si="93"/>
        <v>2359816.6644237554</v>
      </c>
      <c r="AT114" s="28">
        <f t="shared" si="94"/>
        <v>2318696.8590461714</v>
      </c>
      <c r="AU114" s="19"/>
      <c r="AV114" s="27">
        <f t="shared" si="71"/>
        <v>80</v>
      </c>
      <c r="AW114" s="19"/>
      <c r="AX114" s="46">
        <f t="shared" si="95"/>
        <v>370201.66482713103</v>
      </c>
    </row>
    <row r="115" spans="1:50" x14ac:dyDescent="0.2">
      <c r="A115">
        <f t="shared" si="72"/>
        <v>101</v>
      </c>
      <c r="C115" s="30">
        <f>VLOOKUP(Data!B103,original_projection,3,TRUE)</f>
        <v>0.02</v>
      </c>
      <c r="D115" s="30">
        <f>VLOOKUP(Data!C103,original_projection,3,TRUE)</f>
        <v>0</v>
      </c>
      <c r="E115" s="30">
        <f>VLOOKUP(Data!D103,original_projection,3,TRUE)</f>
        <v>-0.01</v>
      </c>
      <c r="F115" s="30">
        <f>VLOOKUP(Data!E103,original_projection,3,TRUE)</f>
        <v>-0.02</v>
      </c>
      <c r="G115" s="30">
        <f>VLOOKUP(Data!F103,original_projection,3,TRUE)</f>
        <v>-0.02</v>
      </c>
      <c r="H115" s="30">
        <f>VLOOKUP(Data!G103,original_projection,3,TRUE)</f>
        <v>-0.01</v>
      </c>
      <c r="I115" s="30">
        <f>VLOOKUP(Data!H103,original_projection,3,TRUE)</f>
        <v>0.04</v>
      </c>
      <c r="J115" s="30">
        <f>VLOOKUP(Data!I103,original_projection,3,TRUE)</f>
        <v>0</v>
      </c>
      <c r="K115" s="30">
        <f>VLOOKUP(Data!J103,original_projection,3,TRUE)</f>
        <v>0</v>
      </c>
      <c r="L115" s="30">
        <f>VLOOKUP(Data!K103,original_projection,3,TRUE)</f>
        <v>0</v>
      </c>
      <c r="M115" s="30">
        <f>VLOOKUP(Data!L103,original_projection,3,TRUE)</f>
        <v>0.02</v>
      </c>
      <c r="N115" s="30">
        <f>VLOOKUP(Data!M103,original_projection,3,TRUE)</f>
        <v>0.04</v>
      </c>
      <c r="O115" s="30">
        <f>VLOOKUP(Data!N103,original_projection,3,TRUE)</f>
        <v>-0.02</v>
      </c>
      <c r="P115" s="30">
        <f>VLOOKUP(Data!O103,original_projection,3,TRUE)</f>
        <v>-0.01</v>
      </c>
      <c r="Q115" s="30">
        <f>VLOOKUP(Data!P103,original_projection,3,TRUE)</f>
        <v>-0.02</v>
      </c>
      <c r="R115" s="30">
        <f>VLOOKUP(Data!Q103,original_projection,3,TRUE)</f>
        <v>0</v>
      </c>
      <c r="S115" s="30">
        <f>VLOOKUP(Data!R103,original_projection,3,TRUE)</f>
        <v>0.02</v>
      </c>
      <c r="T115" s="30">
        <f>VLOOKUP(Data!S103,original_projection,3,TRUE)</f>
        <v>0.02</v>
      </c>
      <c r="U115" s="30">
        <f>VLOOKUP(Data!T103,original_projection,3,TRUE)</f>
        <v>-0.01</v>
      </c>
      <c r="V115" s="30">
        <f>VLOOKUP(Data!U103,original_projection,3,TRUE)</f>
        <v>-0.02</v>
      </c>
      <c r="X115">
        <f t="shared" si="73"/>
        <v>101</v>
      </c>
      <c r="Z115" s="31">
        <f t="shared" si="74"/>
        <v>2500000</v>
      </c>
      <c r="AA115" s="28">
        <f t="shared" si="75"/>
        <v>2530875</v>
      </c>
      <c r="AB115" s="28">
        <f t="shared" si="76"/>
        <v>2511893.4375</v>
      </c>
      <c r="AC115" s="28">
        <f t="shared" si="77"/>
        <v>2468123.6943515623</v>
      </c>
      <c r="AD115" s="28">
        <f t="shared" si="78"/>
        <v>2400620.5113110468</v>
      </c>
      <c r="AE115" s="28">
        <f t="shared" si="79"/>
        <v>2334963.5403266894</v>
      </c>
      <c r="AF115" s="28">
        <f t="shared" si="80"/>
        <v>2294276.8006364969</v>
      </c>
      <c r="AG115" s="28">
        <f t="shared" si="81"/>
        <v>2368152.5136169922</v>
      </c>
      <c r="AH115" s="28">
        <f t="shared" si="82"/>
        <v>2350391.3697648649</v>
      </c>
      <c r="AI115" s="28">
        <f t="shared" si="83"/>
        <v>2332763.4344916283</v>
      </c>
      <c r="AJ115" s="28">
        <f t="shared" si="84"/>
        <v>2315267.7087329412</v>
      </c>
      <c r="AK115" s="28">
        <f t="shared" si="85"/>
        <v>2343861.2649357929</v>
      </c>
      <c r="AL115" s="28">
        <f t="shared" si="86"/>
        <v>2419333.597666726</v>
      </c>
      <c r="AM115" s="28">
        <f t="shared" si="87"/>
        <v>2353164.8237705412</v>
      </c>
      <c r="AN115" s="28">
        <f t="shared" si="88"/>
        <v>2312160.9267163398</v>
      </c>
      <c r="AO115" s="28">
        <f t="shared" si="89"/>
        <v>2248923.3253706479</v>
      </c>
      <c r="AP115" s="28">
        <f t="shared" si="90"/>
        <v>2232056.4004303683</v>
      </c>
      <c r="AQ115" s="28">
        <f t="shared" si="91"/>
        <v>2259622.2969756834</v>
      </c>
      <c r="AR115" s="28">
        <f t="shared" si="92"/>
        <v>2287528.6323433332</v>
      </c>
      <c r="AS115" s="28">
        <f t="shared" si="93"/>
        <v>2247668.445924751</v>
      </c>
      <c r="AT115" s="28">
        <f t="shared" si="94"/>
        <v>2186194.7139287088</v>
      </c>
      <c r="AU115" s="19"/>
      <c r="AV115" s="27">
        <f t="shared" si="71"/>
        <v>29</v>
      </c>
      <c r="AW115" s="19"/>
      <c r="AX115" s="46">
        <f t="shared" si="95"/>
        <v>353636.08895814937</v>
      </c>
    </row>
    <row r="116" spans="1:50" x14ac:dyDescent="0.2">
      <c r="A116">
        <f t="shared" si="72"/>
        <v>102</v>
      </c>
      <c r="C116" s="30">
        <f>VLOOKUP(Data!B104,original_projection,3,TRUE)</f>
        <v>0.02</v>
      </c>
      <c r="D116" s="30">
        <f>VLOOKUP(Data!C104,original_projection,3,TRUE)</f>
        <v>0</v>
      </c>
      <c r="E116" s="30">
        <f>VLOOKUP(Data!D104,original_projection,3,TRUE)</f>
        <v>-0.02</v>
      </c>
      <c r="F116" s="30">
        <f>VLOOKUP(Data!E104,original_projection,3,TRUE)</f>
        <v>0.02</v>
      </c>
      <c r="G116" s="30">
        <f>VLOOKUP(Data!F104,original_projection,3,TRUE)</f>
        <v>0</v>
      </c>
      <c r="H116" s="30">
        <f>VLOOKUP(Data!G104,original_projection,3,TRUE)</f>
        <v>0.02</v>
      </c>
      <c r="I116" s="30">
        <f>VLOOKUP(Data!H104,original_projection,3,TRUE)</f>
        <v>-0.02</v>
      </c>
      <c r="J116" s="30">
        <f>VLOOKUP(Data!I104,original_projection,3,TRUE)</f>
        <v>0</v>
      </c>
      <c r="K116" s="30">
        <f>VLOOKUP(Data!J104,original_projection,3,TRUE)</f>
        <v>-0.01</v>
      </c>
      <c r="L116" s="30">
        <f>VLOOKUP(Data!K104,original_projection,3,TRUE)</f>
        <v>-0.01</v>
      </c>
      <c r="M116" s="30">
        <f>VLOOKUP(Data!L104,original_projection,3,TRUE)</f>
        <v>0.02</v>
      </c>
      <c r="N116" s="30">
        <f>VLOOKUP(Data!M104,original_projection,3,TRUE)</f>
        <v>-0.01</v>
      </c>
      <c r="O116" s="30">
        <f>VLOOKUP(Data!N104,original_projection,3,TRUE)</f>
        <v>0.02</v>
      </c>
      <c r="P116" s="30">
        <f>VLOOKUP(Data!O104,original_projection,3,TRUE)</f>
        <v>-0.01</v>
      </c>
      <c r="Q116" s="30">
        <f>VLOOKUP(Data!P104,original_projection,3,TRUE)</f>
        <v>-0.01</v>
      </c>
      <c r="R116" s="30">
        <f>VLOOKUP(Data!Q104,original_projection,3,TRUE)</f>
        <v>-0.01</v>
      </c>
      <c r="S116" s="30">
        <f>VLOOKUP(Data!R104,original_projection,3,TRUE)</f>
        <v>-0.02</v>
      </c>
      <c r="T116" s="30">
        <f>VLOOKUP(Data!S104,original_projection,3,TRUE)</f>
        <v>0.02</v>
      </c>
      <c r="U116" s="30">
        <f>VLOOKUP(Data!T104,original_projection,3,TRUE)</f>
        <v>0.04</v>
      </c>
      <c r="V116" s="30">
        <f>VLOOKUP(Data!U104,original_projection,3,TRUE)</f>
        <v>0.02</v>
      </c>
      <c r="X116">
        <f t="shared" si="73"/>
        <v>102</v>
      </c>
      <c r="Z116" s="31">
        <f t="shared" si="74"/>
        <v>2500000</v>
      </c>
      <c r="AA116" s="28">
        <f t="shared" si="75"/>
        <v>2530875</v>
      </c>
      <c r="AB116" s="28">
        <f t="shared" si="76"/>
        <v>2511893.4375</v>
      </c>
      <c r="AC116" s="28">
        <f t="shared" si="77"/>
        <v>2443193.1519843754</v>
      </c>
      <c r="AD116" s="28">
        <f t="shared" si="78"/>
        <v>2473366.5874113827</v>
      </c>
      <c r="AE116" s="28">
        <f t="shared" si="79"/>
        <v>2454816.3380057975</v>
      </c>
      <c r="AF116" s="28">
        <f t="shared" si="80"/>
        <v>2485133.3197801691</v>
      </c>
      <c r="AG116" s="28">
        <f t="shared" si="81"/>
        <v>2417164.9234841815</v>
      </c>
      <c r="AH116" s="28">
        <f t="shared" si="82"/>
        <v>2399036.1865580501</v>
      </c>
      <c r="AI116" s="28">
        <f t="shared" si="83"/>
        <v>2357232.9810072761</v>
      </c>
      <c r="AJ116" s="28">
        <f t="shared" si="84"/>
        <v>2316158.1963132247</v>
      </c>
      <c r="AK116" s="28">
        <f t="shared" si="85"/>
        <v>2344762.7500376934</v>
      </c>
      <c r="AL116" s="28">
        <f t="shared" si="86"/>
        <v>2303905.2591182864</v>
      </c>
      <c r="AM116" s="28">
        <f t="shared" si="87"/>
        <v>2332358.4890683978</v>
      </c>
      <c r="AN116" s="28">
        <f t="shared" si="88"/>
        <v>2291717.1423963811</v>
      </c>
      <c r="AO116" s="28">
        <f t="shared" si="89"/>
        <v>2251783.9711901243</v>
      </c>
      <c r="AP116" s="28">
        <f t="shared" si="90"/>
        <v>2212546.6354921362</v>
      </c>
      <c r="AQ116" s="28">
        <f t="shared" si="91"/>
        <v>2152033.4850114263</v>
      </c>
      <c r="AR116" s="28">
        <f t="shared" si="92"/>
        <v>2178611.0985513176</v>
      </c>
      <c r="AS116" s="28">
        <f t="shared" si="93"/>
        <v>2248762.3759246701</v>
      </c>
      <c r="AT116" s="28">
        <f t="shared" si="94"/>
        <v>2276534.5912673399</v>
      </c>
      <c r="AU116" s="19"/>
      <c r="AV116" s="27">
        <f t="shared" si="71"/>
        <v>65</v>
      </c>
      <c r="AW116" s="19"/>
      <c r="AX116" s="46">
        <f t="shared" si="95"/>
        <v>355026.84574384551</v>
      </c>
    </row>
    <row r="117" spans="1:50" x14ac:dyDescent="0.2">
      <c r="A117">
        <f t="shared" si="72"/>
        <v>103</v>
      </c>
      <c r="C117" s="30">
        <f>VLOOKUP(Data!B105,original_projection,3,TRUE)</f>
        <v>0.04</v>
      </c>
      <c r="D117" s="30">
        <f>VLOOKUP(Data!C105,original_projection,3,TRUE)</f>
        <v>-0.02</v>
      </c>
      <c r="E117" s="30">
        <f>VLOOKUP(Data!D105,original_projection,3,TRUE)</f>
        <v>0</v>
      </c>
      <c r="F117" s="30">
        <f>VLOOKUP(Data!E105,original_projection,3,TRUE)</f>
        <v>-0.01</v>
      </c>
      <c r="G117" s="30">
        <f>VLOOKUP(Data!F105,original_projection,3,TRUE)</f>
        <v>0.02</v>
      </c>
      <c r="H117" s="30">
        <f>VLOOKUP(Data!G105,original_projection,3,TRUE)</f>
        <v>0.02</v>
      </c>
      <c r="I117" s="30">
        <f>VLOOKUP(Data!H105,original_projection,3,TRUE)</f>
        <v>0</v>
      </c>
      <c r="J117" s="30">
        <f>VLOOKUP(Data!I105,original_projection,3,TRUE)</f>
        <v>0.04</v>
      </c>
      <c r="K117" s="30">
        <f>VLOOKUP(Data!J105,original_projection,3,TRUE)</f>
        <v>0.02</v>
      </c>
      <c r="L117" s="30">
        <f>VLOOKUP(Data!K105,original_projection,3,TRUE)</f>
        <v>-0.01</v>
      </c>
      <c r="M117" s="30">
        <f>VLOOKUP(Data!L105,original_projection,3,TRUE)</f>
        <v>0.02</v>
      </c>
      <c r="N117" s="30">
        <f>VLOOKUP(Data!M105,original_projection,3,TRUE)</f>
        <v>0.04</v>
      </c>
      <c r="O117" s="30">
        <f>VLOOKUP(Data!N105,original_projection,3,TRUE)</f>
        <v>0.04</v>
      </c>
      <c r="P117" s="30">
        <f>VLOOKUP(Data!O105,original_projection,3,TRUE)</f>
        <v>0.02</v>
      </c>
      <c r="Q117" s="30">
        <f>VLOOKUP(Data!P105,original_projection,3,TRUE)</f>
        <v>0.02</v>
      </c>
      <c r="R117" s="30">
        <f>VLOOKUP(Data!Q105,original_projection,3,TRUE)</f>
        <v>-0.02</v>
      </c>
      <c r="S117" s="30">
        <f>VLOOKUP(Data!R105,original_projection,3,TRUE)</f>
        <v>-0.01</v>
      </c>
      <c r="T117" s="30">
        <f>VLOOKUP(Data!S105,original_projection,3,TRUE)</f>
        <v>0.04</v>
      </c>
      <c r="U117" s="30">
        <f>VLOOKUP(Data!T105,original_projection,3,TRUE)</f>
        <v>0</v>
      </c>
      <c r="V117" s="30">
        <f>VLOOKUP(Data!U105,original_projection,3,TRUE)</f>
        <v>0.04</v>
      </c>
      <c r="X117">
        <f t="shared" si="73"/>
        <v>103</v>
      </c>
      <c r="Z117" s="31">
        <f t="shared" si="74"/>
        <v>2500000</v>
      </c>
      <c r="AA117" s="28">
        <f t="shared" si="75"/>
        <v>2580500</v>
      </c>
      <c r="AB117" s="28">
        <f t="shared" si="76"/>
        <v>2509923.3250000002</v>
      </c>
      <c r="AC117" s="28">
        <f t="shared" si="77"/>
        <v>2491098.9000625005</v>
      </c>
      <c r="AD117" s="28">
        <f t="shared" si="78"/>
        <v>2447691.5017289114</v>
      </c>
      <c r="AE117" s="28">
        <f t="shared" si="79"/>
        <v>2477920.4917752636</v>
      </c>
      <c r="AF117" s="28">
        <f t="shared" si="80"/>
        <v>2508522.8098486881</v>
      </c>
      <c r="AG117" s="28">
        <f t="shared" si="81"/>
        <v>2489708.8887748229</v>
      </c>
      <c r="AH117" s="28">
        <f t="shared" si="82"/>
        <v>2569877.5149933728</v>
      </c>
      <c r="AI117" s="28">
        <f t="shared" si="83"/>
        <v>2601615.5023035412</v>
      </c>
      <c r="AJ117" s="28">
        <f t="shared" si="84"/>
        <v>2556282.3521759021</v>
      </c>
      <c r="AK117" s="28">
        <f t="shared" si="85"/>
        <v>2587852.4392252751</v>
      </c>
      <c r="AL117" s="28">
        <f t="shared" si="86"/>
        <v>2671181.287768329</v>
      </c>
      <c r="AM117" s="28">
        <f t="shared" si="87"/>
        <v>2757193.3252344695</v>
      </c>
      <c r="AN117" s="28">
        <f t="shared" si="88"/>
        <v>2791244.6628011153</v>
      </c>
      <c r="AO117" s="28">
        <f t="shared" si="89"/>
        <v>2825716.5343867089</v>
      </c>
      <c r="AP117" s="28">
        <f t="shared" si="90"/>
        <v>2748433.1871712324</v>
      </c>
      <c r="AQ117" s="28">
        <f t="shared" si="91"/>
        <v>2700541.7388847736</v>
      </c>
      <c r="AR117" s="28">
        <f t="shared" si="92"/>
        <v>2787499.1828768635</v>
      </c>
      <c r="AS117" s="28">
        <f t="shared" si="93"/>
        <v>2766592.9390052874</v>
      </c>
      <c r="AT117" s="28">
        <f t="shared" si="94"/>
        <v>2855677.2316412581</v>
      </c>
      <c r="AU117" s="19"/>
      <c r="AV117" s="27">
        <f t="shared" si="71"/>
        <v>188</v>
      </c>
      <c r="AW117" s="19"/>
      <c r="AX117" s="46">
        <f t="shared" si="95"/>
        <v>398426.25049615855</v>
      </c>
    </row>
    <row r="118" spans="1:50" x14ac:dyDescent="0.2">
      <c r="A118">
        <f t="shared" si="72"/>
        <v>104</v>
      </c>
      <c r="C118" s="30">
        <f>VLOOKUP(Data!B106,original_projection,3,TRUE)</f>
        <v>-0.01</v>
      </c>
      <c r="D118" s="30">
        <f>VLOOKUP(Data!C106,original_projection,3,TRUE)</f>
        <v>0.04</v>
      </c>
      <c r="E118" s="30">
        <f>VLOOKUP(Data!D106,original_projection,3,TRUE)</f>
        <v>0.04</v>
      </c>
      <c r="F118" s="30">
        <f>VLOOKUP(Data!E106,original_projection,3,TRUE)</f>
        <v>-0.02</v>
      </c>
      <c r="G118" s="30">
        <f>VLOOKUP(Data!F106,original_projection,3,TRUE)</f>
        <v>0.02</v>
      </c>
      <c r="H118" s="30">
        <f>VLOOKUP(Data!G106,original_projection,3,TRUE)</f>
        <v>-0.01</v>
      </c>
      <c r="I118" s="30">
        <f>VLOOKUP(Data!H106,original_projection,3,TRUE)</f>
        <v>0.02</v>
      </c>
      <c r="J118" s="30">
        <f>VLOOKUP(Data!I106,original_projection,3,TRUE)</f>
        <v>-0.01</v>
      </c>
      <c r="K118" s="30">
        <f>VLOOKUP(Data!J106,original_projection,3,TRUE)</f>
        <v>0.02</v>
      </c>
      <c r="L118" s="30">
        <f>VLOOKUP(Data!K106,original_projection,3,TRUE)</f>
        <v>0.02</v>
      </c>
      <c r="M118" s="30">
        <f>VLOOKUP(Data!L106,original_projection,3,TRUE)</f>
        <v>0.02</v>
      </c>
      <c r="N118" s="30">
        <f>VLOOKUP(Data!M106,original_projection,3,TRUE)</f>
        <v>-0.01</v>
      </c>
      <c r="O118" s="30">
        <f>VLOOKUP(Data!N106,original_projection,3,TRUE)</f>
        <v>-0.01</v>
      </c>
      <c r="P118" s="30">
        <f>VLOOKUP(Data!O106,original_projection,3,TRUE)</f>
        <v>0.04</v>
      </c>
      <c r="Q118" s="30">
        <f>VLOOKUP(Data!P106,original_projection,3,TRUE)</f>
        <v>-0.01</v>
      </c>
      <c r="R118" s="30">
        <f>VLOOKUP(Data!Q106,original_projection,3,TRUE)</f>
        <v>0.04</v>
      </c>
      <c r="S118" s="30">
        <f>VLOOKUP(Data!R106,original_projection,3,TRUE)</f>
        <v>-0.02</v>
      </c>
      <c r="T118" s="30">
        <f>VLOOKUP(Data!S106,original_projection,3,TRUE)</f>
        <v>-0.02</v>
      </c>
      <c r="U118" s="30">
        <f>VLOOKUP(Data!T106,original_projection,3,TRUE)</f>
        <v>0.02</v>
      </c>
      <c r="V118" s="30">
        <f>VLOOKUP(Data!U106,original_projection,3,TRUE)</f>
        <v>0.02</v>
      </c>
      <c r="X118">
        <f t="shared" si="73"/>
        <v>104</v>
      </c>
      <c r="Z118" s="31">
        <f t="shared" si="74"/>
        <v>2500000</v>
      </c>
      <c r="AA118" s="28">
        <f t="shared" si="75"/>
        <v>2456437.5</v>
      </c>
      <c r="AB118" s="28">
        <f t="shared" si="76"/>
        <v>2535534.7875000001</v>
      </c>
      <c r="AC118" s="28">
        <f t="shared" si="77"/>
        <v>2617179.0076575</v>
      </c>
      <c r="AD118" s="28">
        <f t="shared" si="78"/>
        <v>2545599.1617980674</v>
      </c>
      <c r="AE118" s="28">
        <f t="shared" si="79"/>
        <v>2577037.3114462737</v>
      </c>
      <c r="AF118" s="28">
        <f t="shared" si="80"/>
        <v>2532132.4362943224</v>
      </c>
      <c r="AG118" s="28">
        <f t="shared" si="81"/>
        <v>2563404.2718825573</v>
      </c>
      <c r="AH118" s="28">
        <f t="shared" si="82"/>
        <v>2518736.9524450041</v>
      </c>
      <c r="AI118" s="28">
        <f t="shared" si="83"/>
        <v>2549843.3538076999</v>
      </c>
      <c r="AJ118" s="28">
        <f t="shared" si="84"/>
        <v>2581333.9192272248</v>
      </c>
      <c r="AK118" s="28">
        <f t="shared" si="85"/>
        <v>2613213.3931296808</v>
      </c>
      <c r="AL118" s="28">
        <f t="shared" si="86"/>
        <v>2567678.1497543962</v>
      </c>
      <c r="AM118" s="28">
        <f t="shared" si="87"/>
        <v>2522936.3579949257</v>
      </c>
      <c r="AN118" s="28">
        <f t="shared" si="88"/>
        <v>2604174.9087223625</v>
      </c>
      <c r="AO118" s="28">
        <f t="shared" si="89"/>
        <v>2558797.1609378755</v>
      </c>
      <c r="AP118" s="28">
        <f t="shared" si="90"/>
        <v>2641190.4295200757</v>
      </c>
      <c r="AQ118" s="28">
        <f t="shared" si="91"/>
        <v>2568953.8712727018</v>
      </c>
      <c r="AR118" s="28">
        <f t="shared" si="92"/>
        <v>2498692.9828933934</v>
      </c>
      <c r="AS118" s="28">
        <f t="shared" si="93"/>
        <v>2529551.841232127</v>
      </c>
      <c r="AT118" s="28">
        <f t="shared" si="94"/>
        <v>2560791.8064713441</v>
      </c>
      <c r="AU118" s="19"/>
      <c r="AV118" s="27">
        <f t="shared" si="71"/>
        <v>149</v>
      </c>
      <c r="AW118" s="19"/>
      <c r="AX118" s="46">
        <f t="shared" si="95"/>
        <v>386472.6922215682</v>
      </c>
    </row>
    <row r="119" spans="1:50" x14ac:dyDescent="0.2">
      <c r="A119">
        <f t="shared" si="72"/>
        <v>105</v>
      </c>
      <c r="C119" s="30">
        <f>VLOOKUP(Data!B107,original_projection,3,TRUE)</f>
        <v>-0.02</v>
      </c>
      <c r="D119" s="30">
        <f>VLOOKUP(Data!C107,original_projection,3,TRUE)</f>
        <v>0.04</v>
      </c>
      <c r="E119" s="30">
        <f>VLOOKUP(Data!D107,original_projection,3,TRUE)</f>
        <v>0.04</v>
      </c>
      <c r="F119" s="30">
        <f>VLOOKUP(Data!E107,original_projection,3,TRUE)</f>
        <v>0.04</v>
      </c>
      <c r="G119" s="30">
        <f>VLOOKUP(Data!F107,original_projection,3,TRUE)</f>
        <v>0</v>
      </c>
      <c r="H119" s="30">
        <f>VLOOKUP(Data!G107,original_projection,3,TRUE)</f>
        <v>0.02</v>
      </c>
      <c r="I119" s="30">
        <f>VLOOKUP(Data!H107,original_projection,3,TRUE)</f>
        <v>0.02</v>
      </c>
      <c r="J119" s="30">
        <f>VLOOKUP(Data!I107,original_projection,3,TRUE)</f>
        <v>0</v>
      </c>
      <c r="K119" s="30">
        <f>VLOOKUP(Data!J107,original_projection,3,TRUE)</f>
        <v>0.04</v>
      </c>
      <c r="L119" s="30">
        <f>VLOOKUP(Data!K107,original_projection,3,TRUE)</f>
        <v>0.02</v>
      </c>
      <c r="M119" s="30">
        <f>VLOOKUP(Data!L107,original_projection,3,TRUE)</f>
        <v>-0.01</v>
      </c>
      <c r="N119" s="30">
        <f>VLOOKUP(Data!M107,original_projection,3,TRUE)</f>
        <v>-0.01</v>
      </c>
      <c r="O119" s="30">
        <f>VLOOKUP(Data!N107,original_projection,3,TRUE)</f>
        <v>-0.02</v>
      </c>
      <c r="P119" s="30">
        <f>VLOOKUP(Data!O107,original_projection,3,TRUE)</f>
        <v>0</v>
      </c>
      <c r="Q119" s="30">
        <f>VLOOKUP(Data!P107,original_projection,3,TRUE)</f>
        <v>-0.02</v>
      </c>
      <c r="R119" s="30">
        <f>VLOOKUP(Data!Q107,original_projection,3,TRUE)</f>
        <v>0.04</v>
      </c>
      <c r="S119" s="30">
        <f>VLOOKUP(Data!R107,original_projection,3,TRUE)</f>
        <v>0</v>
      </c>
      <c r="T119" s="30">
        <f>VLOOKUP(Data!S107,original_projection,3,TRUE)</f>
        <v>0.04</v>
      </c>
      <c r="U119" s="30">
        <f>VLOOKUP(Data!T107,original_projection,3,TRUE)</f>
        <v>0.04</v>
      </c>
      <c r="V119" s="30">
        <f>VLOOKUP(Data!U107,original_projection,3,TRUE)</f>
        <v>0.04</v>
      </c>
      <c r="X119">
        <f t="shared" si="73"/>
        <v>105</v>
      </c>
      <c r="Z119" s="31">
        <f t="shared" si="74"/>
        <v>2500000</v>
      </c>
      <c r="AA119" s="28">
        <f t="shared" si="75"/>
        <v>2431625</v>
      </c>
      <c r="AB119" s="28">
        <f t="shared" si="76"/>
        <v>2509923.3250000002</v>
      </c>
      <c r="AC119" s="28">
        <f t="shared" si="77"/>
        <v>2590742.8560650004</v>
      </c>
      <c r="AD119" s="28">
        <f t="shared" si="78"/>
        <v>2674164.7760302937</v>
      </c>
      <c r="AE119" s="28">
        <f t="shared" si="79"/>
        <v>2654108.5402100664</v>
      </c>
      <c r="AF119" s="28">
        <f t="shared" si="80"/>
        <v>2686886.7806816609</v>
      </c>
      <c r="AG119" s="28">
        <f t="shared" si="81"/>
        <v>2720069.8324230798</v>
      </c>
      <c r="AH119" s="28">
        <f t="shared" si="82"/>
        <v>2699669.3086799067</v>
      </c>
      <c r="AI119" s="28">
        <f t="shared" si="83"/>
        <v>2786598.6604193999</v>
      </c>
      <c r="AJ119" s="28">
        <f t="shared" si="84"/>
        <v>2821013.1538755796</v>
      </c>
      <c r="AK119" s="28">
        <f t="shared" si="85"/>
        <v>2771856.9996692976</v>
      </c>
      <c r="AL119" s="28">
        <f t="shared" si="86"/>
        <v>2723557.3914500601</v>
      </c>
      <c r="AM119" s="28">
        <f t="shared" si="87"/>
        <v>2649068.0967939012</v>
      </c>
      <c r="AN119" s="28">
        <f t="shared" si="88"/>
        <v>2629200.0860679471</v>
      </c>
      <c r="AO119" s="28">
        <f t="shared" si="89"/>
        <v>2557291.4637139891</v>
      </c>
      <c r="AP119" s="28">
        <f t="shared" si="90"/>
        <v>2639636.2488455796</v>
      </c>
      <c r="AQ119" s="28">
        <f t="shared" si="91"/>
        <v>2619838.976979238</v>
      </c>
      <c r="AR119" s="28">
        <f t="shared" si="92"/>
        <v>2704197.7920379699</v>
      </c>
      <c r="AS119" s="28">
        <f t="shared" si="93"/>
        <v>2791272.9609415927</v>
      </c>
      <c r="AT119" s="28">
        <f t="shared" si="94"/>
        <v>2881151.9502839125</v>
      </c>
      <c r="AU119" s="19"/>
      <c r="AV119" s="27">
        <f t="shared" si="71"/>
        <v>189</v>
      </c>
      <c r="AW119" s="19"/>
      <c r="AX119" s="46">
        <f t="shared" si="95"/>
        <v>404598.54559321265</v>
      </c>
    </row>
    <row r="120" spans="1:50" x14ac:dyDescent="0.2">
      <c r="A120">
        <f t="shared" si="72"/>
        <v>106</v>
      </c>
      <c r="C120" s="30">
        <f>VLOOKUP(Data!B108,original_projection,3,TRUE)</f>
        <v>0.02</v>
      </c>
      <c r="D120" s="30">
        <f>VLOOKUP(Data!C108,original_projection,3,TRUE)</f>
        <v>-0.02</v>
      </c>
      <c r="E120" s="30">
        <f>VLOOKUP(Data!D108,original_projection,3,TRUE)</f>
        <v>0.02</v>
      </c>
      <c r="F120" s="30">
        <f>VLOOKUP(Data!E108,original_projection,3,TRUE)</f>
        <v>-0.01</v>
      </c>
      <c r="G120" s="30">
        <f>VLOOKUP(Data!F108,original_projection,3,TRUE)</f>
        <v>-0.01</v>
      </c>
      <c r="H120" s="30">
        <f>VLOOKUP(Data!G108,original_projection,3,TRUE)</f>
        <v>-0.01</v>
      </c>
      <c r="I120" s="30">
        <f>VLOOKUP(Data!H108,original_projection,3,TRUE)</f>
        <v>0.04</v>
      </c>
      <c r="J120" s="30">
        <f>VLOOKUP(Data!I108,original_projection,3,TRUE)</f>
        <v>0.04</v>
      </c>
      <c r="K120" s="30">
        <f>VLOOKUP(Data!J108,original_projection,3,TRUE)</f>
        <v>-0.02</v>
      </c>
      <c r="L120" s="30">
        <f>VLOOKUP(Data!K108,original_projection,3,TRUE)</f>
        <v>0.04</v>
      </c>
      <c r="M120" s="30">
        <f>VLOOKUP(Data!L108,original_projection,3,TRUE)</f>
        <v>0.04</v>
      </c>
      <c r="N120" s="30">
        <f>VLOOKUP(Data!M108,original_projection,3,TRUE)</f>
        <v>-0.01</v>
      </c>
      <c r="O120" s="30">
        <f>VLOOKUP(Data!N108,original_projection,3,TRUE)</f>
        <v>0</v>
      </c>
      <c r="P120" s="30">
        <f>VLOOKUP(Data!O108,original_projection,3,TRUE)</f>
        <v>0.02</v>
      </c>
      <c r="Q120" s="30">
        <f>VLOOKUP(Data!P108,original_projection,3,TRUE)</f>
        <v>0</v>
      </c>
      <c r="R120" s="30">
        <f>VLOOKUP(Data!Q108,original_projection,3,TRUE)</f>
        <v>0.04</v>
      </c>
      <c r="S120" s="30">
        <f>VLOOKUP(Data!R108,original_projection,3,TRUE)</f>
        <v>0</v>
      </c>
      <c r="T120" s="30">
        <f>VLOOKUP(Data!S108,original_projection,3,TRUE)</f>
        <v>0.02</v>
      </c>
      <c r="U120" s="30">
        <f>VLOOKUP(Data!T108,original_projection,3,TRUE)</f>
        <v>-0.01</v>
      </c>
      <c r="V120" s="30">
        <f>VLOOKUP(Data!U108,original_projection,3,TRUE)</f>
        <v>-0.02</v>
      </c>
      <c r="X120">
        <f t="shared" si="73"/>
        <v>106</v>
      </c>
      <c r="Z120" s="31">
        <f t="shared" si="74"/>
        <v>2500000</v>
      </c>
      <c r="AA120" s="28">
        <f t="shared" si="75"/>
        <v>2530875</v>
      </c>
      <c r="AB120" s="28">
        <f t="shared" si="76"/>
        <v>2461655.5687500001</v>
      </c>
      <c r="AC120" s="28">
        <f t="shared" si="77"/>
        <v>2492057.0150240627</v>
      </c>
      <c r="AD120" s="28">
        <f t="shared" si="78"/>
        <v>2448632.9215372684</v>
      </c>
      <c r="AE120" s="28">
        <f t="shared" si="79"/>
        <v>2405965.4928794815</v>
      </c>
      <c r="AF120" s="28">
        <f t="shared" si="80"/>
        <v>2364041.5441660564</v>
      </c>
      <c r="AG120" s="28">
        <f t="shared" si="81"/>
        <v>2440163.6818882036</v>
      </c>
      <c r="AH120" s="28">
        <f t="shared" si="82"/>
        <v>2518736.9524450041</v>
      </c>
      <c r="AI120" s="28">
        <f t="shared" si="83"/>
        <v>2449849.4967956333</v>
      </c>
      <c r="AJ120" s="28">
        <f t="shared" si="84"/>
        <v>2528734.6505924528</v>
      </c>
      <c r="AK120" s="28">
        <f t="shared" si="85"/>
        <v>2610159.9063415304</v>
      </c>
      <c r="AL120" s="28">
        <f t="shared" si="86"/>
        <v>2564677.8699735291</v>
      </c>
      <c r="AM120" s="28">
        <f t="shared" si="87"/>
        <v>2545442.7859487277</v>
      </c>
      <c r="AN120" s="28">
        <f t="shared" si="88"/>
        <v>2576879.0043551945</v>
      </c>
      <c r="AO120" s="28">
        <f t="shared" si="89"/>
        <v>2557552.4118225309</v>
      </c>
      <c r="AP120" s="28">
        <f t="shared" si="90"/>
        <v>2639905.5994832166</v>
      </c>
      <c r="AQ120" s="28">
        <f t="shared" si="91"/>
        <v>2620106.3074870924</v>
      </c>
      <c r="AR120" s="28">
        <f t="shared" si="92"/>
        <v>2652464.6203845581</v>
      </c>
      <c r="AS120" s="28">
        <f t="shared" si="93"/>
        <v>2606245.4243743573</v>
      </c>
      <c r="AT120" s="28">
        <f t="shared" si="94"/>
        <v>2534964.6120177186</v>
      </c>
      <c r="AU120" s="19"/>
      <c r="AV120" s="27">
        <f t="shared" si="71"/>
        <v>139</v>
      </c>
      <c r="AW120" s="19"/>
      <c r="AX120" s="46">
        <f t="shared" si="95"/>
        <v>381983.20553853863</v>
      </c>
    </row>
    <row r="121" spans="1:50" x14ac:dyDescent="0.2">
      <c r="A121">
        <f t="shared" si="72"/>
        <v>107</v>
      </c>
      <c r="C121" s="30">
        <f>VLOOKUP(Data!B109,original_projection,3,TRUE)</f>
        <v>-0.02</v>
      </c>
      <c r="D121" s="30">
        <f>VLOOKUP(Data!C109,original_projection,3,TRUE)</f>
        <v>0.02</v>
      </c>
      <c r="E121" s="30">
        <f>VLOOKUP(Data!D109,original_projection,3,TRUE)</f>
        <v>0</v>
      </c>
      <c r="F121" s="30">
        <f>VLOOKUP(Data!E109,original_projection,3,TRUE)</f>
        <v>0.04</v>
      </c>
      <c r="G121" s="30">
        <f>VLOOKUP(Data!F109,original_projection,3,TRUE)</f>
        <v>0</v>
      </c>
      <c r="H121" s="30">
        <f>VLOOKUP(Data!G109,original_projection,3,TRUE)</f>
        <v>-0.01</v>
      </c>
      <c r="I121" s="30">
        <f>VLOOKUP(Data!H109,original_projection,3,TRUE)</f>
        <v>0</v>
      </c>
      <c r="J121" s="30">
        <f>VLOOKUP(Data!I109,original_projection,3,TRUE)</f>
        <v>-0.01</v>
      </c>
      <c r="K121" s="30">
        <f>VLOOKUP(Data!J109,original_projection,3,TRUE)</f>
        <v>0</v>
      </c>
      <c r="L121" s="30">
        <f>VLOOKUP(Data!K109,original_projection,3,TRUE)</f>
        <v>-0.01</v>
      </c>
      <c r="M121" s="30">
        <f>VLOOKUP(Data!L109,original_projection,3,TRUE)</f>
        <v>0</v>
      </c>
      <c r="N121" s="30">
        <f>VLOOKUP(Data!M109,original_projection,3,TRUE)</f>
        <v>0</v>
      </c>
      <c r="O121" s="30">
        <f>VLOOKUP(Data!N109,original_projection,3,TRUE)</f>
        <v>-0.02</v>
      </c>
      <c r="P121" s="30">
        <f>VLOOKUP(Data!O109,original_projection,3,TRUE)</f>
        <v>0</v>
      </c>
      <c r="Q121" s="30">
        <f>VLOOKUP(Data!P109,original_projection,3,TRUE)</f>
        <v>0.04</v>
      </c>
      <c r="R121" s="30">
        <f>VLOOKUP(Data!Q109,original_projection,3,TRUE)</f>
        <v>0</v>
      </c>
      <c r="S121" s="30">
        <f>VLOOKUP(Data!R109,original_projection,3,TRUE)</f>
        <v>-0.01</v>
      </c>
      <c r="T121" s="30">
        <f>VLOOKUP(Data!S109,original_projection,3,TRUE)</f>
        <v>-0.01</v>
      </c>
      <c r="U121" s="30">
        <f>VLOOKUP(Data!T109,original_projection,3,TRUE)</f>
        <v>0.02</v>
      </c>
      <c r="V121" s="30">
        <f>VLOOKUP(Data!U109,original_projection,3,TRUE)</f>
        <v>-0.01</v>
      </c>
      <c r="X121">
        <f t="shared" si="73"/>
        <v>107</v>
      </c>
      <c r="Z121" s="31">
        <f t="shared" si="74"/>
        <v>2500000</v>
      </c>
      <c r="AA121" s="28">
        <f t="shared" si="75"/>
        <v>2431625</v>
      </c>
      <c r="AB121" s="28">
        <f t="shared" si="76"/>
        <v>2461655.5687500001</v>
      </c>
      <c r="AC121" s="28">
        <f t="shared" si="77"/>
        <v>2443193.1519843754</v>
      </c>
      <c r="AD121" s="28">
        <f t="shared" si="78"/>
        <v>2521863.9714782722</v>
      </c>
      <c r="AE121" s="28">
        <f t="shared" si="79"/>
        <v>2502949.9916921854</v>
      </c>
      <c r="AF121" s="28">
        <f t="shared" si="80"/>
        <v>2459336.0880869492</v>
      </c>
      <c r="AG121" s="28">
        <f t="shared" si="81"/>
        <v>2440891.0674262973</v>
      </c>
      <c r="AH121" s="28">
        <f t="shared" si="82"/>
        <v>2398358.5405763946</v>
      </c>
      <c r="AI121" s="28">
        <f t="shared" si="83"/>
        <v>2380370.8515220718</v>
      </c>
      <c r="AJ121" s="28">
        <f t="shared" si="84"/>
        <v>2338892.8894342999</v>
      </c>
      <c r="AK121" s="28">
        <f t="shared" si="85"/>
        <v>2321351.1927635428</v>
      </c>
      <c r="AL121" s="28">
        <f t="shared" si="86"/>
        <v>2303941.0588178164</v>
      </c>
      <c r="AM121" s="28">
        <f t="shared" si="87"/>
        <v>2240928.2708591493</v>
      </c>
      <c r="AN121" s="28">
        <f t="shared" si="88"/>
        <v>2224121.3088277057</v>
      </c>
      <c r="AO121" s="28">
        <f t="shared" si="89"/>
        <v>2295738.014971958</v>
      </c>
      <c r="AP121" s="28">
        <f t="shared" si="90"/>
        <v>2278519.9798596683</v>
      </c>
      <c r="AQ121" s="28">
        <f t="shared" si="91"/>
        <v>2238816.7692106138</v>
      </c>
      <c r="AR121" s="28">
        <f t="shared" si="92"/>
        <v>2199805.3870071187</v>
      </c>
      <c r="AS121" s="28">
        <f t="shared" si="93"/>
        <v>2226972.9835366565</v>
      </c>
      <c r="AT121" s="28">
        <f t="shared" si="94"/>
        <v>2188167.9792985306</v>
      </c>
      <c r="AU121" s="19"/>
      <c r="AV121" s="27">
        <f t="shared" si="71"/>
        <v>30</v>
      </c>
      <c r="AW121" s="19"/>
      <c r="AX121" s="46">
        <f t="shared" si="95"/>
        <v>354389.16926526651</v>
      </c>
    </row>
    <row r="122" spans="1:50" x14ac:dyDescent="0.2">
      <c r="A122">
        <f t="shared" si="72"/>
        <v>108</v>
      </c>
      <c r="C122" s="30">
        <f>VLOOKUP(Data!B110,original_projection,3,TRUE)</f>
        <v>0</v>
      </c>
      <c r="D122" s="30">
        <f>VLOOKUP(Data!C110,original_projection,3,TRUE)</f>
        <v>0.02</v>
      </c>
      <c r="E122" s="30">
        <f>VLOOKUP(Data!D110,original_projection,3,TRUE)</f>
        <v>0.04</v>
      </c>
      <c r="F122" s="30">
        <f>VLOOKUP(Data!E110,original_projection,3,TRUE)</f>
        <v>-0.02</v>
      </c>
      <c r="G122" s="30">
        <f>VLOOKUP(Data!F110,original_projection,3,TRUE)</f>
        <v>-0.01</v>
      </c>
      <c r="H122" s="30">
        <f>VLOOKUP(Data!G110,original_projection,3,TRUE)</f>
        <v>0.02</v>
      </c>
      <c r="I122" s="30">
        <f>VLOOKUP(Data!H110,original_projection,3,TRUE)</f>
        <v>0.02</v>
      </c>
      <c r="J122" s="30">
        <f>VLOOKUP(Data!I110,original_projection,3,TRUE)</f>
        <v>-0.01</v>
      </c>
      <c r="K122" s="30">
        <f>VLOOKUP(Data!J110,original_projection,3,TRUE)</f>
        <v>-0.02</v>
      </c>
      <c r="L122" s="30">
        <f>VLOOKUP(Data!K110,original_projection,3,TRUE)</f>
        <v>0</v>
      </c>
      <c r="M122" s="30">
        <f>VLOOKUP(Data!L110,original_projection,3,TRUE)</f>
        <v>-0.02</v>
      </c>
      <c r="N122" s="30">
        <f>VLOOKUP(Data!M110,original_projection,3,TRUE)</f>
        <v>0.02</v>
      </c>
      <c r="O122" s="30">
        <f>VLOOKUP(Data!N110,original_projection,3,TRUE)</f>
        <v>-0.01</v>
      </c>
      <c r="P122" s="30">
        <f>VLOOKUP(Data!O110,original_projection,3,TRUE)</f>
        <v>0.02</v>
      </c>
      <c r="Q122" s="30">
        <f>VLOOKUP(Data!P110,original_projection,3,TRUE)</f>
        <v>-0.01</v>
      </c>
      <c r="R122" s="30">
        <f>VLOOKUP(Data!Q110,original_projection,3,TRUE)</f>
        <v>-0.02</v>
      </c>
      <c r="S122" s="30">
        <f>VLOOKUP(Data!R110,original_projection,3,TRUE)</f>
        <v>-0.02</v>
      </c>
      <c r="T122" s="30">
        <f>VLOOKUP(Data!S110,original_projection,3,TRUE)</f>
        <v>0.02</v>
      </c>
      <c r="U122" s="30">
        <f>VLOOKUP(Data!T110,original_projection,3,TRUE)</f>
        <v>0.04</v>
      </c>
      <c r="V122" s="30">
        <f>VLOOKUP(Data!U110,original_projection,3,TRUE)</f>
        <v>-0.02</v>
      </c>
      <c r="X122">
        <f t="shared" si="73"/>
        <v>108</v>
      </c>
      <c r="Z122" s="31">
        <f t="shared" si="74"/>
        <v>2500000</v>
      </c>
      <c r="AA122" s="28">
        <f t="shared" si="75"/>
        <v>2481250</v>
      </c>
      <c r="AB122" s="28">
        <f t="shared" si="76"/>
        <v>2511893.4375</v>
      </c>
      <c r="AC122" s="28">
        <f t="shared" si="77"/>
        <v>2592776.4061875003</v>
      </c>
      <c r="AD122" s="28">
        <f t="shared" si="78"/>
        <v>2521863.9714782722</v>
      </c>
      <c r="AE122" s="28">
        <f t="shared" si="79"/>
        <v>2477920.4917752636</v>
      </c>
      <c r="AF122" s="28">
        <f t="shared" si="80"/>
        <v>2508522.8098486881</v>
      </c>
      <c r="AG122" s="28">
        <f t="shared" si="81"/>
        <v>2539503.0665503195</v>
      </c>
      <c r="AH122" s="28">
        <f t="shared" si="82"/>
        <v>2495252.2256156802</v>
      </c>
      <c r="AI122" s="28">
        <f t="shared" si="83"/>
        <v>2427007.0772450911</v>
      </c>
      <c r="AJ122" s="28">
        <f t="shared" si="84"/>
        <v>2408804.5241657528</v>
      </c>
      <c r="AK122" s="28">
        <f t="shared" si="85"/>
        <v>2342923.7204298195</v>
      </c>
      <c r="AL122" s="28">
        <f t="shared" si="86"/>
        <v>2371858.8283771276</v>
      </c>
      <c r="AM122" s="28">
        <f t="shared" si="87"/>
        <v>2330529.1882926566</v>
      </c>
      <c r="AN122" s="28">
        <f t="shared" si="88"/>
        <v>2359311.2237680713</v>
      </c>
      <c r="AO122" s="28">
        <f t="shared" si="89"/>
        <v>2318200.2256939127</v>
      </c>
      <c r="AP122" s="28">
        <f t="shared" si="90"/>
        <v>2254797.449521184</v>
      </c>
      <c r="AQ122" s="28">
        <f t="shared" si="91"/>
        <v>2193128.7392767798</v>
      </c>
      <c r="AR122" s="28">
        <f t="shared" si="92"/>
        <v>2220213.8792068483</v>
      </c>
      <c r="AS122" s="28">
        <f t="shared" si="93"/>
        <v>2291704.7661173088</v>
      </c>
      <c r="AT122" s="28">
        <f t="shared" si="94"/>
        <v>2229026.6407640004</v>
      </c>
      <c r="AU122" s="19"/>
      <c r="AV122" s="27">
        <f t="shared" si="71"/>
        <v>38</v>
      </c>
      <c r="AW122" s="19"/>
      <c r="AX122" s="46">
        <f t="shared" si="95"/>
        <v>361787.06804897438</v>
      </c>
    </row>
    <row r="123" spans="1:50" x14ac:dyDescent="0.2">
      <c r="A123">
        <f t="shared" si="72"/>
        <v>109</v>
      </c>
      <c r="C123" s="30">
        <f>VLOOKUP(Data!B111,original_projection,3,TRUE)</f>
        <v>0</v>
      </c>
      <c r="D123" s="30">
        <f>VLOOKUP(Data!C111,original_projection,3,TRUE)</f>
        <v>0.04</v>
      </c>
      <c r="E123" s="30">
        <f>VLOOKUP(Data!D111,original_projection,3,TRUE)</f>
        <v>0.02</v>
      </c>
      <c r="F123" s="30">
        <f>VLOOKUP(Data!E111,original_projection,3,TRUE)</f>
        <v>0</v>
      </c>
      <c r="G123" s="30">
        <f>VLOOKUP(Data!F111,original_projection,3,TRUE)</f>
        <v>0.02</v>
      </c>
      <c r="H123" s="30">
        <f>VLOOKUP(Data!G111,original_projection,3,TRUE)</f>
        <v>0.02</v>
      </c>
      <c r="I123" s="30">
        <f>VLOOKUP(Data!H111,original_projection,3,TRUE)</f>
        <v>-0.02</v>
      </c>
      <c r="J123" s="30">
        <f>VLOOKUP(Data!I111,original_projection,3,TRUE)</f>
        <v>0.04</v>
      </c>
      <c r="K123" s="30">
        <f>VLOOKUP(Data!J111,original_projection,3,TRUE)</f>
        <v>-0.01</v>
      </c>
      <c r="L123" s="30">
        <f>VLOOKUP(Data!K111,original_projection,3,TRUE)</f>
        <v>-0.01</v>
      </c>
      <c r="M123" s="30">
        <f>VLOOKUP(Data!L111,original_projection,3,TRUE)</f>
        <v>-0.02</v>
      </c>
      <c r="N123" s="30">
        <f>VLOOKUP(Data!M111,original_projection,3,TRUE)</f>
        <v>-0.02</v>
      </c>
      <c r="O123" s="30">
        <f>VLOOKUP(Data!N111,original_projection,3,TRUE)</f>
        <v>0.02</v>
      </c>
      <c r="P123" s="30">
        <f>VLOOKUP(Data!O111,original_projection,3,TRUE)</f>
        <v>0</v>
      </c>
      <c r="Q123" s="30">
        <f>VLOOKUP(Data!P111,original_projection,3,TRUE)</f>
        <v>0.04</v>
      </c>
      <c r="R123" s="30">
        <f>VLOOKUP(Data!Q111,original_projection,3,TRUE)</f>
        <v>0</v>
      </c>
      <c r="S123" s="30">
        <f>VLOOKUP(Data!R111,original_projection,3,TRUE)</f>
        <v>-0.02</v>
      </c>
      <c r="T123" s="30">
        <f>VLOOKUP(Data!S111,original_projection,3,TRUE)</f>
        <v>-0.01</v>
      </c>
      <c r="U123" s="30">
        <f>VLOOKUP(Data!T111,original_projection,3,TRUE)</f>
        <v>0.04</v>
      </c>
      <c r="V123" s="30">
        <f>VLOOKUP(Data!U111,original_projection,3,TRUE)</f>
        <v>0.04</v>
      </c>
      <c r="X123">
        <f t="shared" si="73"/>
        <v>109</v>
      </c>
      <c r="Z123" s="31">
        <f t="shared" si="74"/>
        <v>2500000</v>
      </c>
      <c r="AA123" s="28">
        <f t="shared" si="75"/>
        <v>2481250</v>
      </c>
      <c r="AB123" s="28">
        <f t="shared" si="76"/>
        <v>2561146.25</v>
      </c>
      <c r="AC123" s="28">
        <f t="shared" si="77"/>
        <v>2592776.4061874999</v>
      </c>
      <c r="AD123" s="28">
        <f t="shared" si="78"/>
        <v>2573330.5831410936</v>
      </c>
      <c r="AE123" s="28">
        <f t="shared" si="79"/>
        <v>2605111.2158428864</v>
      </c>
      <c r="AF123" s="28">
        <f t="shared" si="80"/>
        <v>2637284.3393585463</v>
      </c>
      <c r="AG123" s="28">
        <f t="shared" si="81"/>
        <v>2565154.6126770903</v>
      </c>
      <c r="AH123" s="28">
        <f t="shared" si="82"/>
        <v>2647752.5912052928</v>
      </c>
      <c r="AI123" s="28">
        <f t="shared" si="83"/>
        <v>2601615.5023035407</v>
      </c>
      <c r="AJ123" s="28">
        <f t="shared" si="84"/>
        <v>2556282.3521759016</v>
      </c>
      <c r="AK123" s="28">
        <f t="shared" si="85"/>
        <v>2486368.0298438906</v>
      </c>
      <c r="AL123" s="28">
        <f t="shared" si="86"/>
        <v>2418365.86422766</v>
      </c>
      <c r="AM123" s="28">
        <f t="shared" si="87"/>
        <v>2448232.682650872</v>
      </c>
      <c r="AN123" s="28">
        <f t="shared" si="88"/>
        <v>2429870.9375309907</v>
      </c>
      <c r="AO123" s="28">
        <f t="shared" si="89"/>
        <v>2508112.7817194886</v>
      </c>
      <c r="AP123" s="28">
        <f t="shared" si="90"/>
        <v>2489301.9358565924</v>
      </c>
      <c r="AQ123" s="28">
        <f t="shared" si="91"/>
        <v>2421219.5279109143</v>
      </c>
      <c r="AR123" s="28">
        <f t="shared" si="92"/>
        <v>2379029.7776370668</v>
      </c>
      <c r="AS123" s="28">
        <f t="shared" si="93"/>
        <v>2455634.5364769804</v>
      </c>
      <c r="AT123" s="28">
        <f t="shared" si="94"/>
        <v>2534705.9685515394</v>
      </c>
      <c r="AU123" s="19"/>
      <c r="AV123" s="27">
        <f t="shared" si="71"/>
        <v>138</v>
      </c>
      <c r="AW123" s="19"/>
      <c r="AX123" s="46">
        <f t="shared" si="95"/>
        <v>380800.09492668393</v>
      </c>
    </row>
    <row r="124" spans="1:50" x14ac:dyDescent="0.2">
      <c r="A124">
        <f t="shared" si="72"/>
        <v>110</v>
      </c>
      <c r="C124" s="30">
        <f>VLOOKUP(Data!B112,original_projection,3,TRUE)</f>
        <v>0.04</v>
      </c>
      <c r="D124" s="30">
        <f>VLOOKUP(Data!C112,original_projection,3,TRUE)</f>
        <v>-0.01</v>
      </c>
      <c r="E124" s="30">
        <f>VLOOKUP(Data!D112,original_projection,3,TRUE)</f>
        <v>0</v>
      </c>
      <c r="F124" s="30">
        <f>VLOOKUP(Data!E112,original_projection,3,TRUE)</f>
        <v>0.02</v>
      </c>
      <c r="G124" s="30">
        <f>VLOOKUP(Data!F112,original_projection,3,TRUE)</f>
        <v>-0.02</v>
      </c>
      <c r="H124" s="30">
        <f>VLOOKUP(Data!G112,original_projection,3,TRUE)</f>
        <v>-0.02</v>
      </c>
      <c r="I124" s="30">
        <f>VLOOKUP(Data!H112,original_projection,3,TRUE)</f>
        <v>-0.02</v>
      </c>
      <c r="J124" s="30">
        <f>VLOOKUP(Data!I112,original_projection,3,TRUE)</f>
        <v>-0.02</v>
      </c>
      <c r="K124" s="30">
        <f>VLOOKUP(Data!J112,original_projection,3,TRUE)</f>
        <v>0.04</v>
      </c>
      <c r="L124" s="30">
        <f>VLOOKUP(Data!K112,original_projection,3,TRUE)</f>
        <v>0</v>
      </c>
      <c r="M124" s="30">
        <f>VLOOKUP(Data!L112,original_projection,3,TRUE)</f>
        <v>0</v>
      </c>
      <c r="N124" s="30">
        <f>VLOOKUP(Data!M112,original_projection,3,TRUE)</f>
        <v>0.02</v>
      </c>
      <c r="O124" s="30">
        <f>VLOOKUP(Data!N112,original_projection,3,TRUE)</f>
        <v>0</v>
      </c>
      <c r="P124" s="30">
        <f>VLOOKUP(Data!O112,original_projection,3,TRUE)</f>
        <v>0.02</v>
      </c>
      <c r="Q124" s="30">
        <f>VLOOKUP(Data!P112,original_projection,3,TRUE)</f>
        <v>0.02</v>
      </c>
      <c r="R124" s="30">
        <f>VLOOKUP(Data!Q112,original_projection,3,TRUE)</f>
        <v>-0.02</v>
      </c>
      <c r="S124" s="30">
        <f>VLOOKUP(Data!R112,original_projection,3,TRUE)</f>
        <v>-0.02</v>
      </c>
      <c r="T124" s="30">
        <f>VLOOKUP(Data!S112,original_projection,3,TRUE)</f>
        <v>0.02</v>
      </c>
      <c r="U124" s="30">
        <f>VLOOKUP(Data!T112,original_projection,3,TRUE)</f>
        <v>0</v>
      </c>
      <c r="V124" s="30">
        <f>VLOOKUP(Data!U112,original_projection,3,TRUE)</f>
        <v>-0.01</v>
      </c>
      <c r="X124">
        <f t="shared" si="73"/>
        <v>110</v>
      </c>
      <c r="Z124" s="31">
        <f t="shared" si="74"/>
        <v>2500000</v>
      </c>
      <c r="AA124" s="28">
        <f t="shared" si="75"/>
        <v>2580500</v>
      </c>
      <c r="AB124" s="28">
        <f t="shared" si="76"/>
        <v>2535534.7875000001</v>
      </c>
      <c r="AC124" s="28">
        <f t="shared" si="77"/>
        <v>2516518.2765937503</v>
      </c>
      <c r="AD124" s="28">
        <f t="shared" si="78"/>
        <v>2547597.2773096832</v>
      </c>
      <c r="AE124" s="28">
        <f t="shared" si="79"/>
        <v>2477920.4917752636</v>
      </c>
      <c r="AF124" s="28">
        <f t="shared" si="80"/>
        <v>2410149.3663252103</v>
      </c>
      <c r="AG124" s="28">
        <f t="shared" si="81"/>
        <v>2344231.7811562158</v>
      </c>
      <c r="AH124" s="28">
        <f t="shared" si="82"/>
        <v>2280117.0419415934</v>
      </c>
      <c r="AI124" s="28">
        <f t="shared" si="83"/>
        <v>2353536.8106921129</v>
      </c>
      <c r="AJ124" s="28">
        <f t="shared" si="84"/>
        <v>2335885.2846119222</v>
      </c>
      <c r="AK124" s="28">
        <f t="shared" si="85"/>
        <v>2318366.144977333</v>
      </c>
      <c r="AL124" s="28">
        <f t="shared" si="86"/>
        <v>2346997.9668678031</v>
      </c>
      <c r="AM124" s="28">
        <f t="shared" si="87"/>
        <v>2329395.4821162946</v>
      </c>
      <c r="AN124" s="28">
        <f t="shared" si="88"/>
        <v>2358163.5163204307</v>
      </c>
      <c r="AO124" s="28">
        <f t="shared" si="89"/>
        <v>2387286.8357469882</v>
      </c>
      <c r="AP124" s="28">
        <f t="shared" si="90"/>
        <v>2321994.5407893085</v>
      </c>
      <c r="AQ124" s="28">
        <f t="shared" si="91"/>
        <v>2258487.9900987209</v>
      </c>
      <c r="AR124" s="28">
        <f t="shared" si="92"/>
        <v>2286380.3167764405</v>
      </c>
      <c r="AS124" s="28">
        <f t="shared" si="93"/>
        <v>2269232.4644006174</v>
      </c>
      <c r="AT124" s="28">
        <f t="shared" si="94"/>
        <v>2229691.0887084366</v>
      </c>
      <c r="AU124" s="19"/>
      <c r="AV124" s="27">
        <f t="shared" si="71"/>
        <v>40</v>
      </c>
      <c r="AW124" s="19"/>
      <c r="AX124" s="46">
        <f t="shared" si="95"/>
        <v>358851.29066530068</v>
      </c>
    </row>
    <row r="125" spans="1:50" x14ac:dyDescent="0.2">
      <c r="A125">
        <f t="shared" si="72"/>
        <v>111</v>
      </c>
      <c r="C125" s="30">
        <f>VLOOKUP(Data!B113,original_projection,3,TRUE)</f>
        <v>-0.02</v>
      </c>
      <c r="D125" s="30">
        <f>VLOOKUP(Data!C113,original_projection,3,TRUE)</f>
        <v>0</v>
      </c>
      <c r="E125" s="30">
        <f>VLOOKUP(Data!D113,original_projection,3,TRUE)</f>
        <v>-0.02</v>
      </c>
      <c r="F125" s="30">
        <f>VLOOKUP(Data!E113,original_projection,3,TRUE)</f>
        <v>-0.02</v>
      </c>
      <c r="G125" s="30">
        <f>VLOOKUP(Data!F113,original_projection,3,TRUE)</f>
        <v>0.02</v>
      </c>
      <c r="H125" s="30">
        <f>VLOOKUP(Data!G113,original_projection,3,TRUE)</f>
        <v>0</v>
      </c>
      <c r="I125" s="30">
        <f>VLOOKUP(Data!H113,original_projection,3,TRUE)</f>
        <v>0.04</v>
      </c>
      <c r="J125" s="30">
        <f>VLOOKUP(Data!I113,original_projection,3,TRUE)</f>
        <v>0.04</v>
      </c>
      <c r="K125" s="30">
        <f>VLOOKUP(Data!J113,original_projection,3,TRUE)</f>
        <v>0</v>
      </c>
      <c r="L125" s="30">
        <f>VLOOKUP(Data!K113,original_projection,3,TRUE)</f>
        <v>0.02</v>
      </c>
      <c r="M125" s="30">
        <f>VLOOKUP(Data!L113,original_projection,3,TRUE)</f>
        <v>0.04</v>
      </c>
      <c r="N125" s="30">
        <f>VLOOKUP(Data!M113,original_projection,3,TRUE)</f>
        <v>-0.01</v>
      </c>
      <c r="O125" s="30">
        <f>VLOOKUP(Data!N113,original_projection,3,TRUE)</f>
        <v>-0.02</v>
      </c>
      <c r="P125" s="30">
        <f>VLOOKUP(Data!O113,original_projection,3,TRUE)</f>
        <v>-0.02</v>
      </c>
      <c r="Q125" s="30">
        <f>VLOOKUP(Data!P113,original_projection,3,TRUE)</f>
        <v>-0.02</v>
      </c>
      <c r="R125" s="30">
        <f>VLOOKUP(Data!Q113,original_projection,3,TRUE)</f>
        <v>-0.01</v>
      </c>
      <c r="S125" s="30">
        <f>VLOOKUP(Data!R113,original_projection,3,TRUE)</f>
        <v>0.04</v>
      </c>
      <c r="T125" s="30">
        <f>VLOOKUP(Data!S113,original_projection,3,TRUE)</f>
        <v>0.04</v>
      </c>
      <c r="U125" s="30">
        <f>VLOOKUP(Data!T113,original_projection,3,TRUE)</f>
        <v>0</v>
      </c>
      <c r="V125" s="30">
        <f>VLOOKUP(Data!U113,original_projection,3,TRUE)</f>
        <v>-0.02</v>
      </c>
      <c r="X125">
        <f t="shared" si="73"/>
        <v>111</v>
      </c>
      <c r="Z125" s="31">
        <f t="shared" si="74"/>
        <v>2500000</v>
      </c>
      <c r="AA125" s="28">
        <f t="shared" si="75"/>
        <v>2431625</v>
      </c>
      <c r="AB125" s="28">
        <f t="shared" si="76"/>
        <v>2413387.8125</v>
      </c>
      <c r="AC125" s="28">
        <f t="shared" si="77"/>
        <v>2347381.6558281248</v>
      </c>
      <c r="AD125" s="28">
        <f t="shared" si="78"/>
        <v>2283180.767541226</v>
      </c>
      <c r="AE125" s="28">
        <f t="shared" si="79"/>
        <v>2311378.0500203604</v>
      </c>
      <c r="AF125" s="28">
        <f t="shared" si="80"/>
        <v>2294042.7146452079</v>
      </c>
      <c r="AG125" s="28">
        <f t="shared" si="81"/>
        <v>2367910.8900567838</v>
      </c>
      <c r="AH125" s="28">
        <f t="shared" si="82"/>
        <v>2444157.6207166123</v>
      </c>
      <c r="AI125" s="28">
        <f t="shared" si="83"/>
        <v>2425826.4385612379</v>
      </c>
      <c r="AJ125" s="28">
        <f t="shared" si="84"/>
        <v>2455785.3950774693</v>
      </c>
      <c r="AK125" s="28">
        <f t="shared" si="85"/>
        <v>2534861.6847989643</v>
      </c>
      <c r="AL125" s="28">
        <f t="shared" si="86"/>
        <v>2490691.7199413427</v>
      </c>
      <c r="AM125" s="28">
        <f t="shared" si="87"/>
        <v>2422571.3014009469</v>
      </c>
      <c r="AN125" s="28">
        <f t="shared" si="88"/>
        <v>2356313.9763076315</v>
      </c>
      <c r="AO125" s="28">
        <f t="shared" si="89"/>
        <v>2291868.789055618</v>
      </c>
      <c r="AP125" s="28">
        <f t="shared" si="90"/>
        <v>2251932.975406324</v>
      </c>
      <c r="AQ125" s="28">
        <f t="shared" si="91"/>
        <v>2324445.2172144079</v>
      </c>
      <c r="AR125" s="28">
        <f t="shared" si="92"/>
        <v>2399292.3532087118</v>
      </c>
      <c r="AS125" s="28">
        <f t="shared" si="93"/>
        <v>2381297.6605596468</v>
      </c>
      <c r="AT125" s="28">
        <f t="shared" si="94"/>
        <v>2316169.1695433403</v>
      </c>
      <c r="AU125" s="19"/>
      <c r="AV125" s="27">
        <f t="shared" si="71"/>
        <v>75</v>
      </c>
      <c r="AW125" s="19"/>
      <c r="AX125" s="46">
        <f t="shared" si="95"/>
        <v>359275.47500542033</v>
      </c>
    </row>
    <row r="126" spans="1:50" x14ac:dyDescent="0.2">
      <c r="A126">
        <f t="shared" si="72"/>
        <v>112</v>
      </c>
      <c r="C126" s="30">
        <f>VLOOKUP(Data!B114,original_projection,3,TRUE)</f>
        <v>0</v>
      </c>
      <c r="D126" s="30">
        <f>VLOOKUP(Data!C114,original_projection,3,TRUE)</f>
        <v>-0.01</v>
      </c>
      <c r="E126" s="30">
        <f>VLOOKUP(Data!D114,original_projection,3,TRUE)</f>
        <v>0</v>
      </c>
      <c r="F126" s="30">
        <f>VLOOKUP(Data!E114,original_projection,3,TRUE)</f>
        <v>-0.02</v>
      </c>
      <c r="G126" s="30">
        <f>VLOOKUP(Data!F114,original_projection,3,TRUE)</f>
        <v>0</v>
      </c>
      <c r="H126" s="30">
        <f>VLOOKUP(Data!G114,original_projection,3,TRUE)</f>
        <v>0</v>
      </c>
      <c r="I126" s="30">
        <f>VLOOKUP(Data!H114,original_projection,3,TRUE)</f>
        <v>0</v>
      </c>
      <c r="J126" s="30">
        <f>VLOOKUP(Data!I114,original_projection,3,TRUE)</f>
        <v>0.02</v>
      </c>
      <c r="K126" s="30">
        <f>VLOOKUP(Data!J114,original_projection,3,TRUE)</f>
        <v>0</v>
      </c>
      <c r="L126" s="30">
        <f>VLOOKUP(Data!K114,original_projection,3,TRUE)</f>
        <v>0.04</v>
      </c>
      <c r="M126" s="30">
        <f>VLOOKUP(Data!L114,original_projection,3,TRUE)</f>
        <v>-0.01</v>
      </c>
      <c r="N126" s="30">
        <f>VLOOKUP(Data!M114,original_projection,3,TRUE)</f>
        <v>0.02</v>
      </c>
      <c r="O126" s="30">
        <f>VLOOKUP(Data!N114,original_projection,3,TRUE)</f>
        <v>0</v>
      </c>
      <c r="P126" s="30">
        <f>VLOOKUP(Data!O114,original_projection,3,TRUE)</f>
        <v>-0.02</v>
      </c>
      <c r="Q126" s="30">
        <f>VLOOKUP(Data!P114,original_projection,3,TRUE)</f>
        <v>0</v>
      </c>
      <c r="R126" s="30">
        <f>VLOOKUP(Data!Q114,original_projection,3,TRUE)</f>
        <v>0.02</v>
      </c>
      <c r="S126" s="30">
        <f>VLOOKUP(Data!R114,original_projection,3,TRUE)</f>
        <v>-0.02</v>
      </c>
      <c r="T126" s="30">
        <f>VLOOKUP(Data!S114,original_projection,3,TRUE)</f>
        <v>0</v>
      </c>
      <c r="U126" s="30">
        <f>VLOOKUP(Data!T114,original_projection,3,TRUE)</f>
        <v>-0.02</v>
      </c>
      <c r="V126" s="30">
        <f>VLOOKUP(Data!U114,original_projection,3,TRUE)</f>
        <v>0.04</v>
      </c>
      <c r="X126">
        <f t="shared" si="73"/>
        <v>112</v>
      </c>
      <c r="Z126" s="31">
        <f t="shared" si="74"/>
        <v>2500000</v>
      </c>
      <c r="AA126" s="28">
        <f t="shared" si="75"/>
        <v>2481250</v>
      </c>
      <c r="AB126" s="28">
        <f t="shared" si="76"/>
        <v>2438014.21875</v>
      </c>
      <c r="AC126" s="28">
        <f t="shared" si="77"/>
        <v>2419729.1121093752</v>
      </c>
      <c r="AD126" s="28">
        <f t="shared" si="78"/>
        <v>2353549.520893184</v>
      </c>
      <c r="AE126" s="28">
        <f t="shared" si="79"/>
        <v>2335897.8994864854</v>
      </c>
      <c r="AF126" s="28">
        <f t="shared" si="80"/>
        <v>2318378.6652403367</v>
      </c>
      <c r="AG126" s="28">
        <f t="shared" si="81"/>
        <v>2300990.8252510345</v>
      </c>
      <c r="AH126" s="28">
        <f t="shared" si="82"/>
        <v>2329408.0619428852</v>
      </c>
      <c r="AI126" s="28">
        <f t="shared" si="83"/>
        <v>2311937.5014783135</v>
      </c>
      <c r="AJ126" s="28">
        <f t="shared" si="84"/>
        <v>2386381.8890259154</v>
      </c>
      <c r="AK126" s="28">
        <f t="shared" si="85"/>
        <v>2344799.184609639</v>
      </c>
      <c r="AL126" s="28">
        <f t="shared" si="86"/>
        <v>2373757.4545395682</v>
      </c>
      <c r="AM126" s="28">
        <f t="shared" si="87"/>
        <v>2355954.2736305217</v>
      </c>
      <c r="AN126" s="28">
        <f t="shared" si="88"/>
        <v>2291518.924246727</v>
      </c>
      <c r="AO126" s="28">
        <f t="shared" si="89"/>
        <v>2274332.5323148766</v>
      </c>
      <c r="AP126" s="28">
        <f t="shared" si="90"/>
        <v>2302420.5390889654</v>
      </c>
      <c r="AQ126" s="28">
        <f t="shared" si="91"/>
        <v>2239449.3373448821</v>
      </c>
      <c r="AR126" s="28">
        <f t="shared" si="92"/>
        <v>2222653.4673147956</v>
      </c>
      <c r="AS126" s="28">
        <f t="shared" si="93"/>
        <v>2161863.8949837359</v>
      </c>
      <c r="AT126" s="28">
        <f t="shared" si="94"/>
        <v>2231475.9124022126</v>
      </c>
      <c r="AU126" s="19"/>
      <c r="AV126" s="27">
        <f t="shared" si="71"/>
        <v>44</v>
      </c>
      <c r="AW126" s="19"/>
      <c r="AX126" s="46">
        <f t="shared" si="95"/>
        <v>351187.1275666508</v>
      </c>
    </row>
    <row r="127" spans="1:50" x14ac:dyDescent="0.2">
      <c r="A127">
        <f t="shared" si="72"/>
        <v>113</v>
      </c>
      <c r="C127" s="30">
        <f>VLOOKUP(Data!B115,original_projection,3,TRUE)</f>
        <v>0.02</v>
      </c>
      <c r="D127" s="30">
        <f>VLOOKUP(Data!C115,original_projection,3,TRUE)</f>
        <v>-0.01</v>
      </c>
      <c r="E127" s="30">
        <f>VLOOKUP(Data!D115,original_projection,3,TRUE)</f>
        <v>-0.01</v>
      </c>
      <c r="F127" s="30">
        <f>VLOOKUP(Data!E115,original_projection,3,TRUE)</f>
        <v>0</v>
      </c>
      <c r="G127" s="30">
        <f>VLOOKUP(Data!F115,original_projection,3,TRUE)</f>
        <v>-0.02</v>
      </c>
      <c r="H127" s="30">
        <f>VLOOKUP(Data!G115,original_projection,3,TRUE)</f>
        <v>-0.02</v>
      </c>
      <c r="I127" s="30">
        <f>VLOOKUP(Data!H115,original_projection,3,TRUE)</f>
        <v>0.04</v>
      </c>
      <c r="J127" s="30">
        <f>VLOOKUP(Data!I115,original_projection,3,TRUE)</f>
        <v>0</v>
      </c>
      <c r="K127" s="30">
        <f>VLOOKUP(Data!J115,original_projection,3,TRUE)</f>
        <v>0.04</v>
      </c>
      <c r="L127" s="30">
        <f>VLOOKUP(Data!K115,original_projection,3,TRUE)</f>
        <v>0</v>
      </c>
      <c r="M127" s="30">
        <f>VLOOKUP(Data!L115,original_projection,3,TRUE)</f>
        <v>0.02</v>
      </c>
      <c r="N127" s="30">
        <f>VLOOKUP(Data!M115,original_projection,3,TRUE)</f>
        <v>0.04</v>
      </c>
      <c r="O127" s="30">
        <f>VLOOKUP(Data!N115,original_projection,3,TRUE)</f>
        <v>0.02</v>
      </c>
      <c r="P127" s="30">
        <f>VLOOKUP(Data!O115,original_projection,3,TRUE)</f>
        <v>0.02</v>
      </c>
      <c r="Q127" s="30">
        <f>VLOOKUP(Data!P115,original_projection,3,TRUE)</f>
        <v>-0.02</v>
      </c>
      <c r="R127" s="30">
        <f>VLOOKUP(Data!Q115,original_projection,3,TRUE)</f>
        <v>-0.02</v>
      </c>
      <c r="S127" s="30">
        <f>VLOOKUP(Data!R115,original_projection,3,TRUE)</f>
        <v>0.02</v>
      </c>
      <c r="T127" s="30">
        <f>VLOOKUP(Data!S115,original_projection,3,TRUE)</f>
        <v>-0.01</v>
      </c>
      <c r="U127" s="30">
        <f>VLOOKUP(Data!T115,original_projection,3,TRUE)</f>
        <v>0.04</v>
      </c>
      <c r="V127" s="30">
        <f>VLOOKUP(Data!U115,original_projection,3,TRUE)</f>
        <v>0.02</v>
      </c>
      <c r="X127">
        <f t="shared" si="73"/>
        <v>113</v>
      </c>
      <c r="Z127" s="31">
        <f t="shared" si="74"/>
        <v>2500000</v>
      </c>
      <c r="AA127" s="28">
        <f t="shared" si="75"/>
        <v>2530875</v>
      </c>
      <c r="AB127" s="28">
        <f t="shared" si="76"/>
        <v>2486774.5031250003</v>
      </c>
      <c r="AC127" s="28">
        <f t="shared" si="77"/>
        <v>2443442.4574080473</v>
      </c>
      <c r="AD127" s="28">
        <f t="shared" si="78"/>
        <v>2425116.6389774871</v>
      </c>
      <c r="AE127" s="28">
        <f t="shared" si="79"/>
        <v>2358789.6989014526</v>
      </c>
      <c r="AF127" s="28">
        <f t="shared" si="80"/>
        <v>2294276.8006364983</v>
      </c>
      <c r="AG127" s="28">
        <f t="shared" si="81"/>
        <v>2368152.513616994</v>
      </c>
      <c r="AH127" s="28">
        <f t="shared" si="82"/>
        <v>2350391.3697648668</v>
      </c>
      <c r="AI127" s="28">
        <f t="shared" si="83"/>
        <v>2426073.9718712955</v>
      </c>
      <c r="AJ127" s="28">
        <f t="shared" si="84"/>
        <v>2407878.4170822608</v>
      </c>
      <c r="AK127" s="28">
        <f t="shared" si="85"/>
        <v>2437615.7155332272</v>
      </c>
      <c r="AL127" s="28">
        <f t="shared" si="86"/>
        <v>2516106.9415733973</v>
      </c>
      <c r="AM127" s="28">
        <f t="shared" si="87"/>
        <v>2547180.8623018288</v>
      </c>
      <c r="AN127" s="28">
        <f t="shared" si="88"/>
        <v>2578638.5459512565</v>
      </c>
      <c r="AO127" s="28">
        <f t="shared" si="89"/>
        <v>2508112.78171949</v>
      </c>
      <c r="AP127" s="28">
        <f t="shared" si="90"/>
        <v>2439515.8971394622</v>
      </c>
      <c r="AQ127" s="28">
        <f t="shared" si="91"/>
        <v>2469643.9184691347</v>
      </c>
      <c r="AR127" s="28">
        <f t="shared" si="92"/>
        <v>2426610.3731898102</v>
      </c>
      <c r="AS127" s="28">
        <f t="shared" si="93"/>
        <v>2504747.2272065221</v>
      </c>
      <c r="AT127" s="28">
        <f t="shared" si="94"/>
        <v>2535680.8554625227</v>
      </c>
      <c r="AU127" s="19"/>
      <c r="AV127" s="27">
        <f t="shared" si="71"/>
        <v>141</v>
      </c>
      <c r="AW127" s="19"/>
      <c r="AX127" s="46">
        <f t="shared" si="95"/>
        <v>370697.41428159102</v>
      </c>
    </row>
    <row r="128" spans="1:50" x14ac:dyDescent="0.2">
      <c r="A128">
        <f t="shared" si="72"/>
        <v>114</v>
      </c>
      <c r="C128" s="30">
        <f>VLOOKUP(Data!B116,original_projection,3,TRUE)</f>
        <v>-0.01</v>
      </c>
      <c r="D128" s="30">
        <f>VLOOKUP(Data!C116,original_projection,3,TRUE)</f>
        <v>-0.02</v>
      </c>
      <c r="E128" s="30">
        <f>VLOOKUP(Data!D116,original_projection,3,TRUE)</f>
        <v>0</v>
      </c>
      <c r="F128" s="30">
        <f>VLOOKUP(Data!E116,original_projection,3,TRUE)</f>
        <v>0.04</v>
      </c>
      <c r="G128" s="30">
        <f>VLOOKUP(Data!F116,original_projection,3,TRUE)</f>
        <v>0</v>
      </c>
      <c r="H128" s="30">
        <f>VLOOKUP(Data!G116,original_projection,3,TRUE)</f>
        <v>0.04</v>
      </c>
      <c r="I128" s="30">
        <f>VLOOKUP(Data!H116,original_projection,3,TRUE)</f>
        <v>0.02</v>
      </c>
      <c r="J128" s="30">
        <f>VLOOKUP(Data!I116,original_projection,3,TRUE)</f>
        <v>0.04</v>
      </c>
      <c r="K128" s="30">
        <f>VLOOKUP(Data!J116,original_projection,3,TRUE)</f>
        <v>-0.02</v>
      </c>
      <c r="L128" s="30">
        <f>VLOOKUP(Data!K116,original_projection,3,TRUE)</f>
        <v>0.04</v>
      </c>
      <c r="M128" s="30">
        <f>VLOOKUP(Data!L116,original_projection,3,TRUE)</f>
        <v>-0.02</v>
      </c>
      <c r="N128" s="30">
        <f>VLOOKUP(Data!M116,original_projection,3,TRUE)</f>
        <v>0</v>
      </c>
      <c r="O128" s="30">
        <f>VLOOKUP(Data!N116,original_projection,3,TRUE)</f>
        <v>0.04</v>
      </c>
      <c r="P128" s="30">
        <f>VLOOKUP(Data!O116,original_projection,3,TRUE)</f>
        <v>0</v>
      </c>
      <c r="Q128" s="30">
        <f>VLOOKUP(Data!P116,original_projection,3,TRUE)</f>
        <v>0</v>
      </c>
      <c r="R128" s="30">
        <f>VLOOKUP(Data!Q116,original_projection,3,TRUE)</f>
        <v>0.02</v>
      </c>
      <c r="S128" s="30">
        <f>VLOOKUP(Data!R116,original_projection,3,TRUE)</f>
        <v>0.02</v>
      </c>
      <c r="T128" s="30">
        <f>VLOOKUP(Data!S116,original_projection,3,TRUE)</f>
        <v>0</v>
      </c>
      <c r="U128" s="30">
        <f>VLOOKUP(Data!T116,original_projection,3,TRUE)</f>
        <v>0.02</v>
      </c>
      <c r="V128" s="30">
        <f>VLOOKUP(Data!U116,original_projection,3,TRUE)</f>
        <v>-0.02</v>
      </c>
      <c r="X128">
        <f t="shared" si="73"/>
        <v>114</v>
      </c>
      <c r="Z128" s="31">
        <f t="shared" si="74"/>
        <v>2500000</v>
      </c>
      <c r="AA128" s="28">
        <f t="shared" si="75"/>
        <v>2456437.5</v>
      </c>
      <c r="AB128" s="28">
        <f t="shared" si="76"/>
        <v>2389253.9343750002</v>
      </c>
      <c r="AC128" s="28">
        <f t="shared" si="77"/>
        <v>2371334.5298671876</v>
      </c>
      <c r="AD128" s="28">
        <f t="shared" si="78"/>
        <v>2447691.501728911</v>
      </c>
      <c r="AE128" s="28">
        <f t="shared" si="79"/>
        <v>2429333.8154659444</v>
      </c>
      <c r="AF128" s="28">
        <f t="shared" si="80"/>
        <v>2507558.364323948</v>
      </c>
      <c r="AG128" s="28">
        <f t="shared" si="81"/>
        <v>2538526.710123349</v>
      </c>
      <c r="AH128" s="28">
        <f t="shared" si="82"/>
        <v>2620267.2701893207</v>
      </c>
      <c r="AI128" s="28">
        <f t="shared" si="83"/>
        <v>2548602.9603496431</v>
      </c>
      <c r="AJ128" s="28">
        <f t="shared" si="84"/>
        <v>2630667.9756729016</v>
      </c>
      <c r="AK128" s="28">
        <f t="shared" si="85"/>
        <v>2558719.2065382479</v>
      </c>
      <c r="AL128" s="28">
        <f t="shared" si="86"/>
        <v>2539528.8124892111</v>
      </c>
      <c r="AM128" s="28">
        <f t="shared" si="87"/>
        <v>2621301.6402513641</v>
      </c>
      <c r="AN128" s="28">
        <f t="shared" si="88"/>
        <v>2601641.877949479</v>
      </c>
      <c r="AO128" s="28">
        <f t="shared" si="89"/>
        <v>2582129.5638648579</v>
      </c>
      <c r="AP128" s="28">
        <f t="shared" si="90"/>
        <v>2614018.863978589</v>
      </c>
      <c r="AQ128" s="28">
        <f t="shared" si="91"/>
        <v>2646301.9969487246</v>
      </c>
      <c r="AR128" s="28">
        <f t="shared" si="92"/>
        <v>2626454.7319716094</v>
      </c>
      <c r="AS128" s="28">
        <f t="shared" si="93"/>
        <v>2658891.447911459</v>
      </c>
      <c r="AT128" s="28">
        <f t="shared" si="94"/>
        <v>2586170.7668110807</v>
      </c>
      <c r="AU128" s="19"/>
      <c r="AV128" s="27">
        <f t="shared" si="71"/>
        <v>153</v>
      </c>
      <c r="AW128" s="19"/>
      <c r="AX128" s="46">
        <f t="shared" si="95"/>
        <v>385200.25292804139</v>
      </c>
    </row>
    <row r="129" spans="1:50" x14ac:dyDescent="0.2">
      <c r="A129">
        <f t="shared" si="72"/>
        <v>115</v>
      </c>
      <c r="C129" s="30">
        <f>VLOOKUP(Data!B117,original_projection,3,TRUE)</f>
        <v>0.04</v>
      </c>
      <c r="D129" s="30">
        <f>VLOOKUP(Data!C117,original_projection,3,TRUE)</f>
        <v>0.04</v>
      </c>
      <c r="E129" s="30">
        <f>VLOOKUP(Data!D117,original_projection,3,TRUE)</f>
        <v>-0.02</v>
      </c>
      <c r="F129" s="30">
        <f>VLOOKUP(Data!E117,original_projection,3,TRUE)</f>
        <v>0</v>
      </c>
      <c r="G129" s="30">
        <f>VLOOKUP(Data!F117,original_projection,3,TRUE)</f>
        <v>0.02</v>
      </c>
      <c r="H129" s="30">
        <f>VLOOKUP(Data!G117,original_projection,3,TRUE)</f>
        <v>0.02</v>
      </c>
      <c r="I129" s="30">
        <f>VLOOKUP(Data!H117,original_projection,3,TRUE)</f>
        <v>-0.02</v>
      </c>
      <c r="J129" s="30">
        <f>VLOOKUP(Data!I117,original_projection,3,TRUE)</f>
        <v>0</v>
      </c>
      <c r="K129" s="30">
        <f>VLOOKUP(Data!J117,original_projection,3,TRUE)</f>
        <v>-0.01</v>
      </c>
      <c r="L129" s="30">
        <f>VLOOKUP(Data!K117,original_projection,3,TRUE)</f>
        <v>-0.01</v>
      </c>
      <c r="M129" s="30">
        <f>VLOOKUP(Data!L117,original_projection,3,TRUE)</f>
        <v>0.04</v>
      </c>
      <c r="N129" s="30">
        <f>VLOOKUP(Data!M117,original_projection,3,TRUE)</f>
        <v>-0.02</v>
      </c>
      <c r="O129" s="30">
        <f>VLOOKUP(Data!N117,original_projection,3,TRUE)</f>
        <v>-0.01</v>
      </c>
      <c r="P129" s="30">
        <f>VLOOKUP(Data!O117,original_projection,3,TRUE)</f>
        <v>-0.02</v>
      </c>
      <c r="Q129" s="30">
        <f>VLOOKUP(Data!P117,original_projection,3,TRUE)</f>
        <v>0.02</v>
      </c>
      <c r="R129" s="30">
        <f>VLOOKUP(Data!Q117,original_projection,3,TRUE)</f>
        <v>-0.01</v>
      </c>
      <c r="S129" s="30">
        <f>VLOOKUP(Data!R117,original_projection,3,TRUE)</f>
        <v>-0.01</v>
      </c>
      <c r="T129" s="30">
        <f>VLOOKUP(Data!S117,original_projection,3,TRUE)</f>
        <v>-0.02</v>
      </c>
      <c r="U129" s="30">
        <f>VLOOKUP(Data!T117,original_projection,3,TRUE)</f>
        <v>0</v>
      </c>
      <c r="V129" s="30">
        <f>VLOOKUP(Data!U117,original_projection,3,TRUE)</f>
        <v>-0.02</v>
      </c>
      <c r="X129">
        <f t="shared" si="73"/>
        <v>115</v>
      </c>
      <c r="Z129" s="31">
        <f t="shared" si="74"/>
        <v>2500000</v>
      </c>
      <c r="AA129" s="28">
        <f t="shared" si="75"/>
        <v>2580500</v>
      </c>
      <c r="AB129" s="28">
        <f t="shared" si="76"/>
        <v>2663592.1</v>
      </c>
      <c r="AC129" s="28">
        <f t="shared" si="77"/>
        <v>2590742.8560649999</v>
      </c>
      <c r="AD129" s="28">
        <f t="shared" si="78"/>
        <v>2571312.2846445125</v>
      </c>
      <c r="AE129" s="28">
        <f t="shared" si="79"/>
        <v>2603067.9913598723</v>
      </c>
      <c r="AF129" s="28">
        <f t="shared" si="80"/>
        <v>2635215.8810531669</v>
      </c>
      <c r="AG129" s="28">
        <f t="shared" si="81"/>
        <v>2563142.7267063628</v>
      </c>
      <c r="AH129" s="28">
        <f t="shared" si="82"/>
        <v>2543919.1562560652</v>
      </c>
      <c r="AI129" s="28">
        <f t="shared" si="83"/>
        <v>2499591.364958303</v>
      </c>
      <c r="AJ129" s="28">
        <f t="shared" si="84"/>
        <v>2456035.9854239044</v>
      </c>
      <c r="AK129" s="28">
        <f t="shared" si="85"/>
        <v>2535120.3441545544</v>
      </c>
      <c r="AL129" s="28">
        <f t="shared" si="86"/>
        <v>2465784.8027419276</v>
      </c>
      <c r="AM129" s="28">
        <f t="shared" si="87"/>
        <v>2422818.5025541494</v>
      </c>
      <c r="AN129" s="28">
        <f t="shared" si="88"/>
        <v>2356554.4165092935</v>
      </c>
      <c r="AO129" s="28">
        <f t="shared" si="89"/>
        <v>2385657.8635531836</v>
      </c>
      <c r="AP129" s="28">
        <f t="shared" si="90"/>
        <v>2344087.7752807694</v>
      </c>
      <c r="AQ129" s="28">
        <f t="shared" si="91"/>
        <v>2303242.0457965019</v>
      </c>
      <c r="AR129" s="28">
        <f t="shared" si="92"/>
        <v>2240248.3758439678</v>
      </c>
      <c r="AS129" s="28">
        <f t="shared" si="93"/>
        <v>2223446.5130251381</v>
      </c>
      <c r="AT129" s="28">
        <f t="shared" si="94"/>
        <v>2162635.2508939006</v>
      </c>
      <c r="AU129" s="19"/>
      <c r="AV129" s="27">
        <f t="shared" si="71"/>
        <v>22</v>
      </c>
      <c r="AW129" s="19"/>
      <c r="AX129" s="46">
        <f t="shared" si="95"/>
        <v>371385.76501375734</v>
      </c>
    </row>
    <row r="130" spans="1:50" x14ac:dyDescent="0.2">
      <c r="A130">
        <f t="shared" si="72"/>
        <v>116</v>
      </c>
      <c r="C130" s="30">
        <f>VLOOKUP(Data!B118,original_projection,3,TRUE)</f>
        <v>-0.01</v>
      </c>
      <c r="D130" s="30">
        <f>VLOOKUP(Data!C118,original_projection,3,TRUE)</f>
        <v>0.04</v>
      </c>
      <c r="E130" s="30">
        <f>VLOOKUP(Data!D118,original_projection,3,TRUE)</f>
        <v>-0.01</v>
      </c>
      <c r="F130" s="30">
        <f>VLOOKUP(Data!E118,original_projection,3,TRUE)</f>
        <v>-0.01</v>
      </c>
      <c r="G130" s="30">
        <f>VLOOKUP(Data!F118,original_projection,3,TRUE)</f>
        <v>0.04</v>
      </c>
      <c r="H130" s="30">
        <f>VLOOKUP(Data!G118,original_projection,3,TRUE)</f>
        <v>-0.02</v>
      </c>
      <c r="I130" s="30">
        <f>VLOOKUP(Data!H118,original_projection,3,TRUE)</f>
        <v>0.02</v>
      </c>
      <c r="J130" s="30">
        <f>VLOOKUP(Data!I118,original_projection,3,TRUE)</f>
        <v>0.02</v>
      </c>
      <c r="K130" s="30">
        <f>VLOOKUP(Data!J118,original_projection,3,TRUE)</f>
        <v>-0.01</v>
      </c>
      <c r="L130" s="30">
        <f>VLOOKUP(Data!K118,original_projection,3,TRUE)</f>
        <v>-0.02</v>
      </c>
      <c r="M130" s="30">
        <f>VLOOKUP(Data!L118,original_projection,3,TRUE)</f>
        <v>-0.01</v>
      </c>
      <c r="N130" s="30">
        <f>VLOOKUP(Data!M118,original_projection,3,TRUE)</f>
        <v>0.04</v>
      </c>
      <c r="O130" s="30">
        <f>VLOOKUP(Data!N118,original_projection,3,TRUE)</f>
        <v>0</v>
      </c>
      <c r="P130" s="30">
        <f>VLOOKUP(Data!O118,original_projection,3,TRUE)</f>
        <v>0.04</v>
      </c>
      <c r="Q130" s="30">
        <f>VLOOKUP(Data!P118,original_projection,3,TRUE)</f>
        <v>0.04</v>
      </c>
      <c r="R130" s="30">
        <f>VLOOKUP(Data!Q118,original_projection,3,TRUE)</f>
        <v>-0.01</v>
      </c>
      <c r="S130" s="30">
        <f>VLOOKUP(Data!R118,original_projection,3,TRUE)</f>
        <v>-0.01</v>
      </c>
      <c r="T130" s="30">
        <f>VLOOKUP(Data!S118,original_projection,3,TRUE)</f>
        <v>-0.01</v>
      </c>
      <c r="U130" s="30">
        <f>VLOOKUP(Data!T118,original_projection,3,TRUE)</f>
        <v>-0.02</v>
      </c>
      <c r="V130" s="30">
        <f>VLOOKUP(Data!U118,original_projection,3,TRUE)</f>
        <v>-0.02</v>
      </c>
      <c r="X130">
        <f t="shared" si="73"/>
        <v>116</v>
      </c>
      <c r="Z130" s="31">
        <f t="shared" si="74"/>
        <v>2500000</v>
      </c>
      <c r="AA130" s="28">
        <f t="shared" si="75"/>
        <v>2456437.5</v>
      </c>
      <c r="AB130" s="28">
        <f t="shared" si="76"/>
        <v>2535534.7875000001</v>
      </c>
      <c r="AC130" s="28">
        <f t="shared" si="77"/>
        <v>2491353.0938278129</v>
      </c>
      <c r="AD130" s="28">
        <f t="shared" si="78"/>
        <v>2447941.2661678637</v>
      </c>
      <c r="AE130" s="28">
        <f t="shared" si="79"/>
        <v>2526764.974938469</v>
      </c>
      <c r="AF130" s="28">
        <f t="shared" si="80"/>
        <v>2457657.9528739019</v>
      </c>
      <c r="AG130" s="28">
        <f t="shared" si="81"/>
        <v>2488010.0285918945</v>
      </c>
      <c r="AH130" s="28">
        <f t="shared" si="82"/>
        <v>2518736.9524450046</v>
      </c>
      <c r="AI130" s="28">
        <f t="shared" si="83"/>
        <v>2474847.9610486506</v>
      </c>
      <c r="AJ130" s="28">
        <f t="shared" si="84"/>
        <v>2407160.8693139702</v>
      </c>
      <c r="AK130" s="28">
        <f t="shared" si="85"/>
        <v>2365216.0911661745</v>
      </c>
      <c r="AL130" s="28">
        <f t="shared" si="86"/>
        <v>2441376.0493017258</v>
      </c>
      <c r="AM130" s="28">
        <f t="shared" si="87"/>
        <v>2423065.728931963</v>
      </c>
      <c r="AN130" s="28">
        <f t="shared" si="88"/>
        <v>2501088.4454035726</v>
      </c>
      <c r="AO130" s="28">
        <f t="shared" si="89"/>
        <v>2581623.493345568</v>
      </c>
      <c r="AP130" s="28">
        <f t="shared" si="90"/>
        <v>2536638.7039740216</v>
      </c>
      <c r="AQ130" s="28">
        <f t="shared" si="91"/>
        <v>2492437.7745572743</v>
      </c>
      <c r="AR130" s="28">
        <f t="shared" si="92"/>
        <v>2449007.0463356138</v>
      </c>
      <c r="AS130" s="28">
        <f t="shared" si="93"/>
        <v>2382026.7036183351</v>
      </c>
      <c r="AT130" s="28">
        <f t="shared" si="94"/>
        <v>2316878.2732743737</v>
      </c>
      <c r="AU130" s="19"/>
      <c r="AV130" s="27">
        <f t="shared" si="71"/>
        <v>77</v>
      </c>
      <c r="AW130" s="19"/>
      <c r="AX130" s="46">
        <f t="shared" si="95"/>
        <v>372497.257153271</v>
      </c>
    </row>
    <row r="131" spans="1:50" x14ac:dyDescent="0.2">
      <c r="A131">
        <f t="shared" si="72"/>
        <v>117</v>
      </c>
      <c r="C131" s="30">
        <f>VLOOKUP(Data!B119,original_projection,3,TRUE)</f>
        <v>-0.02</v>
      </c>
      <c r="D131" s="30">
        <f>VLOOKUP(Data!C119,original_projection,3,TRUE)</f>
        <v>0.04</v>
      </c>
      <c r="E131" s="30">
        <f>VLOOKUP(Data!D119,original_projection,3,TRUE)</f>
        <v>0.02</v>
      </c>
      <c r="F131" s="30">
        <f>VLOOKUP(Data!E119,original_projection,3,TRUE)</f>
        <v>-0.02</v>
      </c>
      <c r="G131" s="30">
        <f>VLOOKUP(Data!F119,original_projection,3,TRUE)</f>
        <v>0</v>
      </c>
      <c r="H131" s="30">
        <f>VLOOKUP(Data!G119,original_projection,3,TRUE)</f>
        <v>0.02</v>
      </c>
      <c r="I131" s="30">
        <f>VLOOKUP(Data!H119,original_projection,3,TRUE)</f>
        <v>0.02</v>
      </c>
      <c r="J131" s="30">
        <f>VLOOKUP(Data!I119,original_projection,3,TRUE)</f>
        <v>-0.02</v>
      </c>
      <c r="K131" s="30">
        <f>VLOOKUP(Data!J119,original_projection,3,TRUE)</f>
        <v>0</v>
      </c>
      <c r="L131" s="30">
        <f>VLOOKUP(Data!K119,original_projection,3,TRUE)</f>
        <v>0</v>
      </c>
      <c r="M131" s="30">
        <f>VLOOKUP(Data!L119,original_projection,3,TRUE)</f>
        <v>-0.02</v>
      </c>
      <c r="N131" s="30">
        <f>VLOOKUP(Data!M119,original_projection,3,TRUE)</f>
        <v>-0.02</v>
      </c>
      <c r="O131" s="30">
        <f>VLOOKUP(Data!N119,original_projection,3,TRUE)</f>
        <v>0</v>
      </c>
      <c r="P131" s="30">
        <f>VLOOKUP(Data!O119,original_projection,3,TRUE)</f>
        <v>0</v>
      </c>
      <c r="Q131" s="30">
        <f>VLOOKUP(Data!P119,original_projection,3,TRUE)</f>
        <v>-0.02</v>
      </c>
      <c r="R131" s="30">
        <f>VLOOKUP(Data!Q119,original_projection,3,TRUE)</f>
        <v>0</v>
      </c>
      <c r="S131" s="30">
        <f>VLOOKUP(Data!R119,original_projection,3,TRUE)</f>
        <v>0.02</v>
      </c>
      <c r="T131" s="30">
        <f>VLOOKUP(Data!S119,original_projection,3,TRUE)</f>
        <v>-0.01</v>
      </c>
      <c r="U131" s="30">
        <f>VLOOKUP(Data!T119,original_projection,3,TRUE)</f>
        <v>-0.01</v>
      </c>
      <c r="V131" s="30">
        <f>VLOOKUP(Data!U119,original_projection,3,TRUE)</f>
        <v>-0.02</v>
      </c>
      <c r="X131">
        <f t="shared" si="73"/>
        <v>117</v>
      </c>
      <c r="Z131" s="31">
        <f t="shared" si="74"/>
        <v>2500000</v>
      </c>
      <c r="AA131" s="28">
        <f t="shared" si="75"/>
        <v>2431625</v>
      </c>
      <c r="AB131" s="28">
        <f t="shared" si="76"/>
        <v>2509923.3250000002</v>
      </c>
      <c r="AC131" s="28">
        <f t="shared" si="77"/>
        <v>2540920.8780637505</v>
      </c>
      <c r="AD131" s="28">
        <f t="shared" si="78"/>
        <v>2471426.692048707</v>
      </c>
      <c r="AE131" s="28">
        <f t="shared" si="79"/>
        <v>2452890.9918583417</v>
      </c>
      <c r="AF131" s="28">
        <f t="shared" si="80"/>
        <v>2483184.1956077926</v>
      </c>
      <c r="AG131" s="28">
        <f t="shared" si="81"/>
        <v>2513851.5204235488</v>
      </c>
      <c r="AH131" s="28">
        <f t="shared" si="82"/>
        <v>2445097.6813399647</v>
      </c>
      <c r="AI131" s="28">
        <f t="shared" si="83"/>
        <v>2426759.4487299151</v>
      </c>
      <c r="AJ131" s="28">
        <f t="shared" si="84"/>
        <v>2408558.7528644409</v>
      </c>
      <c r="AK131" s="28">
        <f t="shared" si="85"/>
        <v>2342684.6709735985</v>
      </c>
      <c r="AL131" s="28">
        <f t="shared" si="86"/>
        <v>2278612.2452224707</v>
      </c>
      <c r="AM131" s="28">
        <f t="shared" si="87"/>
        <v>2261522.6533833025</v>
      </c>
      <c r="AN131" s="28">
        <f t="shared" si="88"/>
        <v>2244561.233482928</v>
      </c>
      <c r="AO131" s="28">
        <f t="shared" si="89"/>
        <v>2183172.4837471698</v>
      </c>
      <c r="AP131" s="28">
        <f t="shared" si="90"/>
        <v>2166798.6901190663</v>
      </c>
      <c r="AQ131" s="28">
        <f t="shared" si="91"/>
        <v>2193558.6539420369</v>
      </c>
      <c r="AR131" s="28">
        <f t="shared" si="92"/>
        <v>2155335.8943970972</v>
      </c>
      <c r="AS131" s="28">
        <f t="shared" si="93"/>
        <v>2117779.1664372277</v>
      </c>
      <c r="AT131" s="28">
        <f t="shared" si="94"/>
        <v>2059857.9062351696</v>
      </c>
      <c r="AU131" s="19"/>
      <c r="AV131" s="27">
        <f t="shared" si="71"/>
        <v>12</v>
      </c>
      <c r="AW131" s="19"/>
      <c r="AX131" s="46">
        <f t="shared" si="95"/>
        <v>352806.96788823575</v>
      </c>
    </row>
    <row r="132" spans="1:50" x14ac:dyDescent="0.2">
      <c r="A132">
        <f t="shared" si="72"/>
        <v>118</v>
      </c>
      <c r="C132" s="30">
        <f>VLOOKUP(Data!B120,original_projection,3,TRUE)</f>
        <v>0.04</v>
      </c>
      <c r="D132" s="30">
        <f>VLOOKUP(Data!C120,original_projection,3,TRUE)</f>
        <v>-0.02</v>
      </c>
      <c r="E132" s="30">
        <f>VLOOKUP(Data!D120,original_projection,3,TRUE)</f>
        <v>0.04</v>
      </c>
      <c r="F132" s="30">
        <f>VLOOKUP(Data!E120,original_projection,3,TRUE)</f>
        <v>0</v>
      </c>
      <c r="G132" s="30">
        <f>VLOOKUP(Data!F120,original_projection,3,TRUE)</f>
        <v>0.04</v>
      </c>
      <c r="H132" s="30">
        <f>VLOOKUP(Data!G120,original_projection,3,TRUE)</f>
        <v>0.04</v>
      </c>
      <c r="I132" s="30">
        <f>VLOOKUP(Data!H120,original_projection,3,TRUE)</f>
        <v>-0.01</v>
      </c>
      <c r="J132" s="30">
        <f>VLOOKUP(Data!I120,original_projection,3,TRUE)</f>
        <v>-0.02</v>
      </c>
      <c r="K132" s="30">
        <f>VLOOKUP(Data!J120,original_projection,3,TRUE)</f>
        <v>0.04</v>
      </c>
      <c r="L132" s="30">
        <f>VLOOKUP(Data!K120,original_projection,3,TRUE)</f>
        <v>0.02</v>
      </c>
      <c r="M132" s="30">
        <f>VLOOKUP(Data!L120,original_projection,3,TRUE)</f>
        <v>0</v>
      </c>
      <c r="N132" s="30">
        <f>VLOOKUP(Data!M120,original_projection,3,TRUE)</f>
        <v>0</v>
      </c>
      <c r="O132" s="30">
        <f>VLOOKUP(Data!N120,original_projection,3,TRUE)</f>
        <v>0.04</v>
      </c>
      <c r="P132" s="30">
        <f>VLOOKUP(Data!O120,original_projection,3,TRUE)</f>
        <v>-0.01</v>
      </c>
      <c r="Q132" s="30">
        <f>VLOOKUP(Data!P120,original_projection,3,TRUE)</f>
        <v>0.02</v>
      </c>
      <c r="R132" s="30">
        <f>VLOOKUP(Data!Q120,original_projection,3,TRUE)</f>
        <v>0.02</v>
      </c>
      <c r="S132" s="30">
        <f>VLOOKUP(Data!R120,original_projection,3,TRUE)</f>
        <v>0</v>
      </c>
      <c r="T132" s="30">
        <f>VLOOKUP(Data!S120,original_projection,3,TRUE)</f>
        <v>-0.02</v>
      </c>
      <c r="U132" s="30">
        <f>VLOOKUP(Data!T120,original_projection,3,TRUE)</f>
        <v>0</v>
      </c>
      <c r="V132" s="30">
        <f>VLOOKUP(Data!U120,original_projection,3,TRUE)</f>
        <v>-0.01</v>
      </c>
      <c r="X132">
        <f t="shared" si="73"/>
        <v>118</v>
      </c>
      <c r="Z132" s="31">
        <f t="shared" si="74"/>
        <v>2500000</v>
      </c>
      <c r="AA132" s="28">
        <f t="shared" si="75"/>
        <v>2580500</v>
      </c>
      <c r="AB132" s="28">
        <f t="shared" si="76"/>
        <v>2509923.3250000002</v>
      </c>
      <c r="AC132" s="28">
        <f t="shared" si="77"/>
        <v>2590742.8560650004</v>
      </c>
      <c r="AD132" s="28">
        <f t="shared" si="78"/>
        <v>2571312.2846445129</v>
      </c>
      <c r="AE132" s="28">
        <f t="shared" si="79"/>
        <v>2654108.5402100664</v>
      </c>
      <c r="AF132" s="28">
        <f t="shared" si="80"/>
        <v>2739570.8352048309</v>
      </c>
      <c r="AG132" s="28">
        <f t="shared" si="81"/>
        <v>2691833.8134013866</v>
      </c>
      <c r="AH132" s="28">
        <f t="shared" si="82"/>
        <v>2618212.1586048589</v>
      </c>
      <c r="AI132" s="28">
        <f t="shared" si="83"/>
        <v>2702518.5901119355</v>
      </c>
      <c r="AJ132" s="28">
        <f t="shared" si="84"/>
        <v>2735894.6946998183</v>
      </c>
      <c r="AK132" s="28">
        <f t="shared" si="85"/>
        <v>2715375.4844895699</v>
      </c>
      <c r="AL132" s="28">
        <f t="shared" si="86"/>
        <v>2695010.1683558985</v>
      </c>
      <c r="AM132" s="28">
        <f t="shared" si="87"/>
        <v>2781789.4957769588</v>
      </c>
      <c r="AN132" s="28">
        <f t="shared" si="88"/>
        <v>2733316.8138130452</v>
      </c>
      <c r="AO132" s="28">
        <f t="shared" si="89"/>
        <v>2767073.2764636367</v>
      </c>
      <c r="AP132" s="28">
        <f t="shared" si="90"/>
        <v>2801246.6314279628</v>
      </c>
      <c r="AQ132" s="28">
        <f t="shared" si="91"/>
        <v>2780237.2816922534</v>
      </c>
      <c r="AR132" s="28">
        <f t="shared" si="92"/>
        <v>2704197.7920379704</v>
      </c>
      <c r="AS132" s="28">
        <f t="shared" si="93"/>
        <v>2683916.3085976858</v>
      </c>
      <c r="AT132" s="28">
        <f t="shared" si="94"/>
        <v>2637149.0669203708</v>
      </c>
      <c r="AU132" s="19"/>
      <c r="AV132" s="27">
        <f t="shared" si="71"/>
        <v>156</v>
      </c>
      <c r="AW132" s="19"/>
      <c r="AX132" s="46">
        <f t="shared" si="95"/>
        <v>405747.57746235078</v>
      </c>
    </row>
    <row r="133" spans="1:50" x14ac:dyDescent="0.2">
      <c r="A133">
        <f t="shared" si="72"/>
        <v>119</v>
      </c>
      <c r="C133" s="30">
        <f>VLOOKUP(Data!B121,original_projection,3,TRUE)</f>
        <v>-0.02</v>
      </c>
      <c r="D133" s="30">
        <f>VLOOKUP(Data!C121,original_projection,3,TRUE)</f>
        <v>-0.01</v>
      </c>
      <c r="E133" s="30">
        <f>VLOOKUP(Data!D121,original_projection,3,TRUE)</f>
        <v>-0.02</v>
      </c>
      <c r="F133" s="30">
        <f>VLOOKUP(Data!E121,original_projection,3,TRUE)</f>
        <v>0</v>
      </c>
      <c r="G133" s="30">
        <f>VLOOKUP(Data!F121,original_projection,3,TRUE)</f>
        <v>0.04</v>
      </c>
      <c r="H133" s="30">
        <f>VLOOKUP(Data!G121,original_projection,3,TRUE)</f>
        <v>-0.01</v>
      </c>
      <c r="I133" s="30">
        <f>VLOOKUP(Data!H121,original_projection,3,TRUE)</f>
        <v>-0.02</v>
      </c>
      <c r="J133" s="30">
        <f>VLOOKUP(Data!I121,original_projection,3,TRUE)</f>
        <v>-0.02</v>
      </c>
      <c r="K133" s="30">
        <f>VLOOKUP(Data!J121,original_projection,3,TRUE)</f>
        <v>-0.02</v>
      </c>
      <c r="L133" s="30">
        <f>VLOOKUP(Data!K121,original_projection,3,TRUE)</f>
        <v>-0.02</v>
      </c>
      <c r="M133" s="30">
        <f>VLOOKUP(Data!L121,original_projection,3,TRUE)</f>
        <v>-0.01</v>
      </c>
      <c r="N133" s="30">
        <f>VLOOKUP(Data!M121,original_projection,3,TRUE)</f>
        <v>0.04</v>
      </c>
      <c r="O133" s="30">
        <f>VLOOKUP(Data!N121,original_projection,3,TRUE)</f>
        <v>0.02</v>
      </c>
      <c r="P133" s="30">
        <f>VLOOKUP(Data!O121,original_projection,3,TRUE)</f>
        <v>-0.02</v>
      </c>
      <c r="Q133" s="30">
        <f>VLOOKUP(Data!P121,original_projection,3,TRUE)</f>
        <v>0.04</v>
      </c>
      <c r="R133" s="30">
        <f>VLOOKUP(Data!Q121,original_projection,3,TRUE)</f>
        <v>-0.02</v>
      </c>
      <c r="S133" s="30">
        <f>VLOOKUP(Data!R121,original_projection,3,TRUE)</f>
        <v>0.04</v>
      </c>
      <c r="T133" s="30">
        <f>VLOOKUP(Data!S121,original_projection,3,TRUE)</f>
        <v>-0.02</v>
      </c>
      <c r="U133" s="30">
        <f>VLOOKUP(Data!T121,original_projection,3,TRUE)</f>
        <v>-0.01</v>
      </c>
      <c r="V133" s="30">
        <f>VLOOKUP(Data!U121,original_projection,3,TRUE)</f>
        <v>-0.02</v>
      </c>
      <c r="X133">
        <f t="shared" si="73"/>
        <v>119</v>
      </c>
      <c r="Z133" s="31">
        <f t="shared" si="74"/>
        <v>2500000</v>
      </c>
      <c r="AA133" s="28">
        <f t="shared" si="75"/>
        <v>2431625</v>
      </c>
      <c r="AB133" s="28">
        <f t="shared" si="76"/>
        <v>2389253.9343750002</v>
      </c>
      <c r="AC133" s="28">
        <f t="shared" si="77"/>
        <v>2323907.8392698439</v>
      </c>
      <c r="AD133" s="28">
        <f t="shared" si="78"/>
        <v>2306478.5304753203</v>
      </c>
      <c r="AE133" s="28">
        <f t="shared" si="79"/>
        <v>2380747.1391566256</v>
      </c>
      <c r="AF133" s="28">
        <f t="shared" si="80"/>
        <v>2339262.6202568216</v>
      </c>
      <c r="AG133" s="28">
        <f t="shared" si="81"/>
        <v>2275283.7875927975</v>
      </c>
      <c r="AH133" s="28">
        <f t="shared" si="82"/>
        <v>2213054.7760021347</v>
      </c>
      <c r="AI133" s="28">
        <f t="shared" si="83"/>
        <v>2152527.7278784765</v>
      </c>
      <c r="AJ133" s="28">
        <f t="shared" si="84"/>
        <v>2093656.0945210001</v>
      </c>
      <c r="AK133" s="28">
        <f t="shared" si="85"/>
        <v>2057174.1370739716</v>
      </c>
      <c r="AL133" s="28">
        <f t="shared" si="86"/>
        <v>2123415.1442877534</v>
      </c>
      <c r="AM133" s="28">
        <f t="shared" si="87"/>
        <v>2149639.3213197072</v>
      </c>
      <c r="AN133" s="28">
        <f t="shared" si="88"/>
        <v>2090846.6858816133</v>
      </c>
      <c r="AO133" s="28">
        <f t="shared" si="89"/>
        <v>2158171.9491670011</v>
      </c>
      <c r="AP133" s="28">
        <f t="shared" si="90"/>
        <v>2099145.9463572833</v>
      </c>
      <c r="AQ133" s="28">
        <f t="shared" si="91"/>
        <v>2166738.445829988</v>
      </c>
      <c r="AR133" s="28">
        <f t="shared" si="92"/>
        <v>2107478.1493365378</v>
      </c>
      <c r="AS133" s="28">
        <f t="shared" si="93"/>
        <v>2070755.3425843487</v>
      </c>
      <c r="AT133" s="28">
        <f t="shared" si="94"/>
        <v>2014120.1839646669</v>
      </c>
      <c r="AU133" s="19"/>
      <c r="AV133" s="27">
        <f t="shared" si="71"/>
        <v>7</v>
      </c>
      <c r="AW133" s="19"/>
      <c r="AX133" s="46">
        <f t="shared" si="95"/>
        <v>332065.10898234934</v>
      </c>
    </row>
    <row r="134" spans="1:50" x14ac:dyDescent="0.2">
      <c r="A134">
        <f t="shared" si="72"/>
        <v>120</v>
      </c>
      <c r="C134" s="30">
        <f>VLOOKUP(Data!B122,original_projection,3,TRUE)</f>
        <v>0</v>
      </c>
      <c r="D134" s="30">
        <f>VLOOKUP(Data!C122,original_projection,3,TRUE)</f>
        <v>0</v>
      </c>
      <c r="E134" s="30">
        <f>VLOOKUP(Data!D122,original_projection,3,TRUE)</f>
        <v>0.02</v>
      </c>
      <c r="F134" s="30">
        <f>VLOOKUP(Data!E122,original_projection,3,TRUE)</f>
        <v>0</v>
      </c>
      <c r="G134" s="30">
        <f>VLOOKUP(Data!F122,original_projection,3,TRUE)</f>
        <v>-0.02</v>
      </c>
      <c r="H134" s="30">
        <f>VLOOKUP(Data!G122,original_projection,3,TRUE)</f>
        <v>0.04</v>
      </c>
      <c r="I134" s="30">
        <f>VLOOKUP(Data!H122,original_projection,3,TRUE)</f>
        <v>0</v>
      </c>
      <c r="J134" s="30">
        <f>VLOOKUP(Data!I122,original_projection,3,TRUE)</f>
        <v>-0.01</v>
      </c>
      <c r="K134" s="30">
        <f>VLOOKUP(Data!J122,original_projection,3,TRUE)</f>
        <v>0.04</v>
      </c>
      <c r="L134" s="30">
        <f>VLOOKUP(Data!K122,original_projection,3,TRUE)</f>
        <v>0.02</v>
      </c>
      <c r="M134" s="30">
        <f>VLOOKUP(Data!L122,original_projection,3,TRUE)</f>
        <v>0</v>
      </c>
      <c r="N134" s="30">
        <f>VLOOKUP(Data!M122,original_projection,3,TRUE)</f>
        <v>0</v>
      </c>
      <c r="O134" s="30">
        <f>VLOOKUP(Data!N122,original_projection,3,TRUE)</f>
        <v>-0.01</v>
      </c>
      <c r="P134" s="30">
        <f>VLOOKUP(Data!O122,original_projection,3,TRUE)</f>
        <v>0</v>
      </c>
      <c r="Q134" s="30">
        <f>VLOOKUP(Data!P122,original_projection,3,TRUE)</f>
        <v>0.02</v>
      </c>
      <c r="R134" s="30">
        <f>VLOOKUP(Data!Q122,original_projection,3,TRUE)</f>
        <v>0.02</v>
      </c>
      <c r="S134" s="30">
        <f>VLOOKUP(Data!R122,original_projection,3,TRUE)</f>
        <v>0.04</v>
      </c>
      <c r="T134" s="30">
        <f>VLOOKUP(Data!S122,original_projection,3,TRUE)</f>
        <v>0.04</v>
      </c>
      <c r="U134" s="30">
        <f>VLOOKUP(Data!T122,original_projection,3,TRUE)</f>
        <v>-0.02</v>
      </c>
      <c r="V134" s="30">
        <f>VLOOKUP(Data!U122,original_projection,3,TRUE)</f>
        <v>-0.02</v>
      </c>
      <c r="X134">
        <f t="shared" si="73"/>
        <v>120</v>
      </c>
      <c r="Z134" s="31">
        <f t="shared" si="74"/>
        <v>2500000</v>
      </c>
      <c r="AA134" s="28">
        <f t="shared" si="75"/>
        <v>2481250</v>
      </c>
      <c r="AB134" s="28">
        <f t="shared" si="76"/>
        <v>2462640.625</v>
      </c>
      <c r="AC134" s="28">
        <f t="shared" si="77"/>
        <v>2493054.2367187501</v>
      </c>
      <c r="AD134" s="28">
        <f t="shared" si="78"/>
        <v>2474356.3299433594</v>
      </c>
      <c r="AE134" s="28">
        <f t="shared" si="79"/>
        <v>2406682.6843194086</v>
      </c>
      <c r="AF134" s="28">
        <f t="shared" si="80"/>
        <v>2484177.8667544937</v>
      </c>
      <c r="AG134" s="28">
        <f t="shared" si="81"/>
        <v>2465546.532753835</v>
      </c>
      <c r="AH134" s="28">
        <f t="shared" si="82"/>
        <v>2422584.3844205993</v>
      </c>
      <c r="AI134" s="28">
        <f t="shared" si="83"/>
        <v>2500591.6015989431</v>
      </c>
      <c r="AJ134" s="28">
        <f t="shared" si="84"/>
        <v>2531473.9078786899</v>
      </c>
      <c r="AK134" s="28">
        <f t="shared" si="85"/>
        <v>2512487.8535695998</v>
      </c>
      <c r="AL134" s="28">
        <f t="shared" si="86"/>
        <v>2493644.1946678278</v>
      </c>
      <c r="AM134" s="28">
        <f t="shared" si="87"/>
        <v>2450192.444575741</v>
      </c>
      <c r="AN134" s="28">
        <f t="shared" si="88"/>
        <v>2431816.0012414232</v>
      </c>
      <c r="AO134" s="28">
        <f t="shared" si="89"/>
        <v>2461848.9288567547</v>
      </c>
      <c r="AP134" s="28">
        <f t="shared" si="90"/>
        <v>2492252.7631281358</v>
      </c>
      <c r="AQ134" s="28">
        <f t="shared" si="91"/>
        <v>2572503.3021008619</v>
      </c>
      <c r="AR134" s="28">
        <f t="shared" si="92"/>
        <v>2655337.9084285097</v>
      </c>
      <c r="AS134" s="28">
        <f t="shared" si="93"/>
        <v>2582714.4166329899</v>
      </c>
      <c r="AT134" s="28">
        <f t="shared" si="94"/>
        <v>2512077.1773380777</v>
      </c>
      <c r="AU134" s="19"/>
      <c r="AV134" s="27">
        <f t="shared" si="71"/>
        <v>136</v>
      </c>
      <c r="AW134" s="19"/>
      <c r="AX134" s="46">
        <f t="shared" si="95"/>
        <v>376981.61078031233</v>
      </c>
    </row>
    <row r="135" spans="1:50" x14ac:dyDescent="0.2">
      <c r="A135">
        <f t="shared" si="72"/>
        <v>121</v>
      </c>
      <c r="C135" s="30">
        <f>VLOOKUP(Data!B123,original_projection,3,TRUE)</f>
        <v>0.04</v>
      </c>
      <c r="D135" s="30">
        <f>VLOOKUP(Data!C123,original_projection,3,TRUE)</f>
        <v>0</v>
      </c>
      <c r="E135" s="30">
        <f>VLOOKUP(Data!D123,original_projection,3,TRUE)</f>
        <v>0.02</v>
      </c>
      <c r="F135" s="30">
        <f>VLOOKUP(Data!E123,original_projection,3,TRUE)</f>
        <v>-0.01</v>
      </c>
      <c r="G135" s="30">
        <f>VLOOKUP(Data!F123,original_projection,3,TRUE)</f>
        <v>0.04</v>
      </c>
      <c r="H135" s="30">
        <f>VLOOKUP(Data!G123,original_projection,3,TRUE)</f>
        <v>-0.02</v>
      </c>
      <c r="I135" s="30">
        <f>VLOOKUP(Data!H123,original_projection,3,TRUE)</f>
        <v>-0.01</v>
      </c>
      <c r="J135" s="30">
        <f>VLOOKUP(Data!I123,original_projection,3,TRUE)</f>
        <v>-0.01</v>
      </c>
      <c r="K135" s="30">
        <f>VLOOKUP(Data!J123,original_projection,3,TRUE)</f>
        <v>-0.01</v>
      </c>
      <c r="L135" s="30">
        <f>VLOOKUP(Data!K123,original_projection,3,TRUE)</f>
        <v>-0.02</v>
      </c>
      <c r="M135" s="30">
        <f>VLOOKUP(Data!L123,original_projection,3,TRUE)</f>
        <v>-0.02</v>
      </c>
      <c r="N135" s="30">
        <f>VLOOKUP(Data!M123,original_projection,3,TRUE)</f>
        <v>-0.01</v>
      </c>
      <c r="O135" s="30">
        <f>VLOOKUP(Data!N123,original_projection,3,TRUE)</f>
        <v>0.02</v>
      </c>
      <c r="P135" s="30">
        <f>VLOOKUP(Data!O123,original_projection,3,TRUE)</f>
        <v>0</v>
      </c>
      <c r="Q135" s="30">
        <f>VLOOKUP(Data!P123,original_projection,3,TRUE)</f>
        <v>0</v>
      </c>
      <c r="R135" s="30">
        <f>VLOOKUP(Data!Q123,original_projection,3,TRUE)</f>
        <v>-0.02</v>
      </c>
      <c r="S135" s="30">
        <f>VLOOKUP(Data!R123,original_projection,3,TRUE)</f>
        <v>-0.02</v>
      </c>
      <c r="T135" s="30">
        <f>VLOOKUP(Data!S123,original_projection,3,TRUE)</f>
        <v>-0.02</v>
      </c>
      <c r="U135" s="30">
        <f>VLOOKUP(Data!T123,original_projection,3,TRUE)</f>
        <v>0</v>
      </c>
      <c r="V135" s="30">
        <f>VLOOKUP(Data!U123,original_projection,3,TRUE)</f>
        <v>-0.01</v>
      </c>
      <c r="X135">
        <f t="shared" si="73"/>
        <v>121</v>
      </c>
      <c r="Z135" s="31">
        <f t="shared" si="74"/>
        <v>2500000</v>
      </c>
      <c r="AA135" s="28">
        <f t="shared" si="75"/>
        <v>2580500</v>
      </c>
      <c r="AB135" s="28">
        <f t="shared" si="76"/>
        <v>2561146.25</v>
      </c>
      <c r="AC135" s="28">
        <f t="shared" si="77"/>
        <v>2592776.4061874999</v>
      </c>
      <c r="AD135" s="28">
        <f t="shared" si="78"/>
        <v>2547597.2773096827</v>
      </c>
      <c r="AE135" s="28">
        <f t="shared" si="79"/>
        <v>2629629.9096390549</v>
      </c>
      <c r="AF135" s="28">
        <f t="shared" si="80"/>
        <v>2557709.531610427</v>
      </c>
      <c r="AG135" s="28">
        <f t="shared" si="81"/>
        <v>2513141.4430221156</v>
      </c>
      <c r="AH135" s="28">
        <f t="shared" si="82"/>
        <v>2469349.9533774555</v>
      </c>
      <c r="AI135" s="28">
        <f t="shared" si="83"/>
        <v>2426321.5304398532</v>
      </c>
      <c r="AJ135" s="28">
        <f t="shared" si="84"/>
        <v>2359961.6365823234</v>
      </c>
      <c r="AK135" s="28">
        <f t="shared" si="85"/>
        <v>2295416.6858217968</v>
      </c>
      <c r="AL135" s="28">
        <f t="shared" si="86"/>
        <v>2255419.0500713517</v>
      </c>
      <c r="AM135" s="28">
        <f t="shared" si="87"/>
        <v>2283273.4753397331</v>
      </c>
      <c r="AN135" s="28">
        <f t="shared" si="88"/>
        <v>2266148.9242746853</v>
      </c>
      <c r="AO135" s="28">
        <f t="shared" si="89"/>
        <v>2249152.8073426252</v>
      </c>
      <c r="AP135" s="28">
        <f t="shared" si="90"/>
        <v>2187638.4780618045</v>
      </c>
      <c r="AQ135" s="28">
        <f t="shared" si="91"/>
        <v>2127806.565686814</v>
      </c>
      <c r="AR135" s="28">
        <f t="shared" si="92"/>
        <v>2069611.0561152797</v>
      </c>
      <c r="AS135" s="28">
        <f t="shared" si="93"/>
        <v>2054088.9731944152</v>
      </c>
      <c r="AT135" s="28">
        <f t="shared" si="94"/>
        <v>2018296.4728365026</v>
      </c>
      <c r="AU135" s="19"/>
      <c r="AV135" s="27">
        <f t="shared" si="71"/>
        <v>8</v>
      </c>
      <c r="AW135" s="19"/>
      <c r="AX135" s="46">
        <f t="shared" si="95"/>
        <v>355503.67577012652</v>
      </c>
    </row>
    <row r="136" spans="1:50" x14ac:dyDescent="0.2">
      <c r="A136">
        <f t="shared" si="72"/>
        <v>122</v>
      </c>
      <c r="C136" s="30">
        <f>VLOOKUP(Data!B124,original_projection,3,TRUE)</f>
        <v>-0.02</v>
      </c>
      <c r="D136" s="30">
        <f>VLOOKUP(Data!C124,original_projection,3,TRUE)</f>
        <v>0.02</v>
      </c>
      <c r="E136" s="30">
        <f>VLOOKUP(Data!D124,original_projection,3,TRUE)</f>
        <v>0</v>
      </c>
      <c r="F136" s="30">
        <f>VLOOKUP(Data!E124,original_projection,3,TRUE)</f>
        <v>0.02</v>
      </c>
      <c r="G136" s="30">
        <f>VLOOKUP(Data!F124,original_projection,3,TRUE)</f>
        <v>-0.02</v>
      </c>
      <c r="H136" s="30">
        <f>VLOOKUP(Data!G124,original_projection,3,TRUE)</f>
        <v>0.04</v>
      </c>
      <c r="I136" s="30">
        <f>VLOOKUP(Data!H124,original_projection,3,TRUE)</f>
        <v>-0.02</v>
      </c>
      <c r="J136" s="30">
        <f>VLOOKUP(Data!I124,original_projection,3,TRUE)</f>
        <v>0</v>
      </c>
      <c r="K136" s="30">
        <f>VLOOKUP(Data!J124,original_projection,3,TRUE)</f>
        <v>0.04</v>
      </c>
      <c r="L136" s="30">
        <f>VLOOKUP(Data!K124,original_projection,3,TRUE)</f>
        <v>0.04</v>
      </c>
      <c r="M136" s="30">
        <f>VLOOKUP(Data!L124,original_projection,3,TRUE)</f>
        <v>0.04</v>
      </c>
      <c r="N136" s="30">
        <f>VLOOKUP(Data!M124,original_projection,3,TRUE)</f>
        <v>-0.01</v>
      </c>
      <c r="O136" s="30">
        <f>VLOOKUP(Data!N124,original_projection,3,TRUE)</f>
        <v>0</v>
      </c>
      <c r="P136" s="30">
        <f>VLOOKUP(Data!O124,original_projection,3,TRUE)</f>
        <v>0.02</v>
      </c>
      <c r="Q136" s="30">
        <f>VLOOKUP(Data!P124,original_projection,3,TRUE)</f>
        <v>0</v>
      </c>
      <c r="R136" s="30">
        <f>VLOOKUP(Data!Q124,original_projection,3,TRUE)</f>
        <v>0</v>
      </c>
      <c r="S136" s="30">
        <f>VLOOKUP(Data!R124,original_projection,3,TRUE)</f>
        <v>0.02</v>
      </c>
      <c r="T136" s="30">
        <f>VLOOKUP(Data!S124,original_projection,3,TRUE)</f>
        <v>0.04</v>
      </c>
      <c r="U136" s="30">
        <f>VLOOKUP(Data!T124,original_projection,3,TRUE)</f>
        <v>-0.01</v>
      </c>
      <c r="V136" s="30">
        <f>VLOOKUP(Data!U124,original_projection,3,TRUE)</f>
        <v>-0.02</v>
      </c>
      <c r="X136">
        <f t="shared" si="73"/>
        <v>122</v>
      </c>
      <c r="Z136" s="31">
        <f t="shared" si="74"/>
        <v>2500000</v>
      </c>
      <c r="AA136" s="28">
        <f t="shared" si="75"/>
        <v>2431625</v>
      </c>
      <c r="AB136" s="28">
        <f t="shared" si="76"/>
        <v>2461655.5687500001</v>
      </c>
      <c r="AC136" s="28">
        <f t="shared" si="77"/>
        <v>2443193.1519843754</v>
      </c>
      <c r="AD136" s="28">
        <f t="shared" si="78"/>
        <v>2473366.5874113827</v>
      </c>
      <c r="AE136" s="28">
        <f t="shared" si="79"/>
        <v>2405720.0112456814</v>
      </c>
      <c r="AF136" s="28">
        <f t="shared" si="80"/>
        <v>2483184.1956077926</v>
      </c>
      <c r="AG136" s="28">
        <f t="shared" si="81"/>
        <v>2415269.1078579198</v>
      </c>
      <c r="AH136" s="28">
        <f t="shared" si="82"/>
        <v>2397154.5895489855</v>
      </c>
      <c r="AI136" s="28">
        <f t="shared" si="83"/>
        <v>2474342.9673324628</v>
      </c>
      <c r="AJ136" s="28">
        <f t="shared" si="84"/>
        <v>2554016.8108805683</v>
      </c>
      <c r="AK136" s="28">
        <f t="shared" si="85"/>
        <v>2636256.1521909228</v>
      </c>
      <c r="AL136" s="28">
        <f t="shared" si="86"/>
        <v>2590319.3887389959</v>
      </c>
      <c r="AM136" s="28">
        <f t="shared" si="87"/>
        <v>2570891.9933234537</v>
      </c>
      <c r="AN136" s="28">
        <f t="shared" si="88"/>
        <v>2602642.5094409985</v>
      </c>
      <c r="AO136" s="28">
        <f t="shared" si="89"/>
        <v>2583122.6906201914</v>
      </c>
      <c r="AP136" s="28">
        <f t="shared" si="90"/>
        <v>2563749.2704405403</v>
      </c>
      <c r="AQ136" s="28">
        <f t="shared" si="91"/>
        <v>2595411.573930481</v>
      </c>
      <c r="AR136" s="28">
        <f t="shared" si="92"/>
        <v>2678983.8266110425</v>
      </c>
      <c r="AS136" s="28">
        <f t="shared" si="93"/>
        <v>2632302.5334323449</v>
      </c>
      <c r="AT136" s="28">
        <f t="shared" si="94"/>
        <v>2560309.0591429705</v>
      </c>
      <c r="AU136" s="19"/>
      <c r="AV136" s="27">
        <f t="shared" si="71"/>
        <v>148</v>
      </c>
      <c r="AW136" s="19"/>
      <c r="AX136" s="46">
        <f t="shared" si="95"/>
        <v>382016.50117247686</v>
      </c>
    </row>
    <row r="137" spans="1:50" x14ac:dyDescent="0.2">
      <c r="A137">
        <f t="shared" si="72"/>
        <v>123</v>
      </c>
      <c r="C137" s="30">
        <f>VLOOKUP(Data!B125,original_projection,3,TRUE)</f>
        <v>-0.02</v>
      </c>
      <c r="D137" s="30">
        <f>VLOOKUP(Data!C125,original_projection,3,TRUE)</f>
        <v>-0.02</v>
      </c>
      <c r="E137" s="30">
        <f>VLOOKUP(Data!D125,original_projection,3,TRUE)</f>
        <v>0.02</v>
      </c>
      <c r="F137" s="30">
        <f>VLOOKUP(Data!E125,original_projection,3,TRUE)</f>
        <v>0</v>
      </c>
      <c r="G137" s="30">
        <f>VLOOKUP(Data!F125,original_projection,3,TRUE)</f>
        <v>-0.02</v>
      </c>
      <c r="H137" s="30">
        <f>VLOOKUP(Data!G125,original_projection,3,TRUE)</f>
        <v>0.04</v>
      </c>
      <c r="I137" s="30">
        <f>VLOOKUP(Data!H125,original_projection,3,TRUE)</f>
        <v>-0.02</v>
      </c>
      <c r="J137" s="30">
        <f>VLOOKUP(Data!I125,original_projection,3,TRUE)</f>
        <v>0.04</v>
      </c>
      <c r="K137" s="30">
        <f>VLOOKUP(Data!J125,original_projection,3,TRUE)</f>
        <v>-0.02</v>
      </c>
      <c r="L137" s="30">
        <f>VLOOKUP(Data!K125,original_projection,3,TRUE)</f>
        <v>-0.01</v>
      </c>
      <c r="M137" s="30">
        <f>VLOOKUP(Data!L125,original_projection,3,TRUE)</f>
        <v>0</v>
      </c>
      <c r="N137" s="30">
        <f>VLOOKUP(Data!M125,original_projection,3,TRUE)</f>
        <v>-0.02</v>
      </c>
      <c r="O137" s="30">
        <f>VLOOKUP(Data!N125,original_projection,3,TRUE)</f>
        <v>-0.02</v>
      </c>
      <c r="P137" s="30">
        <f>VLOOKUP(Data!O125,original_projection,3,TRUE)</f>
        <v>-0.02</v>
      </c>
      <c r="Q137" s="30">
        <f>VLOOKUP(Data!P125,original_projection,3,TRUE)</f>
        <v>0</v>
      </c>
      <c r="R137" s="30">
        <f>VLOOKUP(Data!Q125,original_projection,3,TRUE)</f>
        <v>0.02</v>
      </c>
      <c r="S137" s="30">
        <f>VLOOKUP(Data!R125,original_projection,3,TRUE)</f>
        <v>0.02</v>
      </c>
      <c r="T137" s="30">
        <f>VLOOKUP(Data!S125,original_projection,3,TRUE)</f>
        <v>0</v>
      </c>
      <c r="U137" s="30">
        <f>VLOOKUP(Data!T125,original_projection,3,TRUE)</f>
        <v>0.04</v>
      </c>
      <c r="V137" s="30">
        <f>VLOOKUP(Data!U125,original_projection,3,TRUE)</f>
        <v>-0.01</v>
      </c>
      <c r="X137">
        <f t="shared" si="73"/>
        <v>123</v>
      </c>
      <c r="Z137" s="31">
        <f t="shared" si="74"/>
        <v>2500000</v>
      </c>
      <c r="AA137" s="28">
        <f t="shared" si="75"/>
        <v>2431625</v>
      </c>
      <c r="AB137" s="28">
        <f t="shared" si="76"/>
        <v>2365120.0562499999</v>
      </c>
      <c r="AC137" s="28">
        <f t="shared" si="77"/>
        <v>2394329.2889446872</v>
      </c>
      <c r="AD137" s="28">
        <f t="shared" si="78"/>
        <v>2376371.8192776022</v>
      </c>
      <c r="AE137" s="28">
        <f t="shared" si="79"/>
        <v>2311378.0500203599</v>
      </c>
      <c r="AF137" s="28">
        <f t="shared" si="80"/>
        <v>2385804.4232310154</v>
      </c>
      <c r="AG137" s="28">
        <f t="shared" si="81"/>
        <v>2320552.6722556469</v>
      </c>
      <c r="AH137" s="28">
        <f t="shared" si="82"/>
        <v>2395274.4683022788</v>
      </c>
      <c r="AI137" s="28">
        <f t="shared" si="83"/>
        <v>2329763.7115942114</v>
      </c>
      <c r="AJ137" s="28">
        <f t="shared" si="84"/>
        <v>2289167.5789196822</v>
      </c>
      <c r="AK137" s="28">
        <f t="shared" si="85"/>
        <v>2271998.8220777847</v>
      </c>
      <c r="AL137" s="28">
        <f t="shared" si="86"/>
        <v>2209859.6542939576</v>
      </c>
      <c r="AM137" s="28">
        <f t="shared" si="87"/>
        <v>2149419.9927490181</v>
      </c>
      <c r="AN137" s="28">
        <f t="shared" si="88"/>
        <v>2090633.3559473325</v>
      </c>
      <c r="AO137" s="28">
        <f t="shared" si="89"/>
        <v>2074953.6057777277</v>
      </c>
      <c r="AP137" s="28">
        <f t="shared" si="90"/>
        <v>2100579.2828090829</v>
      </c>
      <c r="AQ137" s="28">
        <f t="shared" si="91"/>
        <v>2126521.4369517756</v>
      </c>
      <c r="AR137" s="28">
        <f t="shared" si="92"/>
        <v>2110572.5261746375</v>
      </c>
      <c r="AS137" s="28">
        <f t="shared" si="93"/>
        <v>2178532.9615174611</v>
      </c>
      <c r="AT137" s="28">
        <f t="shared" si="94"/>
        <v>2140572.0246630195</v>
      </c>
      <c r="AU137" s="19"/>
      <c r="AV137" s="27">
        <f t="shared" si="71"/>
        <v>19</v>
      </c>
      <c r="AW137" s="19"/>
      <c r="AX137" s="46">
        <f t="shared" si="95"/>
        <v>340451.11384199449</v>
      </c>
    </row>
    <row r="138" spans="1:50" x14ac:dyDescent="0.2">
      <c r="A138">
        <f t="shared" si="72"/>
        <v>124</v>
      </c>
      <c r="C138" s="30">
        <f>VLOOKUP(Data!B126,original_projection,3,TRUE)</f>
        <v>0.04</v>
      </c>
      <c r="D138" s="30">
        <f>VLOOKUP(Data!C126,original_projection,3,TRUE)</f>
        <v>-0.01</v>
      </c>
      <c r="E138" s="30">
        <f>VLOOKUP(Data!D126,original_projection,3,TRUE)</f>
        <v>0.04</v>
      </c>
      <c r="F138" s="30">
        <f>VLOOKUP(Data!E126,original_projection,3,TRUE)</f>
        <v>-0.01</v>
      </c>
      <c r="G138" s="30">
        <f>VLOOKUP(Data!F126,original_projection,3,TRUE)</f>
        <v>0.02</v>
      </c>
      <c r="H138" s="30">
        <f>VLOOKUP(Data!G126,original_projection,3,TRUE)</f>
        <v>-0.01</v>
      </c>
      <c r="I138" s="30">
        <f>VLOOKUP(Data!H126,original_projection,3,TRUE)</f>
        <v>-0.01</v>
      </c>
      <c r="J138" s="30">
        <f>VLOOKUP(Data!I126,original_projection,3,TRUE)</f>
        <v>-0.01</v>
      </c>
      <c r="K138" s="30">
        <f>VLOOKUP(Data!J126,original_projection,3,TRUE)</f>
        <v>-0.02</v>
      </c>
      <c r="L138" s="30">
        <f>VLOOKUP(Data!K126,original_projection,3,TRUE)</f>
        <v>0.04</v>
      </c>
      <c r="M138" s="30">
        <f>VLOOKUP(Data!L126,original_projection,3,TRUE)</f>
        <v>0</v>
      </c>
      <c r="N138" s="30">
        <f>VLOOKUP(Data!M126,original_projection,3,TRUE)</f>
        <v>-0.01</v>
      </c>
      <c r="O138" s="30">
        <f>VLOOKUP(Data!N126,original_projection,3,TRUE)</f>
        <v>-0.02</v>
      </c>
      <c r="P138" s="30">
        <f>VLOOKUP(Data!O126,original_projection,3,TRUE)</f>
        <v>0</v>
      </c>
      <c r="Q138" s="30">
        <f>VLOOKUP(Data!P126,original_projection,3,TRUE)</f>
        <v>-0.02</v>
      </c>
      <c r="R138" s="30">
        <f>VLOOKUP(Data!Q126,original_projection,3,TRUE)</f>
        <v>-0.02</v>
      </c>
      <c r="S138" s="30">
        <f>VLOOKUP(Data!R126,original_projection,3,TRUE)</f>
        <v>-0.01</v>
      </c>
      <c r="T138" s="30">
        <f>VLOOKUP(Data!S126,original_projection,3,TRUE)</f>
        <v>-0.01</v>
      </c>
      <c r="U138" s="30">
        <f>VLOOKUP(Data!T126,original_projection,3,TRUE)</f>
        <v>0</v>
      </c>
      <c r="V138" s="30">
        <f>VLOOKUP(Data!U126,original_projection,3,TRUE)</f>
        <v>0.02</v>
      </c>
      <c r="X138">
        <f t="shared" si="73"/>
        <v>124</v>
      </c>
      <c r="Z138" s="31">
        <f t="shared" si="74"/>
        <v>2500000</v>
      </c>
      <c r="AA138" s="28">
        <f t="shared" si="75"/>
        <v>2580500</v>
      </c>
      <c r="AB138" s="28">
        <f t="shared" si="76"/>
        <v>2535534.7875000001</v>
      </c>
      <c r="AC138" s="28">
        <f t="shared" si="77"/>
        <v>2617179.0076575</v>
      </c>
      <c r="AD138" s="28">
        <f t="shared" si="78"/>
        <v>2571574.6634490681</v>
      </c>
      <c r="AE138" s="28">
        <f t="shared" si="79"/>
        <v>2603333.6105426643</v>
      </c>
      <c r="AF138" s="28">
        <f t="shared" si="80"/>
        <v>2557970.5223789583</v>
      </c>
      <c r="AG138" s="28">
        <f t="shared" si="81"/>
        <v>2513397.8860265054</v>
      </c>
      <c r="AH138" s="28">
        <f t="shared" si="82"/>
        <v>2469601.9278624938</v>
      </c>
      <c r="AI138" s="28">
        <f t="shared" si="83"/>
        <v>2402058.3151354543</v>
      </c>
      <c r="AJ138" s="28">
        <f t="shared" si="84"/>
        <v>2479404.5928828162</v>
      </c>
      <c r="AK138" s="28">
        <f t="shared" si="85"/>
        <v>2460809.0584361954</v>
      </c>
      <c r="AL138" s="28">
        <f t="shared" si="86"/>
        <v>2417929.4605929446</v>
      </c>
      <c r="AM138" s="28">
        <f t="shared" si="87"/>
        <v>2351799.0898457277</v>
      </c>
      <c r="AN138" s="28">
        <f t="shared" si="88"/>
        <v>2334160.5966718849</v>
      </c>
      <c r="AO138" s="28">
        <f t="shared" si="89"/>
        <v>2270321.3043529089</v>
      </c>
      <c r="AP138" s="28">
        <f t="shared" si="90"/>
        <v>2208228.0166788572</v>
      </c>
      <c r="AQ138" s="28">
        <f t="shared" si="91"/>
        <v>2169749.6434882283</v>
      </c>
      <c r="AR138" s="28">
        <f t="shared" si="92"/>
        <v>2131941.7559504462</v>
      </c>
      <c r="AS138" s="28">
        <f t="shared" si="93"/>
        <v>2115952.1927808179</v>
      </c>
      <c r="AT138" s="28">
        <f t="shared" si="94"/>
        <v>2142084.202361661</v>
      </c>
      <c r="AU138" s="19"/>
      <c r="AV138" s="27">
        <f t="shared" si="71"/>
        <v>21</v>
      </c>
      <c r="AW138" s="19"/>
      <c r="AX138" s="46">
        <f t="shared" si="95"/>
        <v>362218.11562666338</v>
      </c>
    </row>
    <row r="139" spans="1:50" x14ac:dyDescent="0.2">
      <c r="A139">
        <f t="shared" si="72"/>
        <v>125</v>
      </c>
      <c r="C139" s="30">
        <f>VLOOKUP(Data!B127,original_projection,3,TRUE)</f>
        <v>0.02</v>
      </c>
      <c r="D139" s="30">
        <f>VLOOKUP(Data!C127,original_projection,3,TRUE)</f>
        <v>0.04</v>
      </c>
      <c r="E139" s="30">
        <f>VLOOKUP(Data!D127,original_projection,3,TRUE)</f>
        <v>0</v>
      </c>
      <c r="F139" s="30">
        <f>VLOOKUP(Data!E127,original_projection,3,TRUE)</f>
        <v>0.04</v>
      </c>
      <c r="G139" s="30">
        <f>VLOOKUP(Data!F127,original_projection,3,TRUE)</f>
        <v>0</v>
      </c>
      <c r="H139" s="30">
        <f>VLOOKUP(Data!G127,original_projection,3,TRUE)</f>
        <v>0.04</v>
      </c>
      <c r="I139" s="30">
        <f>VLOOKUP(Data!H127,original_projection,3,TRUE)</f>
        <v>0</v>
      </c>
      <c r="J139" s="30">
        <f>VLOOKUP(Data!I127,original_projection,3,TRUE)</f>
        <v>-0.02</v>
      </c>
      <c r="K139" s="30">
        <f>VLOOKUP(Data!J127,original_projection,3,TRUE)</f>
        <v>-0.02</v>
      </c>
      <c r="L139" s="30">
        <f>VLOOKUP(Data!K127,original_projection,3,TRUE)</f>
        <v>-0.02</v>
      </c>
      <c r="M139" s="30">
        <f>VLOOKUP(Data!L127,original_projection,3,TRUE)</f>
        <v>-0.02</v>
      </c>
      <c r="N139" s="30">
        <f>VLOOKUP(Data!M127,original_projection,3,TRUE)</f>
        <v>-0.01</v>
      </c>
      <c r="O139" s="30">
        <f>VLOOKUP(Data!N127,original_projection,3,TRUE)</f>
        <v>-0.01</v>
      </c>
      <c r="P139" s="30">
        <f>VLOOKUP(Data!O127,original_projection,3,TRUE)</f>
        <v>-0.02</v>
      </c>
      <c r="Q139" s="30">
        <f>VLOOKUP(Data!P127,original_projection,3,TRUE)</f>
        <v>-0.02</v>
      </c>
      <c r="R139" s="30">
        <f>VLOOKUP(Data!Q127,original_projection,3,TRUE)</f>
        <v>0</v>
      </c>
      <c r="S139" s="30">
        <f>VLOOKUP(Data!R127,original_projection,3,TRUE)</f>
        <v>-0.01</v>
      </c>
      <c r="T139" s="30">
        <f>VLOOKUP(Data!S127,original_projection,3,TRUE)</f>
        <v>0.02</v>
      </c>
      <c r="U139" s="30">
        <f>VLOOKUP(Data!T127,original_projection,3,TRUE)</f>
        <v>0.02</v>
      </c>
      <c r="V139" s="30">
        <f>VLOOKUP(Data!U127,original_projection,3,TRUE)</f>
        <v>0.02</v>
      </c>
      <c r="X139">
        <f t="shared" si="73"/>
        <v>125</v>
      </c>
      <c r="Z139" s="31">
        <f t="shared" si="74"/>
        <v>2500000</v>
      </c>
      <c r="AA139" s="28">
        <f t="shared" si="75"/>
        <v>2530875</v>
      </c>
      <c r="AB139" s="28">
        <f t="shared" si="76"/>
        <v>2612369.1750000003</v>
      </c>
      <c r="AC139" s="28">
        <f t="shared" si="77"/>
        <v>2592776.4061875003</v>
      </c>
      <c r="AD139" s="28">
        <f t="shared" si="78"/>
        <v>2676263.8064667382</v>
      </c>
      <c r="AE139" s="28">
        <f t="shared" si="79"/>
        <v>2656191.827918238</v>
      </c>
      <c r="AF139" s="28">
        <f t="shared" si="80"/>
        <v>2741721.2047772054</v>
      </c>
      <c r="AG139" s="28">
        <f t="shared" si="81"/>
        <v>2721158.2957413765</v>
      </c>
      <c r="AH139" s="28">
        <f t="shared" si="82"/>
        <v>2646734.6163528501</v>
      </c>
      <c r="AI139" s="28">
        <f t="shared" si="83"/>
        <v>2574346.4245956</v>
      </c>
      <c r="AJ139" s="28">
        <f t="shared" si="84"/>
        <v>2503938.0498829107</v>
      </c>
      <c r="AK139" s="28">
        <f t="shared" si="85"/>
        <v>2435455.3442186131</v>
      </c>
      <c r="AL139" s="28">
        <f t="shared" si="86"/>
        <v>2393017.5348456036</v>
      </c>
      <c r="AM139" s="28">
        <f t="shared" si="87"/>
        <v>2351319.2043009191</v>
      </c>
      <c r="AN139" s="28">
        <f t="shared" si="88"/>
        <v>2287010.6240632888</v>
      </c>
      <c r="AO139" s="28">
        <f t="shared" si="89"/>
        <v>2224460.8834951581</v>
      </c>
      <c r="AP139" s="28">
        <f t="shared" si="90"/>
        <v>2207777.4268689444</v>
      </c>
      <c r="AQ139" s="28">
        <f t="shared" si="91"/>
        <v>2169306.9052057532</v>
      </c>
      <c r="AR139" s="28">
        <f t="shared" si="92"/>
        <v>2196097.8454850442</v>
      </c>
      <c r="AS139" s="28">
        <f t="shared" si="93"/>
        <v>2223219.6538767843</v>
      </c>
      <c r="AT139" s="28">
        <f t="shared" si="94"/>
        <v>2250676.4166021626</v>
      </c>
      <c r="AU139" s="19"/>
      <c r="AV139" s="27">
        <f t="shared" si="71"/>
        <v>49</v>
      </c>
      <c r="AW139" s="19"/>
      <c r="AX139" s="46">
        <f t="shared" si="95"/>
        <v>370237.15349535039</v>
      </c>
    </row>
    <row r="140" spans="1:50" x14ac:dyDescent="0.2">
      <c r="A140">
        <f t="shared" si="72"/>
        <v>126</v>
      </c>
      <c r="C140" s="30">
        <f>VLOOKUP(Data!B128,original_projection,3,TRUE)</f>
        <v>0.04</v>
      </c>
      <c r="D140" s="30">
        <f>VLOOKUP(Data!C128,original_projection,3,TRUE)</f>
        <v>0</v>
      </c>
      <c r="E140" s="30">
        <f>VLOOKUP(Data!D128,original_projection,3,TRUE)</f>
        <v>-0.01</v>
      </c>
      <c r="F140" s="30">
        <f>VLOOKUP(Data!E128,original_projection,3,TRUE)</f>
        <v>-0.01</v>
      </c>
      <c r="G140" s="30">
        <f>VLOOKUP(Data!F128,original_projection,3,TRUE)</f>
        <v>0.04</v>
      </c>
      <c r="H140" s="30">
        <f>VLOOKUP(Data!G128,original_projection,3,TRUE)</f>
        <v>0</v>
      </c>
      <c r="I140" s="30">
        <f>VLOOKUP(Data!H128,original_projection,3,TRUE)</f>
        <v>0.04</v>
      </c>
      <c r="J140" s="30">
        <f>VLOOKUP(Data!I128,original_projection,3,TRUE)</f>
        <v>0.04</v>
      </c>
      <c r="K140" s="30">
        <f>VLOOKUP(Data!J128,original_projection,3,TRUE)</f>
        <v>0</v>
      </c>
      <c r="L140" s="30">
        <f>VLOOKUP(Data!K128,original_projection,3,TRUE)</f>
        <v>0</v>
      </c>
      <c r="M140" s="30">
        <f>VLOOKUP(Data!L128,original_projection,3,TRUE)</f>
        <v>-0.02</v>
      </c>
      <c r="N140" s="30">
        <f>VLOOKUP(Data!M128,original_projection,3,TRUE)</f>
        <v>-0.01</v>
      </c>
      <c r="O140" s="30">
        <f>VLOOKUP(Data!N128,original_projection,3,TRUE)</f>
        <v>-0.01</v>
      </c>
      <c r="P140" s="30">
        <f>VLOOKUP(Data!O128,original_projection,3,TRUE)</f>
        <v>0.04</v>
      </c>
      <c r="Q140" s="30">
        <f>VLOOKUP(Data!P128,original_projection,3,TRUE)</f>
        <v>0.02</v>
      </c>
      <c r="R140" s="30">
        <f>VLOOKUP(Data!Q128,original_projection,3,TRUE)</f>
        <v>0</v>
      </c>
      <c r="S140" s="30">
        <f>VLOOKUP(Data!R128,original_projection,3,TRUE)</f>
        <v>0.02</v>
      </c>
      <c r="T140" s="30">
        <f>VLOOKUP(Data!S128,original_projection,3,TRUE)</f>
        <v>0.04</v>
      </c>
      <c r="U140" s="30">
        <f>VLOOKUP(Data!T128,original_projection,3,TRUE)</f>
        <v>0.04</v>
      </c>
      <c r="V140" s="30">
        <f>VLOOKUP(Data!U128,original_projection,3,TRUE)</f>
        <v>0.04</v>
      </c>
      <c r="X140">
        <f t="shared" si="73"/>
        <v>126</v>
      </c>
      <c r="Z140" s="31">
        <f t="shared" si="74"/>
        <v>2500000</v>
      </c>
      <c r="AA140" s="28">
        <f t="shared" si="75"/>
        <v>2580500</v>
      </c>
      <c r="AB140" s="28">
        <f t="shared" si="76"/>
        <v>2561146.25</v>
      </c>
      <c r="AC140" s="28">
        <f t="shared" si="77"/>
        <v>2516518.2765937503</v>
      </c>
      <c r="AD140" s="28">
        <f t="shared" si="78"/>
        <v>2472667.9456241042</v>
      </c>
      <c r="AE140" s="28">
        <f t="shared" si="79"/>
        <v>2552287.8534732005</v>
      </c>
      <c r="AF140" s="28">
        <f t="shared" si="80"/>
        <v>2533145.6945721516</v>
      </c>
      <c r="AG140" s="28">
        <f t="shared" si="81"/>
        <v>2614712.9859373751</v>
      </c>
      <c r="AH140" s="28">
        <f t="shared" si="82"/>
        <v>2698906.7440845589</v>
      </c>
      <c r="AI140" s="28">
        <f t="shared" si="83"/>
        <v>2678664.9435039246</v>
      </c>
      <c r="AJ140" s="28">
        <f t="shared" si="84"/>
        <v>2658574.9564276454</v>
      </c>
      <c r="AK140" s="28">
        <f t="shared" si="85"/>
        <v>2585862.9313693494</v>
      </c>
      <c r="AL140" s="28">
        <f t="shared" si="86"/>
        <v>2540804.2697902387</v>
      </c>
      <c r="AM140" s="28">
        <f t="shared" si="87"/>
        <v>2496530.7553891442</v>
      </c>
      <c r="AN140" s="28">
        <f t="shared" si="88"/>
        <v>2576919.045712675</v>
      </c>
      <c r="AO140" s="28">
        <f t="shared" si="89"/>
        <v>2608743.9959272267</v>
      </c>
      <c r="AP140" s="28">
        <f t="shared" si="90"/>
        <v>2589178.4159577726</v>
      </c>
      <c r="AQ140" s="28">
        <f t="shared" si="91"/>
        <v>2621154.7693948513</v>
      </c>
      <c r="AR140" s="28">
        <f t="shared" si="92"/>
        <v>2705555.9529693658</v>
      </c>
      <c r="AS140" s="28">
        <f t="shared" si="93"/>
        <v>2792674.8546549794</v>
      </c>
      <c r="AT140" s="28">
        <f t="shared" si="94"/>
        <v>2882598.98497487</v>
      </c>
      <c r="AU140" s="19"/>
      <c r="AV140" s="27">
        <f t="shared" si="71"/>
        <v>190</v>
      </c>
      <c r="AW140" s="19"/>
      <c r="AX140" s="46">
        <f t="shared" si="95"/>
        <v>394965.86619413481</v>
      </c>
    </row>
    <row r="141" spans="1:50" x14ac:dyDescent="0.2">
      <c r="A141">
        <f t="shared" si="72"/>
        <v>127</v>
      </c>
      <c r="C141" s="30">
        <f>VLOOKUP(Data!B129,original_projection,3,TRUE)</f>
        <v>-0.01</v>
      </c>
      <c r="D141" s="30">
        <f>VLOOKUP(Data!C129,original_projection,3,TRUE)</f>
        <v>-0.01</v>
      </c>
      <c r="E141" s="30">
        <f>VLOOKUP(Data!D129,original_projection,3,TRUE)</f>
        <v>-0.02</v>
      </c>
      <c r="F141" s="30">
        <f>VLOOKUP(Data!E129,original_projection,3,TRUE)</f>
        <v>0.04</v>
      </c>
      <c r="G141" s="30">
        <f>VLOOKUP(Data!F129,original_projection,3,TRUE)</f>
        <v>-0.01</v>
      </c>
      <c r="H141" s="30">
        <f>VLOOKUP(Data!G129,original_projection,3,TRUE)</f>
        <v>-0.01</v>
      </c>
      <c r="I141" s="30">
        <f>VLOOKUP(Data!H129,original_projection,3,TRUE)</f>
        <v>-0.02</v>
      </c>
      <c r="J141" s="30">
        <f>VLOOKUP(Data!I129,original_projection,3,TRUE)</f>
        <v>0.04</v>
      </c>
      <c r="K141" s="30">
        <f>VLOOKUP(Data!J129,original_projection,3,TRUE)</f>
        <v>0.02</v>
      </c>
      <c r="L141" s="30">
        <f>VLOOKUP(Data!K129,original_projection,3,TRUE)</f>
        <v>-0.02</v>
      </c>
      <c r="M141" s="30">
        <f>VLOOKUP(Data!L129,original_projection,3,TRUE)</f>
        <v>-0.01</v>
      </c>
      <c r="N141" s="30">
        <f>VLOOKUP(Data!M129,original_projection,3,TRUE)</f>
        <v>-0.02</v>
      </c>
      <c r="O141" s="30">
        <f>VLOOKUP(Data!N129,original_projection,3,TRUE)</f>
        <v>-0.02</v>
      </c>
      <c r="P141" s="30">
        <f>VLOOKUP(Data!O129,original_projection,3,TRUE)</f>
        <v>0</v>
      </c>
      <c r="Q141" s="30">
        <f>VLOOKUP(Data!P129,original_projection,3,TRUE)</f>
        <v>0</v>
      </c>
      <c r="R141" s="30">
        <f>VLOOKUP(Data!Q129,original_projection,3,TRUE)</f>
        <v>0.02</v>
      </c>
      <c r="S141" s="30">
        <f>VLOOKUP(Data!R129,original_projection,3,TRUE)</f>
        <v>0.04</v>
      </c>
      <c r="T141" s="30">
        <f>VLOOKUP(Data!S129,original_projection,3,TRUE)</f>
        <v>-0.01</v>
      </c>
      <c r="U141" s="30">
        <f>VLOOKUP(Data!T129,original_projection,3,TRUE)</f>
        <v>0</v>
      </c>
      <c r="V141" s="30">
        <f>VLOOKUP(Data!U129,original_projection,3,TRUE)</f>
        <v>-0.02</v>
      </c>
      <c r="X141">
        <f t="shared" si="73"/>
        <v>127</v>
      </c>
      <c r="Z141" s="31">
        <f t="shared" si="74"/>
        <v>2500000</v>
      </c>
      <c r="AA141" s="28">
        <f t="shared" si="75"/>
        <v>2456437.5</v>
      </c>
      <c r="AB141" s="28">
        <f t="shared" si="76"/>
        <v>2413634.0765625001</v>
      </c>
      <c r="AC141" s="28">
        <f t="shared" si="77"/>
        <v>2347621.184568516</v>
      </c>
      <c r="AD141" s="28">
        <f t="shared" si="78"/>
        <v>2423214.5867116223</v>
      </c>
      <c r="AE141" s="28">
        <f t="shared" si="79"/>
        <v>2380990.0725381724</v>
      </c>
      <c r="AF141" s="28">
        <f t="shared" si="80"/>
        <v>2339501.3205241947</v>
      </c>
      <c r="AG141" s="28">
        <f t="shared" si="81"/>
        <v>2275515.9594078581</v>
      </c>
      <c r="AH141" s="28">
        <f t="shared" si="82"/>
        <v>2348787.573300791</v>
      </c>
      <c r="AI141" s="28">
        <f t="shared" si="83"/>
        <v>2377795.0998310558</v>
      </c>
      <c r="AJ141" s="28">
        <f t="shared" si="84"/>
        <v>2312762.403850677</v>
      </c>
      <c r="AK141" s="28">
        <f t="shared" si="85"/>
        <v>2272462.5189635791</v>
      </c>
      <c r="AL141" s="28">
        <f t="shared" si="86"/>
        <v>2210310.6690699249</v>
      </c>
      <c r="AM141" s="28">
        <f t="shared" si="87"/>
        <v>2149858.6722708624</v>
      </c>
      <c r="AN141" s="28">
        <f t="shared" si="88"/>
        <v>2133734.7322288309</v>
      </c>
      <c r="AO141" s="28">
        <f t="shared" si="89"/>
        <v>2117731.7217371147</v>
      </c>
      <c r="AP141" s="28">
        <f t="shared" si="90"/>
        <v>2143885.7085005683</v>
      </c>
      <c r="AQ141" s="28">
        <f t="shared" si="91"/>
        <v>2212918.8283142867</v>
      </c>
      <c r="AR141" s="28">
        <f t="shared" si="92"/>
        <v>2174358.7177309101</v>
      </c>
      <c r="AS141" s="28">
        <f t="shared" si="93"/>
        <v>2158051.0273479284</v>
      </c>
      <c r="AT141" s="28">
        <f t="shared" si="94"/>
        <v>2099028.3317499626</v>
      </c>
      <c r="AU141" s="19"/>
      <c r="AV141" s="27">
        <f t="shared" si="71"/>
        <v>16</v>
      </c>
      <c r="AW141" s="19"/>
      <c r="AX141" s="46">
        <f t="shared" si="95"/>
        <v>342684.64008974325</v>
      </c>
    </row>
    <row r="142" spans="1:50" x14ac:dyDescent="0.2">
      <c r="A142">
        <f t="shared" si="72"/>
        <v>128</v>
      </c>
      <c r="C142" s="30">
        <f>VLOOKUP(Data!B130,original_projection,3,TRUE)</f>
        <v>0</v>
      </c>
      <c r="D142" s="30">
        <f>VLOOKUP(Data!C130,original_projection,3,TRUE)</f>
        <v>0.02</v>
      </c>
      <c r="E142" s="30">
        <f>VLOOKUP(Data!D130,original_projection,3,TRUE)</f>
        <v>0</v>
      </c>
      <c r="F142" s="30">
        <f>VLOOKUP(Data!E130,original_projection,3,TRUE)</f>
        <v>-0.02</v>
      </c>
      <c r="G142" s="30">
        <f>VLOOKUP(Data!F130,original_projection,3,TRUE)</f>
        <v>0</v>
      </c>
      <c r="H142" s="30">
        <f>VLOOKUP(Data!G130,original_projection,3,TRUE)</f>
        <v>0.02</v>
      </c>
      <c r="I142" s="30">
        <f>VLOOKUP(Data!H130,original_projection,3,TRUE)</f>
        <v>0</v>
      </c>
      <c r="J142" s="30">
        <f>VLOOKUP(Data!I130,original_projection,3,TRUE)</f>
        <v>0.02</v>
      </c>
      <c r="K142" s="30">
        <f>VLOOKUP(Data!J130,original_projection,3,TRUE)</f>
        <v>-0.02</v>
      </c>
      <c r="L142" s="30">
        <f>VLOOKUP(Data!K130,original_projection,3,TRUE)</f>
        <v>-0.01</v>
      </c>
      <c r="M142" s="30">
        <f>VLOOKUP(Data!L130,original_projection,3,TRUE)</f>
        <v>-0.01</v>
      </c>
      <c r="N142" s="30">
        <f>VLOOKUP(Data!M130,original_projection,3,TRUE)</f>
        <v>0.02</v>
      </c>
      <c r="O142" s="30">
        <f>VLOOKUP(Data!N130,original_projection,3,TRUE)</f>
        <v>-0.02</v>
      </c>
      <c r="P142" s="30">
        <f>VLOOKUP(Data!O130,original_projection,3,TRUE)</f>
        <v>0.02</v>
      </c>
      <c r="Q142" s="30">
        <f>VLOOKUP(Data!P130,original_projection,3,TRUE)</f>
        <v>0.02</v>
      </c>
      <c r="R142" s="30">
        <f>VLOOKUP(Data!Q130,original_projection,3,TRUE)</f>
        <v>0</v>
      </c>
      <c r="S142" s="30">
        <f>VLOOKUP(Data!R130,original_projection,3,TRUE)</f>
        <v>0.02</v>
      </c>
      <c r="T142" s="30">
        <f>VLOOKUP(Data!S130,original_projection,3,TRUE)</f>
        <v>-0.02</v>
      </c>
      <c r="U142" s="30">
        <f>VLOOKUP(Data!T130,original_projection,3,TRUE)</f>
        <v>0.02</v>
      </c>
      <c r="V142" s="30">
        <f>VLOOKUP(Data!U130,original_projection,3,TRUE)</f>
        <v>-0.01</v>
      </c>
      <c r="X142">
        <f t="shared" si="73"/>
        <v>128</v>
      </c>
      <c r="Z142" s="31">
        <f t="shared" si="74"/>
        <v>2500000</v>
      </c>
      <c r="AA142" s="28">
        <f t="shared" si="75"/>
        <v>2481250</v>
      </c>
      <c r="AB142" s="28">
        <f t="shared" si="76"/>
        <v>2511893.4375</v>
      </c>
      <c r="AC142" s="28">
        <f t="shared" si="77"/>
        <v>2493054.2367187501</v>
      </c>
      <c r="AD142" s="28">
        <f t="shared" si="78"/>
        <v>2424869.2033444922</v>
      </c>
      <c r="AE142" s="28">
        <f t="shared" si="79"/>
        <v>2406682.6843194086</v>
      </c>
      <c r="AF142" s="28">
        <f t="shared" si="80"/>
        <v>2436405.2154707536</v>
      </c>
      <c r="AG142" s="28">
        <f t="shared" si="81"/>
        <v>2418132.1763547231</v>
      </c>
      <c r="AH142" s="28">
        <f t="shared" si="82"/>
        <v>2447996.1087327036</v>
      </c>
      <c r="AI142" s="28">
        <f t="shared" si="83"/>
        <v>2381043.4151588646</v>
      </c>
      <c r="AJ142" s="28">
        <f t="shared" si="84"/>
        <v>2339553.7336497218</v>
      </c>
      <c r="AK142" s="28">
        <f t="shared" si="85"/>
        <v>2298787.0098408759</v>
      </c>
      <c r="AL142" s="28">
        <f t="shared" si="86"/>
        <v>2327177.0294124107</v>
      </c>
      <c r="AM142" s="28">
        <f t="shared" si="87"/>
        <v>2263528.7376579815</v>
      </c>
      <c r="AN142" s="28">
        <f t="shared" si="88"/>
        <v>2291483.3175680577</v>
      </c>
      <c r="AO142" s="28">
        <f t="shared" si="89"/>
        <v>2319783.1365400231</v>
      </c>
      <c r="AP142" s="28">
        <f t="shared" si="90"/>
        <v>2302384.7630159729</v>
      </c>
      <c r="AQ142" s="28">
        <f t="shared" si="91"/>
        <v>2330819.21483922</v>
      </c>
      <c r="AR142" s="28">
        <f t="shared" si="92"/>
        <v>2267071.3093133671</v>
      </c>
      <c r="AS142" s="28">
        <f t="shared" si="93"/>
        <v>2295069.6399833872</v>
      </c>
      <c r="AT142" s="28">
        <f t="shared" si="94"/>
        <v>2255078.0515066767</v>
      </c>
      <c r="AU142" s="19"/>
      <c r="AV142" s="27">
        <f t="shared" si="71"/>
        <v>58</v>
      </c>
      <c r="AW142" s="19"/>
      <c r="AX142" s="46">
        <f t="shared" si="95"/>
        <v>357370.74877275102</v>
      </c>
    </row>
    <row r="143" spans="1:50" x14ac:dyDescent="0.2">
      <c r="A143">
        <f t="shared" si="72"/>
        <v>129</v>
      </c>
      <c r="C143" s="30">
        <f>VLOOKUP(Data!B131,original_projection,3,TRUE)</f>
        <v>-0.01</v>
      </c>
      <c r="D143" s="30">
        <f>VLOOKUP(Data!C131,original_projection,3,TRUE)</f>
        <v>0.02</v>
      </c>
      <c r="E143" s="30">
        <f>VLOOKUP(Data!D131,original_projection,3,TRUE)</f>
        <v>-0.01</v>
      </c>
      <c r="F143" s="30">
        <f>VLOOKUP(Data!E131,original_projection,3,TRUE)</f>
        <v>-0.02</v>
      </c>
      <c r="G143" s="30">
        <f>VLOOKUP(Data!F131,original_projection,3,TRUE)</f>
        <v>0.04</v>
      </c>
      <c r="H143" s="30">
        <f>VLOOKUP(Data!G131,original_projection,3,TRUE)</f>
        <v>0.02</v>
      </c>
      <c r="I143" s="30">
        <f>VLOOKUP(Data!H131,original_projection,3,TRUE)</f>
        <v>-0.02</v>
      </c>
      <c r="J143" s="30">
        <f>VLOOKUP(Data!I131,original_projection,3,TRUE)</f>
        <v>-0.01</v>
      </c>
      <c r="K143" s="30">
        <f>VLOOKUP(Data!J131,original_projection,3,TRUE)</f>
        <v>0.02</v>
      </c>
      <c r="L143" s="30">
        <f>VLOOKUP(Data!K131,original_projection,3,TRUE)</f>
        <v>-0.01</v>
      </c>
      <c r="M143" s="30">
        <f>VLOOKUP(Data!L131,original_projection,3,TRUE)</f>
        <v>0.02</v>
      </c>
      <c r="N143" s="30">
        <f>VLOOKUP(Data!M131,original_projection,3,TRUE)</f>
        <v>0.04</v>
      </c>
      <c r="O143" s="30">
        <f>VLOOKUP(Data!N131,original_projection,3,TRUE)</f>
        <v>0.04</v>
      </c>
      <c r="P143" s="30">
        <f>VLOOKUP(Data!O131,original_projection,3,TRUE)</f>
        <v>0.02</v>
      </c>
      <c r="Q143" s="30">
        <f>VLOOKUP(Data!P131,original_projection,3,TRUE)</f>
        <v>-0.01</v>
      </c>
      <c r="R143" s="30">
        <f>VLOOKUP(Data!Q131,original_projection,3,TRUE)</f>
        <v>0</v>
      </c>
      <c r="S143" s="30">
        <f>VLOOKUP(Data!R131,original_projection,3,TRUE)</f>
        <v>0.04</v>
      </c>
      <c r="T143" s="30">
        <f>VLOOKUP(Data!S131,original_projection,3,TRUE)</f>
        <v>0.02</v>
      </c>
      <c r="U143" s="30">
        <f>VLOOKUP(Data!T131,original_projection,3,TRUE)</f>
        <v>-0.01</v>
      </c>
      <c r="V143" s="30">
        <f>VLOOKUP(Data!U131,original_projection,3,TRUE)</f>
        <v>-0.02</v>
      </c>
      <c r="X143">
        <f t="shared" si="73"/>
        <v>129</v>
      </c>
      <c r="Z143" s="31">
        <f t="shared" ref="Z143:Z174" si="96">initial_value</f>
        <v>2500000</v>
      </c>
      <c r="AA143" s="28">
        <f t="shared" ref="AA143:AA174" si="97">Z143*(1+C143)*(1-amc)</f>
        <v>2456437.5</v>
      </c>
      <c r="AB143" s="28">
        <f t="shared" ref="AB143:AB174" si="98">AA143*(1+D143)*(1-amc)</f>
        <v>2486774.5031250003</v>
      </c>
      <c r="AC143" s="28">
        <f t="shared" ref="AC143:AC174" si="99">AB143*(1+E143)*(1-amc)</f>
        <v>2443442.4574080473</v>
      </c>
      <c r="AD143" s="28">
        <f t="shared" ref="AD143:AD174" si="100">AC143*(1+F143)*(1-amc)</f>
        <v>2376614.3061979376</v>
      </c>
      <c r="AE143" s="28">
        <f t="shared" ref="AE143:AE174" si="101">AD143*(1+G143)*(1-amc)</f>
        <v>2453141.2868575114</v>
      </c>
      <c r="AF143" s="28">
        <f t="shared" ref="AF143:AF174" si="102">AE143*(1+H143)*(1-amc)</f>
        <v>2483437.581750202</v>
      </c>
      <c r="AG143" s="28">
        <f t="shared" ref="AG143:AG174" si="103">AF143*(1+I143)*(1-amc)</f>
        <v>2415515.563889334</v>
      </c>
      <c r="AH143" s="28">
        <f t="shared" ref="AH143:AH174" si="104">AG143*(1+J143)*(1-amc)</f>
        <v>2373425.2051885626</v>
      </c>
      <c r="AI143" s="28">
        <f t="shared" ref="AI143:AI174" si="105">AH143*(1+K143)*(1-amc)</f>
        <v>2402737.0064726416</v>
      </c>
      <c r="AJ143" s="28">
        <f t="shared" ref="AJ143:AJ174" si="106">AI143*(1+L143)*(1-amc)</f>
        <v>2360869.3141348558</v>
      </c>
      <c r="AK143" s="28">
        <f t="shared" ref="AK143:AK174" si="107">AJ143*(1+M143)*(1-amc)</f>
        <v>2390026.0501644216</v>
      </c>
      <c r="AL143" s="28">
        <f t="shared" ref="AL143:AL174" si="108">AK143*(1+N143)*(1-amc)</f>
        <v>2466984.8889797162</v>
      </c>
      <c r="AM143" s="28">
        <f t="shared" ref="AM143:AM174" si="109">AL143*(1+O143)*(1-amc)</f>
        <v>2546421.8024048633</v>
      </c>
      <c r="AN143" s="28">
        <f t="shared" ref="AN143:AN174" si="110">AM143*(1+P143)*(1-amc)</f>
        <v>2577870.1116645639</v>
      </c>
      <c r="AO143" s="28">
        <f t="shared" ref="AO143:AO174" si="111">AN143*(1+Q143)*(1-amc)</f>
        <v>2532950.7249688087</v>
      </c>
      <c r="AP143" s="28">
        <f t="shared" ref="AP143:AP174" si="112">AO143*(1+R143)*(1-amc)</f>
        <v>2513953.5945315426</v>
      </c>
      <c r="AQ143" s="28">
        <f t="shared" ref="AQ143:AQ174" si="113">AP143*(1+S143)*(1-amc)</f>
        <v>2594902.9002754586</v>
      </c>
      <c r="AR143" s="28">
        <f t="shared" ref="AR143:AR174" si="114">AQ143*(1+T143)*(1-amc)</f>
        <v>2626949.9510938609</v>
      </c>
      <c r="AS143" s="28">
        <f t="shared" ref="AS143:AS174" si="115">AR143*(1+U143)*(1-amc)</f>
        <v>2581175.3481960502</v>
      </c>
      <c r="AT143" s="28">
        <f t="shared" ref="AT143:AT174" si="116">AS143*(1+V143)*(1-amc)</f>
        <v>2510580.202422888</v>
      </c>
      <c r="AU143" s="19"/>
      <c r="AV143" s="27">
        <f t="shared" si="71"/>
        <v>129</v>
      </c>
      <c r="AW143" s="19"/>
      <c r="AX143" s="46">
        <f t="shared" ref="AX143:AX174" si="117">SUM(AA143:AT143)*amc/(1-amc)</f>
        <v>374767.33223974507</v>
      </c>
    </row>
    <row r="144" spans="1:50" x14ac:dyDescent="0.2">
      <c r="A144">
        <f t="shared" si="72"/>
        <v>130</v>
      </c>
      <c r="C144" s="30">
        <f>VLOOKUP(Data!B132,original_projection,3,TRUE)</f>
        <v>0</v>
      </c>
      <c r="D144" s="30">
        <f>VLOOKUP(Data!C132,original_projection,3,TRUE)</f>
        <v>0.02</v>
      </c>
      <c r="E144" s="30">
        <f>VLOOKUP(Data!D132,original_projection,3,TRUE)</f>
        <v>0.04</v>
      </c>
      <c r="F144" s="30">
        <f>VLOOKUP(Data!E132,original_projection,3,TRUE)</f>
        <v>0</v>
      </c>
      <c r="G144" s="30">
        <f>VLOOKUP(Data!F132,original_projection,3,TRUE)</f>
        <v>0.04</v>
      </c>
      <c r="H144" s="30">
        <f>VLOOKUP(Data!G132,original_projection,3,TRUE)</f>
        <v>-0.02</v>
      </c>
      <c r="I144" s="30">
        <f>VLOOKUP(Data!H132,original_projection,3,TRUE)</f>
        <v>0.02</v>
      </c>
      <c r="J144" s="30">
        <f>VLOOKUP(Data!I132,original_projection,3,TRUE)</f>
        <v>0.04</v>
      </c>
      <c r="K144" s="30">
        <f>VLOOKUP(Data!J132,original_projection,3,TRUE)</f>
        <v>0.04</v>
      </c>
      <c r="L144" s="30">
        <f>VLOOKUP(Data!K132,original_projection,3,TRUE)</f>
        <v>0.02</v>
      </c>
      <c r="M144" s="30">
        <f>VLOOKUP(Data!L132,original_projection,3,TRUE)</f>
        <v>-0.01</v>
      </c>
      <c r="N144" s="30">
        <f>VLOOKUP(Data!M132,original_projection,3,TRUE)</f>
        <v>-0.02</v>
      </c>
      <c r="O144" s="30">
        <f>VLOOKUP(Data!N132,original_projection,3,TRUE)</f>
        <v>0</v>
      </c>
      <c r="P144" s="30">
        <f>VLOOKUP(Data!O132,original_projection,3,TRUE)</f>
        <v>-0.01</v>
      </c>
      <c r="Q144" s="30">
        <f>VLOOKUP(Data!P132,original_projection,3,TRUE)</f>
        <v>0</v>
      </c>
      <c r="R144" s="30">
        <f>VLOOKUP(Data!Q132,original_projection,3,TRUE)</f>
        <v>0</v>
      </c>
      <c r="S144" s="30">
        <f>VLOOKUP(Data!R132,original_projection,3,TRUE)</f>
        <v>-0.01</v>
      </c>
      <c r="T144" s="30">
        <f>VLOOKUP(Data!S132,original_projection,3,TRUE)</f>
        <v>-0.02</v>
      </c>
      <c r="U144" s="30">
        <f>VLOOKUP(Data!T132,original_projection,3,TRUE)</f>
        <v>-0.02</v>
      </c>
      <c r="V144" s="30">
        <f>VLOOKUP(Data!U132,original_projection,3,TRUE)</f>
        <v>0</v>
      </c>
      <c r="X144">
        <f t="shared" si="73"/>
        <v>130</v>
      </c>
      <c r="Z144" s="31">
        <f t="shared" si="96"/>
        <v>2500000</v>
      </c>
      <c r="AA144" s="28">
        <f t="shared" si="97"/>
        <v>2481250</v>
      </c>
      <c r="AB144" s="28">
        <f t="shared" si="98"/>
        <v>2511893.4375</v>
      </c>
      <c r="AC144" s="28">
        <f t="shared" si="99"/>
        <v>2592776.4061875003</v>
      </c>
      <c r="AD144" s="28">
        <f t="shared" si="100"/>
        <v>2573330.5831410941</v>
      </c>
      <c r="AE144" s="28">
        <f t="shared" si="101"/>
        <v>2656191.8279182375</v>
      </c>
      <c r="AF144" s="28">
        <f t="shared" si="102"/>
        <v>2583544.9814246739</v>
      </c>
      <c r="AG144" s="28">
        <f t="shared" si="103"/>
        <v>2615451.7619452686</v>
      </c>
      <c r="AH144" s="28">
        <f t="shared" si="104"/>
        <v>2699669.3086799062</v>
      </c>
      <c r="AI144" s="28">
        <f t="shared" si="105"/>
        <v>2786598.6604193994</v>
      </c>
      <c r="AJ144" s="28">
        <f t="shared" si="106"/>
        <v>2821013.1538755791</v>
      </c>
      <c r="AK144" s="28">
        <f t="shared" si="107"/>
        <v>2771856.9996692971</v>
      </c>
      <c r="AL144" s="28">
        <f t="shared" si="108"/>
        <v>2696046.7107283422</v>
      </c>
      <c r="AM144" s="28">
        <f t="shared" si="109"/>
        <v>2675826.36039788</v>
      </c>
      <c r="AN144" s="28">
        <f t="shared" si="110"/>
        <v>2629200.0860679471</v>
      </c>
      <c r="AO144" s="28">
        <f t="shared" si="111"/>
        <v>2609481.0854224376</v>
      </c>
      <c r="AP144" s="28">
        <f t="shared" si="112"/>
        <v>2589909.9772817693</v>
      </c>
      <c r="AQ144" s="28">
        <f t="shared" si="113"/>
        <v>2544780.7959276345</v>
      </c>
      <c r="AR144" s="28">
        <f t="shared" si="114"/>
        <v>2475181.0411590138</v>
      </c>
      <c r="AS144" s="28">
        <f t="shared" si="115"/>
        <v>2407484.8396833148</v>
      </c>
      <c r="AT144" s="28">
        <f t="shared" si="116"/>
        <v>2389428.7033856902</v>
      </c>
      <c r="AU144" s="19"/>
      <c r="AV144" s="27">
        <f t="shared" ref="AV144:AV207" si="118">RANK(AT144,$AT$15:$AT$214,1)</f>
        <v>100</v>
      </c>
      <c r="AW144" s="19"/>
      <c r="AX144" s="46">
        <f t="shared" si="117"/>
        <v>393785.26489280851</v>
      </c>
    </row>
    <row r="145" spans="1:50" x14ac:dyDescent="0.2">
      <c r="A145">
        <f t="shared" ref="A145:A208" si="119">A144+1</f>
        <v>131</v>
      </c>
      <c r="C145" s="30">
        <f>VLOOKUP(Data!B133,original_projection,3,TRUE)</f>
        <v>-0.02</v>
      </c>
      <c r="D145" s="30">
        <f>VLOOKUP(Data!C133,original_projection,3,TRUE)</f>
        <v>0.04</v>
      </c>
      <c r="E145" s="30">
        <f>VLOOKUP(Data!D133,original_projection,3,TRUE)</f>
        <v>-0.02</v>
      </c>
      <c r="F145" s="30">
        <f>VLOOKUP(Data!E133,original_projection,3,TRUE)</f>
        <v>-0.02</v>
      </c>
      <c r="G145" s="30">
        <f>VLOOKUP(Data!F133,original_projection,3,TRUE)</f>
        <v>0</v>
      </c>
      <c r="H145" s="30">
        <f>VLOOKUP(Data!G133,original_projection,3,TRUE)</f>
        <v>0.04</v>
      </c>
      <c r="I145" s="30">
        <f>VLOOKUP(Data!H133,original_projection,3,TRUE)</f>
        <v>0.04</v>
      </c>
      <c r="J145" s="30">
        <f>VLOOKUP(Data!I133,original_projection,3,TRUE)</f>
        <v>0</v>
      </c>
      <c r="K145" s="30">
        <f>VLOOKUP(Data!J133,original_projection,3,TRUE)</f>
        <v>-0.02</v>
      </c>
      <c r="L145" s="30">
        <f>VLOOKUP(Data!K133,original_projection,3,TRUE)</f>
        <v>-0.01</v>
      </c>
      <c r="M145" s="30">
        <f>VLOOKUP(Data!L133,original_projection,3,TRUE)</f>
        <v>-0.01</v>
      </c>
      <c r="N145" s="30">
        <f>VLOOKUP(Data!M133,original_projection,3,TRUE)</f>
        <v>-0.02</v>
      </c>
      <c r="O145" s="30">
        <f>VLOOKUP(Data!N133,original_projection,3,TRUE)</f>
        <v>-0.01</v>
      </c>
      <c r="P145" s="30">
        <f>VLOOKUP(Data!O133,original_projection,3,TRUE)</f>
        <v>-0.02</v>
      </c>
      <c r="Q145" s="30">
        <f>VLOOKUP(Data!P133,original_projection,3,TRUE)</f>
        <v>0.02</v>
      </c>
      <c r="R145" s="30">
        <f>VLOOKUP(Data!Q133,original_projection,3,TRUE)</f>
        <v>-0.02</v>
      </c>
      <c r="S145" s="30">
        <f>VLOOKUP(Data!R133,original_projection,3,TRUE)</f>
        <v>0</v>
      </c>
      <c r="T145" s="30">
        <f>VLOOKUP(Data!S133,original_projection,3,TRUE)</f>
        <v>0.04</v>
      </c>
      <c r="U145" s="30">
        <f>VLOOKUP(Data!T133,original_projection,3,TRUE)</f>
        <v>0.02</v>
      </c>
      <c r="V145" s="30">
        <f>VLOOKUP(Data!U133,original_projection,3,TRUE)</f>
        <v>0.02</v>
      </c>
      <c r="X145">
        <f t="shared" ref="X145:X208" si="120">X144+1</f>
        <v>131</v>
      </c>
      <c r="Z145" s="31">
        <f t="shared" si="96"/>
        <v>2500000</v>
      </c>
      <c r="AA145" s="28">
        <f t="shared" si="97"/>
        <v>2431625</v>
      </c>
      <c r="AB145" s="28">
        <f t="shared" si="98"/>
        <v>2509923.3250000002</v>
      </c>
      <c r="AC145" s="28">
        <f t="shared" si="99"/>
        <v>2441276.9220612501</v>
      </c>
      <c r="AD145" s="28">
        <f t="shared" si="100"/>
        <v>2374507.9982428751</v>
      </c>
      <c r="AE145" s="28">
        <f t="shared" si="101"/>
        <v>2356699.1882560537</v>
      </c>
      <c r="AF145" s="28">
        <f t="shared" si="102"/>
        <v>2432584.9021178987</v>
      </c>
      <c r="AG145" s="28">
        <f t="shared" si="103"/>
        <v>2510914.1359660951</v>
      </c>
      <c r="AH145" s="28">
        <f t="shared" si="104"/>
        <v>2492082.2799463496</v>
      </c>
      <c r="AI145" s="28">
        <f t="shared" si="105"/>
        <v>2423923.8295898167</v>
      </c>
      <c r="AJ145" s="28">
        <f t="shared" si="106"/>
        <v>2381686.9568592142</v>
      </c>
      <c r="AK145" s="28">
        <f t="shared" si="107"/>
        <v>2340186.0616359427</v>
      </c>
      <c r="AL145" s="28">
        <f t="shared" si="108"/>
        <v>2276181.9728501998</v>
      </c>
      <c r="AM145" s="28">
        <f t="shared" si="109"/>
        <v>2236519.5019732849</v>
      </c>
      <c r="AN145" s="28">
        <f t="shared" si="110"/>
        <v>2175350.6935943156</v>
      </c>
      <c r="AO145" s="28">
        <f t="shared" si="111"/>
        <v>2202216.2746602055</v>
      </c>
      <c r="AP145" s="28">
        <f t="shared" si="112"/>
        <v>2141985.6595482491</v>
      </c>
      <c r="AQ145" s="28">
        <f t="shared" si="113"/>
        <v>2125920.7671016376</v>
      </c>
      <c r="AR145" s="28">
        <f t="shared" si="114"/>
        <v>2194375.4158023102</v>
      </c>
      <c r="AS145" s="28">
        <f t="shared" si="115"/>
        <v>2221475.9521874688</v>
      </c>
      <c r="AT145" s="28">
        <f t="shared" si="116"/>
        <v>2248911.1801969837</v>
      </c>
      <c r="AU145" s="19"/>
      <c r="AV145" s="27">
        <f t="shared" si="118"/>
        <v>45</v>
      </c>
      <c r="AW145" s="19"/>
      <c r="AX145" s="46">
        <f t="shared" si="117"/>
        <v>351524.04043519008</v>
      </c>
    </row>
    <row r="146" spans="1:50" x14ac:dyDescent="0.2">
      <c r="A146">
        <f t="shared" si="119"/>
        <v>132</v>
      </c>
      <c r="C146" s="30">
        <f>VLOOKUP(Data!B134,original_projection,3,TRUE)</f>
        <v>-0.01</v>
      </c>
      <c r="D146" s="30">
        <f>VLOOKUP(Data!C134,original_projection,3,TRUE)</f>
        <v>0.04</v>
      </c>
      <c r="E146" s="30">
        <f>VLOOKUP(Data!D134,original_projection,3,TRUE)</f>
        <v>0.02</v>
      </c>
      <c r="F146" s="30">
        <f>VLOOKUP(Data!E134,original_projection,3,TRUE)</f>
        <v>-0.02</v>
      </c>
      <c r="G146" s="30">
        <f>VLOOKUP(Data!F134,original_projection,3,TRUE)</f>
        <v>-0.01</v>
      </c>
      <c r="H146" s="30">
        <f>VLOOKUP(Data!G134,original_projection,3,TRUE)</f>
        <v>-0.01</v>
      </c>
      <c r="I146" s="30">
        <f>VLOOKUP(Data!H134,original_projection,3,TRUE)</f>
        <v>-0.02</v>
      </c>
      <c r="J146" s="30">
        <f>VLOOKUP(Data!I134,original_projection,3,TRUE)</f>
        <v>0.02</v>
      </c>
      <c r="K146" s="30">
        <f>VLOOKUP(Data!J134,original_projection,3,TRUE)</f>
        <v>0</v>
      </c>
      <c r="L146" s="30">
        <f>VLOOKUP(Data!K134,original_projection,3,TRUE)</f>
        <v>-0.02</v>
      </c>
      <c r="M146" s="30">
        <f>VLOOKUP(Data!L134,original_projection,3,TRUE)</f>
        <v>-0.02</v>
      </c>
      <c r="N146" s="30">
        <f>VLOOKUP(Data!M134,original_projection,3,TRUE)</f>
        <v>-0.01</v>
      </c>
      <c r="O146" s="30">
        <f>VLOOKUP(Data!N134,original_projection,3,TRUE)</f>
        <v>0.04</v>
      </c>
      <c r="P146" s="30">
        <f>VLOOKUP(Data!O134,original_projection,3,TRUE)</f>
        <v>-0.01</v>
      </c>
      <c r="Q146" s="30">
        <f>VLOOKUP(Data!P134,original_projection,3,TRUE)</f>
        <v>0.02</v>
      </c>
      <c r="R146" s="30">
        <f>VLOOKUP(Data!Q134,original_projection,3,TRUE)</f>
        <v>-0.02</v>
      </c>
      <c r="S146" s="30">
        <f>VLOOKUP(Data!R134,original_projection,3,TRUE)</f>
        <v>-0.01</v>
      </c>
      <c r="T146" s="30">
        <f>VLOOKUP(Data!S134,original_projection,3,TRUE)</f>
        <v>0</v>
      </c>
      <c r="U146" s="30">
        <f>VLOOKUP(Data!T134,original_projection,3,TRUE)</f>
        <v>0</v>
      </c>
      <c r="V146" s="30">
        <f>VLOOKUP(Data!U134,original_projection,3,TRUE)</f>
        <v>-0.01</v>
      </c>
      <c r="X146">
        <f t="shared" si="120"/>
        <v>132</v>
      </c>
      <c r="Z146" s="31">
        <f t="shared" si="96"/>
        <v>2500000</v>
      </c>
      <c r="AA146" s="28">
        <f t="shared" si="97"/>
        <v>2456437.5</v>
      </c>
      <c r="AB146" s="28">
        <f t="shared" si="98"/>
        <v>2535534.7875000001</v>
      </c>
      <c r="AC146" s="28">
        <f t="shared" si="99"/>
        <v>2566848.6421256252</v>
      </c>
      <c r="AD146" s="28">
        <f t="shared" si="100"/>
        <v>2496645.3317634892</v>
      </c>
      <c r="AE146" s="28">
        <f t="shared" si="101"/>
        <v>2453141.2868575105</v>
      </c>
      <c r="AF146" s="28">
        <f t="shared" si="102"/>
        <v>2410395.2999340184</v>
      </c>
      <c r="AG146" s="28">
        <f t="shared" si="103"/>
        <v>2344470.9884808231</v>
      </c>
      <c r="AH146" s="28">
        <f t="shared" si="104"/>
        <v>2373425.2051885612</v>
      </c>
      <c r="AI146" s="28">
        <f t="shared" si="105"/>
        <v>2355624.5161496471</v>
      </c>
      <c r="AJ146" s="28">
        <f t="shared" si="106"/>
        <v>2291198.1856329544</v>
      </c>
      <c r="AK146" s="28">
        <f t="shared" si="107"/>
        <v>2228533.915255893</v>
      </c>
      <c r="AL146" s="28">
        <f t="shared" si="108"/>
        <v>2189701.7117825588</v>
      </c>
      <c r="AM146" s="28">
        <f t="shared" si="109"/>
        <v>2260210.1069019572</v>
      </c>
      <c r="AN146" s="28">
        <f t="shared" si="110"/>
        <v>2220825.9457891905</v>
      </c>
      <c r="AO146" s="28">
        <f t="shared" si="111"/>
        <v>2248253.1462196875</v>
      </c>
      <c r="AP146" s="28">
        <f t="shared" si="112"/>
        <v>2186763.422670579</v>
      </c>
      <c r="AQ146" s="28">
        <f t="shared" si="113"/>
        <v>2148659.0700305444</v>
      </c>
      <c r="AR146" s="28">
        <f t="shared" si="114"/>
        <v>2132544.1270053154</v>
      </c>
      <c r="AS146" s="28">
        <f t="shared" si="115"/>
        <v>2116550.0460527758</v>
      </c>
      <c r="AT146" s="28">
        <f t="shared" si="116"/>
        <v>2079669.1615003061</v>
      </c>
      <c r="AU146" s="19"/>
      <c r="AV146" s="27">
        <f t="shared" si="118"/>
        <v>15</v>
      </c>
      <c r="AW146" s="19"/>
      <c r="AX146" s="46">
        <f t="shared" si="117"/>
        <v>348328.20451013686</v>
      </c>
    </row>
    <row r="147" spans="1:50" x14ac:dyDescent="0.2">
      <c r="A147">
        <f t="shared" si="119"/>
        <v>133</v>
      </c>
      <c r="C147" s="30">
        <f>VLOOKUP(Data!B135,original_projection,3,TRUE)</f>
        <v>0.02</v>
      </c>
      <c r="D147" s="30">
        <f>VLOOKUP(Data!C135,original_projection,3,TRUE)</f>
        <v>-0.02</v>
      </c>
      <c r="E147" s="30">
        <f>VLOOKUP(Data!D135,original_projection,3,TRUE)</f>
        <v>-0.01</v>
      </c>
      <c r="F147" s="30">
        <f>VLOOKUP(Data!E135,original_projection,3,TRUE)</f>
        <v>0.02</v>
      </c>
      <c r="G147" s="30">
        <f>VLOOKUP(Data!F135,original_projection,3,TRUE)</f>
        <v>-0.01</v>
      </c>
      <c r="H147" s="30">
        <f>VLOOKUP(Data!G135,original_projection,3,TRUE)</f>
        <v>0.04</v>
      </c>
      <c r="I147" s="30">
        <f>VLOOKUP(Data!H135,original_projection,3,TRUE)</f>
        <v>0.02</v>
      </c>
      <c r="J147" s="30">
        <f>VLOOKUP(Data!I135,original_projection,3,TRUE)</f>
        <v>0.04</v>
      </c>
      <c r="K147" s="30">
        <f>VLOOKUP(Data!J135,original_projection,3,TRUE)</f>
        <v>0.04</v>
      </c>
      <c r="L147" s="30">
        <f>VLOOKUP(Data!K135,original_projection,3,TRUE)</f>
        <v>0.02</v>
      </c>
      <c r="M147" s="30">
        <f>VLOOKUP(Data!L135,original_projection,3,TRUE)</f>
        <v>0</v>
      </c>
      <c r="N147" s="30">
        <f>VLOOKUP(Data!M135,original_projection,3,TRUE)</f>
        <v>-0.02</v>
      </c>
      <c r="O147" s="30">
        <f>VLOOKUP(Data!N135,original_projection,3,TRUE)</f>
        <v>0</v>
      </c>
      <c r="P147" s="30">
        <f>VLOOKUP(Data!O135,original_projection,3,TRUE)</f>
        <v>0.04</v>
      </c>
      <c r="Q147" s="30">
        <f>VLOOKUP(Data!P135,original_projection,3,TRUE)</f>
        <v>-0.01</v>
      </c>
      <c r="R147" s="30">
        <f>VLOOKUP(Data!Q135,original_projection,3,TRUE)</f>
        <v>0.04</v>
      </c>
      <c r="S147" s="30">
        <f>VLOOKUP(Data!R135,original_projection,3,TRUE)</f>
        <v>0</v>
      </c>
      <c r="T147" s="30">
        <f>VLOOKUP(Data!S135,original_projection,3,TRUE)</f>
        <v>0.04</v>
      </c>
      <c r="U147" s="30">
        <f>VLOOKUP(Data!T135,original_projection,3,TRUE)</f>
        <v>-0.02</v>
      </c>
      <c r="V147" s="30">
        <f>VLOOKUP(Data!U135,original_projection,3,TRUE)</f>
        <v>0</v>
      </c>
      <c r="X147">
        <f t="shared" si="120"/>
        <v>133</v>
      </c>
      <c r="Z147" s="31">
        <f t="shared" si="96"/>
        <v>2500000</v>
      </c>
      <c r="AA147" s="28">
        <f t="shared" si="97"/>
        <v>2530875</v>
      </c>
      <c r="AB147" s="28">
        <f t="shared" si="98"/>
        <v>2461655.5687500001</v>
      </c>
      <c r="AC147" s="28">
        <f t="shared" si="99"/>
        <v>2418761.2204645313</v>
      </c>
      <c r="AD147" s="28">
        <f t="shared" si="100"/>
        <v>2448632.9215372684</v>
      </c>
      <c r="AE147" s="28">
        <f t="shared" si="101"/>
        <v>2405965.4928794815</v>
      </c>
      <c r="AF147" s="28">
        <f t="shared" si="102"/>
        <v>2483437.5817502011</v>
      </c>
      <c r="AG147" s="28">
        <f t="shared" si="103"/>
        <v>2514108.0358848162</v>
      </c>
      <c r="AH147" s="28">
        <f t="shared" si="104"/>
        <v>2595062.3146403078</v>
      </c>
      <c r="AI147" s="28">
        <f t="shared" si="105"/>
        <v>2678623.3211717261</v>
      </c>
      <c r="AJ147" s="28">
        <f t="shared" si="106"/>
        <v>2711704.3191881971</v>
      </c>
      <c r="AK147" s="28">
        <f t="shared" si="107"/>
        <v>2691366.5367942858</v>
      </c>
      <c r="AL147" s="28">
        <f t="shared" si="108"/>
        <v>2617757.6620129622</v>
      </c>
      <c r="AM147" s="28">
        <f t="shared" si="109"/>
        <v>2598124.4795478652</v>
      </c>
      <c r="AN147" s="28">
        <f t="shared" si="110"/>
        <v>2681784.0877893064</v>
      </c>
      <c r="AO147" s="28">
        <f t="shared" si="111"/>
        <v>2635054.0000595781</v>
      </c>
      <c r="AP147" s="28">
        <f t="shared" si="112"/>
        <v>2719902.738861497</v>
      </c>
      <c r="AQ147" s="28">
        <f t="shared" si="113"/>
        <v>2699503.4683200358</v>
      </c>
      <c r="AR147" s="28">
        <f t="shared" si="114"/>
        <v>2786427.4799999413</v>
      </c>
      <c r="AS147" s="28">
        <f t="shared" si="115"/>
        <v>2710218.6884219428</v>
      </c>
      <c r="AT147" s="28">
        <f t="shared" si="116"/>
        <v>2689892.0482587782</v>
      </c>
      <c r="AU147" s="19"/>
      <c r="AV147" s="27">
        <f t="shared" si="118"/>
        <v>174</v>
      </c>
      <c r="AW147" s="19"/>
      <c r="AX147" s="46">
        <f t="shared" si="117"/>
        <v>393542.99974558729</v>
      </c>
    </row>
    <row r="148" spans="1:50" x14ac:dyDescent="0.2">
      <c r="A148">
        <f t="shared" si="119"/>
        <v>134</v>
      </c>
      <c r="C148" s="30">
        <f>VLOOKUP(Data!B136,original_projection,3,TRUE)</f>
        <v>0.02</v>
      </c>
      <c r="D148" s="30">
        <f>VLOOKUP(Data!C136,original_projection,3,TRUE)</f>
        <v>0.04</v>
      </c>
      <c r="E148" s="30">
        <f>VLOOKUP(Data!D136,original_projection,3,TRUE)</f>
        <v>0.04</v>
      </c>
      <c r="F148" s="30">
        <f>VLOOKUP(Data!E136,original_projection,3,TRUE)</f>
        <v>0.02</v>
      </c>
      <c r="G148" s="30">
        <f>VLOOKUP(Data!F136,original_projection,3,TRUE)</f>
        <v>0</v>
      </c>
      <c r="H148" s="30">
        <f>VLOOKUP(Data!G136,original_projection,3,TRUE)</f>
        <v>0.04</v>
      </c>
      <c r="I148" s="30">
        <f>VLOOKUP(Data!H136,original_projection,3,TRUE)</f>
        <v>-0.02</v>
      </c>
      <c r="J148" s="30">
        <f>VLOOKUP(Data!I136,original_projection,3,TRUE)</f>
        <v>-0.01</v>
      </c>
      <c r="K148" s="30">
        <f>VLOOKUP(Data!J136,original_projection,3,TRUE)</f>
        <v>-0.01</v>
      </c>
      <c r="L148" s="30">
        <f>VLOOKUP(Data!K136,original_projection,3,TRUE)</f>
        <v>0.04</v>
      </c>
      <c r="M148" s="30">
        <f>VLOOKUP(Data!L136,original_projection,3,TRUE)</f>
        <v>0</v>
      </c>
      <c r="N148" s="30">
        <f>VLOOKUP(Data!M136,original_projection,3,TRUE)</f>
        <v>-0.02</v>
      </c>
      <c r="O148" s="30">
        <f>VLOOKUP(Data!N136,original_projection,3,TRUE)</f>
        <v>-0.01</v>
      </c>
      <c r="P148" s="30">
        <f>VLOOKUP(Data!O136,original_projection,3,TRUE)</f>
        <v>0</v>
      </c>
      <c r="Q148" s="30">
        <f>VLOOKUP(Data!P136,original_projection,3,TRUE)</f>
        <v>0.02</v>
      </c>
      <c r="R148" s="30">
        <f>VLOOKUP(Data!Q136,original_projection,3,TRUE)</f>
        <v>0.02</v>
      </c>
      <c r="S148" s="30">
        <f>VLOOKUP(Data!R136,original_projection,3,TRUE)</f>
        <v>-0.02</v>
      </c>
      <c r="T148" s="30">
        <f>VLOOKUP(Data!S136,original_projection,3,TRUE)</f>
        <v>0</v>
      </c>
      <c r="U148" s="30">
        <f>VLOOKUP(Data!T136,original_projection,3,TRUE)</f>
        <v>0.02</v>
      </c>
      <c r="V148" s="30">
        <f>VLOOKUP(Data!U136,original_projection,3,TRUE)</f>
        <v>0.04</v>
      </c>
      <c r="X148">
        <f t="shared" si="120"/>
        <v>134</v>
      </c>
      <c r="Z148" s="31">
        <f t="shared" si="96"/>
        <v>2500000</v>
      </c>
      <c r="AA148" s="28">
        <f t="shared" si="97"/>
        <v>2530875</v>
      </c>
      <c r="AB148" s="28">
        <f t="shared" si="98"/>
        <v>2612369.1750000003</v>
      </c>
      <c r="AC148" s="28">
        <f t="shared" si="99"/>
        <v>2696487.4624350006</v>
      </c>
      <c r="AD148" s="28">
        <f t="shared" si="100"/>
        <v>2729789.0825960734</v>
      </c>
      <c r="AE148" s="28">
        <f t="shared" si="101"/>
        <v>2709315.6644766028</v>
      </c>
      <c r="AF148" s="28">
        <f t="shared" si="102"/>
        <v>2796555.6288727499</v>
      </c>
      <c r="AG148" s="28">
        <f t="shared" si="103"/>
        <v>2720069.8324230802</v>
      </c>
      <c r="AH148" s="28">
        <f t="shared" si="104"/>
        <v>2672672.6155931079</v>
      </c>
      <c r="AI148" s="28">
        <f t="shared" si="105"/>
        <v>2626101.2952663982</v>
      </c>
      <c r="AJ148" s="28">
        <f t="shared" si="106"/>
        <v>2710661.7569739767</v>
      </c>
      <c r="AK148" s="28">
        <f t="shared" si="107"/>
        <v>2690331.793796672</v>
      </c>
      <c r="AL148" s="28">
        <f t="shared" si="108"/>
        <v>2616751.2192363334</v>
      </c>
      <c r="AM148" s="28">
        <f t="shared" si="109"/>
        <v>2571154.3292411403</v>
      </c>
      <c r="AN148" s="28">
        <f t="shared" si="110"/>
        <v>2551870.6717718318</v>
      </c>
      <c r="AO148" s="28">
        <f t="shared" si="111"/>
        <v>2583386.2745682141</v>
      </c>
      <c r="AP148" s="28">
        <f t="shared" si="112"/>
        <v>2615291.0950591317</v>
      </c>
      <c r="AQ148" s="28">
        <f t="shared" si="113"/>
        <v>2543762.8836092646</v>
      </c>
      <c r="AR148" s="28">
        <f t="shared" si="114"/>
        <v>2524684.6619821955</v>
      </c>
      <c r="AS148" s="28">
        <f t="shared" si="115"/>
        <v>2555864.517557676</v>
      </c>
      <c r="AT148" s="28">
        <f t="shared" si="116"/>
        <v>2638163.3550230335</v>
      </c>
      <c r="AU148" s="19"/>
      <c r="AV148" s="27">
        <f t="shared" si="118"/>
        <v>158</v>
      </c>
      <c r="AW148" s="19"/>
      <c r="AX148" s="46">
        <f t="shared" si="117"/>
        <v>398207.74545704649</v>
      </c>
    </row>
    <row r="149" spans="1:50" x14ac:dyDescent="0.2">
      <c r="A149">
        <f t="shared" si="119"/>
        <v>135</v>
      </c>
      <c r="C149" s="30">
        <f>VLOOKUP(Data!B137,original_projection,3,TRUE)</f>
        <v>0</v>
      </c>
      <c r="D149" s="30">
        <f>VLOOKUP(Data!C137,original_projection,3,TRUE)</f>
        <v>-0.02</v>
      </c>
      <c r="E149" s="30">
        <f>VLOOKUP(Data!D137,original_projection,3,TRUE)</f>
        <v>0.02</v>
      </c>
      <c r="F149" s="30">
        <f>VLOOKUP(Data!E137,original_projection,3,TRUE)</f>
        <v>0.04</v>
      </c>
      <c r="G149" s="30">
        <f>VLOOKUP(Data!F137,original_projection,3,TRUE)</f>
        <v>0</v>
      </c>
      <c r="H149" s="30">
        <f>VLOOKUP(Data!G137,original_projection,3,TRUE)</f>
        <v>-0.02</v>
      </c>
      <c r="I149" s="30">
        <f>VLOOKUP(Data!H137,original_projection,3,TRUE)</f>
        <v>-0.02</v>
      </c>
      <c r="J149" s="30">
        <f>VLOOKUP(Data!I137,original_projection,3,TRUE)</f>
        <v>-0.01</v>
      </c>
      <c r="K149" s="30">
        <f>VLOOKUP(Data!J137,original_projection,3,TRUE)</f>
        <v>-0.02</v>
      </c>
      <c r="L149" s="30">
        <f>VLOOKUP(Data!K137,original_projection,3,TRUE)</f>
        <v>-0.02</v>
      </c>
      <c r="M149" s="30">
        <f>VLOOKUP(Data!L137,original_projection,3,TRUE)</f>
        <v>0.04</v>
      </c>
      <c r="N149" s="30">
        <f>VLOOKUP(Data!M137,original_projection,3,TRUE)</f>
        <v>0.02</v>
      </c>
      <c r="O149" s="30">
        <f>VLOOKUP(Data!N137,original_projection,3,TRUE)</f>
        <v>-0.02</v>
      </c>
      <c r="P149" s="30">
        <f>VLOOKUP(Data!O137,original_projection,3,TRUE)</f>
        <v>0.02</v>
      </c>
      <c r="Q149" s="30">
        <f>VLOOKUP(Data!P137,original_projection,3,TRUE)</f>
        <v>0.04</v>
      </c>
      <c r="R149" s="30">
        <f>VLOOKUP(Data!Q137,original_projection,3,TRUE)</f>
        <v>-0.01</v>
      </c>
      <c r="S149" s="30">
        <f>VLOOKUP(Data!R137,original_projection,3,TRUE)</f>
        <v>-0.02</v>
      </c>
      <c r="T149" s="30">
        <f>VLOOKUP(Data!S137,original_projection,3,TRUE)</f>
        <v>-0.01</v>
      </c>
      <c r="U149" s="30">
        <f>VLOOKUP(Data!T137,original_projection,3,TRUE)</f>
        <v>-0.01</v>
      </c>
      <c r="V149" s="30">
        <f>VLOOKUP(Data!U137,original_projection,3,TRUE)</f>
        <v>0.02</v>
      </c>
      <c r="X149">
        <f t="shared" si="120"/>
        <v>135</v>
      </c>
      <c r="Z149" s="31">
        <f t="shared" si="96"/>
        <v>2500000</v>
      </c>
      <c r="AA149" s="28">
        <f t="shared" si="97"/>
        <v>2481250</v>
      </c>
      <c r="AB149" s="28">
        <f t="shared" si="98"/>
        <v>2413387.8125</v>
      </c>
      <c r="AC149" s="28">
        <f t="shared" si="99"/>
        <v>2443193.1519843754</v>
      </c>
      <c r="AD149" s="28">
        <f t="shared" si="100"/>
        <v>2521863.9714782722</v>
      </c>
      <c r="AE149" s="28">
        <f t="shared" si="101"/>
        <v>2502949.9916921854</v>
      </c>
      <c r="AF149" s="28">
        <f t="shared" si="102"/>
        <v>2434494.3094194042</v>
      </c>
      <c r="AG149" s="28">
        <f t="shared" si="103"/>
        <v>2367910.8900567833</v>
      </c>
      <c r="AH149" s="28">
        <f t="shared" si="104"/>
        <v>2326650.042797544</v>
      </c>
      <c r="AI149" s="28">
        <f t="shared" si="105"/>
        <v>2263016.1641270309</v>
      </c>
      <c r="AJ149" s="28">
        <f t="shared" si="106"/>
        <v>2201122.6720381565</v>
      </c>
      <c r="AK149" s="28">
        <f t="shared" si="107"/>
        <v>2271998.8220777852</v>
      </c>
      <c r="AL149" s="28">
        <f t="shared" si="108"/>
        <v>2300058.0075304457</v>
      </c>
      <c r="AM149" s="28">
        <f t="shared" si="109"/>
        <v>2237151.4210244883</v>
      </c>
      <c r="AN149" s="28">
        <f t="shared" si="110"/>
        <v>2264780.2410741406</v>
      </c>
      <c r="AO149" s="28">
        <f t="shared" si="111"/>
        <v>2337706.1648367285</v>
      </c>
      <c r="AP149" s="28">
        <f t="shared" si="112"/>
        <v>2296971.6349144485</v>
      </c>
      <c r="AQ149" s="28">
        <f t="shared" si="113"/>
        <v>2234149.4606995382</v>
      </c>
      <c r="AR149" s="28">
        <f t="shared" si="114"/>
        <v>2195219.4063468487</v>
      </c>
      <c r="AS149" s="28">
        <f t="shared" si="115"/>
        <v>2156967.7081912551</v>
      </c>
      <c r="AT149" s="28">
        <f t="shared" si="116"/>
        <v>2183606.2593874172</v>
      </c>
      <c r="AU149" s="19"/>
      <c r="AV149" s="27">
        <f t="shared" si="118"/>
        <v>27</v>
      </c>
      <c r="AW149" s="19"/>
      <c r="AX149" s="46">
        <f t="shared" si="117"/>
        <v>350890.03626330115</v>
      </c>
    </row>
    <row r="150" spans="1:50" x14ac:dyDescent="0.2">
      <c r="A150">
        <f t="shared" si="119"/>
        <v>136</v>
      </c>
      <c r="C150" s="30">
        <f>VLOOKUP(Data!B138,original_projection,3,TRUE)</f>
        <v>0.02</v>
      </c>
      <c r="D150" s="30">
        <f>VLOOKUP(Data!C138,original_projection,3,TRUE)</f>
        <v>0.04</v>
      </c>
      <c r="E150" s="30">
        <f>VLOOKUP(Data!D138,original_projection,3,TRUE)</f>
        <v>0.02</v>
      </c>
      <c r="F150" s="30">
        <f>VLOOKUP(Data!E138,original_projection,3,TRUE)</f>
        <v>0.02</v>
      </c>
      <c r="G150" s="30">
        <f>VLOOKUP(Data!F138,original_projection,3,TRUE)</f>
        <v>-0.01</v>
      </c>
      <c r="H150" s="30">
        <f>VLOOKUP(Data!G138,original_projection,3,TRUE)</f>
        <v>-0.01</v>
      </c>
      <c r="I150" s="30">
        <f>VLOOKUP(Data!H138,original_projection,3,TRUE)</f>
        <v>-0.01</v>
      </c>
      <c r="J150" s="30">
        <f>VLOOKUP(Data!I138,original_projection,3,TRUE)</f>
        <v>0.04</v>
      </c>
      <c r="K150" s="30">
        <f>VLOOKUP(Data!J138,original_projection,3,TRUE)</f>
        <v>-0.02</v>
      </c>
      <c r="L150" s="30">
        <f>VLOOKUP(Data!K138,original_projection,3,TRUE)</f>
        <v>0.02</v>
      </c>
      <c r="M150" s="30">
        <f>VLOOKUP(Data!L138,original_projection,3,TRUE)</f>
        <v>-0.01</v>
      </c>
      <c r="N150" s="30">
        <f>VLOOKUP(Data!M138,original_projection,3,TRUE)</f>
        <v>-0.02</v>
      </c>
      <c r="O150" s="30">
        <f>VLOOKUP(Data!N138,original_projection,3,TRUE)</f>
        <v>-0.01</v>
      </c>
      <c r="P150" s="30">
        <f>VLOOKUP(Data!O138,original_projection,3,TRUE)</f>
        <v>0.04</v>
      </c>
      <c r="Q150" s="30">
        <f>VLOOKUP(Data!P138,original_projection,3,TRUE)</f>
        <v>-0.01</v>
      </c>
      <c r="R150" s="30">
        <f>VLOOKUP(Data!Q138,original_projection,3,TRUE)</f>
        <v>0</v>
      </c>
      <c r="S150" s="30">
        <f>VLOOKUP(Data!R138,original_projection,3,TRUE)</f>
        <v>0.02</v>
      </c>
      <c r="T150" s="30">
        <f>VLOOKUP(Data!S138,original_projection,3,TRUE)</f>
        <v>-0.02</v>
      </c>
      <c r="U150" s="30">
        <f>VLOOKUP(Data!T138,original_projection,3,TRUE)</f>
        <v>-0.01</v>
      </c>
      <c r="V150" s="30">
        <f>VLOOKUP(Data!U138,original_projection,3,TRUE)</f>
        <v>-0.02</v>
      </c>
      <c r="X150">
        <f t="shared" si="120"/>
        <v>136</v>
      </c>
      <c r="Z150" s="31">
        <f t="shared" si="96"/>
        <v>2500000</v>
      </c>
      <c r="AA150" s="28">
        <f t="shared" si="97"/>
        <v>2530875</v>
      </c>
      <c r="AB150" s="28">
        <f t="shared" si="98"/>
        <v>2612369.1750000003</v>
      </c>
      <c r="AC150" s="28">
        <f t="shared" si="99"/>
        <v>2644631.9343112502</v>
      </c>
      <c r="AD150" s="28">
        <f t="shared" si="100"/>
        <v>2677293.1386999944</v>
      </c>
      <c r="AE150" s="28">
        <f t="shared" si="101"/>
        <v>2630641.3057581475</v>
      </c>
      <c r="AF150" s="28">
        <f t="shared" si="102"/>
        <v>2584802.3810053119</v>
      </c>
      <c r="AG150" s="28">
        <f t="shared" si="103"/>
        <v>2539762.1995162945</v>
      </c>
      <c r="AH150" s="28">
        <f t="shared" si="104"/>
        <v>2621542.5423407191</v>
      </c>
      <c r="AI150" s="28">
        <f t="shared" si="105"/>
        <v>2549843.3538077003</v>
      </c>
      <c r="AJ150" s="28">
        <f t="shared" si="106"/>
        <v>2581333.9192272252</v>
      </c>
      <c r="AK150" s="28">
        <f t="shared" si="107"/>
        <v>2536354.1756846909</v>
      </c>
      <c r="AL150" s="28">
        <f t="shared" si="108"/>
        <v>2466984.8889797148</v>
      </c>
      <c r="AM150" s="28">
        <f t="shared" si="109"/>
        <v>2423997.6772892438</v>
      </c>
      <c r="AN150" s="28">
        <f t="shared" si="110"/>
        <v>2502050.4024979575</v>
      </c>
      <c r="AO150" s="28">
        <f t="shared" si="111"/>
        <v>2458452.1742344308</v>
      </c>
      <c r="AP150" s="28">
        <f t="shared" si="112"/>
        <v>2440013.7829276728</v>
      </c>
      <c r="AQ150" s="28">
        <f t="shared" si="113"/>
        <v>2470147.9531468297</v>
      </c>
      <c r="AR150" s="28">
        <f t="shared" si="114"/>
        <v>2402589.4066282641</v>
      </c>
      <c r="AS150" s="28">
        <f t="shared" si="115"/>
        <v>2360724.2862177668</v>
      </c>
      <c r="AT150" s="28">
        <f t="shared" si="116"/>
        <v>2296158.4769897107</v>
      </c>
      <c r="AU150" s="19"/>
      <c r="AV150" s="27">
        <f t="shared" si="118"/>
        <v>69</v>
      </c>
      <c r="AW150" s="19"/>
      <c r="AX150" s="46">
        <f t="shared" si="117"/>
        <v>380331.7494276794</v>
      </c>
    </row>
    <row r="151" spans="1:50" x14ac:dyDescent="0.2">
      <c r="A151">
        <f t="shared" si="119"/>
        <v>137</v>
      </c>
      <c r="C151" s="30">
        <f>VLOOKUP(Data!B139,original_projection,3,TRUE)</f>
        <v>0.02</v>
      </c>
      <c r="D151" s="30">
        <f>VLOOKUP(Data!C139,original_projection,3,TRUE)</f>
        <v>0.04</v>
      </c>
      <c r="E151" s="30">
        <f>VLOOKUP(Data!D139,original_projection,3,TRUE)</f>
        <v>0.02</v>
      </c>
      <c r="F151" s="30">
        <f>VLOOKUP(Data!E139,original_projection,3,TRUE)</f>
        <v>0.02</v>
      </c>
      <c r="G151" s="30">
        <f>VLOOKUP(Data!F139,original_projection,3,TRUE)</f>
        <v>-0.02</v>
      </c>
      <c r="H151" s="30">
        <f>VLOOKUP(Data!G139,original_projection,3,TRUE)</f>
        <v>0.04</v>
      </c>
      <c r="I151" s="30">
        <f>VLOOKUP(Data!H139,original_projection,3,TRUE)</f>
        <v>0.04</v>
      </c>
      <c r="J151" s="30">
        <f>VLOOKUP(Data!I139,original_projection,3,TRUE)</f>
        <v>0</v>
      </c>
      <c r="K151" s="30">
        <f>VLOOKUP(Data!J139,original_projection,3,TRUE)</f>
        <v>0.04</v>
      </c>
      <c r="L151" s="30">
        <f>VLOOKUP(Data!K139,original_projection,3,TRUE)</f>
        <v>0.02</v>
      </c>
      <c r="M151" s="30">
        <f>VLOOKUP(Data!L139,original_projection,3,TRUE)</f>
        <v>0</v>
      </c>
      <c r="N151" s="30">
        <f>VLOOKUP(Data!M139,original_projection,3,TRUE)</f>
        <v>0.04</v>
      </c>
      <c r="O151" s="30">
        <f>VLOOKUP(Data!N139,original_projection,3,TRUE)</f>
        <v>-0.02</v>
      </c>
      <c r="P151" s="30">
        <f>VLOOKUP(Data!O139,original_projection,3,TRUE)</f>
        <v>-0.01</v>
      </c>
      <c r="Q151" s="30">
        <f>VLOOKUP(Data!P139,original_projection,3,TRUE)</f>
        <v>0.02</v>
      </c>
      <c r="R151" s="30">
        <f>VLOOKUP(Data!Q139,original_projection,3,TRUE)</f>
        <v>0.04</v>
      </c>
      <c r="S151" s="30">
        <f>VLOOKUP(Data!R139,original_projection,3,TRUE)</f>
        <v>0.04</v>
      </c>
      <c r="T151" s="30">
        <f>VLOOKUP(Data!S139,original_projection,3,TRUE)</f>
        <v>0</v>
      </c>
      <c r="U151" s="30">
        <f>VLOOKUP(Data!T139,original_projection,3,TRUE)</f>
        <v>-0.01</v>
      </c>
      <c r="V151" s="30">
        <f>VLOOKUP(Data!U139,original_projection,3,TRUE)</f>
        <v>-0.01</v>
      </c>
      <c r="X151">
        <f t="shared" si="120"/>
        <v>137</v>
      </c>
      <c r="Z151" s="31">
        <f t="shared" si="96"/>
        <v>2500000</v>
      </c>
      <c r="AA151" s="28">
        <f t="shared" si="97"/>
        <v>2530875</v>
      </c>
      <c r="AB151" s="28">
        <f t="shared" si="98"/>
        <v>2612369.1750000003</v>
      </c>
      <c r="AC151" s="28">
        <f t="shared" si="99"/>
        <v>2644631.9343112502</v>
      </c>
      <c r="AD151" s="28">
        <f t="shared" si="100"/>
        <v>2677293.1386999944</v>
      </c>
      <c r="AE151" s="28">
        <f t="shared" si="101"/>
        <v>2604069.1713565495</v>
      </c>
      <c r="AF151" s="28">
        <f t="shared" si="102"/>
        <v>2687920.1986742304</v>
      </c>
      <c r="AG151" s="28">
        <f t="shared" si="103"/>
        <v>2774471.2290715408</v>
      </c>
      <c r="AH151" s="28">
        <f t="shared" si="104"/>
        <v>2753662.6948535042</v>
      </c>
      <c r="AI151" s="28">
        <f t="shared" si="105"/>
        <v>2842330.6336277872</v>
      </c>
      <c r="AJ151" s="28">
        <f t="shared" si="106"/>
        <v>2877433.4169530906</v>
      </c>
      <c r="AK151" s="28">
        <f t="shared" si="107"/>
        <v>2855852.6663259426</v>
      </c>
      <c r="AL151" s="28">
        <f t="shared" si="108"/>
        <v>2947811.1221816381</v>
      </c>
      <c r="AM151" s="28">
        <f t="shared" si="109"/>
        <v>2867188.4879899705</v>
      </c>
      <c r="AN151" s="28">
        <f t="shared" si="110"/>
        <v>2817227.7285867454</v>
      </c>
      <c r="AO151" s="28">
        <f t="shared" si="111"/>
        <v>2852020.4910347918</v>
      </c>
      <c r="AP151" s="28">
        <f t="shared" si="112"/>
        <v>2943855.5508461124</v>
      </c>
      <c r="AQ151" s="28">
        <f t="shared" si="113"/>
        <v>3038647.6995833577</v>
      </c>
      <c r="AR151" s="28">
        <f t="shared" si="114"/>
        <v>3015857.8418364828</v>
      </c>
      <c r="AS151" s="28">
        <f t="shared" si="115"/>
        <v>2963306.5189424823</v>
      </c>
      <c r="AT151" s="28">
        <f t="shared" si="116"/>
        <v>2911670.9028499094</v>
      </c>
      <c r="AU151" s="19"/>
      <c r="AV151" s="27">
        <f t="shared" si="118"/>
        <v>191</v>
      </c>
      <c r="AW151" s="19"/>
      <c r="AX151" s="46">
        <f t="shared" si="117"/>
        <v>424824.90379893233</v>
      </c>
    </row>
    <row r="152" spans="1:50" x14ac:dyDescent="0.2">
      <c r="A152">
        <f t="shared" si="119"/>
        <v>138</v>
      </c>
      <c r="C152" s="30">
        <f>VLOOKUP(Data!B140,original_projection,3,TRUE)</f>
        <v>-0.01</v>
      </c>
      <c r="D152" s="30">
        <f>VLOOKUP(Data!C140,original_projection,3,TRUE)</f>
        <v>0</v>
      </c>
      <c r="E152" s="30">
        <f>VLOOKUP(Data!D140,original_projection,3,TRUE)</f>
        <v>0.04</v>
      </c>
      <c r="F152" s="30">
        <f>VLOOKUP(Data!E140,original_projection,3,TRUE)</f>
        <v>-0.02</v>
      </c>
      <c r="G152" s="30">
        <f>VLOOKUP(Data!F140,original_projection,3,TRUE)</f>
        <v>0.04</v>
      </c>
      <c r="H152" s="30">
        <f>VLOOKUP(Data!G140,original_projection,3,TRUE)</f>
        <v>0.04</v>
      </c>
      <c r="I152" s="30">
        <f>VLOOKUP(Data!H140,original_projection,3,TRUE)</f>
        <v>0</v>
      </c>
      <c r="J152" s="30">
        <f>VLOOKUP(Data!I140,original_projection,3,TRUE)</f>
        <v>-0.02</v>
      </c>
      <c r="K152" s="30">
        <f>VLOOKUP(Data!J140,original_projection,3,TRUE)</f>
        <v>-0.02</v>
      </c>
      <c r="L152" s="30">
        <f>VLOOKUP(Data!K140,original_projection,3,TRUE)</f>
        <v>-0.02</v>
      </c>
      <c r="M152" s="30">
        <f>VLOOKUP(Data!L140,original_projection,3,TRUE)</f>
        <v>-0.01</v>
      </c>
      <c r="N152" s="30">
        <f>VLOOKUP(Data!M140,original_projection,3,TRUE)</f>
        <v>0.04</v>
      </c>
      <c r="O152" s="30">
        <f>VLOOKUP(Data!N140,original_projection,3,TRUE)</f>
        <v>0.04</v>
      </c>
      <c r="P152" s="30">
        <f>VLOOKUP(Data!O140,original_projection,3,TRUE)</f>
        <v>-0.01</v>
      </c>
      <c r="Q152" s="30">
        <f>VLOOKUP(Data!P140,original_projection,3,TRUE)</f>
        <v>0.04</v>
      </c>
      <c r="R152" s="30">
        <f>VLOOKUP(Data!Q140,original_projection,3,TRUE)</f>
        <v>0.04</v>
      </c>
      <c r="S152" s="30">
        <f>VLOOKUP(Data!R140,original_projection,3,TRUE)</f>
        <v>0.02</v>
      </c>
      <c r="T152" s="30">
        <f>VLOOKUP(Data!S140,original_projection,3,TRUE)</f>
        <v>-0.02</v>
      </c>
      <c r="U152" s="30">
        <f>VLOOKUP(Data!T140,original_projection,3,TRUE)</f>
        <v>0</v>
      </c>
      <c r="V152" s="30">
        <f>VLOOKUP(Data!U140,original_projection,3,TRUE)</f>
        <v>0</v>
      </c>
      <c r="X152">
        <f t="shared" si="120"/>
        <v>138</v>
      </c>
      <c r="Z152" s="31">
        <f t="shared" si="96"/>
        <v>2500000</v>
      </c>
      <c r="AA152" s="28">
        <f t="shared" si="97"/>
        <v>2456437.5</v>
      </c>
      <c r="AB152" s="28">
        <f t="shared" si="98"/>
        <v>2438014.21875</v>
      </c>
      <c r="AC152" s="28">
        <f t="shared" si="99"/>
        <v>2516518.2765937503</v>
      </c>
      <c r="AD152" s="28">
        <f t="shared" si="100"/>
        <v>2447691.5017289114</v>
      </c>
      <c r="AE152" s="28">
        <f t="shared" si="101"/>
        <v>2526507.1680845823</v>
      </c>
      <c r="AF152" s="28">
        <f t="shared" si="102"/>
        <v>2607860.6988969059</v>
      </c>
      <c r="AG152" s="28">
        <f t="shared" si="103"/>
        <v>2588301.7436551792</v>
      </c>
      <c r="AH152" s="28">
        <f t="shared" si="104"/>
        <v>2517511.6909662099</v>
      </c>
      <c r="AI152" s="28">
        <f t="shared" si="105"/>
        <v>2448657.7462182841</v>
      </c>
      <c r="AJ152" s="28">
        <f t="shared" si="106"/>
        <v>2381686.9568592142</v>
      </c>
      <c r="AK152" s="28">
        <f t="shared" si="107"/>
        <v>2340186.0616359427</v>
      </c>
      <c r="AL152" s="28">
        <f t="shared" si="108"/>
        <v>2415540.0528206201</v>
      </c>
      <c r="AM152" s="28">
        <f t="shared" si="109"/>
        <v>2493320.4425214445</v>
      </c>
      <c r="AN152" s="28">
        <f t="shared" si="110"/>
        <v>2449874.3338105087</v>
      </c>
      <c r="AO152" s="28">
        <f t="shared" si="111"/>
        <v>2528760.2873592074</v>
      </c>
      <c r="AP152" s="28">
        <f t="shared" si="112"/>
        <v>2610186.3686121739</v>
      </c>
      <c r="AQ152" s="28">
        <f t="shared" si="113"/>
        <v>2642422.1702645347</v>
      </c>
      <c r="AR152" s="28">
        <f t="shared" si="114"/>
        <v>2570151.9239077996</v>
      </c>
      <c r="AS152" s="28">
        <f t="shared" si="115"/>
        <v>2550875.7844784912</v>
      </c>
      <c r="AT152" s="28">
        <f t="shared" si="116"/>
        <v>2531744.2160949027</v>
      </c>
      <c r="AU152" s="19"/>
      <c r="AV152" s="27">
        <f t="shared" si="118"/>
        <v>137</v>
      </c>
      <c r="AW152" s="19"/>
      <c r="AX152" s="46">
        <f t="shared" si="117"/>
        <v>378304.14969716879</v>
      </c>
    </row>
    <row r="153" spans="1:50" x14ac:dyDescent="0.2">
      <c r="A153">
        <f t="shared" si="119"/>
        <v>139</v>
      </c>
      <c r="C153" s="30">
        <f>VLOOKUP(Data!B141,original_projection,3,TRUE)</f>
        <v>-0.02</v>
      </c>
      <c r="D153" s="30">
        <f>VLOOKUP(Data!C141,original_projection,3,TRUE)</f>
        <v>0.04</v>
      </c>
      <c r="E153" s="30">
        <f>VLOOKUP(Data!D141,original_projection,3,TRUE)</f>
        <v>0.04</v>
      </c>
      <c r="F153" s="30">
        <f>VLOOKUP(Data!E141,original_projection,3,TRUE)</f>
        <v>-0.02</v>
      </c>
      <c r="G153" s="30">
        <f>VLOOKUP(Data!F141,original_projection,3,TRUE)</f>
        <v>0</v>
      </c>
      <c r="H153" s="30">
        <f>VLOOKUP(Data!G141,original_projection,3,TRUE)</f>
        <v>-0.02</v>
      </c>
      <c r="I153" s="30">
        <f>VLOOKUP(Data!H141,original_projection,3,TRUE)</f>
        <v>0.04</v>
      </c>
      <c r="J153" s="30">
        <f>VLOOKUP(Data!I141,original_projection,3,TRUE)</f>
        <v>0.02</v>
      </c>
      <c r="K153" s="30">
        <f>VLOOKUP(Data!J141,original_projection,3,TRUE)</f>
        <v>-0.02</v>
      </c>
      <c r="L153" s="30">
        <f>VLOOKUP(Data!K141,original_projection,3,TRUE)</f>
        <v>-0.01</v>
      </c>
      <c r="M153" s="30">
        <f>VLOOKUP(Data!L141,original_projection,3,TRUE)</f>
        <v>-0.01</v>
      </c>
      <c r="N153" s="30">
        <f>VLOOKUP(Data!M141,original_projection,3,TRUE)</f>
        <v>0</v>
      </c>
      <c r="O153" s="30">
        <f>VLOOKUP(Data!N141,original_projection,3,TRUE)</f>
        <v>-0.02</v>
      </c>
      <c r="P153" s="30">
        <f>VLOOKUP(Data!O141,original_projection,3,TRUE)</f>
        <v>-0.02</v>
      </c>
      <c r="Q153" s="30">
        <f>VLOOKUP(Data!P141,original_projection,3,TRUE)</f>
        <v>0.04</v>
      </c>
      <c r="R153" s="30">
        <f>VLOOKUP(Data!Q141,original_projection,3,TRUE)</f>
        <v>0</v>
      </c>
      <c r="S153" s="30">
        <f>VLOOKUP(Data!R141,original_projection,3,TRUE)</f>
        <v>0.04</v>
      </c>
      <c r="T153" s="30">
        <f>VLOOKUP(Data!S141,original_projection,3,TRUE)</f>
        <v>-0.02</v>
      </c>
      <c r="U153" s="30">
        <f>VLOOKUP(Data!T141,original_projection,3,TRUE)</f>
        <v>0.02</v>
      </c>
      <c r="V153" s="30">
        <f>VLOOKUP(Data!U141,original_projection,3,TRUE)</f>
        <v>-0.01</v>
      </c>
      <c r="X153">
        <f t="shared" si="120"/>
        <v>139</v>
      </c>
      <c r="Z153" s="31">
        <f t="shared" si="96"/>
        <v>2500000</v>
      </c>
      <c r="AA153" s="28">
        <f t="shared" si="97"/>
        <v>2431625</v>
      </c>
      <c r="AB153" s="28">
        <f t="shared" si="98"/>
        <v>2509923.3250000002</v>
      </c>
      <c r="AC153" s="28">
        <f t="shared" si="99"/>
        <v>2590742.8560650004</v>
      </c>
      <c r="AD153" s="28">
        <f t="shared" si="100"/>
        <v>2519886.0389516228</v>
      </c>
      <c r="AE153" s="28">
        <f t="shared" si="101"/>
        <v>2500986.893659486</v>
      </c>
      <c r="AF153" s="28">
        <f t="shared" si="102"/>
        <v>2432584.9021178992</v>
      </c>
      <c r="AG153" s="28">
        <f t="shared" si="103"/>
        <v>2510914.1359660956</v>
      </c>
      <c r="AH153" s="28">
        <f t="shared" si="104"/>
        <v>2541923.9255452771</v>
      </c>
      <c r="AI153" s="28">
        <f t="shared" si="105"/>
        <v>2472402.3061816138</v>
      </c>
      <c r="AJ153" s="28">
        <f t="shared" si="106"/>
        <v>2429320.6959963995</v>
      </c>
      <c r="AK153" s="28">
        <f t="shared" si="107"/>
        <v>2386989.7828686619</v>
      </c>
      <c r="AL153" s="28">
        <f t="shared" si="108"/>
        <v>2369087.3594971471</v>
      </c>
      <c r="AM153" s="28">
        <f t="shared" si="109"/>
        <v>2304292.8202149002</v>
      </c>
      <c r="AN153" s="28">
        <f t="shared" si="110"/>
        <v>2241270.4115820229</v>
      </c>
      <c r="AO153" s="28">
        <f t="shared" si="111"/>
        <v>2313439.3188349642</v>
      </c>
      <c r="AP153" s="28">
        <f t="shared" si="112"/>
        <v>2296088.5239437022</v>
      </c>
      <c r="AQ153" s="28">
        <f t="shared" si="113"/>
        <v>2370022.5744146896</v>
      </c>
      <c r="AR153" s="28">
        <f t="shared" si="114"/>
        <v>2305202.4570044479</v>
      </c>
      <c r="AS153" s="28">
        <f t="shared" si="115"/>
        <v>2333671.7073484533</v>
      </c>
      <c r="AT153" s="28">
        <f t="shared" si="116"/>
        <v>2293007.4778479068</v>
      </c>
      <c r="AU153" s="19"/>
      <c r="AV153" s="27">
        <f t="shared" si="118"/>
        <v>66</v>
      </c>
      <c r="AW153" s="19"/>
      <c r="AX153" s="46">
        <f t="shared" si="117"/>
        <v>363879.46483405749</v>
      </c>
    </row>
    <row r="154" spans="1:50" x14ac:dyDescent="0.2">
      <c r="A154">
        <f t="shared" si="119"/>
        <v>140</v>
      </c>
      <c r="C154" s="30">
        <f>VLOOKUP(Data!B142,original_projection,3,TRUE)</f>
        <v>-0.02</v>
      </c>
      <c r="D154" s="30">
        <f>VLOOKUP(Data!C142,original_projection,3,TRUE)</f>
        <v>0</v>
      </c>
      <c r="E154" s="30">
        <f>VLOOKUP(Data!D142,original_projection,3,TRUE)</f>
        <v>0.02</v>
      </c>
      <c r="F154" s="30">
        <f>VLOOKUP(Data!E142,original_projection,3,TRUE)</f>
        <v>0</v>
      </c>
      <c r="G154" s="30">
        <f>VLOOKUP(Data!F142,original_projection,3,TRUE)</f>
        <v>-0.01</v>
      </c>
      <c r="H154" s="30">
        <f>VLOOKUP(Data!G142,original_projection,3,TRUE)</f>
        <v>-0.01</v>
      </c>
      <c r="I154" s="30">
        <f>VLOOKUP(Data!H142,original_projection,3,TRUE)</f>
        <v>0.04</v>
      </c>
      <c r="J154" s="30">
        <f>VLOOKUP(Data!I142,original_projection,3,TRUE)</f>
        <v>0.02</v>
      </c>
      <c r="K154" s="30">
        <f>VLOOKUP(Data!J142,original_projection,3,TRUE)</f>
        <v>0</v>
      </c>
      <c r="L154" s="30">
        <f>VLOOKUP(Data!K142,original_projection,3,TRUE)</f>
        <v>-0.01</v>
      </c>
      <c r="M154" s="30">
        <f>VLOOKUP(Data!L142,original_projection,3,TRUE)</f>
        <v>-0.01</v>
      </c>
      <c r="N154" s="30">
        <f>VLOOKUP(Data!M142,original_projection,3,TRUE)</f>
        <v>-0.02</v>
      </c>
      <c r="O154" s="30">
        <f>VLOOKUP(Data!N142,original_projection,3,TRUE)</f>
        <v>-0.01</v>
      </c>
      <c r="P154" s="30">
        <f>VLOOKUP(Data!O142,original_projection,3,TRUE)</f>
        <v>-0.01</v>
      </c>
      <c r="Q154" s="30">
        <f>VLOOKUP(Data!P142,original_projection,3,TRUE)</f>
        <v>-0.01</v>
      </c>
      <c r="R154" s="30">
        <f>VLOOKUP(Data!Q142,original_projection,3,TRUE)</f>
        <v>0.02</v>
      </c>
      <c r="S154" s="30">
        <f>VLOOKUP(Data!R142,original_projection,3,TRUE)</f>
        <v>-0.01</v>
      </c>
      <c r="T154" s="30">
        <f>VLOOKUP(Data!S142,original_projection,3,TRUE)</f>
        <v>0.04</v>
      </c>
      <c r="U154" s="30">
        <f>VLOOKUP(Data!T142,original_projection,3,TRUE)</f>
        <v>-0.01</v>
      </c>
      <c r="V154" s="30">
        <f>VLOOKUP(Data!U142,original_projection,3,TRUE)</f>
        <v>0.02</v>
      </c>
      <c r="X154">
        <f t="shared" si="120"/>
        <v>140</v>
      </c>
      <c r="Z154" s="31">
        <f t="shared" si="96"/>
        <v>2500000</v>
      </c>
      <c r="AA154" s="28">
        <f t="shared" si="97"/>
        <v>2431625</v>
      </c>
      <c r="AB154" s="28">
        <f t="shared" si="98"/>
        <v>2413387.8125</v>
      </c>
      <c r="AC154" s="28">
        <f t="shared" si="99"/>
        <v>2443193.1519843754</v>
      </c>
      <c r="AD154" s="28">
        <f t="shared" si="100"/>
        <v>2424869.2033444927</v>
      </c>
      <c r="AE154" s="28">
        <f t="shared" si="101"/>
        <v>2382615.8574762149</v>
      </c>
      <c r="AF154" s="28">
        <f t="shared" si="102"/>
        <v>2341098.7761596916</v>
      </c>
      <c r="AG154" s="28">
        <f t="shared" si="103"/>
        <v>2416482.1567520336</v>
      </c>
      <c r="AH154" s="28">
        <f t="shared" si="104"/>
        <v>2446325.7113879211</v>
      </c>
      <c r="AI154" s="28">
        <f t="shared" si="105"/>
        <v>2427978.2685525119</v>
      </c>
      <c r="AJ154" s="28">
        <f t="shared" si="106"/>
        <v>2385670.7472229842</v>
      </c>
      <c r="AK154" s="28">
        <f t="shared" si="107"/>
        <v>2344100.4344526236</v>
      </c>
      <c r="AL154" s="28">
        <f t="shared" si="108"/>
        <v>2279989.2875703443</v>
      </c>
      <c r="AM154" s="28">
        <f t="shared" si="109"/>
        <v>2240260.4742344311</v>
      </c>
      <c r="AN154" s="28">
        <f t="shared" si="110"/>
        <v>2201223.9354708958</v>
      </c>
      <c r="AO154" s="28">
        <f t="shared" si="111"/>
        <v>2162867.6083953152</v>
      </c>
      <c r="AP154" s="28">
        <f t="shared" si="112"/>
        <v>2189579.0233589974</v>
      </c>
      <c r="AQ154" s="28">
        <f t="shared" si="113"/>
        <v>2151425.6088769669</v>
      </c>
      <c r="AR154" s="28">
        <f t="shared" si="114"/>
        <v>2220701.5134828053</v>
      </c>
      <c r="AS154" s="28">
        <f t="shared" si="115"/>
        <v>2182005.7896103673</v>
      </c>
      <c r="AT154" s="28">
        <f t="shared" si="116"/>
        <v>2208953.5611120556</v>
      </c>
      <c r="AU154" s="19"/>
      <c r="AV154" s="27">
        <f t="shared" si="118"/>
        <v>34</v>
      </c>
      <c r="AW154" s="19"/>
      <c r="AX154" s="46">
        <f t="shared" si="117"/>
        <v>349831.3898383755</v>
      </c>
    </row>
    <row r="155" spans="1:50" x14ac:dyDescent="0.2">
      <c r="A155">
        <f t="shared" si="119"/>
        <v>141</v>
      </c>
      <c r="C155" s="30">
        <f>VLOOKUP(Data!B143,original_projection,3,TRUE)</f>
        <v>0</v>
      </c>
      <c r="D155" s="30">
        <f>VLOOKUP(Data!C143,original_projection,3,TRUE)</f>
        <v>0</v>
      </c>
      <c r="E155" s="30">
        <f>VLOOKUP(Data!D143,original_projection,3,TRUE)</f>
        <v>0.04</v>
      </c>
      <c r="F155" s="30">
        <f>VLOOKUP(Data!E143,original_projection,3,TRUE)</f>
        <v>0</v>
      </c>
      <c r="G155" s="30">
        <f>VLOOKUP(Data!F143,original_projection,3,TRUE)</f>
        <v>-0.01</v>
      </c>
      <c r="H155" s="30">
        <f>VLOOKUP(Data!G143,original_projection,3,TRUE)</f>
        <v>-0.02</v>
      </c>
      <c r="I155" s="30">
        <f>VLOOKUP(Data!H143,original_projection,3,TRUE)</f>
        <v>-0.01</v>
      </c>
      <c r="J155" s="30">
        <f>VLOOKUP(Data!I143,original_projection,3,TRUE)</f>
        <v>0.02</v>
      </c>
      <c r="K155" s="30">
        <f>VLOOKUP(Data!J143,original_projection,3,TRUE)</f>
        <v>0.02</v>
      </c>
      <c r="L155" s="30">
        <f>VLOOKUP(Data!K143,original_projection,3,TRUE)</f>
        <v>-0.01</v>
      </c>
      <c r="M155" s="30">
        <f>VLOOKUP(Data!L143,original_projection,3,TRUE)</f>
        <v>0.02</v>
      </c>
      <c r="N155" s="30">
        <f>VLOOKUP(Data!M143,original_projection,3,TRUE)</f>
        <v>-0.01</v>
      </c>
      <c r="O155" s="30">
        <f>VLOOKUP(Data!N143,original_projection,3,TRUE)</f>
        <v>0</v>
      </c>
      <c r="P155" s="30">
        <f>VLOOKUP(Data!O143,original_projection,3,TRUE)</f>
        <v>0.04</v>
      </c>
      <c r="Q155" s="30">
        <f>VLOOKUP(Data!P143,original_projection,3,TRUE)</f>
        <v>0.02</v>
      </c>
      <c r="R155" s="30">
        <f>VLOOKUP(Data!Q143,original_projection,3,TRUE)</f>
        <v>-0.01</v>
      </c>
      <c r="S155" s="30">
        <f>VLOOKUP(Data!R143,original_projection,3,TRUE)</f>
        <v>-0.01</v>
      </c>
      <c r="T155" s="30">
        <f>VLOOKUP(Data!S143,original_projection,3,TRUE)</f>
        <v>-0.02</v>
      </c>
      <c r="U155" s="30">
        <f>VLOOKUP(Data!T143,original_projection,3,TRUE)</f>
        <v>0.04</v>
      </c>
      <c r="V155" s="30">
        <f>VLOOKUP(Data!U143,original_projection,3,TRUE)</f>
        <v>0</v>
      </c>
      <c r="X155">
        <f t="shared" si="120"/>
        <v>141</v>
      </c>
      <c r="Z155" s="31">
        <f t="shared" si="96"/>
        <v>2500000</v>
      </c>
      <c r="AA155" s="28">
        <f t="shared" si="97"/>
        <v>2481250</v>
      </c>
      <c r="AB155" s="28">
        <f t="shared" si="98"/>
        <v>2462640.625</v>
      </c>
      <c r="AC155" s="28">
        <f t="shared" si="99"/>
        <v>2541937.6531250002</v>
      </c>
      <c r="AD155" s="28">
        <f t="shared" si="100"/>
        <v>2522873.120726563</v>
      </c>
      <c r="AE155" s="28">
        <f t="shared" si="101"/>
        <v>2478912.0565979029</v>
      </c>
      <c r="AF155" s="28">
        <f t="shared" si="102"/>
        <v>2411113.8118499503</v>
      </c>
      <c r="AG155" s="28">
        <f t="shared" si="103"/>
        <v>2369100.1536784652</v>
      </c>
      <c r="AH155" s="28">
        <f t="shared" si="104"/>
        <v>2398358.5405763946</v>
      </c>
      <c r="AI155" s="28">
        <f t="shared" si="105"/>
        <v>2427978.2685525133</v>
      </c>
      <c r="AJ155" s="28">
        <f t="shared" si="106"/>
        <v>2385670.7472229856</v>
      </c>
      <c r="AK155" s="28">
        <f t="shared" si="107"/>
        <v>2415133.7809511893</v>
      </c>
      <c r="AL155" s="28">
        <f t="shared" si="108"/>
        <v>2373050.0748181148</v>
      </c>
      <c r="AM155" s="28">
        <f t="shared" si="109"/>
        <v>2355252.1992569789</v>
      </c>
      <c r="AN155" s="28">
        <f t="shared" si="110"/>
        <v>2431091.3200730537</v>
      </c>
      <c r="AO155" s="28">
        <f t="shared" si="111"/>
        <v>2461115.2978759557</v>
      </c>
      <c r="AP155" s="28">
        <f t="shared" si="112"/>
        <v>2418230.3638104671</v>
      </c>
      <c r="AQ155" s="28">
        <f t="shared" si="113"/>
        <v>2376092.6997210695</v>
      </c>
      <c r="AR155" s="28">
        <f t="shared" si="114"/>
        <v>2311106.5643836982</v>
      </c>
      <c r="AS155" s="28">
        <f t="shared" si="115"/>
        <v>2385524.1957568536</v>
      </c>
      <c r="AT155" s="28">
        <f t="shared" si="116"/>
        <v>2367632.7642886774</v>
      </c>
      <c r="AU155" s="19"/>
      <c r="AV155" s="27">
        <f t="shared" si="118"/>
        <v>96</v>
      </c>
      <c r="AW155" s="19"/>
      <c r="AX155" s="46">
        <f t="shared" si="117"/>
        <v>365547.08492392313</v>
      </c>
    </row>
    <row r="156" spans="1:50" x14ac:dyDescent="0.2">
      <c r="A156">
        <f t="shared" si="119"/>
        <v>142</v>
      </c>
      <c r="C156" s="30">
        <f>VLOOKUP(Data!B144,original_projection,3,TRUE)</f>
        <v>0</v>
      </c>
      <c r="D156" s="30">
        <f>VLOOKUP(Data!C144,original_projection,3,TRUE)</f>
        <v>-0.02</v>
      </c>
      <c r="E156" s="30">
        <f>VLOOKUP(Data!D144,original_projection,3,TRUE)</f>
        <v>-0.01</v>
      </c>
      <c r="F156" s="30">
        <f>VLOOKUP(Data!E144,original_projection,3,TRUE)</f>
        <v>-0.01</v>
      </c>
      <c r="G156" s="30">
        <f>VLOOKUP(Data!F144,original_projection,3,TRUE)</f>
        <v>0.02</v>
      </c>
      <c r="H156" s="30">
        <f>VLOOKUP(Data!G144,original_projection,3,TRUE)</f>
        <v>0</v>
      </c>
      <c r="I156" s="30">
        <f>VLOOKUP(Data!H144,original_projection,3,TRUE)</f>
        <v>0</v>
      </c>
      <c r="J156" s="30">
        <f>VLOOKUP(Data!I144,original_projection,3,TRUE)</f>
        <v>-0.02</v>
      </c>
      <c r="K156" s="30">
        <f>VLOOKUP(Data!J144,original_projection,3,TRUE)</f>
        <v>0.04</v>
      </c>
      <c r="L156" s="30">
        <f>VLOOKUP(Data!K144,original_projection,3,TRUE)</f>
        <v>-0.02</v>
      </c>
      <c r="M156" s="30">
        <f>VLOOKUP(Data!L144,original_projection,3,TRUE)</f>
        <v>0.04</v>
      </c>
      <c r="N156" s="30">
        <f>VLOOKUP(Data!M144,original_projection,3,TRUE)</f>
        <v>0</v>
      </c>
      <c r="O156" s="30">
        <f>VLOOKUP(Data!N144,original_projection,3,TRUE)</f>
        <v>-0.01</v>
      </c>
      <c r="P156" s="30">
        <f>VLOOKUP(Data!O144,original_projection,3,TRUE)</f>
        <v>0.02</v>
      </c>
      <c r="Q156" s="30">
        <f>VLOOKUP(Data!P144,original_projection,3,TRUE)</f>
        <v>-0.02</v>
      </c>
      <c r="R156" s="30">
        <f>VLOOKUP(Data!Q144,original_projection,3,TRUE)</f>
        <v>0</v>
      </c>
      <c r="S156" s="30">
        <f>VLOOKUP(Data!R144,original_projection,3,TRUE)</f>
        <v>0.04</v>
      </c>
      <c r="T156" s="30">
        <f>VLOOKUP(Data!S144,original_projection,3,TRUE)</f>
        <v>-0.01</v>
      </c>
      <c r="U156" s="30">
        <f>VLOOKUP(Data!T144,original_projection,3,TRUE)</f>
        <v>0.02</v>
      </c>
      <c r="V156" s="30">
        <f>VLOOKUP(Data!U144,original_projection,3,TRUE)</f>
        <v>-0.01</v>
      </c>
      <c r="X156">
        <f t="shared" si="120"/>
        <v>142</v>
      </c>
      <c r="Z156" s="31">
        <f t="shared" si="96"/>
        <v>2500000</v>
      </c>
      <c r="AA156" s="28">
        <f t="shared" si="97"/>
        <v>2481250</v>
      </c>
      <c r="AB156" s="28">
        <f t="shared" si="98"/>
        <v>2413387.8125</v>
      </c>
      <c r="AC156" s="28">
        <f t="shared" si="99"/>
        <v>2371334.5298671876</v>
      </c>
      <c r="AD156" s="28">
        <f t="shared" si="100"/>
        <v>2330014.0256842519</v>
      </c>
      <c r="AE156" s="28">
        <f t="shared" si="101"/>
        <v>2358789.6989014526</v>
      </c>
      <c r="AF156" s="28">
        <f t="shared" si="102"/>
        <v>2341098.7761596916</v>
      </c>
      <c r="AG156" s="28">
        <f t="shared" si="103"/>
        <v>2323540.535338494</v>
      </c>
      <c r="AH156" s="28">
        <f t="shared" si="104"/>
        <v>2259991.7016969863</v>
      </c>
      <c r="AI156" s="28">
        <f t="shared" si="105"/>
        <v>2332763.4344916292</v>
      </c>
      <c r="AJ156" s="28">
        <f t="shared" si="106"/>
        <v>2268962.3545582835</v>
      </c>
      <c r="AK156" s="28">
        <f t="shared" si="107"/>
        <v>2342022.9423750606</v>
      </c>
      <c r="AL156" s="28">
        <f t="shared" si="108"/>
        <v>2324457.770307248</v>
      </c>
      <c r="AM156" s="28">
        <f t="shared" si="109"/>
        <v>2283954.093659644</v>
      </c>
      <c r="AN156" s="28">
        <f t="shared" si="110"/>
        <v>2312160.9267163407</v>
      </c>
      <c r="AO156" s="28">
        <f t="shared" si="111"/>
        <v>2248923.3253706489</v>
      </c>
      <c r="AP156" s="28">
        <f t="shared" si="112"/>
        <v>2232056.4004303692</v>
      </c>
      <c r="AQ156" s="28">
        <f t="shared" si="113"/>
        <v>2303928.616524227</v>
      </c>
      <c r="AR156" s="28">
        <f t="shared" si="114"/>
        <v>2263782.6603812925</v>
      </c>
      <c r="AS156" s="28">
        <f t="shared" si="115"/>
        <v>2291740.3762370013</v>
      </c>
      <c r="AT156" s="28">
        <f t="shared" si="116"/>
        <v>2251806.8001810717</v>
      </c>
      <c r="AU156" s="19"/>
      <c r="AV156" s="27">
        <f t="shared" si="118"/>
        <v>52</v>
      </c>
      <c r="AW156" s="19"/>
      <c r="AX156" s="46">
        <f t="shared" si="117"/>
        <v>350145.84469557327</v>
      </c>
    </row>
    <row r="157" spans="1:50" x14ac:dyDescent="0.2">
      <c r="A157">
        <f t="shared" si="119"/>
        <v>143</v>
      </c>
      <c r="C157" s="30">
        <f>VLOOKUP(Data!B145,original_projection,3,TRUE)</f>
        <v>-0.01</v>
      </c>
      <c r="D157" s="30">
        <f>VLOOKUP(Data!C145,original_projection,3,TRUE)</f>
        <v>0.02</v>
      </c>
      <c r="E157" s="30">
        <f>VLOOKUP(Data!D145,original_projection,3,TRUE)</f>
        <v>-0.02</v>
      </c>
      <c r="F157" s="30">
        <f>VLOOKUP(Data!E145,original_projection,3,TRUE)</f>
        <v>0.02</v>
      </c>
      <c r="G157" s="30">
        <f>VLOOKUP(Data!F145,original_projection,3,TRUE)</f>
        <v>0.04</v>
      </c>
      <c r="H157" s="30">
        <f>VLOOKUP(Data!G145,original_projection,3,TRUE)</f>
        <v>0.04</v>
      </c>
      <c r="I157" s="30">
        <f>VLOOKUP(Data!H145,original_projection,3,TRUE)</f>
        <v>0.04</v>
      </c>
      <c r="J157" s="30">
        <f>VLOOKUP(Data!I145,original_projection,3,TRUE)</f>
        <v>-0.01</v>
      </c>
      <c r="K157" s="30">
        <f>VLOOKUP(Data!J145,original_projection,3,TRUE)</f>
        <v>-0.02</v>
      </c>
      <c r="L157" s="30">
        <f>VLOOKUP(Data!K145,original_projection,3,TRUE)</f>
        <v>0</v>
      </c>
      <c r="M157" s="30">
        <f>VLOOKUP(Data!L145,original_projection,3,TRUE)</f>
        <v>0.02</v>
      </c>
      <c r="N157" s="30">
        <f>VLOOKUP(Data!M145,original_projection,3,TRUE)</f>
        <v>-0.02</v>
      </c>
      <c r="O157" s="30">
        <f>VLOOKUP(Data!N145,original_projection,3,TRUE)</f>
        <v>0.02</v>
      </c>
      <c r="P157" s="30">
        <f>VLOOKUP(Data!O145,original_projection,3,TRUE)</f>
        <v>0</v>
      </c>
      <c r="Q157" s="30">
        <f>VLOOKUP(Data!P145,original_projection,3,TRUE)</f>
        <v>0.02</v>
      </c>
      <c r="R157" s="30">
        <f>VLOOKUP(Data!Q145,original_projection,3,TRUE)</f>
        <v>0.02</v>
      </c>
      <c r="S157" s="30">
        <f>VLOOKUP(Data!R145,original_projection,3,TRUE)</f>
        <v>-0.01</v>
      </c>
      <c r="T157" s="30">
        <f>VLOOKUP(Data!S145,original_projection,3,TRUE)</f>
        <v>0.04</v>
      </c>
      <c r="U157" s="30">
        <f>VLOOKUP(Data!T145,original_projection,3,TRUE)</f>
        <v>0</v>
      </c>
      <c r="V157" s="30">
        <f>VLOOKUP(Data!U145,original_projection,3,TRUE)</f>
        <v>0.02</v>
      </c>
      <c r="X157">
        <f t="shared" si="120"/>
        <v>143</v>
      </c>
      <c r="Z157" s="31">
        <f t="shared" si="96"/>
        <v>2500000</v>
      </c>
      <c r="AA157" s="28">
        <f t="shared" si="97"/>
        <v>2456437.5</v>
      </c>
      <c r="AB157" s="28">
        <f t="shared" si="98"/>
        <v>2486774.5031250003</v>
      </c>
      <c r="AC157" s="28">
        <f t="shared" si="99"/>
        <v>2418761.2204645318</v>
      </c>
      <c r="AD157" s="28">
        <f t="shared" si="100"/>
        <v>2448632.9215372689</v>
      </c>
      <c r="AE157" s="28">
        <f t="shared" si="101"/>
        <v>2527478.9016107689</v>
      </c>
      <c r="AF157" s="28">
        <f t="shared" si="102"/>
        <v>2608863.7222426357</v>
      </c>
      <c r="AG157" s="28">
        <f t="shared" si="103"/>
        <v>2692869.1340988488</v>
      </c>
      <c r="AH157" s="28">
        <f t="shared" si="104"/>
        <v>2645945.8894371763</v>
      </c>
      <c r="AI157" s="28">
        <f t="shared" si="105"/>
        <v>2573579.2693610699</v>
      </c>
      <c r="AJ157" s="28">
        <f t="shared" si="106"/>
        <v>2554277.4248408619</v>
      </c>
      <c r="AK157" s="28">
        <f t="shared" si="107"/>
        <v>2585822.7510376466</v>
      </c>
      <c r="AL157" s="28">
        <f t="shared" si="108"/>
        <v>2515100.4987967666</v>
      </c>
      <c r="AM157" s="28">
        <f t="shared" si="109"/>
        <v>2546161.989956907</v>
      </c>
      <c r="AN157" s="28">
        <f t="shared" si="110"/>
        <v>2527065.7750322302</v>
      </c>
      <c r="AO157" s="28">
        <f t="shared" si="111"/>
        <v>2558275.0373538784</v>
      </c>
      <c r="AP157" s="28">
        <f t="shared" si="112"/>
        <v>2589869.7340651988</v>
      </c>
      <c r="AQ157" s="28">
        <f t="shared" si="113"/>
        <v>2544741.2539491127</v>
      </c>
      <c r="AR157" s="28">
        <f t="shared" si="114"/>
        <v>2626681.9223262747</v>
      </c>
      <c r="AS157" s="28">
        <f t="shared" si="115"/>
        <v>2606981.8079088279</v>
      </c>
      <c r="AT157" s="28">
        <f t="shared" si="116"/>
        <v>2639178.0332365022</v>
      </c>
      <c r="AU157" s="19"/>
      <c r="AV157" s="27">
        <f t="shared" si="118"/>
        <v>160</v>
      </c>
      <c r="AW157" s="19"/>
      <c r="AX157" s="46">
        <f t="shared" si="117"/>
        <v>386550.37247139675</v>
      </c>
    </row>
    <row r="158" spans="1:50" x14ac:dyDescent="0.2">
      <c r="A158">
        <f t="shared" si="119"/>
        <v>144</v>
      </c>
      <c r="C158" s="30">
        <f>VLOOKUP(Data!B146,original_projection,3,TRUE)</f>
        <v>0.02</v>
      </c>
      <c r="D158" s="30">
        <f>VLOOKUP(Data!C146,original_projection,3,TRUE)</f>
        <v>-0.02</v>
      </c>
      <c r="E158" s="30">
        <f>VLOOKUP(Data!D146,original_projection,3,TRUE)</f>
        <v>-0.01</v>
      </c>
      <c r="F158" s="30">
        <f>VLOOKUP(Data!E146,original_projection,3,TRUE)</f>
        <v>0</v>
      </c>
      <c r="G158" s="30">
        <f>VLOOKUP(Data!F146,original_projection,3,TRUE)</f>
        <v>0.02</v>
      </c>
      <c r="H158" s="30">
        <f>VLOOKUP(Data!G146,original_projection,3,TRUE)</f>
        <v>0.04</v>
      </c>
      <c r="I158" s="30">
        <f>VLOOKUP(Data!H146,original_projection,3,TRUE)</f>
        <v>0</v>
      </c>
      <c r="J158" s="30">
        <f>VLOOKUP(Data!I146,original_projection,3,TRUE)</f>
        <v>-0.01</v>
      </c>
      <c r="K158" s="30">
        <f>VLOOKUP(Data!J146,original_projection,3,TRUE)</f>
        <v>-0.01</v>
      </c>
      <c r="L158" s="30">
        <f>VLOOKUP(Data!K146,original_projection,3,TRUE)</f>
        <v>0.04</v>
      </c>
      <c r="M158" s="30">
        <f>VLOOKUP(Data!L146,original_projection,3,TRUE)</f>
        <v>0.02</v>
      </c>
      <c r="N158" s="30">
        <f>VLOOKUP(Data!M146,original_projection,3,TRUE)</f>
        <v>-0.01</v>
      </c>
      <c r="O158" s="30">
        <f>VLOOKUP(Data!N146,original_projection,3,TRUE)</f>
        <v>0.02</v>
      </c>
      <c r="P158" s="30">
        <f>VLOOKUP(Data!O146,original_projection,3,TRUE)</f>
        <v>0</v>
      </c>
      <c r="Q158" s="30">
        <f>VLOOKUP(Data!P146,original_projection,3,TRUE)</f>
        <v>0.02</v>
      </c>
      <c r="R158" s="30">
        <f>VLOOKUP(Data!Q146,original_projection,3,TRUE)</f>
        <v>-0.02</v>
      </c>
      <c r="S158" s="30">
        <f>VLOOKUP(Data!R146,original_projection,3,TRUE)</f>
        <v>0</v>
      </c>
      <c r="T158" s="30">
        <f>VLOOKUP(Data!S146,original_projection,3,TRUE)</f>
        <v>0.02</v>
      </c>
      <c r="U158" s="30">
        <f>VLOOKUP(Data!T146,original_projection,3,TRUE)</f>
        <v>-0.01</v>
      </c>
      <c r="V158" s="30">
        <f>VLOOKUP(Data!U146,original_projection,3,TRUE)</f>
        <v>0.04</v>
      </c>
      <c r="X158">
        <f t="shared" si="120"/>
        <v>144</v>
      </c>
      <c r="Z158" s="31">
        <f t="shared" si="96"/>
        <v>2500000</v>
      </c>
      <c r="AA158" s="28">
        <f t="shared" si="97"/>
        <v>2530875</v>
      </c>
      <c r="AB158" s="28">
        <f t="shared" si="98"/>
        <v>2461655.5687500001</v>
      </c>
      <c r="AC158" s="28">
        <f t="shared" si="99"/>
        <v>2418761.2204645313</v>
      </c>
      <c r="AD158" s="28">
        <f t="shared" si="100"/>
        <v>2400620.5113110472</v>
      </c>
      <c r="AE158" s="28">
        <f t="shared" si="101"/>
        <v>2430268.174625739</v>
      </c>
      <c r="AF158" s="28">
        <f t="shared" si="102"/>
        <v>2508522.8098486881</v>
      </c>
      <c r="AG158" s="28">
        <f t="shared" si="103"/>
        <v>2489708.8887748229</v>
      </c>
      <c r="AH158" s="28">
        <f t="shared" si="104"/>
        <v>2446325.7113879216</v>
      </c>
      <c r="AI158" s="28">
        <f t="shared" si="105"/>
        <v>2403698.4858669871</v>
      </c>
      <c r="AJ158" s="28">
        <f t="shared" si="106"/>
        <v>2481097.5771119045</v>
      </c>
      <c r="AK158" s="28">
        <f t="shared" si="107"/>
        <v>2511739.1321892366</v>
      </c>
      <c r="AL158" s="28">
        <f t="shared" si="108"/>
        <v>2467972.0778108393</v>
      </c>
      <c r="AM158" s="28">
        <f t="shared" si="109"/>
        <v>2498451.5329718031</v>
      </c>
      <c r="AN158" s="28">
        <f t="shared" si="110"/>
        <v>2479713.1464745146</v>
      </c>
      <c r="AO158" s="28">
        <f t="shared" si="111"/>
        <v>2510337.6038334752</v>
      </c>
      <c r="AP158" s="28">
        <f t="shared" si="112"/>
        <v>2441679.8703686297</v>
      </c>
      <c r="AQ158" s="28">
        <f t="shared" si="113"/>
        <v>2423367.2713408652</v>
      </c>
      <c r="AR158" s="28">
        <f t="shared" si="114"/>
        <v>2453295.857141925</v>
      </c>
      <c r="AS158" s="28">
        <f t="shared" si="115"/>
        <v>2410547.1768312273</v>
      </c>
      <c r="AT158" s="28">
        <f t="shared" si="116"/>
        <v>2488166.795925193</v>
      </c>
      <c r="AU158" s="19"/>
      <c r="AV158" s="27">
        <f t="shared" si="118"/>
        <v>124</v>
      </c>
      <c r="AW158" s="19"/>
      <c r="AX158" s="46">
        <f t="shared" si="117"/>
        <v>372217.66558964242</v>
      </c>
    </row>
    <row r="159" spans="1:50" x14ac:dyDescent="0.2">
      <c r="A159">
        <f t="shared" si="119"/>
        <v>145</v>
      </c>
      <c r="C159" s="30">
        <f>VLOOKUP(Data!B147,original_projection,3,TRUE)</f>
        <v>0.04</v>
      </c>
      <c r="D159" s="30">
        <f>VLOOKUP(Data!C147,original_projection,3,TRUE)</f>
        <v>-0.01</v>
      </c>
      <c r="E159" s="30">
        <f>VLOOKUP(Data!D147,original_projection,3,TRUE)</f>
        <v>-0.02</v>
      </c>
      <c r="F159" s="30">
        <f>VLOOKUP(Data!E147,original_projection,3,TRUE)</f>
        <v>-0.02</v>
      </c>
      <c r="G159" s="30">
        <f>VLOOKUP(Data!F147,original_projection,3,TRUE)</f>
        <v>0.04</v>
      </c>
      <c r="H159" s="30">
        <f>VLOOKUP(Data!G147,original_projection,3,TRUE)</f>
        <v>0</v>
      </c>
      <c r="I159" s="30">
        <f>VLOOKUP(Data!H147,original_projection,3,TRUE)</f>
        <v>-0.01</v>
      </c>
      <c r="J159" s="30">
        <f>VLOOKUP(Data!I147,original_projection,3,TRUE)</f>
        <v>-0.01</v>
      </c>
      <c r="K159" s="30">
        <f>VLOOKUP(Data!J147,original_projection,3,TRUE)</f>
        <v>0.02</v>
      </c>
      <c r="L159" s="30">
        <f>VLOOKUP(Data!K147,original_projection,3,TRUE)</f>
        <v>-0.01</v>
      </c>
      <c r="M159" s="30">
        <f>VLOOKUP(Data!L147,original_projection,3,TRUE)</f>
        <v>-0.01</v>
      </c>
      <c r="N159" s="30">
        <f>VLOOKUP(Data!M147,original_projection,3,TRUE)</f>
        <v>0.04</v>
      </c>
      <c r="O159" s="30">
        <f>VLOOKUP(Data!N147,original_projection,3,TRUE)</f>
        <v>-0.01</v>
      </c>
      <c r="P159" s="30">
        <f>VLOOKUP(Data!O147,original_projection,3,TRUE)</f>
        <v>0</v>
      </c>
      <c r="Q159" s="30">
        <f>VLOOKUP(Data!P147,original_projection,3,TRUE)</f>
        <v>0.04</v>
      </c>
      <c r="R159" s="30">
        <f>VLOOKUP(Data!Q147,original_projection,3,TRUE)</f>
        <v>0.02</v>
      </c>
      <c r="S159" s="30">
        <f>VLOOKUP(Data!R147,original_projection,3,TRUE)</f>
        <v>0.02</v>
      </c>
      <c r="T159" s="30">
        <f>VLOOKUP(Data!S147,original_projection,3,TRUE)</f>
        <v>0.02</v>
      </c>
      <c r="U159" s="30">
        <f>VLOOKUP(Data!T147,original_projection,3,TRUE)</f>
        <v>0.04</v>
      </c>
      <c r="V159" s="30">
        <f>VLOOKUP(Data!U147,original_projection,3,TRUE)</f>
        <v>-0.02</v>
      </c>
      <c r="X159">
        <f t="shared" si="120"/>
        <v>145</v>
      </c>
      <c r="Z159" s="31">
        <f t="shared" si="96"/>
        <v>2500000</v>
      </c>
      <c r="AA159" s="28">
        <f t="shared" si="97"/>
        <v>2580500</v>
      </c>
      <c r="AB159" s="28">
        <f t="shared" si="98"/>
        <v>2535534.7875000001</v>
      </c>
      <c r="AC159" s="28">
        <f t="shared" si="99"/>
        <v>2466187.9110618751</v>
      </c>
      <c r="AD159" s="28">
        <f t="shared" si="100"/>
        <v>2398737.6716943327</v>
      </c>
      <c r="AE159" s="28">
        <f t="shared" si="101"/>
        <v>2475977.0247228905</v>
      </c>
      <c r="AF159" s="28">
        <f t="shared" si="102"/>
        <v>2457407.1970374691</v>
      </c>
      <c r="AG159" s="28">
        <f t="shared" si="103"/>
        <v>2414586.8766290913</v>
      </c>
      <c r="AH159" s="28">
        <f t="shared" si="104"/>
        <v>2372512.7003038293</v>
      </c>
      <c r="AI159" s="28">
        <f t="shared" si="105"/>
        <v>2401813.2321525817</v>
      </c>
      <c r="AJ159" s="28">
        <f t="shared" si="106"/>
        <v>2359961.6365823229</v>
      </c>
      <c r="AK159" s="28">
        <f t="shared" si="107"/>
        <v>2318839.3050648756</v>
      </c>
      <c r="AL159" s="28">
        <f t="shared" si="108"/>
        <v>2393505.9306879649</v>
      </c>
      <c r="AM159" s="28">
        <f t="shared" si="109"/>
        <v>2351799.0898457272</v>
      </c>
      <c r="AN159" s="28">
        <f t="shared" si="110"/>
        <v>2334160.5966718844</v>
      </c>
      <c r="AO159" s="28">
        <f t="shared" si="111"/>
        <v>2409320.5678847195</v>
      </c>
      <c r="AP159" s="28">
        <f t="shared" si="112"/>
        <v>2439075.6768980958</v>
      </c>
      <c r="AQ159" s="28">
        <f t="shared" si="113"/>
        <v>2469198.2615077873</v>
      </c>
      <c r="AR159" s="28">
        <f t="shared" si="114"/>
        <v>2499692.8600374088</v>
      </c>
      <c r="AS159" s="28">
        <f t="shared" si="115"/>
        <v>2580182.9701306135</v>
      </c>
      <c r="AT159" s="28">
        <f t="shared" si="116"/>
        <v>2509614.9658975415</v>
      </c>
      <c r="AU159" s="19"/>
      <c r="AV159" s="27">
        <f t="shared" si="118"/>
        <v>127</v>
      </c>
      <c r="AW159" s="19"/>
      <c r="AX159" s="46">
        <f t="shared" si="117"/>
        <v>368528.53346834512</v>
      </c>
    </row>
    <row r="160" spans="1:50" x14ac:dyDescent="0.2">
      <c r="A160">
        <f t="shared" si="119"/>
        <v>146</v>
      </c>
      <c r="C160" s="30">
        <f>VLOOKUP(Data!B148,original_projection,3,TRUE)</f>
        <v>-0.01</v>
      </c>
      <c r="D160" s="30">
        <f>VLOOKUP(Data!C148,original_projection,3,TRUE)</f>
        <v>-0.02</v>
      </c>
      <c r="E160" s="30">
        <f>VLOOKUP(Data!D148,original_projection,3,TRUE)</f>
        <v>0</v>
      </c>
      <c r="F160" s="30">
        <f>VLOOKUP(Data!E148,original_projection,3,TRUE)</f>
        <v>0.04</v>
      </c>
      <c r="G160" s="30">
        <f>VLOOKUP(Data!F148,original_projection,3,TRUE)</f>
        <v>-0.02</v>
      </c>
      <c r="H160" s="30">
        <f>VLOOKUP(Data!G148,original_projection,3,TRUE)</f>
        <v>-0.02</v>
      </c>
      <c r="I160" s="30">
        <f>VLOOKUP(Data!H148,original_projection,3,TRUE)</f>
        <v>-0.01</v>
      </c>
      <c r="J160" s="30">
        <f>VLOOKUP(Data!I148,original_projection,3,TRUE)</f>
        <v>0</v>
      </c>
      <c r="K160" s="30">
        <f>VLOOKUP(Data!J148,original_projection,3,TRUE)</f>
        <v>-0.02</v>
      </c>
      <c r="L160" s="30">
        <f>VLOOKUP(Data!K148,original_projection,3,TRUE)</f>
        <v>0.02</v>
      </c>
      <c r="M160" s="30">
        <f>VLOOKUP(Data!L148,original_projection,3,TRUE)</f>
        <v>0.02</v>
      </c>
      <c r="N160" s="30">
        <f>VLOOKUP(Data!M148,original_projection,3,TRUE)</f>
        <v>0.02</v>
      </c>
      <c r="O160" s="30">
        <f>VLOOKUP(Data!N148,original_projection,3,TRUE)</f>
        <v>0</v>
      </c>
      <c r="P160" s="30">
        <f>VLOOKUP(Data!O148,original_projection,3,TRUE)</f>
        <v>0</v>
      </c>
      <c r="Q160" s="30">
        <f>VLOOKUP(Data!P148,original_projection,3,TRUE)</f>
        <v>0</v>
      </c>
      <c r="R160" s="30">
        <f>VLOOKUP(Data!Q148,original_projection,3,TRUE)</f>
        <v>0.02</v>
      </c>
      <c r="S160" s="30">
        <f>VLOOKUP(Data!R148,original_projection,3,TRUE)</f>
        <v>0</v>
      </c>
      <c r="T160" s="30">
        <f>VLOOKUP(Data!S148,original_projection,3,TRUE)</f>
        <v>0.04</v>
      </c>
      <c r="U160" s="30">
        <f>VLOOKUP(Data!T148,original_projection,3,TRUE)</f>
        <v>0</v>
      </c>
      <c r="V160" s="30">
        <f>VLOOKUP(Data!U148,original_projection,3,TRUE)</f>
        <v>-0.01</v>
      </c>
      <c r="X160">
        <f t="shared" si="120"/>
        <v>146</v>
      </c>
      <c r="Z160" s="31">
        <f t="shared" si="96"/>
        <v>2500000</v>
      </c>
      <c r="AA160" s="28">
        <f t="shared" si="97"/>
        <v>2456437.5</v>
      </c>
      <c r="AB160" s="28">
        <f t="shared" si="98"/>
        <v>2389253.9343750002</v>
      </c>
      <c r="AC160" s="28">
        <f t="shared" si="99"/>
        <v>2371334.5298671876</v>
      </c>
      <c r="AD160" s="28">
        <f t="shared" si="100"/>
        <v>2447691.501728911</v>
      </c>
      <c r="AE160" s="28">
        <f t="shared" si="101"/>
        <v>2380747.1391566251</v>
      </c>
      <c r="AF160" s="28">
        <f t="shared" si="102"/>
        <v>2315633.7049006913</v>
      </c>
      <c r="AG160" s="28">
        <f t="shared" si="103"/>
        <v>2275283.7875927966</v>
      </c>
      <c r="AH160" s="28">
        <f t="shared" si="104"/>
        <v>2258219.1591858505</v>
      </c>
      <c r="AI160" s="28">
        <f t="shared" si="105"/>
        <v>2196456.8651821176</v>
      </c>
      <c r="AJ160" s="28">
        <f t="shared" si="106"/>
        <v>2223583.1074671168</v>
      </c>
      <c r="AK160" s="28">
        <f t="shared" si="107"/>
        <v>2251044.3588443357</v>
      </c>
      <c r="AL160" s="28">
        <f t="shared" si="108"/>
        <v>2278844.7566760634</v>
      </c>
      <c r="AM160" s="28">
        <f t="shared" si="109"/>
        <v>2261753.4210009929</v>
      </c>
      <c r="AN160" s="28">
        <f t="shared" si="110"/>
        <v>2244790.2703434858</v>
      </c>
      <c r="AO160" s="28">
        <f t="shared" si="111"/>
        <v>2227954.3433159096</v>
      </c>
      <c r="AP160" s="28">
        <f t="shared" si="112"/>
        <v>2255469.5794558614</v>
      </c>
      <c r="AQ160" s="28">
        <f t="shared" si="113"/>
        <v>2238553.5576099423</v>
      </c>
      <c r="AR160" s="28">
        <f t="shared" si="114"/>
        <v>2310634.9821649827</v>
      </c>
      <c r="AS160" s="28">
        <f t="shared" si="115"/>
        <v>2293305.2197987456</v>
      </c>
      <c r="AT160" s="28">
        <f t="shared" si="116"/>
        <v>2253344.3763437523</v>
      </c>
      <c r="AU160" s="19"/>
      <c r="AV160" s="27">
        <f t="shared" si="118"/>
        <v>55</v>
      </c>
      <c r="AW160" s="19"/>
      <c r="AX160" s="46">
        <f t="shared" si="117"/>
        <v>347080.62540310092</v>
      </c>
    </row>
    <row r="161" spans="1:50" x14ac:dyDescent="0.2">
      <c r="A161">
        <f t="shared" si="119"/>
        <v>147</v>
      </c>
      <c r="C161" s="30">
        <f>VLOOKUP(Data!B149,original_projection,3,TRUE)</f>
        <v>0.04</v>
      </c>
      <c r="D161" s="30">
        <f>VLOOKUP(Data!C149,original_projection,3,TRUE)</f>
        <v>0.02</v>
      </c>
      <c r="E161" s="30">
        <f>VLOOKUP(Data!D149,original_projection,3,TRUE)</f>
        <v>0.04</v>
      </c>
      <c r="F161" s="30">
        <f>VLOOKUP(Data!E149,original_projection,3,TRUE)</f>
        <v>0.02</v>
      </c>
      <c r="G161" s="30">
        <f>VLOOKUP(Data!F149,original_projection,3,TRUE)</f>
        <v>0.02</v>
      </c>
      <c r="H161" s="30">
        <f>VLOOKUP(Data!G149,original_projection,3,TRUE)</f>
        <v>0</v>
      </c>
      <c r="I161" s="30">
        <f>VLOOKUP(Data!H149,original_projection,3,TRUE)</f>
        <v>0</v>
      </c>
      <c r="J161" s="30">
        <f>VLOOKUP(Data!I149,original_projection,3,TRUE)</f>
        <v>-0.01</v>
      </c>
      <c r="K161" s="30">
        <f>VLOOKUP(Data!J149,original_projection,3,TRUE)</f>
        <v>0.04</v>
      </c>
      <c r="L161" s="30">
        <f>VLOOKUP(Data!K149,original_projection,3,TRUE)</f>
        <v>-0.02</v>
      </c>
      <c r="M161" s="30">
        <f>VLOOKUP(Data!L149,original_projection,3,TRUE)</f>
        <v>0</v>
      </c>
      <c r="N161" s="30">
        <f>VLOOKUP(Data!M149,original_projection,3,TRUE)</f>
        <v>0.04</v>
      </c>
      <c r="O161" s="30">
        <f>VLOOKUP(Data!N149,original_projection,3,TRUE)</f>
        <v>0.02</v>
      </c>
      <c r="P161" s="30">
        <f>VLOOKUP(Data!O149,original_projection,3,TRUE)</f>
        <v>-0.02</v>
      </c>
      <c r="Q161" s="30">
        <f>VLOOKUP(Data!P149,original_projection,3,TRUE)</f>
        <v>0.02</v>
      </c>
      <c r="R161" s="30">
        <f>VLOOKUP(Data!Q149,original_projection,3,TRUE)</f>
        <v>0.04</v>
      </c>
      <c r="S161" s="30">
        <f>VLOOKUP(Data!R149,original_projection,3,TRUE)</f>
        <v>-0.02</v>
      </c>
      <c r="T161" s="30">
        <f>VLOOKUP(Data!S149,original_projection,3,TRUE)</f>
        <v>0.02</v>
      </c>
      <c r="U161" s="30">
        <f>VLOOKUP(Data!T149,original_projection,3,TRUE)</f>
        <v>0.04</v>
      </c>
      <c r="V161" s="30">
        <f>VLOOKUP(Data!U149,original_projection,3,TRUE)</f>
        <v>0.02</v>
      </c>
      <c r="X161">
        <f t="shared" si="120"/>
        <v>147</v>
      </c>
      <c r="Z161" s="31">
        <f t="shared" si="96"/>
        <v>2500000</v>
      </c>
      <c r="AA161" s="28">
        <f t="shared" si="97"/>
        <v>2580500</v>
      </c>
      <c r="AB161" s="28">
        <f t="shared" si="98"/>
        <v>2612369.1750000003</v>
      </c>
      <c r="AC161" s="28">
        <f t="shared" si="99"/>
        <v>2696487.4624350006</v>
      </c>
      <c r="AD161" s="28">
        <f t="shared" si="100"/>
        <v>2729789.0825960734</v>
      </c>
      <c r="AE161" s="28">
        <f t="shared" si="101"/>
        <v>2763501.9777661352</v>
      </c>
      <c r="AF161" s="28">
        <f t="shared" si="102"/>
        <v>2742775.7129328893</v>
      </c>
      <c r="AG161" s="28">
        <f t="shared" si="103"/>
        <v>2722204.8950858926</v>
      </c>
      <c r="AH161" s="28">
        <f t="shared" si="104"/>
        <v>2674770.4747890211</v>
      </c>
      <c r="AI161" s="28">
        <f t="shared" si="105"/>
        <v>2760898.0840772279</v>
      </c>
      <c r="AJ161" s="28">
        <f t="shared" si="106"/>
        <v>2685387.5214777156</v>
      </c>
      <c r="AK161" s="28">
        <f t="shared" si="107"/>
        <v>2665247.1150666326</v>
      </c>
      <c r="AL161" s="28">
        <f t="shared" si="108"/>
        <v>2751068.0721717784</v>
      </c>
      <c r="AM161" s="28">
        <f t="shared" si="109"/>
        <v>2785043.7628631</v>
      </c>
      <c r="AN161" s="28">
        <f t="shared" si="110"/>
        <v>2708872.8159487941</v>
      </c>
      <c r="AO161" s="28">
        <f t="shared" si="111"/>
        <v>2742327.3952257619</v>
      </c>
      <c r="AP161" s="28">
        <f t="shared" si="112"/>
        <v>2830630.3373520314</v>
      </c>
      <c r="AQ161" s="28">
        <f t="shared" si="113"/>
        <v>2753212.5976254535</v>
      </c>
      <c r="AR161" s="28">
        <f t="shared" si="114"/>
        <v>2787214.7732061278</v>
      </c>
      <c r="AS161" s="28">
        <f t="shared" si="115"/>
        <v>2876963.0889033657</v>
      </c>
      <c r="AT161" s="28">
        <f t="shared" si="116"/>
        <v>2912493.5830513225</v>
      </c>
      <c r="AU161" s="19"/>
      <c r="AV161" s="27">
        <f t="shared" si="118"/>
        <v>192</v>
      </c>
      <c r="AW161" s="19"/>
      <c r="AX161" s="46">
        <f t="shared" si="117"/>
        <v>413967.94403708557</v>
      </c>
    </row>
    <row r="162" spans="1:50" x14ac:dyDescent="0.2">
      <c r="A162">
        <f t="shared" si="119"/>
        <v>148</v>
      </c>
      <c r="C162" s="30">
        <f>VLOOKUP(Data!B150,original_projection,3,TRUE)</f>
        <v>0.04</v>
      </c>
      <c r="D162" s="30">
        <f>VLOOKUP(Data!C150,original_projection,3,TRUE)</f>
        <v>-0.02</v>
      </c>
      <c r="E162" s="30">
        <f>VLOOKUP(Data!D150,original_projection,3,TRUE)</f>
        <v>-0.01</v>
      </c>
      <c r="F162" s="30">
        <f>VLOOKUP(Data!E150,original_projection,3,TRUE)</f>
        <v>-0.02</v>
      </c>
      <c r="G162" s="30">
        <f>VLOOKUP(Data!F150,original_projection,3,TRUE)</f>
        <v>-0.01</v>
      </c>
      <c r="H162" s="30">
        <f>VLOOKUP(Data!G150,original_projection,3,TRUE)</f>
        <v>0.02</v>
      </c>
      <c r="I162" s="30">
        <f>VLOOKUP(Data!H150,original_projection,3,TRUE)</f>
        <v>-0.01</v>
      </c>
      <c r="J162" s="30">
        <f>VLOOKUP(Data!I150,original_projection,3,TRUE)</f>
        <v>0.04</v>
      </c>
      <c r="K162" s="30">
        <f>VLOOKUP(Data!J150,original_projection,3,TRUE)</f>
        <v>0</v>
      </c>
      <c r="L162" s="30">
        <f>VLOOKUP(Data!K150,original_projection,3,TRUE)</f>
        <v>-0.01</v>
      </c>
      <c r="M162" s="30">
        <f>VLOOKUP(Data!L150,original_projection,3,TRUE)</f>
        <v>0</v>
      </c>
      <c r="N162" s="30">
        <f>VLOOKUP(Data!M150,original_projection,3,TRUE)</f>
        <v>-0.01</v>
      </c>
      <c r="O162" s="30">
        <f>VLOOKUP(Data!N150,original_projection,3,TRUE)</f>
        <v>0</v>
      </c>
      <c r="P162" s="30">
        <f>VLOOKUP(Data!O150,original_projection,3,TRUE)</f>
        <v>0</v>
      </c>
      <c r="Q162" s="30">
        <f>VLOOKUP(Data!P150,original_projection,3,TRUE)</f>
        <v>0.04</v>
      </c>
      <c r="R162" s="30">
        <f>VLOOKUP(Data!Q150,original_projection,3,TRUE)</f>
        <v>0.02</v>
      </c>
      <c r="S162" s="30">
        <f>VLOOKUP(Data!R150,original_projection,3,TRUE)</f>
        <v>0.04</v>
      </c>
      <c r="T162" s="30">
        <f>VLOOKUP(Data!S150,original_projection,3,TRUE)</f>
        <v>0.02</v>
      </c>
      <c r="U162" s="30">
        <f>VLOOKUP(Data!T150,original_projection,3,TRUE)</f>
        <v>-0.02</v>
      </c>
      <c r="V162" s="30">
        <f>VLOOKUP(Data!U150,original_projection,3,TRUE)</f>
        <v>0.04</v>
      </c>
      <c r="X162">
        <f t="shared" si="120"/>
        <v>148</v>
      </c>
      <c r="Z162" s="31">
        <f t="shared" si="96"/>
        <v>2500000</v>
      </c>
      <c r="AA162" s="28">
        <f t="shared" si="97"/>
        <v>2580500</v>
      </c>
      <c r="AB162" s="28">
        <f t="shared" si="98"/>
        <v>2509923.3250000002</v>
      </c>
      <c r="AC162" s="28">
        <f t="shared" si="99"/>
        <v>2466187.9110618751</v>
      </c>
      <c r="AD162" s="28">
        <f t="shared" si="100"/>
        <v>2398737.6716943327</v>
      </c>
      <c r="AE162" s="28">
        <f t="shared" si="101"/>
        <v>2356939.667765059</v>
      </c>
      <c r="AF162" s="28">
        <f t="shared" si="102"/>
        <v>2386047.8726619575</v>
      </c>
      <c r="AG162" s="28">
        <f t="shared" si="103"/>
        <v>2344470.9884808231</v>
      </c>
      <c r="AH162" s="28">
        <f t="shared" si="104"/>
        <v>2419962.9543099059</v>
      </c>
      <c r="AI162" s="28">
        <f t="shared" si="105"/>
        <v>2401813.2321525817</v>
      </c>
      <c r="AJ162" s="28">
        <f t="shared" si="106"/>
        <v>2359961.6365823229</v>
      </c>
      <c r="AK162" s="28">
        <f t="shared" si="107"/>
        <v>2342261.9243079554</v>
      </c>
      <c r="AL162" s="28">
        <f t="shared" si="108"/>
        <v>2301448.010276889</v>
      </c>
      <c r="AM162" s="28">
        <f t="shared" si="109"/>
        <v>2284187.1501998124</v>
      </c>
      <c r="AN162" s="28">
        <f t="shared" si="110"/>
        <v>2267055.7465733141</v>
      </c>
      <c r="AO162" s="28">
        <f t="shared" si="111"/>
        <v>2340054.9416129747</v>
      </c>
      <c r="AP162" s="28">
        <f t="shared" si="112"/>
        <v>2368954.620141895</v>
      </c>
      <c r="AQ162" s="28">
        <f t="shared" si="113"/>
        <v>2445234.9589104643</v>
      </c>
      <c r="AR162" s="28">
        <f t="shared" si="114"/>
        <v>2475433.6106530088</v>
      </c>
      <c r="AS162" s="28">
        <f t="shared" si="115"/>
        <v>2407730.5014016489</v>
      </c>
      <c r="AT162" s="28">
        <f t="shared" si="116"/>
        <v>2485259.4235467818</v>
      </c>
      <c r="AU162" s="19"/>
      <c r="AV162" s="27">
        <f t="shared" si="118"/>
        <v>120</v>
      </c>
      <c r="AW162" s="19"/>
      <c r="AX162" s="46">
        <f t="shared" si="117"/>
        <v>362283.37139043014</v>
      </c>
    </row>
    <row r="163" spans="1:50" x14ac:dyDescent="0.2">
      <c r="A163">
        <f t="shared" si="119"/>
        <v>149</v>
      </c>
      <c r="C163" s="30">
        <f>VLOOKUP(Data!B151,original_projection,3,TRUE)</f>
        <v>0</v>
      </c>
      <c r="D163" s="30">
        <f>VLOOKUP(Data!C151,original_projection,3,TRUE)</f>
        <v>-0.01</v>
      </c>
      <c r="E163" s="30">
        <f>VLOOKUP(Data!D151,original_projection,3,TRUE)</f>
        <v>0.02</v>
      </c>
      <c r="F163" s="30">
        <f>VLOOKUP(Data!E151,original_projection,3,TRUE)</f>
        <v>0.02</v>
      </c>
      <c r="G163" s="30">
        <f>VLOOKUP(Data!F151,original_projection,3,TRUE)</f>
        <v>0.02</v>
      </c>
      <c r="H163" s="30">
        <f>VLOOKUP(Data!G151,original_projection,3,TRUE)</f>
        <v>-0.02</v>
      </c>
      <c r="I163" s="30">
        <f>VLOOKUP(Data!H151,original_projection,3,TRUE)</f>
        <v>-0.02</v>
      </c>
      <c r="J163" s="30">
        <f>VLOOKUP(Data!I151,original_projection,3,TRUE)</f>
        <v>0.04</v>
      </c>
      <c r="K163" s="30">
        <f>VLOOKUP(Data!J151,original_projection,3,TRUE)</f>
        <v>0.02</v>
      </c>
      <c r="L163" s="30">
        <f>VLOOKUP(Data!K151,original_projection,3,TRUE)</f>
        <v>0.02</v>
      </c>
      <c r="M163" s="30">
        <f>VLOOKUP(Data!L151,original_projection,3,TRUE)</f>
        <v>-0.01</v>
      </c>
      <c r="N163" s="30">
        <f>VLOOKUP(Data!M151,original_projection,3,TRUE)</f>
        <v>0</v>
      </c>
      <c r="O163" s="30">
        <f>VLOOKUP(Data!N151,original_projection,3,TRUE)</f>
        <v>0.04</v>
      </c>
      <c r="P163" s="30">
        <f>VLOOKUP(Data!O151,original_projection,3,TRUE)</f>
        <v>0.04</v>
      </c>
      <c r="Q163" s="30">
        <f>VLOOKUP(Data!P151,original_projection,3,TRUE)</f>
        <v>0</v>
      </c>
      <c r="R163" s="30">
        <f>VLOOKUP(Data!Q151,original_projection,3,TRUE)</f>
        <v>0.02</v>
      </c>
      <c r="S163" s="30">
        <f>VLOOKUP(Data!R151,original_projection,3,TRUE)</f>
        <v>0.04</v>
      </c>
      <c r="T163" s="30">
        <f>VLOOKUP(Data!S151,original_projection,3,TRUE)</f>
        <v>0.02</v>
      </c>
      <c r="U163" s="30">
        <f>VLOOKUP(Data!T151,original_projection,3,TRUE)</f>
        <v>0.04</v>
      </c>
      <c r="V163" s="30">
        <f>VLOOKUP(Data!U151,original_projection,3,TRUE)</f>
        <v>0.04</v>
      </c>
      <c r="X163">
        <f t="shared" si="120"/>
        <v>149</v>
      </c>
      <c r="Z163" s="31">
        <f t="shared" si="96"/>
        <v>2500000</v>
      </c>
      <c r="AA163" s="28">
        <f t="shared" si="97"/>
        <v>2481250</v>
      </c>
      <c r="AB163" s="28">
        <f t="shared" si="98"/>
        <v>2438014.21875</v>
      </c>
      <c r="AC163" s="28">
        <f t="shared" si="99"/>
        <v>2468123.6943515623</v>
      </c>
      <c r="AD163" s="28">
        <f t="shared" si="100"/>
        <v>2498605.0219768044</v>
      </c>
      <c r="AE163" s="28">
        <f t="shared" si="101"/>
        <v>2529462.7939982177</v>
      </c>
      <c r="AF163" s="28">
        <f t="shared" si="102"/>
        <v>2460281.9865823667</v>
      </c>
      <c r="AG163" s="28">
        <f t="shared" si="103"/>
        <v>2392993.274249339</v>
      </c>
      <c r="AH163" s="28">
        <f t="shared" si="104"/>
        <v>2470047.6576801683</v>
      </c>
      <c r="AI163" s="28">
        <f t="shared" si="105"/>
        <v>2500552.7462525181</v>
      </c>
      <c r="AJ163" s="28">
        <f t="shared" si="106"/>
        <v>2531434.5726687373</v>
      </c>
      <c r="AK163" s="28">
        <f t="shared" si="107"/>
        <v>2487324.3252399848</v>
      </c>
      <c r="AL163" s="28">
        <f t="shared" si="108"/>
        <v>2468669.392800685</v>
      </c>
      <c r="AM163" s="28">
        <f t="shared" si="109"/>
        <v>2548160.5472488673</v>
      </c>
      <c r="AN163" s="28">
        <f t="shared" si="110"/>
        <v>2630211.316870281</v>
      </c>
      <c r="AO163" s="28">
        <f t="shared" si="111"/>
        <v>2610484.7319937539</v>
      </c>
      <c r="AP163" s="28">
        <f t="shared" si="112"/>
        <v>2642724.218433877</v>
      </c>
      <c r="AQ163" s="28">
        <f t="shared" si="113"/>
        <v>2727819.938267448</v>
      </c>
      <c r="AR163" s="28">
        <f t="shared" si="114"/>
        <v>2761508.5145050511</v>
      </c>
      <c r="AS163" s="28">
        <f t="shared" si="115"/>
        <v>2850429.0886721141</v>
      </c>
      <c r="AT163" s="28">
        <f t="shared" si="116"/>
        <v>2942212.905327356</v>
      </c>
      <c r="AU163" s="19"/>
      <c r="AV163" s="27">
        <f t="shared" si="118"/>
        <v>194</v>
      </c>
      <c r="AW163" s="19"/>
      <c r="AX163" s="46">
        <f t="shared" si="117"/>
        <v>388717.71495618991</v>
      </c>
    </row>
    <row r="164" spans="1:50" x14ac:dyDescent="0.2">
      <c r="A164">
        <f t="shared" si="119"/>
        <v>150</v>
      </c>
      <c r="C164" s="30">
        <f>VLOOKUP(Data!B152,original_projection,3,TRUE)</f>
        <v>0.04</v>
      </c>
      <c r="D164" s="30">
        <f>VLOOKUP(Data!C152,original_projection,3,TRUE)</f>
        <v>0.04</v>
      </c>
      <c r="E164" s="30">
        <f>VLOOKUP(Data!D152,original_projection,3,TRUE)</f>
        <v>-0.01</v>
      </c>
      <c r="F164" s="30">
        <f>VLOOKUP(Data!E152,original_projection,3,TRUE)</f>
        <v>-0.02</v>
      </c>
      <c r="G164" s="30">
        <f>VLOOKUP(Data!F152,original_projection,3,TRUE)</f>
        <v>-0.01</v>
      </c>
      <c r="H164" s="30">
        <f>VLOOKUP(Data!G152,original_projection,3,TRUE)</f>
        <v>-0.02</v>
      </c>
      <c r="I164" s="30">
        <f>VLOOKUP(Data!H152,original_projection,3,TRUE)</f>
        <v>0.04</v>
      </c>
      <c r="J164" s="30">
        <f>VLOOKUP(Data!I152,original_projection,3,TRUE)</f>
        <v>0.02</v>
      </c>
      <c r="K164" s="30">
        <f>VLOOKUP(Data!J152,original_projection,3,TRUE)</f>
        <v>-0.02</v>
      </c>
      <c r="L164" s="30">
        <f>VLOOKUP(Data!K152,original_projection,3,TRUE)</f>
        <v>0</v>
      </c>
      <c r="M164" s="30">
        <f>VLOOKUP(Data!L152,original_projection,3,TRUE)</f>
        <v>-0.02</v>
      </c>
      <c r="N164" s="30">
        <f>VLOOKUP(Data!M152,original_projection,3,TRUE)</f>
        <v>0</v>
      </c>
      <c r="O164" s="30">
        <f>VLOOKUP(Data!N152,original_projection,3,TRUE)</f>
        <v>0</v>
      </c>
      <c r="P164" s="30">
        <f>VLOOKUP(Data!O152,original_projection,3,TRUE)</f>
        <v>0.02</v>
      </c>
      <c r="Q164" s="30">
        <f>VLOOKUP(Data!P152,original_projection,3,TRUE)</f>
        <v>-0.02</v>
      </c>
      <c r="R164" s="30">
        <f>VLOOKUP(Data!Q152,original_projection,3,TRUE)</f>
        <v>-0.02</v>
      </c>
      <c r="S164" s="30">
        <f>VLOOKUP(Data!R152,original_projection,3,TRUE)</f>
        <v>0.04</v>
      </c>
      <c r="T164" s="30">
        <f>VLOOKUP(Data!S152,original_projection,3,TRUE)</f>
        <v>0</v>
      </c>
      <c r="U164" s="30">
        <f>VLOOKUP(Data!T152,original_projection,3,TRUE)</f>
        <v>0</v>
      </c>
      <c r="V164" s="30">
        <f>VLOOKUP(Data!U152,original_projection,3,TRUE)</f>
        <v>-0.02</v>
      </c>
      <c r="X164">
        <f t="shared" si="120"/>
        <v>150</v>
      </c>
      <c r="Z164" s="31">
        <f t="shared" si="96"/>
        <v>2500000</v>
      </c>
      <c r="AA164" s="28">
        <f t="shared" si="97"/>
        <v>2580500</v>
      </c>
      <c r="AB164" s="28">
        <f t="shared" si="98"/>
        <v>2663592.1</v>
      </c>
      <c r="AC164" s="28">
        <f t="shared" si="99"/>
        <v>2617179.0076575</v>
      </c>
      <c r="AD164" s="28">
        <f t="shared" si="100"/>
        <v>2545599.1617980674</v>
      </c>
      <c r="AE164" s="28">
        <f t="shared" si="101"/>
        <v>2501242.0964037362</v>
      </c>
      <c r="AF164" s="28">
        <f t="shared" si="102"/>
        <v>2432833.1250670943</v>
      </c>
      <c r="AG164" s="28">
        <f t="shared" si="103"/>
        <v>2511170.3516942551</v>
      </c>
      <c r="AH164" s="28">
        <f t="shared" si="104"/>
        <v>2542183.3055376797</v>
      </c>
      <c r="AI164" s="28">
        <f t="shared" si="105"/>
        <v>2472654.5921312245</v>
      </c>
      <c r="AJ164" s="28">
        <f t="shared" si="106"/>
        <v>2454109.6826902404</v>
      </c>
      <c r="AK164" s="28">
        <f t="shared" si="107"/>
        <v>2386989.7828686624</v>
      </c>
      <c r="AL164" s="28">
        <f t="shared" si="108"/>
        <v>2369087.3594971476</v>
      </c>
      <c r="AM164" s="28">
        <f t="shared" si="109"/>
        <v>2351319.2043009191</v>
      </c>
      <c r="AN164" s="28">
        <f t="shared" si="110"/>
        <v>2380357.9964740355</v>
      </c>
      <c r="AO164" s="28">
        <f t="shared" si="111"/>
        <v>2315255.2052704706</v>
      </c>
      <c r="AP164" s="28">
        <f t="shared" si="112"/>
        <v>2251932.9754063236</v>
      </c>
      <c r="AQ164" s="28">
        <f t="shared" si="113"/>
        <v>2324445.2172144074</v>
      </c>
      <c r="AR164" s="28">
        <f t="shared" si="114"/>
        <v>2307011.8780852994</v>
      </c>
      <c r="AS164" s="28">
        <f t="shared" si="115"/>
        <v>2289709.2889996599</v>
      </c>
      <c r="AT164" s="28">
        <f t="shared" si="116"/>
        <v>2227085.7399455192</v>
      </c>
      <c r="AU164" s="19"/>
      <c r="AV164" s="27">
        <f t="shared" si="118"/>
        <v>36</v>
      </c>
      <c r="AW164" s="19"/>
      <c r="AX164" s="46">
        <f t="shared" si="117"/>
        <v>366682.05091467686</v>
      </c>
    </row>
    <row r="165" spans="1:50" x14ac:dyDescent="0.2">
      <c r="A165">
        <f t="shared" si="119"/>
        <v>151</v>
      </c>
      <c r="C165" s="30">
        <f>VLOOKUP(Data!B153,original_projection,3,TRUE)</f>
        <v>0.04</v>
      </c>
      <c r="D165" s="30">
        <f>VLOOKUP(Data!C153,original_projection,3,TRUE)</f>
        <v>-0.01</v>
      </c>
      <c r="E165" s="30">
        <f>VLOOKUP(Data!D153,original_projection,3,TRUE)</f>
        <v>-0.02</v>
      </c>
      <c r="F165" s="30">
        <f>VLOOKUP(Data!E153,original_projection,3,TRUE)</f>
        <v>0</v>
      </c>
      <c r="G165" s="30">
        <f>VLOOKUP(Data!F153,original_projection,3,TRUE)</f>
        <v>0.02</v>
      </c>
      <c r="H165" s="30">
        <f>VLOOKUP(Data!G153,original_projection,3,TRUE)</f>
        <v>0.04</v>
      </c>
      <c r="I165" s="30">
        <f>VLOOKUP(Data!H153,original_projection,3,TRUE)</f>
        <v>-0.02</v>
      </c>
      <c r="J165" s="30">
        <f>VLOOKUP(Data!I153,original_projection,3,TRUE)</f>
        <v>0.02</v>
      </c>
      <c r="K165" s="30">
        <f>VLOOKUP(Data!J153,original_projection,3,TRUE)</f>
        <v>0.04</v>
      </c>
      <c r="L165" s="30">
        <f>VLOOKUP(Data!K153,original_projection,3,TRUE)</f>
        <v>0</v>
      </c>
      <c r="M165" s="30">
        <f>VLOOKUP(Data!L153,original_projection,3,TRUE)</f>
        <v>-0.01</v>
      </c>
      <c r="N165" s="30">
        <f>VLOOKUP(Data!M153,original_projection,3,TRUE)</f>
        <v>0.02</v>
      </c>
      <c r="O165" s="30">
        <f>VLOOKUP(Data!N153,original_projection,3,TRUE)</f>
        <v>-0.01</v>
      </c>
      <c r="P165" s="30">
        <f>VLOOKUP(Data!O153,original_projection,3,TRUE)</f>
        <v>-0.01</v>
      </c>
      <c r="Q165" s="30">
        <f>VLOOKUP(Data!P153,original_projection,3,TRUE)</f>
        <v>-0.02</v>
      </c>
      <c r="R165" s="30">
        <f>VLOOKUP(Data!Q153,original_projection,3,TRUE)</f>
        <v>0</v>
      </c>
      <c r="S165" s="30">
        <f>VLOOKUP(Data!R153,original_projection,3,TRUE)</f>
        <v>-0.01</v>
      </c>
      <c r="T165" s="30">
        <f>VLOOKUP(Data!S153,original_projection,3,TRUE)</f>
        <v>-0.01</v>
      </c>
      <c r="U165" s="30">
        <f>VLOOKUP(Data!T153,original_projection,3,TRUE)</f>
        <v>0.02</v>
      </c>
      <c r="V165" s="30">
        <f>VLOOKUP(Data!U153,original_projection,3,TRUE)</f>
        <v>-0.01</v>
      </c>
      <c r="X165">
        <f t="shared" si="120"/>
        <v>151</v>
      </c>
      <c r="Z165" s="31">
        <f t="shared" si="96"/>
        <v>2500000</v>
      </c>
      <c r="AA165" s="28">
        <f t="shared" si="97"/>
        <v>2580500</v>
      </c>
      <c r="AB165" s="28">
        <f t="shared" si="98"/>
        <v>2535534.7875000001</v>
      </c>
      <c r="AC165" s="28">
        <f t="shared" si="99"/>
        <v>2466187.9110618751</v>
      </c>
      <c r="AD165" s="28">
        <f t="shared" si="100"/>
        <v>2447691.501728911</v>
      </c>
      <c r="AE165" s="28">
        <f t="shared" si="101"/>
        <v>2477920.4917752631</v>
      </c>
      <c r="AF165" s="28">
        <f t="shared" si="102"/>
        <v>2557709.531610427</v>
      </c>
      <c r="AG165" s="28">
        <f t="shared" si="103"/>
        <v>2487756.1759208818</v>
      </c>
      <c r="AH165" s="28">
        <f t="shared" si="104"/>
        <v>2518479.9646935049</v>
      </c>
      <c r="AI165" s="28">
        <f t="shared" si="105"/>
        <v>2599575.019556636</v>
      </c>
      <c r="AJ165" s="28">
        <f t="shared" si="106"/>
        <v>2580078.2069099615</v>
      </c>
      <c r="AK165" s="28">
        <f t="shared" si="107"/>
        <v>2535120.3441545558</v>
      </c>
      <c r="AL165" s="28">
        <f t="shared" si="108"/>
        <v>2566429.0804048646</v>
      </c>
      <c r="AM165" s="28">
        <f t="shared" si="109"/>
        <v>2521709.0536788101</v>
      </c>
      <c r="AN165" s="28">
        <f t="shared" si="110"/>
        <v>2477768.2734184568</v>
      </c>
      <c r="AO165" s="28">
        <f t="shared" si="111"/>
        <v>2410001.3111404618</v>
      </c>
      <c r="AP165" s="28">
        <f t="shared" si="112"/>
        <v>2391926.3013069085</v>
      </c>
      <c r="AQ165" s="28">
        <f t="shared" si="113"/>
        <v>2350246.9855066356</v>
      </c>
      <c r="AR165" s="28">
        <f t="shared" si="114"/>
        <v>2309293.9317841828</v>
      </c>
      <c r="AS165" s="28">
        <f t="shared" si="115"/>
        <v>2337813.7118417174</v>
      </c>
      <c r="AT165" s="28">
        <f t="shared" si="116"/>
        <v>2297077.3079128754</v>
      </c>
      <c r="AU165" s="19"/>
      <c r="AV165" s="27">
        <f t="shared" si="118"/>
        <v>70</v>
      </c>
      <c r="AW165" s="19"/>
      <c r="AX165" s="46">
        <f t="shared" si="117"/>
        <v>373668.66417058138</v>
      </c>
    </row>
    <row r="166" spans="1:50" x14ac:dyDescent="0.2">
      <c r="A166">
        <f t="shared" si="119"/>
        <v>152</v>
      </c>
      <c r="C166" s="30">
        <f>VLOOKUP(Data!B154,original_projection,3,TRUE)</f>
        <v>0.02</v>
      </c>
      <c r="D166" s="30">
        <f>VLOOKUP(Data!C154,original_projection,3,TRUE)</f>
        <v>0</v>
      </c>
      <c r="E166" s="30">
        <f>VLOOKUP(Data!D154,original_projection,3,TRUE)</f>
        <v>-0.02</v>
      </c>
      <c r="F166" s="30">
        <f>VLOOKUP(Data!E154,original_projection,3,TRUE)</f>
        <v>0.02</v>
      </c>
      <c r="G166" s="30">
        <f>VLOOKUP(Data!F154,original_projection,3,TRUE)</f>
        <v>0.04</v>
      </c>
      <c r="H166" s="30">
        <f>VLOOKUP(Data!G154,original_projection,3,TRUE)</f>
        <v>0.04</v>
      </c>
      <c r="I166" s="30">
        <f>VLOOKUP(Data!H154,original_projection,3,TRUE)</f>
        <v>-0.02</v>
      </c>
      <c r="J166" s="30">
        <f>VLOOKUP(Data!I154,original_projection,3,TRUE)</f>
        <v>-0.01</v>
      </c>
      <c r="K166" s="30">
        <f>VLOOKUP(Data!J154,original_projection,3,TRUE)</f>
        <v>0.04</v>
      </c>
      <c r="L166" s="30">
        <f>VLOOKUP(Data!K154,original_projection,3,TRUE)</f>
        <v>0.02</v>
      </c>
      <c r="M166" s="30">
        <f>VLOOKUP(Data!L154,original_projection,3,TRUE)</f>
        <v>-0.02</v>
      </c>
      <c r="N166" s="30">
        <f>VLOOKUP(Data!M154,original_projection,3,TRUE)</f>
        <v>-0.01</v>
      </c>
      <c r="O166" s="30">
        <f>VLOOKUP(Data!N154,original_projection,3,TRUE)</f>
        <v>0</v>
      </c>
      <c r="P166" s="30">
        <f>VLOOKUP(Data!O154,original_projection,3,TRUE)</f>
        <v>0</v>
      </c>
      <c r="Q166" s="30">
        <f>VLOOKUP(Data!P154,original_projection,3,TRUE)</f>
        <v>0</v>
      </c>
      <c r="R166" s="30">
        <f>VLOOKUP(Data!Q154,original_projection,3,TRUE)</f>
        <v>0.02</v>
      </c>
      <c r="S166" s="30">
        <f>VLOOKUP(Data!R154,original_projection,3,TRUE)</f>
        <v>-0.02</v>
      </c>
      <c r="T166" s="30">
        <f>VLOOKUP(Data!S154,original_projection,3,TRUE)</f>
        <v>0</v>
      </c>
      <c r="U166" s="30">
        <f>VLOOKUP(Data!T154,original_projection,3,TRUE)</f>
        <v>-0.01</v>
      </c>
      <c r="V166" s="30">
        <f>VLOOKUP(Data!U154,original_projection,3,TRUE)</f>
        <v>-0.01</v>
      </c>
      <c r="X166">
        <f t="shared" si="120"/>
        <v>152</v>
      </c>
      <c r="Z166" s="31">
        <f t="shared" si="96"/>
        <v>2500000</v>
      </c>
      <c r="AA166" s="28">
        <f t="shared" si="97"/>
        <v>2530875</v>
      </c>
      <c r="AB166" s="28">
        <f t="shared" si="98"/>
        <v>2511893.4375</v>
      </c>
      <c r="AC166" s="28">
        <f t="shared" si="99"/>
        <v>2443193.1519843754</v>
      </c>
      <c r="AD166" s="28">
        <f t="shared" si="100"/>
        <v>2473366.5874113827</v>
      </c>
      <c r="AE166" s="28">
        <f t="shared" si="101"/>
        <v>2553008.9915260291</v>
      </c>
      <c r="AF166" s="28">
        <f t="shared" si="102"/>
        <v>2635215.8810531674</v>
      </c>
      <c r="AG166" s="28">
        <f t="shared" si="103"/>
        <v>2563142.7267063633</v>
      </c>
      <c r="AH166" s="28">
        <f t="shared" si="104"/>
        <v>2518479.9646935049</v>
      </c>
      <c r="AI166" s="28">
        <f t="shared" si="105"/>
        <v>2599575.019556636</v>
      </c>
      <c r="AJ166" s="28">
        <f t="shared" si="106"/>
        <v>2631679.7710481607</v>
      </c>
      <c r="AK166" s="28">
        <f t="shared" si="107"/>
        <v>2559703.3293099939</v>
      </c>
      <c r="AL166" s="28">
        <f t="shared" si="108"/>
        <v>2515100.4987967671</v>
      </c>
      <c r="AM166" s="28">
        <f t="shared" si="109"/>
        <v>2496237.2450557915</v>
      </c>
      <c r="AN166" s="28">
        <f t="shared" si="110"/>
        <v>2477515.4657178731</v>
      </c>
      <c r="AO166" s="28">
        <f t="shared" si="111"/>
        <v>2458934.0997249889</v>
      </c>
      <c r="AP166" s="28">
        <f t="shared" si="112"/>
        <v>2489301.9358565924</v>
      </c>
      <c r="AQ166" s="28">
        <f t="shared" si="113"/>
        <v>2421219.5279109143</v>
      </c>
      <c r="AR166" s="28">
        <f t="shared" si="114"/>
        <v>2403060.3814515825</v>
      </c>
      <c r="AS166" s="28">
        <f t="shared" si="115"/>
        <v>2361187.0543047888</v>
      </c>
      <c r="AT166" s="28">
        <f t="shared" si="116"/>
        <v>2320043.369883528</v>
      </c>
      <c r="AU166" s="19"/>
      <c r="AV166" s="27">
        <f t="shared" si="118"/>
        <v>81</v>
      </c>
      <c r="AW166" s="19"/>
      <c r="AX166" s="46">
        <f t="shared" si="117"/>
        <v>377552.14186014439</v>
      </c>
    </row>
    <row r="167" spans="1:50" x14ac:dyDescent="0.2">
      <c r="A167">
        <f t="shared" si="119"/>
        <v>153</v>
      </c>
      <c r="C167" s="30">
        <f>VLOOKUP(Data!B155,original_projection,3,TRUE)</f>
        <v>0</v>
      </c>
      <c r="D167" s="30">
        <f>VLOOKUP(Data!C155,original_projection,3,TRUE)</f>
        <v>0</v>
      </c>
      <c r="E167" s="30">
        <f>VLOOKUP(Data!D155,original_projection,3,TRUE)</f>
        <v>-0.02</v>
      </c>
      <c r="F167" s="30">
        <f>VLOOKUP(Data!E155,original_projection,3,TRUE)</f>
        <v>0.04</v>
      </c>
      <c r="G167" s="30">
        <f>VLOOKUP(Data!F155,original_projection,3,TRUE)</f>
        <v>0.04</v>
      </c>
      <c r="H167" s="30">
        <f>VLOOKUP(Data!G155,original_projection,3,TRUE)</f>
        <v>0</v>
      </c>
      <c r="I167" s="30">
        <f>VLOOKUP(Data!H155,original_projection,3,TRUE)</f>
        <v>0.04</v>
      </c>
      <c r="J167" s="30">
        <f>VLOOKUP(Data!I155,original_projection,3,TRUE)</f>
        <v>0</v>
      </c>
      <c r="K167" s="30">
        <f>VLOOKUP(Data!J155,original_projection,3,TRUE)</f>
        <v>-0.01</v>
      </c>
      <c r="L167" s="30">
        <f>VLOOKUP(Data!K155,original_projection,3,TRUE)</f>
        <v>0</v>
      </c>
      <c r="M167" s="30">
        <f>VLOOKUP(Data!L155,original_projection,3,TRUE)</f>
        <v>0</v>
      </c>
      <c r="N167" s="30">
        <f>VLOOKUP(Data!M155,original_projection,3,TRUE)</f>
        <v>0</v>
      </c>
      <c r="O167" s="30">
        <f>VLOOKUP(Data!N155,original_projection,3,TRUE)</f>
        <v>0</v>
      </c>
      <c r="P167" s="30">
        <f>VLOOKUP(Data!O155,original_projection,3,TRUE)</f>
        <v>-0.01</v>
      </c>
      <c r="Q167" s="30">
        <f>VLOOKUP(Data!P155,original_projection,3,TRUE)</f>
        <v>0.02</v>
      </c>
      <c r="R167" s="30">
        <f>VLOOKUP(Data!Q155,original_projection,3,TRUE)</f>
        <v>-0.02</v>
      </c>
      <c r="S167" s="30">
        <f>VLOOKUP(Data!R155,original_projection,3,TRUE)</f>
        <v>-0.02</v>
      </c>
      <c r="T167" s="30">
        <f>VLOOKUP(Data!S155,original_projection,3,TRUE)</f>
        <v>-0.02</v>
      </c>
      <c r="U167" s="30">
        <f>VLOOKUP(Data!T155,original_projection,3,TRUE)</f>
        <v>0.02</v>
      </c>
      <c r="V167" s="30">
        <f>VLOOKUP(Data!U155,original_projection,3,TRUE)</f>
        <v>-0.02</v>
      </c>
      <c r="X167">
        <f t="shared" si="120"/>
        <v>153</v>
      </c>
      <c r="Z167" s="31">
        <f t="shared" si="96"/>
        <v>2500000</v>
      </c>
      <c r="AA167" s="28">
        <f t="shared" si="97"/>
        <v>2481250</v>
      </c>
      <c r="AB167" s="28">
        <f t="shared" si="98"/>
        <v>2462640.625</v>
      </c>
      <c r="AC167" s="28">
        <f t="shared" si="99"/>
        <v>2395287.4039062499</v>
      </c>
      <c r="AD167" s="28">
        <f t="shared" si="100"/>
        <v>2472415.6583120315</v>
      </c>
      <c r="AE167" s="28">
        <f t="shared" si="101"/>
        <v>2552027.4425096791</v>
      </c>
      <c r="AF167" s="28">
        <f t="shared" si="102"/>
        <v>2532887.2366908565</v>
      </c>
      <c r="AG167" s="28">
        <f t="shared" si="103"/>
        <v>2614446.2057123021</v>
      </c>
      <c r="AH167" s="28">
        <f t="shared" si="104"/>
        <v>2594837.8591694599</v>
      </c>
      <c r="AI167" s="28">
        <f t="shared" si="105"/>
        <v>2549622.8094734326</v>
      </c>
      <c r="AJ167" s="28">
        <f t="shared" si="106"/>
        <v>2530500.6384023819</v>
      </c>
      <c r="AK167" s="28">
        <f t="shared" si="107"/>
        <v>2511521.8836143641</v>
      </c>
      <c r="AL167" s="28">
        <f t="shared" si="108"/>
        <v>2492685.4694872564</v>
      </c>
      <c r="AM167" s="28">
        <f t="shared" si="109"/>
        <v>2473990.328466102</v>
      </c>
      <c r="AN167" s="28">
        <f t="shared" si="110"/>
        <v>2430881.0469925804</v>
      </c>
      <c r="AO167" s="28">
        <f t="shared" si="111"/>
        <v>2460902.427922939</v>
      </c>
      <c r="AP167" s="28">
        <f t="shared" si="112"/>
        <v>2393596.7465192466</v>
      </c>
      <c r="AQ167" s="28">
        <f t="shared" si="113"/>
        <v>2328131.8755019451</v>
      </c>
      <c r="AR167" s="28">
        <f t="shared" si="114"/>
        <v>2264457.4687069668</v>
      </c>
      <c r="AS167" s="28">
        <f t="shared" si="115"/>
        <v>2292423.5184454983</v>
      </c>
      <c r="AT167" s="28">
        <f t="shared" si="116"/>
        <v>2229725.7352160141</v>
      </c>
      <c r="AU167" s="19"/>
      <c r="AV167" s="27">
        <f t="shared" si="118"/>
        <v>41</v>
      </c>
      <c r="AW167" s="19"/>
      <c r="AX167" s="46">
        <f t="shared" si="117"/>
        <v>370762.46131019626</v>
      </c>
    </row>
    <row r="168" spans="1:50" x14ac:dyDescent="0.2">
      <c r="A168">
        <f t="shared" si="119"/>
        <v>154</v>
      </c>
      <c r="C168" s="30">
        <f>VLOOKUP(Data!B156,original_projection,3,TRUE)</f>
        <v>0.02</v>
      </c>
      <c r="D168" s="30">
        <f>VLOOKUP(Data!C156,original_projection,3,TRUE)</f>
        <v>-0.01</v>
      </c>
      <c r="E168" s="30">
        <f>VLOOKUP(Data!D156,original_projection,3,TRUE)</f>
        <v>0</v>
      </c>
      <c r="F168" s="30">
        <f>VLOOKUP(Data!E156,original_projection,3,TRUE)</f>
        <v>0.04</v>
      </c>
      <c r="G168" s="30">
        <f>VLOOKUP(Data!F156,original_projection,3,TRUE)</f>
        <v>-0.01</v>
      </c>
      <c r="H168" s="30">
        <f>VLOOKUP(Data!G156,original_projection,3,TRUE)</f>
        <v>0</v>
      </c>
      <c r="I168" s="30">
        <f>VLOOKUP(Data!H156,original_projection,3,TRUE)</f>
        <v>0</v>
      </c>
      <c r="J168" s="30">
        <f>VLOOKUP(Data!I156,original_projection,3,TRUE)</f>
        <v>-0.01</v>
      </c>
      <c r="K168" s="30">
        <f>VLOOKUP(Data!J156,original_projection,3,TRUE)</f>
        <v>0.02</v>
      </c>
      <c r="L168" s="30">
        <f>VLOOKUP(Data!K156,original_projection,3,TRUE)</f>
        <v>-0.02</v>
      </c>
      <c r="M168" s="30">
        <f>VLOOKUP(Data!L156,original_projection,3,TRUE)</f>
        <v>0.02</v>
      </c>
      <c r="N168" s="30">
        <f>VLOOKUP(Data!M156,original_projection,3,TRUE)</f>
        <v>0.04</v>
      </c>
      <c r="O168" s="30">
        <f>VLOOKUP(Data!N156,original_projection,3,TRUE)</f>
        <v>0</v>
      </c>
      <c r="P168" s="30">
        <f>VLOOKUP(Data!O156,original_projection,3,TRUE)</f>
        <v>0</v>
      </c>
      <c r="Q168" s="30">
        <f>VLOOKUP(Data!P156,original_projection,3,TRUE)</f>
        <v>-0.02</v>
      </c>
      <c r="R168" s="30">
        <f>VLOOKUP(Data!Q156,original_projection,3,TRUE)</f>
        <v>0.02</v>
      </c>
      <c r="S168" s="30">
        <f>VLOOKUP(Data!R156,original_projection,3,TRUE)</f>
        <v>-0.02</v>
      </c>
      <c r="T168" s="30">
        <f>VLOOKUP(Data!S156,original_projection,3,TRUE)</f>
        <v>0.02</v>
      </c>
      <c r="U168" s="30">
        <f>VLOOKUP(Data!T156,original_projection,3,TRUE)</f>
        <v>0.04</v>
      </c>
      <c r="V168" s="30">
        <f>VLOOKUP(Data!U156,original_projection,3,TRUE)</f>
        <v>0.04</v>
      </c>
      <c r="X168">
        <f t="shared" si="120"/>
        <v>154</v>
      </c>
      <c r="Z168" s="31">
        <f t="shared" si="96"/>
        <v>2500000</v>
      </c>
      <c r="AA168" s="28">
        <f t="shared" si="97"/>
        <v>2530875</v>
      </c>
      <c r="AB168" s="28">
        <f t="shared" si="98"/>
        <v>2486774.5031250003</v>
      </c>
      <c r="AC168" s="28">
        <f t="shared" si="99"/>
        <v>2468123.6943515628</v>
      </c>
      <c r="AD168" s="28">
        <f t="shared" si="100"/>
        <v>2547597.2773096832</v>
      </c>
      <c r="AE168" s="28">
        <f t="shared" si="101"/>
        <v>2503205.394752562</v>
      </c>
      <c r="AF168" s="28">
        <f t="shared" si="102"/>
        <v>2484431.3542919178</v>
      </c>
      <c r="AG168" s="28">
        <f t="shared" si="103"/>
        <v>2465798.1191347283</v>
      </c>
      <c r="AH168" s="28">
        <f t="shared" si="104"/>
        <v>2422831.5869088056</v>
      </c>
      <c r="AI168" s="28">
        <f t="shared" si="105"/>
        <v>2452753.5570071293</v>
      </c>
      <c r="AJ168" s="28">
        <f t="shared" si="106"/>
        <v>2385670.7472229842</v>
      </c>
      <c r="AK168" s="28">
        <f t="shared" si="107"/>
        <v>2415133.7809511884</v>
      </c>
      <c r="AL168" s="28">
        <f t="shared" si="108"/>
        <v>2492901.0886978172</v>
      </c>
      <c r="AM168" s="28">
        <f t="shared" si="109"/>
        <v>2474204.3305325839</v>
      </c>
      <c r="AN168" s="28">
        <f t="shared" si="110"/>
        <v>2455647.7980535896</v>
      </c>
      <c r="AO168" s="28">
        <f t="shared" si="111"/>
        <v>2388485.8307768242</v>
      </c>
      <c r="AP168" s="28">
        <f t="shared" si="112"/>
        <v>2417983.6307869181</v>
      </c>
      <c r="AQ168" s="28">
        <f t="shared" si="113"/>
        <v>2351851.7784848958</v>
      </c>
      <c r="AR168" s="28">
        <f t="shared" si="114"/>
        <v>2380897.1479491848</v>
      </c>
      <c r="AS168" s="28">
        <f t="shared" si="115"/>
        <v>2457562.036113149</v>
      </c>
      <c r="AT168" s="28">
        <f t="shared" si="116"/>
        <v>2536695.5336759924</v>
      </c>
      <c r="AU168" s="19"/>
      <c r="AV168" s="27">
        <f t="shared" si="118"/>
        <v>144</v>
      </c>
      <c r="AW168" s="19"/>
      <c r="AX168" s="46">
        <f t="shared" si="117"/>
        <v>371179.52788508707</v>
      </c>
    </row>
    <row r="169" spans="1:50" x14ac:dyDescent="0.2">
      <c r="A169">
        <f t="shared" si="119"/>
        <v>155</v>
      </c>
      <c r="C169" s="30">
        <f>VLOOKUP(Data!B157,original_projection,3,TRUE)</f>
        <v>0.02</v>
      </c>
      <c r="D169" s="30">
        <f>VLOOKUP(Data!C157,original_projection,3,TRUE)</f>
        <v>0.02</v>
      </c>
      <c r="E169" s="30">
        <f>VLOOKUP(Data!D157,original_projection,3,TRUE)</f>
        <v>-0.02</v>
      </c>
      <c r="F169" s="30">
        <f>VLOOKUP(Data!E157,original_projection,3,TRUE)</f>
        <v>0</v>
      </c>
      <c r="G169" s="30">
        <f>VLOOKUP(Data!F157,original_projection,3,TRUE)</f>
        <v>-0.01</v>
      </c>
      <c r="H169" s="30">
        <f>VLOOKUP(Data!G157,original_projection,3,TRUE)</f>
        <v>0</v>
      </c>
      <c r="I169" s="30">
        <f>VLOOKUP(Data!H157,original_projection,3,TRUE)</f>
        <v>-0.01</v>
      </c>
      <c r="J169" s="30">
        <f>VLOOKUP(Data!I157,original_projection,3,TRUE)</f>
        <v>0</v>
      </c>
      <c r="K169" s="30">
        <f>VLOOKUP(Data!J157,original_projection,3,TRUE)</f>
        <v>-0.01</v>
      </c>
      <c r="L169" s="30">
        <f>VLOOKUP(Data!K157,original_projection,3,TRUE)</f>
        <v>0.04</v>
      </c>
      <c r="M169" s="30">
        <f>VLOOKUP(Data!L157,original_projection,3,TRUE)</f>
        <v>-0.02</v>
      </c>
      <c r="N169" s="30">
        <f>VLOOKUP(Data!M157,original_projection,3,TRUE)</f>
        <v>0</v>
      </c>
      <c r="O169" s="30">
        <f>VLOOKUP(Data!N157,original_projection,3,TRUE)</f>
        <v>0</v>
      </c>
      <c r="P169" s="30">
        <f>VLOOKUP(Data!O157,original_projection,3,TRUE)</f>
        <v>0.04</v>
      </c>
      <c r="Q169" s="30">
        <f>VLOOKUP(Data!P157,original_projection,3,TRUE)</f>
        <v>0.02</v>
      </c>
      <c r="R169" s="30">
        <f>VLOOKUP(Data!Q157,original_projection,3,TRUE)</f>
        <v>-0.02</v>
      </c>
      <c r="S169" s="30">
        <f>VLOOKUP(Data!R157,original_projection,3,TRUE)</f>
        <v>0.04</v>
      </c>
      <c r="T169" s="30">
        <f>VLOOKUP(Data!S157,original_projection,3,TRUE)</f>
        <v>-0.01</v>
      </c>
      <c r="U169" s="30">
        <f>VLOOKUP(Data!T157,original_projection,3,TRUE)</f>
        <v>0.04</v>
      </c>
      <c r="V169" s="30">
        <f>VLOOKUP(Data!U157,original_projection,3,TRUE)</f>
        <v>0.02</v>
      </c>
      <c r="X169">
        <f t="shared" si="120"/>
        <v>155</v>
      </c>
      <c r="Z169" s="31">
        <f t="shared" si="96"/>
        <v>2500000</v>
      </c>
      <c r="AA169" s="28">
        <f t="shared" si="97"/>
        <v>2530875</v>
      </c>
      <c r="AB169" s="28">
        <f t="shared" si="98"/>
        <v>2562131.3062499999</v>
      </c>
      <c r="AC169" s="28">
        <f t="shared" si="99"/>
        <v>2492057.0150240627</v>
      </c>
      <c r="AD169" s="28">
        <f t="shared" si="100"/>
        <v>2473366.5874113822</v>
      </c>
      <c r="AE169" s="28">
        <f t="shared" si="101"/>
        <v>2430268.174625739</v>
      </c>
      <c r="AF169" s="28">
        <f t="shared" si="102"/>
        <v>2412041.1633160459</v>
      </c>
      <c r="AG169" s="28">
        <f t="shared" si="103"/>
        <v>2370011.346045264</v>
      </c>
      <c r="AH169" s="28">
        <f t="shared" si="104"/>
        <v>2352236.2609499246</v>
      </c>
      <c r="AI169" s="28">
        <f t="shared" si="105"/>
        <v>2311248.5441028723</v>
      </c>
      <c r="AJ169" s="28">
        <f t="shared" si="106"/>
        <v>2385670.7472229847</v>
      </c>
      <c r="AK169" s="28">
        <f t="shared" si="107"/>
        <v>2320422.6522864359</v>
      </c>
      <c r="AL169" s="28">
        <f t="shared" si="108"/>
        <v>2303019.4823942878</v>
      </c>
      <c r="AM169" s="28">
        <f t="shared" si="109"/>
        <v>2285746.836276331</v>
      </c>
      <c r="AN169" s="28">
        <f t="shared" si="110"/>
        <v>2359347.8844044288</v>
      </c>
      <c r="AO169" s="28">
        <f t="shared" si="111"/>
        <v>2388485.8307768237</v>
      </c>
      <c r="AP169" s="28">
        <f t="shared" si="112"/>
        <v>2323160.7433050773</v>
      </c>
      <c r="AQ169" s="28">
        <f t="shared" si="113"/>
        <v>2397966.5192395006</v>
      </c>
      <c r="AR169" s="28">
        <f t="shared" si="114"/>
        <v>2356181.9526417525</v>
      </c>
      <c r="AS169" s="28">
        <f t="shared" si="115"/>
        <v>2432051.0115168169</v>
      </c>
      <c r="AT169" s="28">
        <f t="shared" si="116"/>
        <v>2462086.8415090498</v>
      </c>
      <c r="AU169" s="19"/>
      <c r="AV169" s="27">
        <f t="shared" si="118"/>
        <v>116</v>
      </c>
      <c r="AW169" s="19"/>
      <c r="AX169" s="46">
        <f t="shared" si="117"/>
        <v>362330.29646825284</v>
      </c>
    </row>
    <row r="170" spans="1:50" x14ac:dyDescent="0.2">
      <c r="A170">
        <f t="shared" si="119"/>
        <v>156</v>
      </c>
      <c r="C170" s="30">
        <f>VLOOKUP(Data!B158,original_projection,3,TRUE)</f>
        <v>-0.01</v>
      </c>
      <c r="D170" s="30">
        <f>VLOOKUP(Data!C158,original_projection,3,TRUE)</f>
        <v>0.02</v>
      </c>
      <c r="E170" s="30">
        <f>VLOOKUP(Data!D158,original_projection,3,TRUE)</f>
        <v>0.02</v>
      </c>
      <c r="F170" s="30">
        <f>VLOOKUP(Data!E158,original_projection,3,TRUE)</f>
        <v>-0.02</v>
      </c>
      <c r="G170" s="30">
        <f>VLOOKUP(Data!F158,original_projection,3,TRUE)</f>
        <v>0.02</v>
      </c>
      <c r="H170" s="30">
        <f>VLOOKUP(Data!G158,original_projection,3,TRUE)</f>
        <v>-0.01</v>
      </c>
      <c r="I170" s="30">
        <f>VLOOKUP(Data!H158,original_projection,3,TRUE)</f>
        <v>-0.02</v>
      </c>
      <c r="J170" s="30">
        <f>VLOOKUP(Data!I158,original_projection,3,TRUE)</f>
        <v>-0.02</v>
      </c>
      <c r="K170" s="30">
        <f>VLOOKUP(Data!J158,original_projection,3,TRUE)</f>
        <v>0.04</v>
      </c>
      <c r="L170" s="30">
        <f>VLOOKUP(Data!K158,original_projection,3,TRUE)</f>
        <v>0</v>
      </c>
      <c r="M170" s="30">
        <f>VLOOKUP(Data!L158,original_projection,3,TRUE)</f>
        <v>0.04</v>
      </c>
      <c r="N170" s="30">
        <f>VLOOKUP(Data!M158,original_projection,3,TRUE)</f>
        <v>0</v>
      </c>
      <c r="O170" s="30">
        <f>VLOOKUP(Data!N158,original_projection,3,TRUE)</f>
        <v>-0.02</v>
      </c>
      <c r="P170" s="30">
        <f>VLOOKUP(Data!O158,original_projection,3,TRUE)</f>
        <v>0.04</v>
      </c>
      <c r="Q170" s="30">
        <f>VLOOKUP(Data!P158,original_projection,3,TRUE)</f>
        <v>0</v>
      </c>
      <c r="R170" s="30">
        <f>VLOOKUP(Data!Q158,original_projection,3,TRUE)</f>
        <v>0.04</v>
      </c>
      <c r="S170" s="30">
        <f>VLOOKUP(Data!R158,original_projection,3,TRUE)</f>
        <v>0.02</v>
      </c>
      <c r="T170" s="30">
        <f>VLOOKUP(Data!S158,original_projection,3,TRUE)</f>
        <v>-0.01</v>
      </c>
      <c r="U170" s="30">
        <f>VLOOKUP(Data!T158,original_projection,3,TRUE)</f>
        <v>-0.01</v>
      </c>
      <c r="V170" s="30">
        <f>VLOOKUP(Data!U158,original_projection,3,TRUE)</f>
        <v>-0.02</v>
      </c>
      <c r="X170">
        <f t="shared" si="120"/>
        <v>156</v>
      </c>
      <c r="Z170" s="31">
        <f t="shared" si="96"/>
        <v>2500000</v>
      </c>
      <c r="AA170" s="28">
        <f t="shared" si="97"/>
        <v>2456437.5</v>
      </c>
      <c r="AB170" s="28">
        <f t="shared" si="98"/>
        <v>2486774.5031250003</v>
      </c>
      <c r="AC170" s="28">
        <f t="shared" si="99"/>
        <v>2517486.1682385942</v>
      </c>
      <c r="AD170" s="28">
        <f t="shared" si="100"/>
        <v>2448632.9215372689</v>
      </c>
      <c r="AE170" s="28">
        <f t="shared" si="101"/>
        <v>2478873.5381182544</v>
      </c>
      <c r="AF170" s="28">
        <f t="shared" si="102"/>
        <v>2435679.166716544</v>
      </c>
      <c r="AG170" s="28">
        <f t="shared" si="103"/>
        <v>2369063.3415068467</v>
      </c>
      <c r="AH170" s="28">
        <f t="shared" si="104"/>
        <v>2304269.4591166344</v>
      </c>
      <c r="AI170" s="28">
        <f t="shared" si="105"/>
        <v>2378466.9357001903</v>
      </c>
      <c r="AJ170" s="28">
        <f t="shared" si="106"/>
        <v>2360628.4336824389</v>
      </c>
      <c r="AK170" s="28">
        <f t="shared" si="107"/>
        <v>2436640.669247014</v>
      </c>
      <c r="AL170" s="28">
        <f t="shared" si="108"/>
        <v>2418365.8642276614</v>
      </c>
      <c r="AM170" s="28">
        <f t="shared" si="109"/>
        <v>2352223.5578410351</v>
      </c>
      <c r="AN170" s="28">
        <f t="shared" si="110"/>
        <v>2427965.1564035164</v>
      </c>
      <c r="AO170" s="28">
        <f t="shared" si="111"/>
        <v>2409755.4177304902</v>
      </c>
      <c r="AP170" s="28">
        <f t="shared" si="112"/>
        <v>2487349.5421814122</v>
      </c>
      <c r="AQ170" s="28">
        <f t="shared" si="113"/>
        <v>2518068.3090273528</v>
      </c>
      <c r="AR170" s="28">
        <f t="shared" si="114"/>
        <v>2474190.9687425513</v>
      </c>
      <c r="AS170" s="28">
        <f t="shared" si="115"/>
        <v>2431078.1911122124</v>
      </c>
      <c r="AT170" s="28">
        <f t="shared" si="116"/>
        <v>2364588.2025852934</v>
      </c>
      <c r="AU170" s="19"/>
      <c r="AV170" s="27">
        <f t="shared" si="118"/>
        <v>94</v>
      </c>
      <c r="AW170" s="19"/>
      <c r="AX170" s="46">
        <f t="shared" si="117"/>
        <v>366925.97869148845</v>
      </c>
    </row>
    <row r="171" spans="1:50" x14ac:dyDescent="0.2">
      <c r="A171">
        <f t="shared" si="119"/>
        <v>157</v>
      </c>
      <c r="C171" s="30">
        <f>VLOOKUP(Data!B159,original_projection,3,TRUE)</f>
        <v>0.02</v>
      </c>
      <c r="D171" s="30">
        <f>VLOOKUP(Data!C159,original_projection,3,TRUE)</f>
        <v>-0.02</v>
      </c>
      <c r="E171" s="30">
        <f>VLOOKUP(Data!D159,original_projection,3,TRUE)</f>
        <v>0</v>
      </c>
      <c r="F171" s="30">
        <f>VLOOKUP(Data!E159,original_projection,3,TRUE)</f>
        <v>0.02</v>
      </c>
      <c r="G171" s="30">
        <f>VLOOKUP(Data!F159,original_projection,3,TRUE)</f>
        <v>0.02</v>
      </c>
      <c r="H171" s="30">
        <f>VLOOKUP(Data!G159,original_projection,3,TRUE)</f>
        <v>-0.02</v>
      </c>
      <c r="I171" s="30">
        <f>VLOOKUP(Data!H159,original_projection,3,TRUE)</f>
        <v>0</v>
      </c>
      <c r="J171" s="30">
        <f>VLOOKUP(Data!I159,original_projection,3,TRUE)</f>
        <v>0</v>
      </c>
      <c r="K171" s="30">
        <f>VLOOKUP(Data!J159,original_projection,3,TRUE)</f>
        <v>-0.01</v>
      </c>
      <c r="L171" s="30">
        <f>VLOOKUP(Data!K159,original_projection,3,TRUE)</f>
        <v>0.02</v>
      </c>
      <c r="M171" s="30">
        <f>VLOOKUP(Data!L159,original_projection,3,TRUE)</f>
        <v>0</v>
      </c>
      <c r="N171" s="30">
        <f>VLOOKUP(Data!M159,original_projection,3,TRUE)</f>
        <v>0.04</v>
      </c>
      <c r="O171" s="30">
        <f>VLOOKUP(Data!N159,original_projection,3,TRUE)</f>
        <v>-0.01</v>
      </c>
      <c r="P171" s="30">
        <f>VLOOKUP(Data!O159,original_projection,3,TRUE)</f>
        <v>0.04</v>
      </c>
      <c r="Q171" s="30">
        <f>VLOOKUP(Data!P159,original_projection,3,TRUE)</f>
        <v>0.04</v>
      </c>
      <c r="R171" s="30">
        <f>VLOOKUP(Data!Q159,original_projection,3,TRUE)</f>
        <v>0.04</v>
      </c>
      <c r="S171" s="30">
        <f>VLOOKUP(Data!R159,original_projection,3,TRUE)</f>
        <v>-0.01</v>
      </c>
      <c r="T171" s="30">
        <f>VLOOKUP(Data!S159,original_projection,3,TRUE)</f>
        <v>0.02</v>
      </c>
      <c r="U171" s="30">
        <f>VLOOKUP(Data!T159,original_projection,3,TRUE)</f>
        <v>0.04</v>
      </c>
      <c r="V171" s="30">
        <f>VLOOKUP(Data!U159,original_projection,3,TRUE)</f>
        <v>-0.02</v>
      </c>
      <c r="X171">
        <f t="shared" si="120"/>
        <v>157</v>
      </c>
      <c r="Z171" s="31">
        <f t="shared" si="96"/>
        <v>2500000</v>
      </c>
      <c r="AA171" s="28">
        <f t="shared" si="97"/>
        <v>2530875</v>
      </c>
      <c r="AB171" s="28">
        <f t="shared" si="98"/>
        <v>2461655.5687500001</v>
      </c>
      <c r="AC171" s="28">
        <f t="shared" si="99"/>
        <v>2443193.1519843754</v>
      </c>
      <c r="AD171" s="28">
        <f t="shared" si="100"/>
        <v>2473366.5874113827</v>
      </c>
      <c r="AE171" s="28">
        <f t="shared" si="101"/>
        <v>2503912.6647659135</v>
      </c>
      <c r="AF171" s="28">
        <f t="shared" si="102"/>
        <v>2435430.6533845658</v>
      </c>
      <c r="AG171" s="28">
        <f t="shared" si="103"/>
        <v>2417164.9234841815</v>
      </c>
      <c r="AH171" s="28">
        <f t="shared" si="104"/>
        <v>2399036.1865580501</v>
      </c>
      <c r="AI171" s="28">
        <f t="shared" si="105"/>
        <v>2357232.9810072761</v>
      </c>
      <c r="AJ171" s="28">
        <f t="shared" si="106"/>
        <v>2386344.808322716</v>
      </c>
      <c r="AK171" s="28">
        <f t="shared" si="107"/>
        <v>2368447.2222602959</v>
      </c>
      <c r="AL171" s="28">
        <f t="shared" si="108"/>
        <v>2444711.2228170773</v>
      </c>
      <c r="AM171" s="28">
        <f t="shared" si="109"/>
        <v>2402112.1297594896</v>
      </c>
      <c r="AN171" s="28">
        <f t="shared" si="110"/>
        <v>2479460.1403377457</v>
      </c>
      <c r="AO171" s="28">
        <f t="shared" si="111"/>
        <v>2559298.7568566212</v>
      </c>
      <c r="AP171" s="28">
        <f t="shared" si="112"/>
        <v>2641708.1768274046</v>
      </c>
      <c r="AQ171" s="28">
        <f t="shared" si="113"/>
        <v>2595676.4118461874</v>
      </c>
      <c r="AR171" s="28">
        <f t="shared" si="114"/>
        <v>2627733.015532488</v>
      </c>
      <c r="AS171" s="28">
        <f t="shared" si="115"/>
        <v>2712346.0186326341</v>
      </c>
      <c r="AT171" s="28">
        <f t="shared" si="116"/>
        <v>2638163.3550230316</v>
      </c>
      <c r="AU171" s="19"/>
      <c r="AV171" s="27">
        <f t="shared" si="118"/>
        <v>157</v>
      </c>
      <c r="AW171" s="19"/>
      <c r="AX171" s="46">
        <f t="shared" si="117"/>
        <v>376910.84868182446</v>
      </c>
    </row>
    <row r="172" spans="1:50" x14ac:dyDescent="0.2">
      <c r="A172">
        <f t="shared" si="119"/>
        <v>158</v>
      </c>
      <c r="C172" s="30">
        <f>VLOOKUP(Data!B160,original_projection,3,TRUE)</f>
        <v>0.02</v>
      </c>
      <c r="D172" s="30">
        <f>VLOOKUP(Data!C160,original_projection,3,TRUE)</f>
        <v>0.02</v>
      </c>
      <c r="E172" s="30">
        <f>VLOOKUP(Data!D160,original_projection,3,TRUE)</f>
        <v>-0.01</v>
      </c>
      <c r="F172" s="30">
        <f>VLOOKUP(Data!E160,original_projection,3,TRUE)</f>
        <v>0</v>
      </c>
      <c r="G172" s="30">
        <f>VLOOKUP(Data!F160,original_projection,3,TRUE)</f>
        <v>0</v>
      </c>
      <c r="H172" s="30">
        <f>VLOOKUP(Data!G160,original_projection,3,TRUE)</f>
        <v>-0.01</v>
      </c>
      <c r="I172" s="30">
        <f>VLOOKUP(Data!H160,original_projection,3,TRUE)</f>
        <v>-0.01</v>
      </c>
      <c r="J172" s="30">
        <f>VLOOKUP(Data!I160,original_projection,3,TRUE)</f>
        <v>-0.02</v>
      </c>
      <c r="K172" s="30">
        <f>VLOOKUP(Data!J160,original_projection,3,TRUE)</f>
        <v>0.02</v>
      </c>
      <c r="L172" s="30">
        <f>VLOOKUP(Data!K160,original_projection,3,TRUE)</f>
        <v>0.02</v>
      </c>
      <c r="M172" s="30">
        <f>VLOOKUP(Data!L160,original_projection,3,TRUE)</f>
        <v>-0.02</v>
      </c>
      <c r="N172" s="30">
        <f>VLOOKUP(Data!M160,original_projection,3,TRUE)</f>
        <v>0.04</v>
      </c>
      <c r="O172" s="30">
        <f>VLOOKUP(Data!N160,original_projection,3,TRUE)</f>
        <v>0</v>
      </c>
      <c r="P172" s="30">
        <f>VLOOKUP(Data!O160,original_projection,3,TRUE)</f>
        <v>0.02</v>
      </c>
      <c r="Q172" s="30">
        <f>VLOOKUP(Data!P160,original_projection,3,TRUE)</f>
        <v>0.02</v>
      </c>
      <c r="R172" s="30">
        <f>VLOOKUP(Data!Q160,original_projection,3,TRUE)</f>
        <v>-0.01</v>
      </c>
      <c r="S172" s="30">
        <f>VLOOKUP(Data!R160,original_projection,3,TRUE)</f>
        <v>0</v>
      </c>
      <c r="T172" s="30">
        <f>VLOOKUP(Data!S160,original_projection,3,TRUE)</f>
        <v>0</v>
      </c>
      <c r="U172" s="30">
        <f>VLOOKUP(Data!T160,original_projection,3,TRUE)</f>
        <v>0</v>
      </c>
      <c r="V172" s="30">
        <f>VLOOKUP(Data!U160,original_projection,3,TRUE)</f>
        <v>-0.01</v>
      </c>
      <c r="X172">
        <f t="shared" si="120"/>
        <v>158</v>
      </c>
      <c r="Z172" s="31">
        <f t="shared" si="96"/>
        <v>2500000</v>
      </c>
      <c r="AA172" s="28">
        <f t="shared" si="97"/>
        <v>2530875</v>
      </c>
      <c r="AB172" s="28">
        <f t="shared" si="98"/>
        <v>2562131.3062499999</v>
      </c>
      <c r="AC172" s="28">
        <f t="shared" si="99"/>
        <v>2517486.1682385937</v>
      </c>
      <c r="AD172" s="28">
        <f t="shared" si="100"/>
        <v>2498605.0219768044</v>
      </c>
      <c r="AE172" s="28">
        <f t="shared" si="101"/>
        <v>2479865.4843119783</v>
      </c>
      <c r="AF172" s="28">
        <f t="shared" si="102"/>
        <v>2436653.8282478419</v>
      </c>
      <c r="AG172" s="28">
        <f t="shared" si="103"/>
        <v>2394195.1352906236</v>
      </c>
      <c r="AH172" s="28">
        <f t="shared" si="104"/>
        <v>2328713.8983404255</v>
      </c>
      <c r="AI172" s="28">
        <f t="shared" si="105"/>
        <v>2357473.5149849299</v>
      </c>
      <c r="AJ172" s="28">
        <f t="shared" si="106"/>
        <v>2386588.3128949939</v>
      </c>
      <c r="AK172" s="28">
        <f t="shared" si="107"/>
        <v>2321315.1225373158</v>
      </c>
      <c r="AL172" s="28">
        <f t="shared" si="108"/>
        <v>2396061.4694830175</v>
      </c>
      <c r="AM172" s="28">
        <f t="shared" si="109"/>
        <v>2378091.0084618949</v>
      </c>
      <c r="AN172" s="28">
        <f t="shared" si="110"/>
        <v>2407460.4324163995</v>
      </c>
      <c r="AO172" s="28">
        <f t="shared" si="111"/>
        <v>2437192.5687567424</v>
      </c>
      <c r="AP172" s="28">
        <f t="shared" si="112"/>
        <v>2394724.4882461564</v>
      </c>
      <c r="AQ172" s="28">
        <f t="shared" si="113"/>
        <v>2376764.0545843104</v>
      </c>
      <c r="AR172" s="28">
        <f t="shared" si="114"/>
        <v>2358938.324174928</v>
      </c>
      <c r="AS172" s="28">
        <f t="shared" si="115"/>
        <v>2341246.2867436162</v>
      </c>
      <c r="AT172" s="28">
        <f t="shared" si="116"/>
        <v>2300450.0701971091</v>
      </c>
      <c r="AU172" s="19"/>
      <c r="AV172" s="27">
        <f t="shared" si="118"/>
        <v>74</v>
      </c>
      <c r="AW172" s="19"/>
      <c r="AX172" s="46">
        <f t="shared" si="117"/>
        <v>364268.24808164488</v>
      </c>
    </row>
    <row r="173" spans="1:50" x14ac:dyDescent="0.2">
      <c r="A173">
        <f t="shared" si="119"/>
        <v>159</v>
      </c>
      <c r="C173" s="30">
        <f>VLOOKUP(Data!B161,original_projection,3,TRUE)</f>
        <v>0.04</v>
      </c>
      <c r="D173" s="30">
        <f>VLOOKUP(Data!C161,original_projection,3,TRUE)</f>
        <v>0</v>
      </c>
      <c r="E173" s="30">
        <f>VLOOKUP(Data!D161,original_projection,3,TRUE)</f>
        <v>0.04</v>
      </c>
      <c r="F173" s="30">
        <f>VLOOKUP(Data!E161,original_projection,3,TRUE)</f>
        <v>0</v>
      </c>
      <c r="G173" s="30">
        <f>VLOOKUP(Data!F161,original_projection,3,TRUE)</f>
        <v>0.02</v>
      </c>
      <c r="H173" s="30">
        <f>VLOOKUP(Data!G161,original_projection,3,TRUE)</f>
        <v>-0.01</v>
      </c>
      <c r="I173" s="30">
        <f>VLOOKUP(Data!H161,original_projection,3,TRUE)</f>
        <v>0.04</v>
      </c>
      <c r="J173" s="30">
        <f>VLOOKUP(Data!I161,original_projection,3,TRUE)</f>
        <v>0</v>
      </c>
      <c r="K173" s="30">
        <f>VLOOKUP(Data!J161,original_projection,3,TRUE)</f>
        <v>0.04</v>
      </c>
      <c r="L173" s="30">
        <f>VLOOKUP(Data!K161,original_projection,3,TRUE)</f>
        <v>0.02</v>
      </c>
      <c r="M173" s="30">
        <f>VLOOKUP(Data!L161,original_projection,3,TRUE)</f>
        <v>0.04</v>
      </c>
      <c r="N173" s="30">
        <f>VLOOKUP(Data!M161,original_projection,3,TRUE)</f>
        <v>-0.01</v>
      </c>
      <c r="O173" s="30">
        <f>VLOOKUP(Data!N161,original_projection,3,TRUE)</f>
        <v>-0.01</v>
      </c>
      <c r="P173" s="30">
        <f>VLOOKUP(Data!O161,original_projection,3,TRUE)</f>
        <v>0</v>
      </c>
      <c r="Q173" s="30">
        <f>VLOOKUP(Data!P161,original_projection,3,TRUE)</f>
        <v>0</v>
      </c>
      <c r="R173" s="30">
        <f>VLOOKUP(Data!Q161,original_projection,3,TRUE)</f>
        <v>0</v>
      </c>
      <c r="S173" s="30">
        <f>VLOOKUP(Data!R161,original_projection,3,TRUE)</f>
        <v>0.02</v>
      </c>
      <c r="T173" s="30">
        <f>VLOOKUP(Data!S161,original_projection,3,TRUE)</f>
        <v>-0.01</v>
      </c>
      <c r="U173" s="30">
        <f>VLOOKUP(Data!T161,original_projection,3,TRUE)</f>
        <v>-0.01</v>
      </c>
      <c r="V173" s="30">
        <f>VLOOKUP(Data!U161,original_projection,3,TRUE)</f>
        <v>-0.02</v>
      </c>
      <c r="X173">
        <f t="shared" si="120"/>
        <v>159</v>
      </c>
      <c r="Z173" s="31">
        <f t="shared" si="96"/>
        <v>2500000</v>
      </c>
      <c r="AA173" s="28">
        <f t="shared" si="97"/>
        <v>2580500</v>
      </c>
      <c r="AB173" s="28">
        <f t="shared" si="98"/>
        <v>2561146.25</v>
      </c>
      <c r="AC173" s="28">
        <f t="shared" si="99"/>
        <v>2643615.15925</v>
      </c>
      <c r="AD173" s="28">
        <f t="shared" si="100"/>
        <v>2623788.0455556251</v>
      </c>
      <c r="AE173" s="28">
        <f t="shared" si="101"/>
        <v>2656191.8279182375</v>
      </c>
      <c r="AF173" s="28">
        <f t="shared" si="102"/>
        <v>2609907.685316762</v>
      </c>
      <c r="AG173" s="28">
        <f t="shared" si="103"/>
        <v>2693946.712783962</v>
      </c>
      <c r="AH173" s="28">
        <f t="shared" si="104"/>
        <v>2673742.1124380822</v>
      </c>
      <c r="AI173" s="28">
        <f t="shared" si="105"/>
        <v>2759836.6084585888</v>
      </c>
      <c r="AJ173" s="28">
        <f t="shared" si="106"/>
        <v>2793920.5905730524</v>
      </c>
      <c r="AK173" s="28">
        <f t="shared" si="107"/>
        <v>2883884.8335895049</v>
      </c>
      <c r="AL173" s="28">
        <f t="shared" si="108"/>
        <v>2833633.1403642078</v>
      </c>
      <c r="AM173" s="28">
        <f t="shared" si="109"/>
        <v>2784257.0828933618</v>
      </c>
      <c r="AN173" s="28">
        <f t="shared" si="110"/>
        <v>2763375.1547716619</v>
      </c>
      <c r="AO173" s="28">
        <f t="shared" si="111"/>
        <v>2742649.8411108744</v>
      </c>
      <c r="AP173" s="28">
        <f t="shared" si="112"/>
        <v>2722079.9673025431</v>
      </c>
      <c r="AQ173" s="28">
        <f t="shared" si="113"/>
        <v>2755697.6548987296</v>
      </c>
      <c r="AR173" s="28">
        <f t="shared" si="114"/>
        <v>2707679.6232621195</v>
      </c>
      <c r="AS173" s="28">
        <f t="shared" si="115"/>
        <v>2660498.3058267771</v>
      </c>
      <c r="AT173" s="28">
        <f t="shared" si="116"/>
        <v>2587733.6771624149</v>
      </c>
      <c r="AU173" s="19"/>
      <c r="AV173" s="27">
        <f t="shared" si="118"/>
        <v>154</v>
      </c>
      <c r="AW173" s="19"/>
      <c r="AX173" s="46">
        <f t="shared" si="117"/>
        <v>408348.24388017517</v>
      </c>
    </row>
    <row r="174" spans="1:50" x14ac:dyDescent="0.2">
      <c r="A174">
        <f t="shared" si="119"/>
        <v>160</v>
      </c>
      <c r="C174" s="30">
        <f>VLOOKUP(Data!B162,original_projection,3,TRUE)</f>
        <v>0</v>
      </c>
      <c r="D174" s="30">
        <f>VLOOKUP(Data!C162,original_projection,3,TRUE)</f>
        <v>-0.01</v>
      </c>
      <c r="E174" s="30">
        <f>VLOOKUP(Data!D162,original_projection,3,TRUE)</f>
        <v>-0.01</v>
      </c>
      <c r="F174" s="30">
        <f>VLOOKUP(Data!E162,original_projection,3,TRUE)</f>
        <v>0.02</v>
      </c>
      <c r="G174" s="30">
        <f>VLOOKUP(Data!F162,original_projection,3,TRUE)</f>
        <v>0</v>
      </c>
      <c r="H174" s="30">
        <f>VLOOKUP(Data!G162,original_projection,3,TRUE)</f>
        <v>-0.01</v>
      </c>
      <c r="I174" s="30">
        <f>VLOOKUP(Data!H162,original_projection,3,TRUE)</f>
        <v>0</v>
      </c>
      <c r="J174" s="30">
        <f>VLOOKUP(Data!I162,original_projection,3,TRUE)</f>
        <v>0</v>
      </c>
      <c r="K174" s="30">
        <f>VLOOKUP(Data!J162,original_projection,3,TRUE)</f>
        <v>-0.02</v>
      </c>
      <c r="L174" s="30">
        <f>VLOOKUP(Data!K162,original_projection,3,TRUE)</f>
        <v>0.02</v>
      </c>
      <c r="M174" s="30">
        <f>VLOOKUP(Data!L162,original_projection,3,TRUE)</f>
        <v>-0.01</v>
      </c>
      <c r="N174" s="30">
        <f>VLOOKUP(Data!M162,original_projection,3,TRUE)</f>
        <v>-0.01</v>
      </c>
      <c r="O174" s="30">
        <f>VLOOKUP(Data!N162,original_projection,3,TRUE)</f>
        <v>-0.02</v>
      </c>
      <c r="P174" s="30">
        <f>VLOOKUP(Data!O162,original_projection,3,TRUE)</f>
        <v>-0.01</v>
      </c>
      <c r="Q174" s="30">
        <f>VLOOKUP(Data!P162,original_projection,3,TRUE)</f>
        <v>-0.01</v>
      </c>
      <c r="R174" s="30">
        <f>VLOOKUP(Data!Q162,original_projection,3,TRUE)</f>
        <v>0.02</v>
      </c>
      <c r="S174" s="30">
        <f>VLOOKUP(Data!R162,original_projection,3,TRUE)</f>
        <v>-0.01</v>
      </c>
      <c r="T174" s="30">
        <f>VLOOKUP(Data!S162,original_projection,3,TRUE)</f>
        <v>0.02</v>
      </c>
      <c r="U174" s="30">
        <f>VLOOKUP(Data!T162,original_projection,3,TRUE)</f>
        <v>-0.01</v>
      </c>
      <c r="V174" s="30">
        <f>VLOOKUP(Data!U162,original_projection,3,TRUE)</f>
        <v>0.04</v>
      </c>
      <c r="X174">
        <f t="shared" si="120"/>
        <v>160</v>
      </c>
      <c r="Z174" s="31">
        <f t="shared" si="96"/>
        <v>2500000</v>
      </c>
      <c r="AA174" s="28">
        <f t="shared" si="97"/>
        <v>2481250</v>
      </c>
      <c r="AB174" s="28">
        <f t="shared" si="98"/>
        <v>2438014.21875</v>
      </c>
      <c r="AC174" s="28">
        <f t="shared" si="99"/>
        <v>2395531.8209882816</v>
      </c>
      <c r="AD174" s="28">
        <f t="shared" si="100"/>
        <v>2425116.6389774871</v>
      </c>
      <c r="AE174" s="28">
        <f t="shared" si="101"/>
        <v>2406928.2641851562</v>
      </c>
      <c r="AF174" s="28">
        <f t="shared" si="102"/>
        <v>2364987.5391817298</v>
      </c>
      <c r="AG174" s="28">
        <f t="shared" si="103"/>
        <v>2347250.1326378668</v>
      </c>
      <c r="AH174" s="28">
        <f t="shared" si="104"/>
        <v>2329645.7566430829</v>
      </c>
      <c r="AI174" s="28">
        <f t="shared" si="105"/>
        <v>2265929.9451988949</v>
      </c>
      <c r="AJ174" s="28">
        <f t="shared" si="106"/>
        <v>2293914.1800221014</v>
      </c>
      <c r="AK174" s="28">
        <f t="shared" si="107"/>
        <v>2253942.7254352164</v>
      </c>
      <c r="AL174" s="28">
        <f t="shared" si="108"/>
        <v>2214667.7734445077</v>
      </c>
      <c r="AM174" s="28">
        <f t="shared" si="109"/>
        <v>2154096.6098408005</v>
      </c>
      <c r="AN174" s="28">
        <f t="shared" si="110"/>
        <v>2116561.4764143243</v>
      </c>
      <c r="AO174" s="28">
        <f t="shared" si="111"/>
        <v>2079680.3926878048</v>
      </c>
      <c r="AP174" s="28">
        <f t="shared" si="112"/>
        <v>2105364.4455374992</v>
      </c>
      <c r="AQ174" s="28">
        <f t="shared" si="113"/>
        <v>2068678.4700740085</v>
      </c>
      <c r="AR174" s="28">
        <f t="shared" si="114"/>
        <v>2094226.6491794225</v>
      </c>
      <c r="AS174" s="28">
        <f t="shared" si="115"/>
        <v>2057734.7498174713</v>
      </c>
      <c r="AT174" s="28">
        <f t="shared" si="116"/>
        <v>2123993.8087615939</v>
      </c>
      <c r="AU174" s="19"/>
      <c r="AV174" s="27">
        <f t="shared" si="118"/>
        <v>18</v>
      </c>
      <c r="AW174" s="19"/>
      <c r="AX174" s="46">
        <f t="shared" si="117"/>
        <v>340182.73751468945</v>
      </c>
    </row>
    <row r="175" spans="1:50" x14ac:dyDescent="0.2">
      <c r="A175">
        <f t="shared" si="119"/>
        <v>161</v>
      </c>
      <c r="C175" s="30">
        <f>VLOOKUP(Data!B163,original_projection,3,TRUE)</f>
        <v>0.02</v>
      </c>
      <c r="D175" s="30">
        <f>VLOOKUP(Data!C163,original_projection,3,TRUE)</f>
        <v>0</v>
      </c>
      <c r="E175" s="30">
        <f>VLOOKUP(Data!D163,original_projection,3,TRUE)</f>
        <v>0</v>
      </c>
      <c r="F175" s="30">
        <f>VLOOKUP(Data!E163,original_projection,3,TRUE)</f>
        <v>0.04</v>
      </c>
      <c r="G175" s="30">
        <f>VLOOKUP(Data!F163,original_projection,3,TRUE)</f>
        <v>0</v>
      </c>
      <c r="H175" s="30">
        <f>VLOOKUP(Data!G163,original_projection,3,TRUE)</f>
        <v>0.02</v>
      </c>
      <c r="I175" s="30">
        <f>VLOOKUP(Data!H163,original_projection,3,TRUE)</f>
        <v>-0.02</v>
      </c>
      <c r="J175" s="30">
        <f>VLOOKUP(Data!I163,original_projection,3,TRUE)</f>
        <v>0.04</v>
      </c>
      <c r="K175" s="30">
        <f>VLOOKUP(Data!J163,original_projection,3,TRUE)</f>
        <v>-0.02</v>
      </c>
      <c r="L175" s="30">
        <f>VLOOKUP(Data!K163,original_projection,3,TRUE)</f>
        <v>-0.02</v>
      </c>
      <c r="M175" s="30">
        <f>VLOOKUP(Data!L163,original_projection,3,TRUE)</f>
        <v>0</v>
      </c>
      <c r="N175" s="30">
        <f>VLOOKUP(Data!M163,original_projection,3,TRUE)</f>
        <v>0.02</v>
      </c>
      <c r="O175" s="30">
        <f>VLOOKUP(Data!N163,original_projection,3,TRUE)</f>
        <v>0.02</v>
      </c>
      <c r="P175" s="30">
        <f>VLOOKUP(Data!O163,original_projection,3,TRUE)</f>
        <v>0.02</v>
      </c>
      <c r="Q175" s="30">
        <f>VLOOKUP(Data!P163,original_projection,3,TRUE)</f>
        <v>-0.02</v>
      </c>
      <c r="R175" s="30">
        <f>VLOOKUP(Data!Q163,original_projection,3,TRUE)</f>
        <v>-0.02</v>
      </c>
      <c r="S175" s="30">
        <f>VLOOKUP(Data!R163,original_projection,3,TRUE)</f>
        <v>-0.01</v>
      </c>
      <c r="T175" s="30">
        <f>VLOOKUP(Data!S163,original_projection,3,TRUE)</f>
        <v>-0.01</v>
      </c>
      <c r="U175" s="30">
        <f>VLOOKUP(Data!T163,original_projection,3,TRUE)</f>
        <v>0</v>
      </c>
      <c r="V175" s="30">
        <f>VLOOKUP(Data!U163,original_projection,3,TRUE)</f>
        <v>-0.01</v>
      </c>
      <c r="X175">
        <f t="shared" si="120"/>
        <v>161</v>
      </c>
      <c r="Z175" s="31">
        <f t="shared" ref="Z175:Z206" si="121">initial_value</f>
        <v>2500000</v>
      </c>
      <c r="AA175" s="28">
        <f t="shared" ref="AA175:AA206" si="122">Z175*(1+C175)*(1-amc)</f>
        <v>2530875</v>
      </c>
      <c r="AB175" s="28">
        <f t="shared" ref="AB175:AB206" si="123">AA175*(1+D175)*(1-amc)</f>
        <v>2511893.4375</v>
      </c>
      <c r="AC175" s="28">
        <f t="shared" ref="AC175:AC206" si="124">AB175*(1+E175)*(1-amc)</f>
        <v>2493054.2367187501</v>
      </c>
      <c r="AD175" s="28">
        <f t="shared" ref="AD175:AD206" si="125">AC175*(1+F175)*(1-amc)</f>
        <v>2573330.5831410941</v>
      </c>
      <c r="AE175" s="28">
        <f t="shared" ref="AE175:AE206" si="126">AD175*(1+G175)*(1-amc)</f>
        <v>2554030.6037675361</v>
      </c>
      <c r="AF175" s="28">
        <f t="shared" ref="AF175:AF206" si="127">AE175*(1+H175)*(1-amc)</f>
        <v>2585572.8817240652</v>
      </c>
      <c r="AG175" s="28">
        <f t="shared" ref="AG175:AG206" si="128">AF175*(1+I175)*(1-amc)</f>
        <v>2514857.4634089121</v>
      </c>
      <c r="AH175" s="28">
        <f t="shared" ref="AH175:AH206" si="129">AG175*(1+J175)*(1-amc)</f>
        <v>2595835.873730679</v>
      </c>
      <c r="AI175" s="28">
        <f t="shared" ref="AI175:AI206" si="130">AH175*(1+K175)*(1-amc)</f>
        <v>2524839.7625841447</v>
      </c>
      <c r="AJ175" s="28">
        <f t="shared" ref="AJ175:AJ206" si="131">AI175*(1+L175)*(1-amc)</f>
        <v>2455785.3950774684</v>
      </c>
      <c r="AK175" s="28">
        <f t="shared" ref="AK175:AK206" si="132">AJ175*(1+M175)*(1-amc)</f>
        <v>2437367.0046143876</v>
      </c>
      <c r="AL175" s="28">
        <f t="shared" ref="AL175:AL206" si="133">AK175*(1+N175)*(1-amc)</f>
        <v>2467468.4871213757</v>
      </c>
      <c r="AM175" s="28">
        <f t="shared" ref="AM175:AM206" si="134">AL175*(1+O175)*(1-amc)</f>
        <v>2497941.722937325</v>
      </c>
      <c r="AN175" s="28">
        <f t="shared" ref="AN175:AN206" si="135">AM175*(1+P175)*(1-amc)</f>
        <v>2528791.303215601</v>
      </c>
      <c r="AO175" s="28">
        <f t="shared" ref="AO175:AO206" si="136">AN175*(1+Q175)*(1-amc)</f>
        <v>2459628.8610726544</v>
      </c>
      <c r="AP175" s="28">
        <f t="shared" ref="AP175:AP206" si="137">AO175*(1+R175)*(1-amc)</f>
        <v>2392358.0117223174</v>
      </c>
      <c r="AQ175" s="28">
        <f t="shared" ref="AQ175:AQ206" si="138">AP175*(1+S175)*(1-amc)</f>
        <v>2350671.1733680558</v>
      </c>
      <c r="AR175" s="28">
        <f t="shared" ref="AR175:AR206" si="139">AQ175*(1+T175)*(1-amc)</f>
        <v>2309710.7281721174</v>
      </c>
      <c r="AS175" s="28">
        <f t="shared" ref="AS175:AS206" si="140">AR175*(1+U175)*(1-amc)</f>
        <v>2292387.8977108267</v>
      </c>
      <c r="AT175" s="28">
        <f t="shared" ref="AT175:AT206" si="141">AS175*(1+V175)*(1-amc)</f>
        <v>2252443.0385932159</v>
      </c>
      <c r="AU175" s="19"/>
      <c r="AV175" s="27">
        <f t="shared" si="118"/>
        <v>53</v>
      </c>
      <c r="AW175" s="19"/>
      <c r="AX175" s="46">
        <f t="shared" ref="AX175:AX206" si="142">SUM(AA175:AT175)*amc/(1-amc)</f>
        <v>372762.04130615009</v>
      </c>
    </row>
    <row r="176" spans="1:50" x14ac:dyDescent="0.2">
      <c r="A176">
        <f t="shared" si="119"/>
        <v>162</v>
      </c>
      <c r="C176" s="30">
        <f>VLOOKUP(Data!B164,original_projection,3,TRUE)</f>
        <v>0</v>
      </c>
      <c r="D176" s="30">
        <f>VLOOKUP(Data!C164,original_projection,3,TRUE)</f>
        <v>0.02</v>
      </c>
      <c r="E176" s="30">
        <f>VLOOKUP(Data!D164,original_projection,3,TRUE)</f>
        <v>0</v>
      </c>
      <c r="F176" s="30">
        <f>VLOOKUP(Data!E164,original_projection,3,TRUE)</f>
        <v>0.04</v>
      </c>
      <c r="G176" s="30">
        <f>VLOOKUP(Data!F164,original_projection,3,TRUE)</f>
        <v>0.02</v>
      </c>
      <c r="H176" s="30">
        <f>VLOOKUP(Data!G164,original_projection,3,TRUE)</f>
        <v>0.04</v>
      </c>
      <c r="I176" s="30">
        <f>VLOOKUP(Data!H164,original_projection,3,TRUE)</f>
        <v>0</v>
      </c>
      <c r="J176" s="30">
        <f>VLOOKUP(Data!I164,original_projection,3,TRUE)</f>
        <v>0.02</v>
      </c>
      <c r="K176" s="30">
        <f>VLOOKUP(Data!J164,original_projection,3,TRUE)</f>
        <v>0.02</v>
      </c>
      <c r="L176" s="30">
        <f>VLOOKUP(Data!K164,original_projection,3,TRUE)</f>
        <v>-0.01</v>
      </c>
      <c r="M176" s="30">
        <f>VLOOKUP(Data!L164,original_projection,3,TRUE)</f>
        <v>0.04</v>
      </c>
      <c r="N176" s="30">
        <f>VLOOKUP(Data!M164,original_projection,3,TRUE)</f>
        <v>0.02</v>
      </c>
      <c r="O176" s="30">
        <f>VLOOKUP(Data!N164,original_projection,3,TRUE)</f>
        <v>0.02</v>
      </c>
      <c r="P176" s="30">
        <f>VLOOKUP(Data!O164,original_projection,3,TRUE)</f>
        <v>0</v>
      </c>
      <c r="Q176" s="30">
        <f>VLOOKUP(Data!P164,original_projection,3,TRUE)</f>
        <v>-0.01</v>
      </c>
      <c r="R176" s="30">
        <f>VLOOKUP(Data!Q164,original_projection,3,TRUE)</f>
        <v>0.04</v>
      </c>
      <c r="S176" s="30">
        <f>VLOOKUP(Data!R164,original_projection,3,TRUE)</f>
        <v>-0.02</v>
      </c>
      <c r="T176" s="30">
        <f>VLOOKUP(Data!S164,original_projection,3,TRUE)</f>
        <v>0</v>
      </c>
      <c r="U176" s="30">
        <f>VLOOKUP(Data!T164,original_projection,3,TRUE)</f>
        <v>-0.02</v>
      </c>
      <c r="V176" s="30">
        <f>VLOOKUP(Data!U164,original_projection,3,TRUE)</f>
        <v>-0.01</v>
      </c>
      <c r="X176">
        <f t="shared" si="120"/>
        <v>162</v>
      </c>
      <c r="Z176" s="31">
        <f t="shared" si="121"/>
        <v>2500000</v>
      </c>
      <c r="AA176" s="28">
        <f t="shared" si="122"/>
        <v>2481250</v>
      </c>
      <c r="AB176" s="28">
        <f t="shared" si="123"/>
        <v>2511893.4375</v>
      </c>
      <c r="AC176" s="28">
        <f t="shared" si="124"/>
        <v>2493054.2367187501</v>
      </c>
      <c r="AD176" s="28">
        <f t="shared" si="125"/>
        <v>2573330.5831410941</v>
      </c>
      <c r="AE176" s="28">
        <f t="shared" si="126"/>
        <v>2605111.2158428868</v>
      </c>
      <c r="AF176" s="28">
        <f t="shared" si="127"/>
        <v>2688995.7969930279</v>
      </c>
      <c r="AG176" s="28">
        <f t="shared" si="128"/>
        <v>2668828.3285155804</v>
      </c>
      <c r="AH176" s="28">
        <f t="shared" si="129"/>
        <v>2701788.3583727479</v>
      </c>
      <c r="AI176" s="28">
        <f t="shared" si="130"/>
        <v>2735155.4445986515</v>
      </c>
      <c r="AJ176" s="28">
        <f t="shared" si="131"/>
        <v>2687495.36097652</v>
      </c>
      <c r="AK176" s="28">
        <f t="shared" si="132"/>
        <v>2774032.7115999642</v>
      </c>
      <c r="AL176" s="28">
        <f t="shared" si="133"/>
        <v>2808292.0155882239</v>
      </c>
      <c r="AM176" s="28">
        <f t="shared" si="134"/>
        <v>2842974.4219807391</v>
      </c>
      <c r="AN176" s="28">
        <f t="shared" si="135"/>
        <v>2821652.1138158836</v>
      </c>
      <c r="AO176" s="28">
        <f t="shared" si="136"/>
        <v>2772484.8257326419</v>
      </c>
      <c r="AP176" s="28">
        <f t="shared" si="137"/>
        <v>2861758.8371212329</v>
      </c>
      <c r="AQ176" s="28">
        <f t="shared" si="138"/>
        <v>2783489.7329259673</v>
      </c>
      <c r="AR176" s="28">
        <f t="shared" si="139"/>
        <v>2762613.5599290226</v>
      </c>
      <c r="AS176" s="28">
        <f t="shared" si="140"/>
        <v>2687056.0790649639</v>
      </c>
      <c r="AT176" s="28">
        <f t="shared" si="141"/>
        <v>2640234.1268872572</v>
      </c>
      <c r="AU176" s="19"/>
      <c r="AV176" s="27">
        <f t="shared" si="118"/>
        <v>162</v>
      </c>
      <c r="AW176" s="19"/>
      <c r="AX176" s="46">
        <f t="shared" si="142"/>
        <v>407316.05431212956</v>
      </c>
    </row>
    <row r="177" spans="1:50" x14ac:dyDescent="0.2">
      <c r="A177">
        <f t="shared" si="119"/>
        <v>163</v>
      </c>
      <c r="C177" s="30">
        <f>VLOOKUP(Data!B165,original_projection,3,TRUE)</f>
        <v>-0.01</v>
      </c>
      <c r="D177" s="30">
        <f>VLOOKUP(Data!C165,original_projection,3,TRUE)</f>
        <v>0.02</v>
      </c>
      <c r="E177" s="30">
        <f>VLOOKUP(Data!D165,original_projection,3,TRUE)</f>
        <v>-0.01</v>
      </c>
      <c r="F177" s="30">
        <f>VLOOKUP(Data!E165,original_projection,3,TRUE)</f>
        <v>-0.02</v>
      </c>
      <c r="G177" s="30">
        <f>VLOOKUP(Data!F165,original_projection,3,TRUE)</f>
        <v>-0.01</v>
      </c>
      <c r="H177" s="30">
        <f>VLOOKUP(Data!G165,original_projection,3,TRUE)</f>
        <v>-0.02</v>
      </c>
      <c r="I177" s="30">
        <f>VLOOKUP(Data!H165,original_projection,3,TRUE)</f>
        <v>-0.02</v>
      </c>
      <c r="J177" s="30">
        <f>VLOOKUP(Data!I165,original_projection,3,TRUE)</f>
        <v>0.02</v>
      </c>
      <c r="K177" s="30">
        <f>VLOOKUP(Data!J165,original_projection,3,TRUE)</f>
        <v>0.04</v>
      </c>
      <c r="L177" s="30">
        <f>VLOOKUP(Data!K165,original_projection,3,TRUE)</f>
        <v>0.02</v>
      </c>
      <c r="M177" s="30">
        <f>VLOOKUP(Data!L165,original_projection,3,TRUE)</f>
        <v>0</v>
      </c>
      <c r="N177" s="30">
        <f>VLOOKUP(Data!M165,original_projection,3,TRUE)</f>
        <v>-0.02</v>
      </c>
      <c r="O177" s="30">
        <f>VLOOKUP(Data!N165,original_projection,3,TRUE)</f>
        <v>-0.01</v>
      </c>
      <c r="P177" s="30">
        <f>VLOOKUP(Data!O165,original_projection,3,TRUE)</f>
        <v>-0.01</v>
      </c>
      <c r="Q177" s="30">
        <f>VLOOKUP(Data!P165,original_projection,3,TRUE)</f>
        <v>0</v>
      </c>
      <c r="R177" s="30">
        <f>VLOOKUP(Data!Q165,original_projection,3,TRUE)</f>
        <v>0.02</v>
      </c>
      <c r="S177" s="30">
        <f>VLOOKUP(Data!R165,original_projection,3,TRUE)</f>
        <v>0</v>
      </c>
      <c r="T177" s="30">
        <f>VLOOKUP(Data!S165,original_projection,3,TRUE)</f>
        <v>-0.02</v>
      </c>
      <c r="U177" s="30">
        <f>VLOOKUP(Data!T165,original_projection,3,TRUE)</f>
        <v>0</v>
      </c>
      <c r="V177" s="30">
        <f>VLOOKUP(Data!U165,original_projection,3,TRUE)</f>
        <v>-0.01</v>
      </c>
      <c r="X177">
        <f t="shared" si="120"/>
        <v>163</v>
      </c>
      <c r="Z177" s="31">
        <f t="shared" si="121"/>
        <v>2500000</v>
      </c>
      <c r="AA177" s="28">
        <f t="shared" si="122"/>
        <v>2456437.5</v>
      </c>
      <c r="AB177" s="28">
        <f t="shared" si="123"/>
        <v>2486774.5031250003</v>
      </c>
      <c r="AC177" s="28">
        <f t="shared" si="124"/>
        <v>2443442.4574080473</v>
      </c>
      <c r="AD177" s="28">
        <f t="shared" si="125"/>
        <v>2376614.3061979376</v>
      </c>
      <c r="AE177" s="28">
        <f t="shared" si="126"/>
        <v>2335201.8019124386</v>
      </c>
      <c r="AF177" s="28">
        <f t="shared" si="127"/>
        <v>2271334.0326301334</v>
      </c>
      <c r="AG177" s="28">
        <f t="shared" si="128"/>
        <v>2209213.0468376996</v>
      </c>
      <c r="AH177" s="28">
        <f t="shared" si="129"/>
        <v>2236496.8279661452</v>
      </c>
      <c r="AI177" s="28">
        <f t="shared" si="130"/>
        <v>2308512.0258266553</v>
      </c>
      <c r="AJ177" s="28">
        <f t="shared" si="131"/>
        <v>2337022.1493456145</v>
      </c>
      <c r="AK177" s="28">
        <f t="shared" si="132"/>
        <v>2319494.4832255226</v>
      </c>
      <c r="AL177" s="28">
        <f t="shared" si="133"/>
        <v>2256056.309109305</v>
      </c>
      <c r="AM177" s="28">
        <f t="shared" si="134"/>
        <v>2216744.5279230755</v>
      </c>
      <c r="AN177" s="28">
        <f t="shared" si="135"/>
        <v>2178117.7545240158</v>
      </c>
      <c r="AO177" s="28">
        <f t="shared" si="136"/>
        <v>2161781.8713650857</v>
      </c>
      <c r="AP177" s="28">
        <f t="shared" si="137"/>
        <v>2188479.8774764445</v>
      </c>
      <c r="AQ177" s="28">
        <f t="shared" si="138"/>
        <v>2172066.278395371</v>
      </c>
      <c r="AR177" s="28">
        <f t="shared" si="139"/>
        <v>2112660.2656812575</v>
      </c>
      <c r="AS177" s="28">
        <f t="shared" si="140"/>
        <v>2096815.3136886482</v>
      </c>
      <c r="AT177" s="28">
        <f t="shared" si="141"/>
        <v>2060278.3068476235</v>
      </c>
      <c r="AU177" s="19"/>
      <c r="AV177" s="27">
        <f t="shared" si="118"/>
        <v>13</v>
      </c>
      <c r="AW177" s="19"/>
      <c r="AX177" s="46">
        <f t="shared" si="142"/>
        <v>341739.62447974319</v>
      </c>
    </row>
    <row r="178" spans="1:50" x14ac:dyDescent="0.2">
      <c r="A178">
        <f t="shared" si="119"/>
        <v>164</v>
      </c>
      <c r="C178" s="30">
        <f>VLOOKUP(Data!B166,original_projection,3,TRUE)</f>
        <v>-0.01</v>
      </c>
      <c r="D178" s="30">
        <f>VLOOKUP(Data!C166,original_projection,3,TRUE)</f>
        <v>0.04</v>
      </c>
      <c r="E178" s="30">
        <f>VLOOKUP(Data!D166,original_projection,3,TRUE)</f>
        <v>0.04</v>
      </c>
      <c r="F178" s="30">
        <f>VLOOKUP(Data!E166,original_projection,3,TRUE)</f>
        <v>-0.01</v>
      </c>
      <c r="G178" s="30">
        <f>VLOOKUP(Data!F166,original_projection,3,TRUE)</f>
        <v>0</v>
      </c>
      <c r="H178" s="30">
        <f>VLOOKUP(Data!G166,original_projection,3,TRUE)</f>
        <v>-0.01</v>
      </c>
      <c r="I178" s="30">
        <f>VLOOKUP(Data!H166,original_projection,3,TRUE)</f>
        <v>-0.02</v>
      </c>
      <c r="J178" s="30">
        <f>VLOOKUP(Data!I166,original_projection,3,TRUE)</f>
        <v>0.02</v>
      </c>
      <c r="K178" s="30">
        <f>VLOOKUP(Data!J166,original_projection,3,TRUE)</f>
        <v>0</v>
      </c>
      <c r="L178" s="30">
        <f>VLOOKUP(Data!K166,original_projection,3,TRUE)</f>
        <v>0.04</v>
      </c>
      <c r="M178" s="30">
        <f>VLOOKUP(Data!L166,original_projection,3,TRUE)</f>
        <v>0.04</v>
      </c>
      <c r="N178" s="30">
        <f>VLOOKUP(Data!M166,original_projection,3,TRUE)</f>
        <v>-0.01</v>
      </c>
      <c r="O178" s="30">
        <f>VLOOKUP(Data!N166,original_projection,3,TRUE)</f>
        <v>0.02</v>
      </c>
      <c r="P178" s="30">
        <f>VLOOKUP(Data!O166,original_projection,3,TRUE)</f>
        <v>-0.01</v>
      </c>
      <c r="Q178" s="30">
        <f>VLOOKUP(Data!P166,original_projection,3,TRUE)</f>
        <v>0.04</v>
      </c>
      <c r="R178" s="30">
        <f>VLOOKUP(Data!Q166,original_projection,3,TRUE)</f>
        <v>-0.01</v>
      </c>
      <c r="S178" s="30">
        <f>VLOOKUP(Data!R166,original_projection,3,TRUE)</f>
        <v>0</v>
      </c>
      <c r="T178" s="30">
        <f>VLOOKUP(Data!S166,original_projection,3,TRUE)</f>
        <v>-0.01</v>
      </c>
      <c r="U178" s="30">
        <f>VLOOKUP(Data!T166,original_projection,3,TRUE)</f>
        <v>0</v>
      </c>
      <c r="V178" s="30">
        <f>VLOOKUP(Data!U166,original_projection,3,TRUE)</f>
        <v>0</v>
      </c>
      <c r="X178">
        <f t="shared" si="120"/>
        <v>164</v>
      </c>
      <c r="Z178" s="31">
        <f t="shared" si="121"/>
        <v>2500000</v>
      </c>
      <c r="AA178" s="28">
        <f t="shared" si="122"/>
        <v>2456437.5</v>
      </c>
      <c r="AB178" s="28">
        <f t="shared" si="123"/>
        <v>2535534.7875000001</v>
      </c>
      <c r="AC178" s="28">
        <f t="shared" si="124"/>
        <v>2617179.0076575</v>
      </c>
      <c r="AD178" s="28">
        <f t="shared" si="125"/>
        <v>2571574.6634490681</v>
      </c>
      <c r="AE178" s="28">
        <f t="shared" si="126"/>
        <v>2552287.8534732</v>
      </c>
      <c r="AF178" s="28">
        <f t="shared" si="127"/>
        <v>2507814.2376264296</v>
      </c>
      <c r="AG178" s="28">
        <f t="shared" si="128"/>
        <v>2439225.5182273467</v>
      </c>
      <c r="AH178" s="28">
        <f t="shared" si="129"/>
        <v>2469349.9533774545</v>
      </c>
      <c r="AI178" s="28">
        <f t="shared" si="130"/>
        <v>2450829.8287271238</v>
      </c>
      <c r="AJ178" s="28">
        <f t="shared" si="131"/>
        <v>2529746.5492121377</v>
      </c>
      <c r="AK178" s="28">
        <f t="shared" si="132"/>
        <v>2611204.3880967689</v>
      </c>
      <c r="AL178" s="28">
        <f t="shared" si="133"/>
        <v>2565704.1516341828</v>
      </c>
      <c r="AM178" s="28">
        <f t="shared" si="134"/>
        <v>2597390.5979068647</v>
      </c>
      <c r="AN178" s="28">
        <f t="shared" si="135"/>
        <v>2552131.0667383377</v>
      </c>
      <c r="AO178" s="28">
        <f t="shared" si="136"/>
        <v>2634309.6870873123</v>
      </c>
      <c r="AP178" s="28">
        <f t="shared" si="137"/>
        <v>2588406.8407898159</v>
      </c>
      <c r="AQ178" s="28">
        <f t="shared" si="138"/>
        <v>2568993.7894838923</v>
      </c>
      <c r="AR178" s="28">
        <f t="shared" si="139"/>
        <v>2524229.0727021354</v>
      </c>
      <c r="AS178" s="28">
        <f t="shared" si="140"/>
        <v>2505297.3546568695</v>
      </c>
      <c r="AT178" s="28">
        <f t="shared" si="141"/>
        <v>2486507.6244969433</v>
      </c>
      <c r="AU178" s="19"/>
      <c r="AV178" s="27">
        <f t="shared" si="118"/>
        <v>122</v>
      </c>
      <c r="AW178" s="19"/>
      <c r="AX178" s="46">
        <f t="shared" si="142"/>
        <v>383608.22019780887</v>
      </c>
    </row>
    <row r="179" spans="1:50" x14ac:dyDescent="0.2">
      <c r="A179">
        <f t="shared" si="119"/>
        <v>165</v>
      </c>
      <c r="C179" s="30">
        <f>VLOOKUP(Data!B167,original_projection,3,TRUE)</f>
        <v>0</v>
      </c>
      <c r="D179" s="30">
        <f>VLOOKUP(Data!C167,original_projection,3,TRUE)</f>
        <v>0.02</v>
      </c>
      <c r="E179" s="30">
        <f>VLOOKUP(Data!D167,original_projection,3,TRUE)</f>
        <v>0.02</v>
      </c>
      <c r="F179" s="30">
        <f>VLOOKUP(Data!E167,original_projection,3,TRUE)</f>
        <v>0</v>
      </c>
      <c r="G179" s="30">
        <f>VLOOKUP(Data!F167,original_projection,3,TRUE)</f>
        <v>0.04</v>
      </c>
      <c r="H179" s="30">
        <f>VLOOKUP(Data!G167,original_projection,3,TRUE)</f>
        <v>0.04</v>
      </c>
      <c r="I179" s="30">
        <f>VLOOKUP(Data!H167,original_projection,3,TRUE)</f>
        <v>0.02</v>
      </c>
      <c r="J179" s="30">
        <f>VLOOKUP(Data!I167,original_projection,3,TRUE)</f>
        <v>0.04</v>
      </c>
      <c r="K179" s="30">
        <f>VLOOKUP(Data!J167,original_projection,3,TRUE)</f>
        <v>0.04</v>
      </c>
      <c r="L179" s="30">
        <f>VLOOKUP(Data!K167,original_projection,3,TRUE)</f>
        <v>0.02</v>
      </c>
      <c r="M179" s="30">
        <f>VLOOKUP(Data!L167,original_projection,3,TRUE)</f>
        <v>-0.01</v>
      </c>
      <c r="N179" s="30">
        <f>VLOOKUP(Data!M167,original_projection,3,TRUE)</f>
        <v>0</v>
      </c>
      <c r="O179" s="30">
        <f>VLOOKUP(Data!N167,original_projection,3,TRUE)</f>
        <v>0.02</v>
      </c>
      <c r="P179" s="30">
        <f>VLOOKUP(Data!O167,original_projection,3,TRUE)</f>
        <v>0.02</v>
      </c>
      <c r="Q179" s="30">
        <f>VLOOKUP(Data!P167,original_projection,3,TRUE)</f>
        <v>0</v>
      </c>
      <c r="R179" s="30">
        <f>VLOOKUP(Data!Q167,original_projection,3,TRUE)</f>
        <v>0.04</v>
      </c>
      <c r="S179" s="30">
        <f>VLOOKUP(Data!R167,original_projection,3,TRUE)</f>
        <v>0</v>
      </c>
      <c r="T179" s="30">
        <f>VLOOKUP(Data!S167,original_projection,3,TRUE)</f>
        <v>-0.02</v>
      </c>
      <c r="U179" s="30">
        <f>VLOOKUP(Data!T167,original_projection,3,TRUE)</f>
        <v>0.02</v>
      </c>
      <c r="V179" s="30">
        <f>VLOOKUP(Data!U167,original_projection,3,TRUE)</f>
        <v>0.02</v>
      </c>
      <c r="X179">
        <f t="shared" si="120"/>
        <v>165</v>
      </c>
      <c r="Z179" s="31">
        <f t="shared" si="121"/>
        <v>2500000</v>
      </c>
      <c r="AA179" s="28">
        <f t="shared" si="122"/>
        <v>2481250</v>
      </c>
      <c r="AB179" s="28">
        <f t="shared" si="123"/>
        <v>2511893.4375</v>
      </c>
      <c r="AC179" s="28">
        <f t="shared" si="124"/>
        <v>2542915.3214531252</v>
      </c>
      <c r="AD179" s="28">
        <f t="shared" si="125"/>
        <v>2523843.456542227</v>
      </c>
      <c r="AE179" s="28">
        <f t="shared" si="126"/>
        <v>2605111.2158428868</v>
      </c>
      <c r="AF179" s="28">
        <f t="shared" si="127"/>
        <v>2688995.7969930279</v>
      </c>
      <c r="AG179" s="28">
        <f t="shared" si="128"/>
        <v>2722204.8950858917</v>
      </c>
      <c r="AH179" s="28">
        <f t="shared" si="129"/>
        <v>2809859.892707658</v>
      </c>
      <c r="AI179" s="28">
        <f t="shared" si="130"/>
        <v>2900337.3812528448</v>
      </c>
      <c r="AJ179" s="28">
        <f t="shared" si="131"/>
        <v>2936156.547911318</v>
      </c>
      <c r="AK179" s="28">
        <f t="shared" si="132"/>
        <v>2884994.0200639633</v>
      </c>
      <c r="AL179" s="28">
        <f t="shared" si="133"/>
        <v>2863356.5649134838</v>
      </c>
      <c r="AM179" s="28">
        <f t="shared" si="134"/>
        <v>2898719.0184901655</v>
      </c>
      <c r="AN179" s="28">
        <f t="shared" si="135"/>
        <v>2934518.1983685191</v>
      </c>
      <c r="AO179" s="28">
        <f t="shared" si="136"/>
        <v>2912509.3118807552</v>
      </c>
      <c r="AP179" s="28">
        <f t="shared" si="137"/>
        <v>3006292.1117233154</v>
      </c>
      <c r="AQ179" s="28">
        <f t="shared" si="138"/>
        <v>2983744.9208853906</v>
      </c>
      <c r="AR179" s="28">
        <f t="shared" si="139"/>
        <v>2902139.4972991752</v>
      </c>
      <c r="AS179" s="28">
        <f t="shared" si="140"/>
        <v>2937980.9200908202</v>
      </c>
      <c r="AT179" s="28">
        <f t="shared" si="141"/>
        <v>2974264.9844539422</v>
      </c>
      <c r="AU179" s="19"/>
      <c r="AV179" s="27">
        <f t="shared" si="118"/>
        <v>196</v>
      </c>
      <c r="AW179" s="19"/>
      <c r="AX179" s="46">
        <f t="shared" si="142"/>
        <v>423333.15486240678</v>
      </c>
    </row>
    <row r="180" spans="1:50" x14ac:dyDescent="0.2">
      <c r="A180">
        <f t="shared" si="119"/>
        <v>166</v>
      </c>
      <c r="C180" s="30">
        <f>VLOOKUP(Data!B168,original_projection,3,TRUE)</f>
        <v>0.04</v>
      </c>
      <c r="D180" s="30">
        <f>VLOOKUP(Data!C168,original_projection,3,TRUE)</f>
        <v>0.02</v>
      </c>
      <c r="E180" s="30">
        <f>VLOOKUP(Data!D168,original_projection,3,TRUE)</f>
        <v>0.04</v>
      </c>
      <c r="F180" s="30">
        <f>VLOOKUP(Data!E168,original_projection,3,TRUE)</f>
        <v>0.04</v>
      </c>
      <c r="G180" s="30">
        <f>VLOOKUP(Data!F168,original_projection,3,TRUE)</f>
        <v>0.04</v>
      </c>
      <c r="H180" s="30">
        <f>VLOOKUP(Data!G168,original_projection,3,TRUE)</f>
        <v>-0.02</v>
      </c>
      <c r="I180" s="30">
        <f>VLOOKUP(Data!H168,original_projection,3,TRUE)</f>
        <v>-0.02</v>
      </c>
      <c r="J180" s="30">
        <f>VLOOKUP(Data!I168,original_projection,3,TRUE)</f>
        <v>0.04</v>
      </c>
      <c r="K180" s="30">
        <f>VLOOKUP(Data!J168,original_projection,3,TRUE)</f>
        <v>-0.01</v>
      </c>
      <c r="L180" s="30">
        <f>VLOOKUP(Data!K168,original_projection,3,TRUE)</f>
        <v>0</v>
      </c>
      <c r="M180" s="30">
        <f>VLOOKUP(Data!L168,original_projection,3,TRUE)</f>
        <v>0.02</v>
      </c>
      <c r="N180" s="30">
        <f>VLOOKUP(Data!M168,original_projection,3,TRUE)</f>
        <v>0</v>
      </c>
      <c r="O180" s="30">
        <f>VLOOKUP(Data!N168,original_projection,3,TRUE)</f>
        <v>0.02</v>
      </c>
      <c r="P180" s="30">
        <f>VLOOKUP(Data!O168,original_projection,3,TRUE)</f>
        <v>0.02</v>
      </c>
      <c r="Q180" s="30">
        <f>VLOOKUP(Data!P168,original_projection,3,TRUE)</f>
        <v>-0.02</v>
      </c>
      <c r="R180" s="30">
        <f>VLOOKUP(Data!Q168,original_projection,3,TRUE)</f>
        <v>0.02</v>
      </c>
      <c r="S180" s="30">
        <f>VLOOKUP(Data!R168,original_projection,3,TRUE)</f>
        <v>0.04</v>
      </c>
      <c r="T180" s="30">
        <f>VLOOKUP(Data!S168,original_projection,3,TRUE)</f>
        <v>0.04</v>
      </c>
      <c r="U180" s="30">
        <f>VLOOKUP(Data!T168,original_projection,3,TRUE)</f>
        <v>0.04</v>
      </c>
      <c r="V180" s="30">
        <f>VLOOKUP(Data!U168,original_projection,3,TRUE)</f>
        <v>-0.01</v>
      </c>
      <c r="X180">
        <f t="shared" si="120"/>
        <v>166</v>
      </c>
      <c r="Z180" s="31">
        <f t="shared" si="121"/>
        <v>2500000</v>
      </c>
      <c r="AA180" s="28">
        <f t="shared" si="122"/>
        <v>2580500</v>
      </c>
      <c r="AB180" s="28">
        <f t="shared" si="123"/>
        <v>2612369.1750000003</v>
      </c>
      <c r="AC180" s="28">
        <f t="shared" si="124"/>
        <v>2696487.4624350006</v>
      </c>
      <c r="AD180" s="28">
        <f t="shared" si="125"/>
        <v>2783314.3587254076</v>
      </c>
      <c r="AE180" s="28">
        <f t="shared" si="126"/>
        <v>2872937.0810763659</v>
      </c>
      <c r="AF180" s="28">
        <f t="shared" si="127"/>
        <v>2794362.2519089272</v>
      </c>
      <c r="AG180" s="28">
        <f t="shared" si="128"/>
        <v>2717936.4443192179</v>
      </c>
      <c r="AH180" s="28">
        <f t="shared" si="129"/>
        <v>2805453.9978262973</v>
      </c>
      <c r="AI180" s="28">
        <f t="shared" si="130"/>
        <v>2756568.9619141743</v>
      </c>
      <c r="AJ180" s="28">
        <f t="shared" si="131"/>
        <v>2735894.6946998183</v>
      </c>
      <c r="AK180" s="28">
        <f t="shared" si="132"/>
        <v>2769682.994179361</v>
      </c>
      <c r="AL180" s="28">
        <f t="shared" si="133"/>
        <v>2748910.3717230158</v>
      </c>
      <c r="AM180" s="28">
        <f t="shared" si="134"/>
        <v>2782859.4148137956</v>
      </c>
      <c r="AN180" s="28">
        <f t="shared" si="135"/>
        <v>2817227.7285867464</v>
      </c>
      <c r="AO180" s="28">
        <f t="shared" si="136"/>
        <v>2740176.5502098985</v>
      </c>
      <c r="AP180" s="28">
        <f t="shared" si="137"/>
        <v>2774017.7306049909</v>
      </c>
      <c r="AQ180" s="28">
        <f t="shared" si="138"/>
        <v>2863341.1015304718</v>
      </c>
      <c r="AR180" s="28">
        <f t="shared" si="139"/>
        <v>2955540.6849997533</v>
      </c>
      <c r="AS180" s="28">
        <f t="shared" si="140"/>
        <v>3050709.0950567457</v>
      </c>
      <c r="AT180" s="28">
        <f t="shared" si="141"/>
        <v>2997550.4890753822</v>
      </c>
      <c r="AU180" s="19"/>
      <c r="AV180" s="27">
        <f t="shared" si="118"/>
        <v>197</v>
      </c>
      <c r="AW180" s="19"/>
      <c r="AX180" s="46">
        <f t="shared" si="142"/>
        <v>422084.43769787427</v>
      </c>
    </row>
    <row r="181" spans="1:50" x14ac:dyDescent="0.2">
      <c r="A181">
        <f t="shared" si="119"/>
        <v>167</v>
      </c>
      <c r="C181" s="30">
        <f>VLOOKUP(Data!B169,original_projection,3,TRUE)</f>
        <v>-0.02</v>
      </c>
      <c r="D181" s="30">
        <f>VLOOKUP(Data!C169,original_projection,3,TRUE)</f>
        <v>0.04</v>
      </c>
      <c r="E181" s="30">
        <f>VLOOKUP(Data!D169,original_projection,3,TRUE)</f>
        <v>0</v>
      </c>
      <c r="F181" s="30">
        <f>VLOOKUP(Data!E169,original_projection,3,TRUE)</f>
        <v>0</v>
      </c>
      <c r="G181" s="30">
        <f>VLOOKUP(Data!F169,original_projection,3,TRUE)</f>
        <v>0.02</v>
      </c>
      <c r="H181" s="30">
        <f>VLOOKUP(Data!G169,original_projection,3,TRUE)</f>
        <v>-0.02</v>
      </c>
      <c r="I181" s="30">
        <f>VLOOKUP(Data!H169,original_projection,3,TRUE)</f>
        <v>0.02</v>
      </c>
      <c r="J181" s="30">
        <f>VLOOKUP(Data!I169,original_projection,3,TRUE)</f>
        <v>0.04</v>
      </c>
      <c r="K181" s="30">
        <f>VLOOKUP(Data!J169,original_projection,3,TRUE)</f>
        <v>0</v>
      </c>
      <c r="L181" s="30">
        <f>VLOOKUP(Data!K169,original_projection,3,TRUE)</f>
        <v>0</v>
      </c>
      <c r="M181" s="30">
        <f>VLOOKUP(Data!L169,original_projection,3,TRUE)</f>
        <v>0</v>
      </c>
      <c r="N181" s="30">
        <f>VLOOKUP(Data!M169,original_projection,3,TRUE)</f>
        <v>0.02</v>
      </c>
      <c r="O181" s="30">
        <f>VLOOKUP(Data!N169,original_projection,3,TRUE)</f>
        <v>0</v>
      </c>
      <c r="P181" s="30">
        <f>VLOOKUP(Data!O169,original_projection,3,TRUE)</f>
        <v>0.02</v>
      </c>
      <c r="Q181" s="30">
        <f>VLOOKUP(Data!P169,original_projection,3,TRUE)</f>
        <v>-0.01</v>
      </c>
      <c r="R181" s="30">
        <f>VLOOKUP(Data!Q169,original_projection,3,TRUE)</f>
        <v>0</v>
      </c>
      <c r="S181" s="30">
        <f>VLOOKUP(Data!R169,original_projection,3,TRUE)</f>
        <v>0.02</v>
      </c>
      <c r="T181" s="30">
        <f>VLOOKUP(Data!S169,original_projection,3,TRUE)</f>
        <v>-0.01</v>
      </c>
      <c r="U181" s="30">
        <f>VLOOKUP(Data!T169,original_projection,3,TRUE)</f>
        <v>-0.01</v>
      </c>
      <c r="V181" s="30">
        <f>VLOOKUP(Data!U169,original_projection,3,TRUE)</f>
        <v>-0.01</v>
      </c>
      <c r="X181">
        <f t="shared" si="120"/>
        <v>167</v>
      </c>
      <c r="Z181" s="31">
        <f t="shared" si="121"/>
        <v>2500000</v>
      </c>
      <c r="AA181" s="28">
        <f t="shared" si="122"/>
        <v>2431625</v>
      </c>
      <c r="AB181" s="28">
        <f t="shared" si="123"/>
        <v>2509923.3250000002</v>
      </c>
      <c r="AC181" s="28">
        <f t="shared" si="124"/>
        <v>2491098.9000625005</v>
      </c>
      <c r="AD181" s="28">
        <f t="shared" si="125"/>
        <v>2472415.658312032</v>
      </c>
      <c r="AE181" s="28">
        <f t="shared" si="126"/>
        <v>2502949.9916921859</v>
      </c>
      <c r="AF181" s="28">
        <f t="shared" si="127"/>
        <v>2434494.3094194047</v>
      </c>
      <c r="AG181" s="28">
        <f t="shared" si="128"/>
        <v>2464560.3141407347</v>
      </c>
      <c r="AH181" s="28">
        <f t="shared" si="129"/>
        <v>2543919.1562560666</v>
      </c>
      <c r="AI181" s="28">
        <f t="shared" si="130"/>
        <v>2524839.7625841461</v>
      </c>
      <c r="AJ181" s="28">
        <f t="shared" si="131"/>
        <v>2505903.4643647652</v>
      </c>
      <c r="AK181" s="28">
        <f t="shared" si="132"/>
        <v>2487109.1883820295</v>
      </c>
      <c r="AL181" s="28">
        <f t="shared" si="133"/>
        <v>2517824.9868585477</v>
      </c>
      <c r="AM181" s="28">
        <f t="shared" si="134"/>
        <v>2498941.2994571086</v>
      </c>
      <c r="AN181" s="28">
        <f t="shared" si="135"/>
        <v>2529803.224505404</v>
      </c>
      <c r="AO181" s="28">
        <f t="shared" si="136"/>
        <v>2485721.4033183977</v>
      </c>
      <c r="AP181" s="28">
        <f t="shared" si="137"/>
        <v>2467078.4927935097</v>
      </c>
      <c r="AQ181" s="28">
        <f t="shared" si="138"/>
        <v>2497546.9121795096</v>
      </c>
      <c r="AR181" s="28">
        <f t="shared" si="139"/>
        <v>2454027.1572347819</v>
      </c>
      <c r="AS181" s="28">
        <f t="shared" si="140"/>
        <v>2411265.7340199659</v>
      </c>
      <c r="AT181" s="28">
        <f t="shared" si="141"/>
        <v>2369249.428604668</v>
      </c>
      <c r="AU181" s="19"/>
      <c r="AV181" s="27">
        <f t="shared" si="118"/>
        <v>97</v>
      </c>
      <c r="AW181" s="19"/>
      <c r="AX181" s="46">
        <f t="shared" si="142"/>
        <v>374813.33281500562</v>
      </c>
    </row>
    <row r="182" spans="1:50" x14ac:dyDescent="0.2">
      <c r="A182">
        <f t="shared" si="119"/>
        <v>168</v>
      </c>
      <c r="C182" s="30">
        <f>VLOOKUP(Data!B170,original_projection,3,TRUE)</f>
        <v>0</v>
      </c>
      <c r="D182" s="30">
        <f>VLOOKUP(Data!C170,original_projection,3,TRUE)</f>
        <v>-0.02</v>
      </c>
      <c r="E182" s="30">
        <f>VLOOKUP(Data!D170,original_projection,3,TRUE)</f>
        <v>0</v>
      </c>
      <c r="F182" s="30">
        <f>VLOOKUP(Data!E170,original_projection,3,TRUE)</f>
        <v>-0.02</v>
      </c>
      <c r="G182" s="30">
        <f>VLOOKUP(Data!F170,original_projection,3,TRUE)</f>
        <v>-0.02</v>
      </c>
      <c r="H182" s="30">
        <f>VLOOKUP(Data!G170,original_projection,3,TRUE)</f>
        <v>0.02</v>
      </c>
      <c r="I182" s="30">
        <f>VLOOKUP(Data!H170,original_projection,3,TRUE)</f>
        <v>-0.02</v>
      </c>
      <c r="J182" s="30">
        <f>VLOOKUP(Data!I170,original_projection,3,TRUE)</f>
        <v>-0.02</v>
      </c>
      <c r="K182" s="30">
        <f>VLOOKUP(Data!J170,original_projection,3,TRUE)</f>
        <v>0.02</v>
      </c>
      <c r="L182" s="30">
        <f>VLOOKUP(Data!K170,original_projection,3,TRUE)</f>
        <v>-0.01</v>
      </c>
      <c r="M182" s="30">
        <f>VLOOKUP(Data!L170,original_projection,3,TRUE)</f>
        <v>0</v>
      </c>
      <c r="N182" s="30">
        <f>VLOOKUP(Data!M170,original_projection,3,TRUE)</f>
        <v>0.04</v>
      </c>
      <c r="O182" s="30">
        <f>VLOOKUP(Data!N170,original_projection,3,TRUE)</f>
        <v>0.04</v>
      </c>
      <c r="P182" s="30">
        <f>VLOOKUP(Data!O170,original_projection,3,TRUE)</f>
        <v>0.04</v>
      </c>
      <c r="Q182" s="30">
        <f>VLOOKUP(Data!P170,original_projection,3,TRUE)</f>
        <v>-0.02</v>
      </c>
      <c r="R182" s="30">
        <f>VLOOKUP(Data!Q170,original_projection,3,TRUE)</f>
        <v>0.04</v>
      </c>
      <c r="S182" s="30">
        <f>VLOOKUP(Data!R170,original_projection,3,TRUE)</f>
        <v>-0.01</v>
      </c>
      <c r="T182" s="30">
        <f>VLOOKUP(Data!S170,original_projection,3,TRUE)</f>
        <v>-0.02</v>
      </c>
      <c r="U182" s="30">
        <f>VLOOKUP(Data!T170,original_projection,3,TRUE)</f>
        <v>0.04</v>
      </c>
      <c r="V182" s="30">
        <f>VLOOKUP(Data!U170,original_projection,3,TRUE)</f>
        <v>0.04</v>
      </c>
      <c r="X182">
        <f t="shared" si="120"/>
        <v>168</v>
      </c>
      <c r="Z182" s="31">
        <f t="shared" si="121"/>
        <v>2500000</v>
      </c>
      <c r="AA182" s="28">
        <f t="shared" si="122"/>
        <v>2481250</v>
      </c>
      <c r="AB182" s="28">
        <f t="shared" si="123"/>
        <v>2413387.8125</v>
      </c>
      <c r="AC182" s="28">
        <f t="shared" si="124"/>
        <v>2395287.4039062499</v>
      </c>
      <c r="AD182" s="28">
        <f t="shared" si="125"/>
        <v>2329776.2934094141</v>
      </c>
      <c r="AE182" s="28">
        <f t="shared" si="126"/>
        <v>2266056.9117846671</v>
      </c>
      <c r="AF182" s="28">
        <f t="shared" si="127"/>
        <v>2294042.7146452079</v>
      </c>
      <c r="AG182" s="28">
        <f t="shared" si="128"/>
        <v>2231300.6463996614</v>
      </c>
      <c r="AH182" s="28">
        <f t="shared" si="129"/>
        <v>2170274.5737206307</v>
      </c>
      <c r="AI182" s="28">
        <f t="shared" si="130"/>
        <v>2197077.464706081</v>
      </c>
      <c r="AJ182" s="28">
        <f t="shared" si="131"/>
        <v>2158793.3898835778</v>
      </c>
      <c r="AK182" s="28">
        <f t="shared" si="132"/>
        <v>2142602.439459451</v>
      </c>
      <c r="AL182" s="28">
        <f t="shared" si="133"/>
        <v>2211594.2380100451</v>
      </c>
      <c r="AM182" s="28">
        <f t="shared" si="134"/>
        <v>2282807.5724739688</v>
      </c>
      <c r="AN182" s="28">
        <f t="shared" si="135"/>
        <v>2356313.976307631</v>
      </c>
      <c r="AO182" s="28">
        <f t="shared" si="136"/>
        <v>2291868.7890556175</v>
      </c>
      <c r="AP182" s="28">
        <f t="shared" si="137"/>
        <v>2365666.9640632086</v>
      </c>
      <c r="AQ182" s="28">
        <f t="shared" si="138"/>
        <v>2324445.2172144074</v>
      </c>
      <c r="AR182" s="28">
        <f t="shared" si="139"/>
        <v>2260871.6405235934</v>
      </c>
      <c r="AS182" s="28">
        <f t="shared" si="140"/>
        <v>2333671.7073484533</v>
      </c>
      <c r="AT182" s="28">
        <f t="shared" si="141"/>
        <v>2408815.9363250737</v>
      </c>
      <c r="AU182" s="19"/>
      <c r="AV182" s="27">
        <f t="shared" si="118"/>
        <v>102</v>
      </c>
      <c r="AW182" s="19"/>
      <c r="AX182" s="46">
        <f t="shared" si="142"/>
        <v>346971.57953453599</v>
      </c>
    </row>
    <row r="183" spans="1:50" x14ac:dyDescent="0.2">
      <c r="A183">
        <f t="shared" si="119"/>
        <v>169</v>
      </c>
      <c r="C183" s="30">
        <f>VLOOKUP(Data!B171,original_projection,3,TRUE)</f>
        <v>0.04</v>
      </c>
      <c r="D183" s="30">
        <f>VLOOKUP(Data!C171,original_projection,3,TRUE)</f>
        <v>-0.02</v>
      </c>
      <c r="E183" s="30">
        <f>VLOOKUP(Data!D171,original_projection,3,TRUE)</f>
        <v>-0.01</v>
      </c>
      <c r="F183" s="30">
        <f>VLOOKUP(Data!E171,original_projection,3,TRUE)</f>
        <v>0.04</v>
      </c>
      <c r="G183" s="30">
        <f>VLOOKUP(Data!F171,original_projection,3,TRUE)</f>
        <v>0</v>
      </c>
      <c r="H183" s="30">
        <f>VLOOKUP(Data!G171,original_projection,3,TRUE)</f>
        <v>-0.02</v>
      </c>
      <c r="I183" s="30">
        <f>VLOOKUP(Data!H171,original_projection,3,TRUE)</f>
        <v>0.04</v>
      </c>
      <c r="J183" s="30">
        <f>VLOOKUP(Data!I171,original_projection,3,TRUE)</f>
        <v>0.02</v>
      </c>
      <c r="K183" s="30">
        <f>VLOOKUP(Data!J171,original_projection,3,TRUE)</f>
        <v>0</v>
      </c>
      <c r="L183" s="30">
        <f>VLOOKUP(Data!K171,original_projection,3,TRUE)</f>
        <v>0</v>
      </c>
      <c r="M183" s="30">
        <f>VLOOKUP(Data!L171,original_projection,3,TRUE)</f>
        <v>0.02</v>
      </c>
      <c r="N183" s="30">
        <f>VLOOKUP(Data!M171,original_projection,3,TRUE)</f>
        <v>-0.02</v>
      </c>
      <c r="O183" s="30">
        <f>VLOOKUP(Data!N171,original_projection,3,TRUE)</f>
        <v>0.02</v>
      </c>
      <c r="P183" s="30">
        <f>VLOOKUP(Data!O171,original_projection,3,TRUE)</f>
        <v>-0.02</v>
      </c>
      <c r="Q183" s="30">
        <f>VLOOKUP(Data!P171,original_projection,3,TRUE)</f>
        <v>-0.02</v>
      </c>
      <c r="R183" s="30">
        <f>VLOOKUP(Data!Q171,original_projection,3,TRUE)</f>
        <v>0</v>
      </c>
      <c r="S183" s="30">
        <f>VLOOKUP(Data!R171,original_projection,3,TRUE)</f>
        <v>-0.01</v>
      </c>
      <c r="T183" s="30">
        <f>VLOOKUP(Data!S171,original_projection,3,TRUE)</f>
        <v>0.04</v>
      </c>
      <c r="U183" s="30">
        <f>VLOOKUP(Data!T171,original_projection,3,TRUE)</f>
        <v>-0.01</v>
      </c>
      <c r="V183" s="30">
        <f>VLOOKUP(Data!U171,original_projection,3,TRUE)</f>
        <v>0</v>
      </c>
      <c r="X183">
        <f t="shared" si="120"/>
        <v>169</v>
      </c>
      <c r="Z183" s="31">
        <f t="shared" si="121"/>
        <v>2500000</v>
      </c>
      <c r="AA183" s="28">
        <f t="shared" si="122"/>
        <v>2580500</v>
      </c>
      <c r="AB183" s="28">
        <f t="shared" si="123"/>
        <v>2509923.3250000002</v>
      </c>
      <c r="AC183" s="28">
        <f t="shared" si="124"/>
        <v>2466187.9110618751</v>
      </c>
      <c r="AD183" s="28">
        <f t="shared" si="125"/>
        <v>2545599.1617980674</v>
      </c>
      <c r="AE183" s="28">
        <f t="shared" si="126"/>
        <v>2526507.1680845818</v>
      </c>
      <c r="AF183" s="28">
        <f t="shared" si="127"/>
        <v>2457407.1970374687</v>
      </c>
      <c r="AG183" s="28">
        <f t="shared" si="128"/>
        <v>2536535.7087820754</v>
      </c>
      <c r="AH183" s="28">
        <f t="shared" si="129"/>
        <v>2567861.9247855344</v>
      </c>
      <c r="AI183" s="28">
        <f t="shared" si="130"/>
        <v>2548602.9603496431</v>
      </c>
      <c r="AJ183" s="28">
        <f t="shared" si="131"/>
        <v>2529488.438147021</v>
      </c>
      <c r="AK183" s="28">
        <f t="shared" si="132"/>
        <v>2560727.6203581369</v>
      </c>
      <c r="AL183" s="28">
        <f t="shared" si="133"/>
        <v>2490691.7199413422</v>
      </c>
      <c r="AM183" s="28">
        <f t="shared" si="134"/>
        <v>2521451.7626826181</v>
      </c>
      <c r="AN183" s="28">
        <f t="shared" si="135"/>
        <v>2452490.0569732487</v>
      </c>
      <c r="AO183" s="28">
        <f t="shared" si="136"/>
        <v>2385414.4539150302</v>
      </c>
      <c r="AP183" s="28">
        <f t="shared" si="137"/>
        <v>2367523.8455106677</v>
      </c>
      <c r="AQ183" s="28">
        <f t="shared" si="138"/>
        <v>2326269.7425026447</v>
      </c>
      <c r="AR183" s="28">
        <f t="shared" si="139"/>
        <v>2401175.62821123</v>
      </c>
      <c r="AS183" s="28">
        <f t="shared" si="140"/>
        <v>2359335.1428896496</v>
      </c>
      <c r="AT183" s="28">
        <f t="shared" si="141"/>
        <v>2341640.1293179775</v>
      </c>
      <c r="AU183" s="19"/>
      <c r="AV183" s="27">
        <f t="shared" si="118"/>
        <v>88</v>
      </c>
      <c r="AW183" s="19"/>
      <c r="AX183" s="46">
        <f t="shared" si="142"/>
        <v>373869.02189432341</v>
      </c>
    </row>
    <row r="184" spans="1:50" x14ac:dyDescent="0.2">
      <c r="A184">
        <f t="shared" si="119"/>
        <v>170</v>
      </c>
      <c r="C184" s="30">
        <f>VLOOKUP(Data!B172,original_projection,3,TRUE)</f>
        <v>0</v>
      </c>
      <c r="D184" s="30">
        <f>VLOOKUP(Data!C172,original_projection,3,TRUE)</f>
        <v>0.02</v>
      </c>
      <c r="E184" s="30">
        <f>VLOOKUP(Data!D172,original_projection,3,TRUE)</f>
        <v>0.04</v>
      </c>
      <c r="F184" s="30">
        <f>VLOOKUP(Data!E172,original_projection,3,TRUE)</f>
        <v>0</v>
      </c>
      <c r="G184" s="30">
        <f>VLOOKUP(Data!F172,original_projection,3,TRUE)</f>
        <v>0.02</v>
      </c>
      <c r="H184" s="30">
        <f>VLOOKUP(Data!G172,original_projection,3,TRUE)</f>
        <v>0.02</v>
      </c>
      <c r="I184" s="30">
        <f>VLOOKUP(Data!H172,original_projection,3,TRUE)</f>
        <v>0.04</v>
      </c>
      <c r="J184" s="30">
        <f>VLOOKUP(Data!I172,original_projection,3,TRUE)</f>
        <v>0.02</v>
      </c>
      <c r="K184" s="30">
        <f>VLOOKUP(Data!J172,original_projection,3,TRUE)</f>
        <v>-0.01</v>
      </c>
      <c r="L184" s="30">
        <f>VLOOKUP(Data!K172,original_projection,3,TRUE)</f>
        <v>-0.01</v>
      </c>
      <c r="M184" s="30">
        <f>VLOOKUP(Data!L172,original_projection,3,TRUE)</f>
        <v>0.04</v>
      </c>
      <c r="N184" s="30">
        <f>VLOOKUP(Data!M172,original_projection,3,TRUE)</f>
        <v>-0.01</v>
      </c>
      <c r="O184" s="30">
        <f>VLOOKUP(Data!N172,original_projection,3,TRUE)</f>
        <v>0</v>
      </c>
      <c r="P184" s="30">
        <f>VLOOKUP(Data!O172,original_projection,3,TRUE)</f>
        <v>0</v>
      </c>
      <c r="Q184" s="30">
        <f>VLOOKUP(Data!P172,original_projection,3,TRUE)</f>
        <v>-0.02</v>
      </c>
      <c r="R184" s="30">
        <f>VLOOKUP(Data!Q172,original_projection,3,TRUE)</f>
        <v>0.02</v>
      </c>
      <c r="S184" s="30">
        <f>VLOOKUP(Data!R172,original_projection,3,TRUE)</f>
        <v>0.02</v>
      </c>
      <c r="T184" s="30">
        <f>VLOOKUP(Data!S172,original_projection,3,TRUE)</f>
        <v>0.04</v>
      </c>
      <c r="U184" s="30">
        <f>VLOOKUP(Data!T172,original_projection,3,TRUE)</f>
        <v>0</v>
      </c>
      <c r="V184" s="30">
        <f>VLOOKUP(Data!U172,original_projection,3,TRUE)</f>
        <v>-0.01</v>
      </c>
      <c r="X184">
        <f t="shared" si="120"/>
        <v>170</v>
      </c>
      <c r="Z184" s="31">
        <f t="shared" si="121"/>
        <v>2500000</v>
      </c>
      <c r="AA184" s="28">
        <f t="shared" si="122"/>
        <v>2481250</v>
      </c>
      <c r="AB184" s="28">
        <f t="shared" si="123"/>
        <v>2511893.4375</v>
      </c>
      <c r="AC184" s="28">
        <f t="shared" si="124"/>
        <v>2592776.4061875003</v>
      </c>
      <c r="AD184" s="28">
        <f t="shared" si="125"/>
        <v>2573330.5831410941</v>
      </c>
      <c r="AE184" s="28">
        <f t="shared" si="126"/>
        <v>2605111.2158428868</v>
      </c>
      <c r="AF184" s="28">
        <f t="shared" si="127"/>
        <v>2637284.3393585468</v>
      </c>
      <c r="AG184" s="28">
        <f t="shared" si="128"/>
        <v>2722204.8950858922</v>
      </c>
      <c r="AH184" s="28">
        <f t="shared" si="129"/>
        <v>2755824.1255402029</v>
      </c>
      <c r="AI184" s="28">
        <f t="shared" si="130"/>
        <v>2707803.8901526649</v>
      </c>
      <c r="AJ184" s="28">
        <f t="shared" si="131"/>
        <v>2660620.407366755</v>
      </c>
      <c r="AK184" s="28">
        <f t="shared" si="132"/>
        <v>2746292.3844839646</v>
      </c>
      <c r="AL184" s="28">
        <f t="shared" si="133"/>
        <v>2698438.2396843317</v>
      </c>
      <c r="AM184" s="28">
        <f t="shared" si="134"/>
        <v>2678199.9528866992</v>
      </c>
      <c r="AN184" s="28">
        <f t="shared" si="135"/>
        <v>2658113.4532400491</v>
      </c>
      <c r="AO184" s="28">
        <f t="shared" si="136"/>
        <v>2585414.0502939341</v>
      </c>
      <c r="AP184" s="28">
        <f t="shared" si="137"/>
        <v>2617343.9138150644</v>
      </c>
      <c r="AQ184" s="28">
        <f t="shared" si="138"/>
        <v>2649668.1111506806</v>
      </c>
      <c r="AR184" s="28">
        <f t="shared" si="139"/>
        <v>2734987.424329733</v>
      </c>
      <c r="AS184" s="28">
        <f t="shared" si="140"/>
        <v>2714475.01864726</v>
      </c>
      <c r="AT184" s="28">
        <f t="shared" si="141"/>
        <v>2667175.2914473317</v>
      </c>
      <c r="AU184" s="19"/>
      <c r="AV184" s="27">
        <f t="shared" si="118"/>
        <v>171</v>
      </c>
      <c r="AW184" s="19"/>
      <c r="AX184" s="46">
        <f t="shared" si="142"/>
        <v>400490.2302782464</v>
      </c>
    </row>
    <row r="185" spans="1:50" x14ac:dyDescent="0.2">
      <c r="A185">
        <f t="shared" si="119"/>
        <v>171</v>
      </c>
      <c r="C185" s="30">
        <f>VLOOKUP(Data!B173,original_projection,3,TRUE)</f>
        <v>-0.02</v>
      </c>
      <c r="D185" s="30">
        <f>VLOOKUP(Data!C173,original_projection,3,TRUE)</f>
        <v>-0.01</v>
      </c>
      <c r="E185" s="30">
        <f>VLOOKUP(Data!D173,original_projection,3,TRUE)</f>
        <v>-0.02</v>
      </c>
      <c r="F185" s="30">
        <f>VLOOKUP(Data!E173,original_projection,3,TRUE)</f>
        <v>0.02</v>
      </c>
      <c r="G185" s="30">
        <f>VLOOKUP(Data!F173,original_projection,3,TRUE)</f>
        <v>-0.01</v>
      </c>
      <c r="H185" s="30">
        <f>VLOOKUP(Data!G173,original_projection,3,TRUE)</f>
        <v>-0.02</v>
      </c>
      <c r="I185" s="30">
        <f>VLOOKUP(Data!H173,original_projection,3,TRUE)</f>
        <v>-0.02</v>
      </c>
      <c r="J185" s="30">
        <f>VLOOKUP(Data!I173,original_projection,3,TRUE)</f>
        <v>-0.01</v>
      </c>
      <c r="K185" s="30">
        <f>VLOOKUP(Data!J173,original_projection,3,TRUE)</f>
        <v>-0.02</v>
      </c>
      <c r="L185" s="30">
        <f>VLOOKUP(Data!K173,original_projection,3,TRUE)</f>
        <v>-0.01</v>
      </c>
      <c r="M185" s="30">
        <f>VLOOKUP(Data!L173,original_projection,3,TRUE)</f>
        <v>0</v>
      </c>
      <c r="N185" s="30">
        <f>VLOOKUP(Data!M173,original_projection,3,TRUE)</f>
        <v>-0.01</v>
      </c>
      <c r="O185" s="30">
        <f>VLOOKUP(Data!N173,original_projection,3,TRUE)</f>
        <v>0</v>
      </c>
      <c r="P185" s="30">
        <f>VLOOKUP(Data!O173,original_projection,3,TRUE)</f>
        <v>-0.02</v>
      </c>
      <c r="Q185" s="30">
        <f>VLOOKUP(Data!P173,original_projection,3,TRUE)</f>
        <v>-0.01</v>
      </c>
      <c r="R185" s="30">
        <f>VLOOKUP(Data!Q173,original_projection,3,TRUE)</f>
        <v>0</v>
      </c>
      <c r="S185" s="30">
        <f>VLOOKUP(Data!R173,original_projection,3,TRUE)</f>
        <v>0.02</v>
      </c>
      <c r="T185" s="30">
        <f>VLOOKUP(Data!S173,original_projection,3,TRUE)</f>
        <v>0.02</v>
      </c>
      <c r="U185" s="30">
        <f>VLOOKUP(Data!T173,original_projection,3,TRUE)</f>
        <v>0</v>
      </c>
      <c r="V185" s="30">
        <f>VLOOKUP(Data!U173,original_projection,3,TRUE)</f>
        <v>-0.02</v>
      </c>
      <c r="X185">
        <f t="shared" si="120"/>
        <v>171</v>
      </c>
      <c r="Z185" s="31">
        <f t="shared" si="121"/>
        <v>2500000</v>
      </c>
      <c r="AA185" s="28">
        <f t="shared" si="122"/>
        <v>2431625</v>
      </c>
      <c r="AB185" s="28">
        <f t="shared" si="123"/>
        <v>2389253.9343750002</v>
      </c>
      <c r="AC185" s="28">
        <f t="shared" si="124"/>
        <v>2323907.8392698439</v>
      </c>
      <c r="AD185" s="28">
        <f t="shared" si="125"/>
        <v>2352608.1010848265</v>
      </c>
      <c r="AE185" s="28">
        <f t="shared" si="126"/>
        <v>2311613.9049234237</v>
      </c>
      <c r="AF185" s="28">
        <f t="shared" si="127"/>
        <v>2248391.2646237682</v>
      </c>
      <c r="AG185" s="28">
        <f t="shared" si="128"/>
        <v>2186897.763536308</v>
      </c>
      <c r="AH185" s="28">
        <f t="shared" si="129"/>
        <v>2148791.0700066877</v>
      </c>
      <c r="AI185" s="28">
        <f t="shared" si="130"/>
        <v>2090021.6342420047</v>
      </c>
      <c r="AJ185" s="28">
        <f t="shared" si="131"/>
        <v>2053603.0072653377</v>
      </c>
      <c r="AK185" s="28">
        <f t="shared" si="132"/>
        <v>2038200.9847108477</v>
      </c>
      <c r="AL185" s="28">
        <f t="shared" si="133"/>
        <v>2002685.3325522612</v>
      </c>
      <c r="AM185" s="28">
        <f t="shared" si="134"/>
        <v>1987665.1925581193</v>
      </c>
      <c r="AN185" s="28">
        <f t="shared" si="135"/>
        <v>1933302.549541655</v>
      </c>
      <c r="AO185" s="28">
        <f t="shared" si="136"/>
        <v>1899614.7526158919</v>
      </c>
      <c r="AP185" s="28">
        <f t="shared" si="137"/>
        <v>1885367.6419712729</v>
      </c>
      <c r="AQ185" s="28">
        <f t="shared" si="138"/>
        <v>1908651.9323496183</v>
      </c>
      <c r="AR185" s="28">
        <f t="shared" si="139"/>
        <v>1932223.7837141361</v>
      </c>
      <c r="AS185" s="28">
        <f t="shared" si="140"/>
        <v>1917732.1053362801</v>
      </c>
      <c r="AT185" s="28">
        <f t="shared" si="141"/>
        <v>1865282.132255333</v>
      </c>
      <c r="AU185" s="19"/>
      <c r="AV185" s="27">
        <f t="shared" si="118"/>
        <v>1</v>
      </c>
      <c r="AW185" s="19"/>
      <c r="AX185" s="46">
        <f t="shared" si="142"/>
        <v>316680.90624886105</v>
      </c>
    </row>
    <row r="186" spans="1:50" x14ac:dyDescent="0.2">
      <c r="A186">
        <f t="shared" si="119"/>
        <v>172</v>
      </c>
      <c r="C186" s="30">
        <f>VLOOKUP(Data!B174,original_projection,3,TRUE)</f>
        <v>0</v>
      </c>
      <c r="D186" s="30">
        <f>VLOOKUP(Data!C174,original_projection,3,TRUE)</f>
        <v>-0.01</v>
      </c>
      <c r="E186" s="30">
        <f>VLOOKUP(Data!D174,original_projection,3,TRUE)</f>
        <v>0.04</v>
      </c>
      <c r="F186" s="30">
        <f>VLOOKUP(Data!E174,original_projection,3,TRUE)</f>
        <v>-0.02</v>
      </c>
      <c r="G186" s="30">
        <f>VLOOKUP(Data!F174,original_projection,3,TRUE)</f>
        <v>0</v>
      </c>
      <c r="H186" s="30">
        <f>VLOOKUP(Data!G174,original_projection,3,TRUE)</f>
        <v>0.02</v>
      </c>
      <c r="I186" s="30">
        <f>VLOOKUP(Data!H174,original_projection,3,TRUE)</f>
        <v>0.02</v>
      </c>
      <c r="J186" s="30">
        <f>VLOOKUP(Data!I174,original_projection,3,TRUE)</f>
        <v>0.04</v>
      </c>
      <c r="K186" s="30">
        <f>VLOOKUP(Data!J174,original_projection,3,TRUE)</f>
        <v>-0.02</v>
      </c>
      <c r="L186" s="30">
        <f>VLOOKUP(Data!K174,original_projection,3,TRUE)</f>
        <v>0.02</v>
      </c>
      <c r="M186" s="30">
        <f>VLOOKUP(Data!L174,original_projection,3,TRUE)</f>
        <v>-0.01</v>
      </c>
      <c r="N186" s="30">
        <f>VLOOKUP(Data!M174,original_projection,3,TRUE)</f>
        <v>0</v>
      </c>
      <c r="O186" s="30">
        <f>VLOOKUP(Data!N174,original_projection,3,TRUE)</f>
        <v>-0.01</v>
      </c>
      <c r="P186" s="30">
        <f>VLOOKUP(Data!O174,original_projection,3,TRUE)</f>
        <v>-0.02</v>
      </c>
      <c r="Q186" s="30">
        <f>VLOOKUP(Data!P174,original_projection,3,TRUE)</f>
        <v>-0.02</v>
      </c>
      <c r="R186" s="30">
        <f>VLOOKUP(Data!Q174,original_projection,3,TRUE)</f>
        <v>-0.01</v>
      </c>
      <c r="S186" s="30">
        <f>VLOOKUP(Data!R174,original_projection,3,TRUE)</f>
        <v>0</v>
      </c>
      <c r="T186" s="30">
        <f>VLOOKUP(Data!S174,original_projection,3,TRUE)</f>
        <v>0.04</v>
      </c>
      <c r="U186" s="30">
        <f>VLOOKUP(Data!T174,original_projection,3,TRUE)</f>
        <v>0.02</v>
      </c>
      <c r="V186" s="30">
        <f>VLOOKUP(Data!U174,original_projection,3,TRUE)</f>
        <v>0.04</v>
      </c>
      <c r="X186">
        <f t="shared" si="120"/>
        <v>172</v>
      </c>
      <c r="Z186" s="31">
        <f t="shared" si="121"/>
        <v>2500000</v>
      </c>
      <c r="AA186" s="28">
        <f t="shared" si="122"/>
        <v>2481250</v>
      </c>
      <c r="AB186" s="28">
        <f t="shared" si="123"/>
        <v>2438014.21875</v>
      </c>
      <c r="AC186" s="28">
        <f t="shared" si="124"/>
        <v>2516518.2765937503</v>
      </c>
      <c r="AD186" s="28">
        <f t="shared" si="125"/>
        <v>2447691.5017289114</v>
      </c>
      <c r="AE186" s="28">
        <f t="shared" si="126"/>
        <v>2429333.8154659448</v>
      </c>
      <c r="AF186" s="28">
        <f t="shared" si="127"/>
        <v>2459336.0880869492</v>
      </c>
      <c r="AG186" s="28">
        <f t="shared" si="128"/>
        <v>2489708.8887748229</v>
      </c>
      <c r="AH186" s="28">
        <f t="shared" si="129"/>
        <v>2569877.5149933728</v>
      </c>
      <c r="AI186" s="28">
        <f t="shared" si="130"/>
        <v>2499591.364958304</v>
      </c>
      <c r="AJ186" s="28">
        <f t="shared" si="131"/>
        <v>2530461.318315539</v>
      </c>
      <c r="AK186" s="28">
        <f t="shared" si="132"/>
        <v>2486368.029843891</v>
      </c>
      <c r="AL186" s="28">
        <f t="shared" si="133"/>
        <v>2467720.2696200619</v>
      </c>
      <c r="AM186" s="28">
        <f t="shared" si="134"/>
        <v>2424720.2439219328</v>
      </c>
      <c r="AN186" s="28">
        <f t="shared" si="135"/>
        <v>2358404.1452506678</v>
      </c>
      <c r="AO186" s="28">
        <f t="shared" si="136"/>
        <v>2293901.7918780618</v>
      </c>
      <c r="AP186" s="28">
        <f t="shared" si="137"/>
        <v>2253930.5531545868</v>
      </c>
      <c r="AQ186" s="28">
        <f t="shared" si="138"/>
        <v>2237026.0740059274</v>
      </c>
      <c r="AR186" s="28">
        <f t="shared" si="139"/>
        <v>2309058.3135889187</v>
      </c>
      <c r="AS186" s="28">
        <f t="shared" si="140"/>
        <v>2337575.183761742</v>
      </c>
      <c r="AT186" s="28">
        <f t="shared" si="141"/>
        <v>2412845.1046788706</v>
      </c>
      <c r="AU186" s="19"/>
      <c r="AV186" s="27">
        <f t="shared" si="118"/>
        <v>106</v>
      </c>
      <c r="AW186" s="19"/>
      <c r="AX186" s="46">
        <f t="shared" si="142"/>
        <v>366070.52416150307</v>
      </c>
    </row>
    <row r="187" spans="1:50" x14ac:dyDescent="0.2">
      <c r="A187">
        <f t="shared" si="119"/>
        <v>173</v>
      </c>
      <c r="C187" s="30">
        <f>VLOOKUP(Data!B175,original_projection,3,TRUE)</f>
        <v>0</v>
      </c>
      <c r="D187" s="30">
        <f>VLOOKUP(Data!C175,original_projection,3,TRUE)</f>
        <v>-0.02</v>
      </c>
      <c r="E187" s="30">
        <f>VLOOKUP(Data!D175,original_projection,3,TRUE)</f>
        <v>0</v>
      </c>
      <c r="F187" s="30">
        <f>VLOOKUP(Data!E175,original_projection,3,TRUE)</f>
        <v>0.04</v>
      </c>
      <c r="G187" s="30">
        <f>VLOOKUP(Data!F175,original_projection,3,TRUE)</f>
        <v>0.02</v>
      </c>
      <c r="H187" s="30">
        <f>VLOOKUP(Data!G175,original_projection,3,TRUE)</f>
        <v>0</v>
      </c>
      <c r="I187" s="30">
        <f>VLOOKUP(Data!H175,original_projection,3,TRUE)</f>
        <v>0.04</v>
      </c>
      <c r="J187" s="30">
        <f>VLOOKUP(Data!I175,original_projection,3,TRUE)</f>
        <v>0.02</v>
      </c>
      <c r="K187" s="30">
        <f>VLOOKUP(Data!J175,original_projection,3,TRUE)</f>
        <v>0.04</v>
      </c>
      <c r="L187" s="30">
        <f>VLOOKUP(Data!K175,original_projection,3,TRUE)</f>
        <v>0.02</v>
      </c>
      <c r="M187" s="30">
        <f>VLOOKUP(Data!L175,original_projection,3,TRUE)</f>
        <v>0.02</v>
      </c>
      <c r="N187" s="30">
        <f>VLOOKUP(Data!M175,original_projection,3,TRUE)</f>
        <v>0.02</v>
      </c>
      <c r="O187" s="30">
        <f>VLOOKUP(Data!N175,original_projection,3,TRUE)</f>
        <v>0.04</v>
      </c>
      <c r="P187" s="30">
        <f>VLOOKUP(Data!O175,original_projection,3,TRUE)</f>
        <v>0.02</v>
      </c>
      <c r="Q187" s="30">
        <f>VLOOKUP(Data!P175,original_projection,3,TRUE)</f>
        <v>-0.01</v>
      </c>
      <c r="R187" s="30">
        <f>VLOOKUP(Data!Q175,original_projection,3,TRUE)</f>
        <v>-0.02</v>
      </c>
      <c r="S187" s="30">
        <f>VLOOKUP(Data!R175,original_projection,3,TRUE)</f>
        <v>-0.01</v>
      </c>
      <c r="T187" s="30">
        <f>VLOOKUP(Data!S175,original_projection,3,TRUE)</f>
        <v>0</v>
      </c>
      <c r="U187" s="30">
        <f>VLOOKUP(Data!T175,original_projection,3,TRUE)</f>
        <v>0.02</v>
      </c>
      <c r="V187" s="30">
        <f>VLOOKUP(Data!U175,original_projection,3,TRUE)</f>
        <v>-0.02</v>
      </c>
      <c r="X187">
        <f t="shared" si="120"/>
        <v>173</v>
      </c>
      <c r="Z187" s="31">
        <f t="shared" si="121"/>
        <v>2500000</v>
      </c>
      <c r="AA187" s="28">
        <f t="shared" si="122"/>
        <v>2481250</v>
      </c>
      <c r="AB187" s="28">
        <f t="shared" si="123"/>
        <v>2413387.8125</v>
      </c>
      <c r="AC187" s="28">
        <f t="shared" si="124"/>
        <v>2395287.4039062499</v>
      </c>
      <c r="AD187" s="28">
        <f t="shared" si="125"/>
        <v>2472415.6583120315</v>
      </c>
      <c r="AE187" s="28">
        <f t="shared" si="126"/>
        <v>2502949.9916921854</v>
      </c>
      <c r="AF187" s="28">
        <f t="shared" si="127"/>
        <v>2484177.8667544941</v>
      </c>
      <c r="AG187" s="28">
        <f t="shared" si="128"/>
        <v>2564168.3940639892</v>
      </c>
      <c r="AH187" s="28">
        <f t="shared" si="129"/>
        <v>2595835.8737306795</v>
      </c>
      <c r="AI187" s="28">
        <f t="shared" si="130"/>
        <v>2679421.7888648077</v>
      </c>
      <c r="AJ187" s="28">
        <f t="shared" si="131"/>
        <v>2712512.6479572882</v>
      </c>
      <c r="AK187" s="28">
        <f t="shared" si="132"/>
        <v>2746012.1791595607</v>
      </c>
      <c r="AL187" s="28">
        <f t="shared" si="133"/>
        <v>2779925.4295721813</v>
      </c>
      <c r="AM187" s="28">
        <f t="shared" si="134"/>
        <v>2869439.0284044058</v>
      </c>
      <c r="AN187" s="28">
        <f t="shared" si="135"/>
        <v>2904876.6004052004</v>
      </c>
      <c r="AO187" s="28">
        <f t="shared" si="136"/>
        <v>2854259.1256431397</v>
      </c>
      <c r="AP187" s="28">
        <f t="shared" si="137"/>
        <v>2776195.1385567999</v>
      </c>
      <c r="AQ187" s="28">
        <f t="shared" si="138"/>
        <v>2727819.938267448</v>
      </c>
      <c r="AR187" s="28">
        <f t="shared" si="139"/>
        <v>2707361.2887304421</v>
      </c>
      <c r="AS187" s="28">
        <f t="shared" si="140"/>
        <v>2740797.2006462635</v>
      </c>
      <c r="AT187" s="28">
        <f t="shared" si="141"/>
        <v>2665836.3972085882</v>
      </c>
      <c r="AU187" s="19"/>
      <c r="AV187" s="27">
        <f t="shared" si="118"/>
        <v>168</v>
      </c>
      <c r="AW187" s="19"/>
      <c r="AX187" s="46">
        <f t="shared" si="142"/>
        <v>401062.44154440111</v>
      </c>
    </row>
    <row r="188" spans="1:50" x14ac:dyDescent="0.2">
      <c r="A188">
        <f t="shared" si="119"/>
        <v>174</v>
      </c>
      <c r="C188" s="30">
        <f>VLOOKUP(Data!B176,original_projection,3,TRUE)</f>
        <v>0.02</v>
      </c>
      <c r="D188" s="30">
        <f>VLOOKUP(Data!C176,original_projection,3,TRUE)</f>
        <v>0.02</v>
      </c>
      <c r="E188" s="30">
        <f>VLOOKUP(Data!D176,original_projection,3,TRUE)</f>
        <v>0.04</v>
      </c>
      <c r="F188" s="30">
        <f>VLOOKUP(Data!E176,original_projection,3,TRUE)</f>
        <v>-0.01</v>
      </c>
      <c r="G188" s="30">
        <f>VLOOKUP(Data!F176,original_projection,3,TRUE)</f>
        <v>0</v>
      </c>
      <c r="H188" s="30">
        <f>VLOOKUP(Data!G176,original_projection,3,TRUE)</f>
        <v>0.02</v>
      </c>
      <c r="I188" s="30">
        <f>VLOOKUP(Data!H176,original_projection,3,TRUE)</f>
        <v>0.02</v>
      </c>
      <c r="J188" s="30">
        <f>VLOOKUP(Data!I176,original_projection,3,TRUE)</f>
        <v>0.04</v>
      </c>
      <c r="K188" s="30">
        <f>VLOOKUP(Data!J176,original_projection,3,TRUE)</f>
        <v>0.04</v>
      </c>
      <c r="L188" s="30">
        <f>VLOOKUP(Data!K176,original_projection,3,TRUE)</f>
        <v>-0.02</v>
      </c>
      <c r="M188" s="30">
        <f>VLOOKUP(Data!L176,original_projection,3,TRUE)</f>
        <v>0.04</v>
      </c>
      <c r="N188" s="30">
        <f>VLOOKUP(Data!M176,original_projection,3,TRUE)</f>
        <v>0.04</v>
      </c>
      <c r="O188" s="30">
        <f>VLOOKUP(Data!N176,original_projection,3,TRUE)</f>
        <v>0.02</v>
      </c>
      <c r="P188" s="30">
        <f>VLOOKUP(Data!O176,original_projection,3,TRUE)</f>
        <v>0.02</v>
      </c>
      <c r="Q188" s="30">
        <f>VLOOKUP(Data!P176,original_projection,3,TRUE)</f>
        <v>0.02</v>
      </c>
      <c r="R188" s="30">
        <f>VLOOKUP(Data!Q176,original_projection,3,TRUE)</f>
        <v>0.02</v>
      </c>
      <c r="S188" s="30">
        <f>VLOOKUP(Data!R176,original_projection,3,TRUE)</f>
        <v>-0.02</v>
      </c>
      <c r="T188" s="30">
        <f>VLOOKUP(Data!S176,original_projection,3,TRUE)</f>
        <v>-0.01</v>
      </c>
      <c r="U188" s="30">
        <f>VLOOKUP(Data!T176,original_projection,3,TRUE)</f>
        <v>-0.01</v>
      </c>
      <c r="V188" s="30">
        <f>VLOOKUP(Data!U176,original_projection,3,TRUE)</f>
        <v>-0.02</v>
      </c>
      <c r="X188">
        <f t="shared" si="120"/>
        <v>174</v>
      </c>
      <c r="Z188" s="31">
        <f t="shared" si="121"/>
        <v>2500000</v>
      </c>
      <c r="AA188" s="28">
        <f t="shared" si="122"/>
        <v>2530875</v>
      </c>
      <c r="AB188" s="28">
        <f t="shared" si="123"/>
        <v>2562131.3062499999</v>
      </c>
      <c r="AC188" s="28">
        <f t="shared" si="124"/>
        <v>2644631.9343112498</v>
      </c>
      <c r="AD188" s="28">
        <f t="shared" si="125"/>
        <v>2598549.2228558767</v>
      </c>
      <c r="AE188" s="28">
        <f t="shared" si="126"/>
        <v>2579060.103684458</v>
      </c>
      <c r="AF188" s="28">
        <f t="shared" si="127"/>
        <v>2610911.4959649611</v>
      </c>
      <c r="AG188" s="28">
        <f t="shared" si="128"/>
        <v>2643156.2529401286</v>
      </c>
      <c r="AH188" s="28">
        <f t="shared" si="129"/>
        <v>2728265.8842848008</v>
      </c>
      <c r="AI188" s="28">
        <f t="shared" si="130"/>
        <v>2816116.0457587717</v>
      </c>
      <c r="AJ188" s="28">
        <f t="shared" si="131"/>
        <v>2739095.2719072695</v>
      </c>
      <c r="AK188" s="28">
        <f t="shared" si="132"/>
        <v>2827294.1396626835</v>
      </c>
      <c r="AL188" s="28">
        <f t="shared" si="133"/>
        <v>2918333.0109598222</v>
      </c>
      <c r="AM188" s="28">
        <f t="shared" si="134"/>
        <v>2954374.4236451765</v>
      </c>
      <c r="AN188" s="28">
        <f t="shared" si="135"/>
        <v>2990860.9477771944</v>
      </c>
      <c r="AO188" s="28">
        <f t="shared" si="136"/>
        <v>3027798.0804822431</v>
      </c>
      <c r="AP188" s="28">
        <f t="shared" si="137"/>
        <v>3065191.3867761991</v>
      </c>
      <c r="AQ188" s="28">
        <f t="shared" si="138"/>
        <v>2981358.4023478702</v>
      </c>
      <c r="AR188" s="28">
        <f t="shared" si="139"/>
        <v>2929408.2321869587</v>
      </c>
      <c r="AS188" s="28">
        <f t="shared" si="140"/>
        <v>2878363.2937411009</v>
      </c>
      <c r="AT188" s="28">
        <f t="shared" si="141"/>
        <v>2799640.0576572819</v>
      </c>
      <c r="AU188" s="19"/>
      <c r="AV188" s="27">
        <f t="shared" si="118"/>
        <v>182</v>
      </c>
      <c r="AW188" s="19"/>
      <c r="AX188" s="46">
        <f t="shared" si="142"/>
        <v>421854.51758081146</v>
      </c>
    </row>
    <row r="189" spans="1:50" x14ac:dyDescent="0.2">
      <c r="A189">
        <f t="shared" si="119"/>
        <v>175</v>
      </c>
      <c r="C189" s="30">
        <f>VLOOKUP(Data!B177,original_projection,3,TRUE)</f>
        <v>-0.02</v>
      </c>
      <c r="D189" s="30">
        <f>VLOOKUP(Data!C177,original_projection,3,TRUE)</f>
        <v>0</v>
      </c>
      <c r="E189" s="30">
        <f>VLOOKUP(Data!D177,original_projection,3,TRUE)</f>
        <v>0.04</v>
      </c>
      <c r="F189" s="30">
        <f>VLOOKUP(Data!E177,original_projection,3,TRUE)</f>
        <v>-0.02</v>
      </c>
      <c r="G189" s="30">
        <f>VLOOKUP(Data!F177,original_projection,3,TRUE)</f>
        <v>0.02</v>
      </c>
      <c r="H189" s="30">
        <f>VLOOKUP(Data!G177,original_projection,3,TRUE)</f>
        <v>0</v>
      </c>
      <c r="I189" s="30">
        <f>VLOOKUP(Data!H177,original_projection,3,TRUE)</f>
        <v>-0.02</v>
      </c>
      <c r="J189" s="30">
        <f>VLOOKUP(Data!I177,original_projection,3,TRUE)</f>
        <v>0.04</v>
      </c>
      <c r="K189" s="30">
        <f>VLOOKUP(Data!J177,original_projection,3,TRUE)</f>
        <v>0.02</v>
      </c>
      <c r="L189" s="30">
        <f>VLOOKUP(Data!K177,original_projection,3,TRUE)</f>
        <v>-0.02</v>
      </c>
      <c r="M189" s="30">
        <f>VLOOKUP(Data!L177,original_projection,3,TRUE)</f>
        <v>0.02</v>
      </c>
      <c r="N189" s="30">
        <f>VLOOKUP(Data!M177,original_projection,3,TRUE)</f>
        <v>0.04</v>
      </c>
      <c r="O189" s="30">
        <f>VLOOKUP(Data!N177,original_projection,3,TRUE)</f>
        <v>-0.01</v>
      </c>
      <c r="P189" s="30">
        <f>VLOOKUP(Data!O177,original_projection,3,TRUE)</f>
        <v>0.02</v>
      </c>
      <c r="Q189" s="30">
        <f>VLOOKUP(Data!P177,original_projection,3,TRUE)</f>
        <v>0</v>
      </c>
      <c r="R189" s="30">
        <f>VLOOKUP(Data!Q177,original_projection,3,TRUE)</f>
        <v>-0.02</v>
      </c>
      <c r="S189" s="30">
        <f>VLOOKUP(Data!R177,original_projection,3,TRUE)</f>
        <v>0.04</v>
      </c>
      <c r="T189" s="30">
        <f>VLOOKUP(Data!S177,original_projection,3,TRUE)</f>
        <v>-0.01</v>
      </c>
      <c r="U189" s="30">
        <f>VLOOKUP(Data!T177,original_projection,3,TRUE)</f>
        <v>0.02</v>
      </c>
      <c r="V189" s="30">
        <f>VLOOKUP(Data!U177,original_projection,3,TRUE)</f>
        <v>-0.01</v>
      </c>
      <c r="X189">
        <f t="shared" si="120"/>
        <v>175</v>
      </c>
      <c r="Z189" s="31">
        <f t="shared" si="121"/>
        <v>2500000</v>
      </c>
      <c r="AA189" s="28">
        <f t="shared" si="122"/>
        <v>2431625</v>
      </c>
      <c r="AB189" s="28">
        <f t="shared" si="123"/>
        <v>2413387.8125</v>
      </c>
      <c r="AC189" s="28">
        <f t="shared" si="124"/>
        <v>2491098.9000625005</v>
      </c>
      <c r="AD189" s="28">
        <f t="shared" si="125"/>
        <v>2422967.3451457913</v>
      </c>
      <c r="AE189" s="28">
        <f t="shared" si="126"/>
        <v>2452890.9918583417</v>
      </c>
      <c r="AF189" s="28">
        <f t="shared" si="127"/>
        <v>2434494.3094194042</v>
      </c>
      <c r="AG189" s="28">
        <f t="shared" si="128"/>
        <v>2367910.8900567833</v>
      </c>
      <c r="AH189" s="28">
        <f t="shared" si="129"/>
        <v>2444157.6207166119</v>
      </c>
      <c r="AI189" s="28">
        <f t="shared" si="130"/>
        <v>2474342.9673324618</v>
      </c>
      <c r="AJ189" s="28">
        <f t="shared" si="131"/>
        <v>2406669.6871759193</v>
      </c>
      <c r="AK189" s="28">
        <f t="shared" si="132"/>
        <v>2436392.0578125417</v>
      </c>
      <c r="AL189" s="28">
        <f t="shared" si="133"/>
        <v>2514843.8820741056</v>
      </c>
      <c r="AM189" s="28">
        <f t="shared" si="134"/>
        <v>2471022.7274289643</v>
      </c>
      <c r="AN189" s="28">
        <f t="shared" si="135"/>
        <v>2501539.8581127119</v>
      </c>
      <c r="AO189" s="28">
        <f t="shared" si="136"/>
        <v>2482778.3091768669</v>
      </c>
      <c r="AP189" s="28">
        <f t="shared" si="137"/>
        <v>2414874.3224208797</v>
      </c>
      <c r="AQ189" s="28">
        <f t="shared" si="138"/>
        <v>2492633.2756028324</v>
      </c>
      <c r="AR189" s="28">
        <f t="shared" si="139"/>
        <v>2449199.1407754528</v>
      </c>
      <c r="AS189" s="28">
        <f t="shared" si="140"/>
        <v>2479446.7501640301</v>
      </c>
      <c r="AT189" s="28">
        <f t="shared" si="141"/>
        <v>2436242.390542422</v>
      </c>
      <c r="AU189" s="19"/>
      <c r="AV189" s="27">
        <f t="shared" si="118"/>
        <v>110</v>
      </c>
      <c r="AW189" s="19"/>
      <c r="AX189" s="46">
        <f t="shared" si="142"/>
        <v>370417.01439580828</v>
      </c>
    </row>
    <row r="190" spans="1:50" x14ac:dyDescent="0.2">
      <c r="A190">
        <f t="shared" si="119"/>
        <v>176</v>
      </c>
      <c r="C190" s="30">
        <f>VLOOKUP(Data!B178,original_projection,3,TRUE)</f>
        <v>0</v>
      </c>
      <c r="D190" s="30">
        <f>VLOOKUP(Data!C178,original_projection,3,TRUE)</f>
        <v>0.04</v>
      </c>
      <c r="E190" s="30">
        <f>VLOOKUP(Data!D178,original_projection,3,TRUE)</f>
        <v>-0.01</v>
      </c>
      <c r="F190" s="30">
        <f>VLOOKUP(Data!E178,original_projection,3,TRUE)</f>
        <v>-0.01</v>
      </c>
      <c r="G190" s="30">
        <f>VLOOKUP(Data!F178,original_projection,3,TRUE)</f>
        <v>-0.02</v>
      </c>
      <c r="H190" s="30">
        <f>VLOOKUP(Data!G178,original_projection,3,TRUE)</f>
        <v>-0.02</v>
      </c>
      <c r="I190" s="30">
        <f>VLOOKUP(Data!H178,original_projection,3,TRUE)</f>
        <v>0.02</v>
      </c>
      <c r="J190" s="30">
        <f>VLOOKUP(Data!I178,original_projection,3,TRUE)</f>
        <v>-0.01</v>
      </c>
      <c r="K190" s="30">
        <f>VLOOKUP(Data!J178,original_projection,3,TRUE)</f>
        <v>-0.02</v>
      </c>
      <c r="L190" s="30">
        <f>VLOOKUP(Data!K178,original_projection,3,TRUE)</f>
        <v>0.04</v>
      </c>
      <c r="M190" s="30">
        <f>VLOOKUP(Data!L178,original_projection,3,TRUE)</f>
        <v>0.02</v>
      </c>
      <c r="N190" s="30">
        <f>VLOOKUP(Data!M178,original_projection,3,TRUE)</f>
        <v>-0.01</v>
      </c>
      <c r="O190" s="30">
        <f>VLOOKUP(Data!N178,original_projection,3,TRUE)</f>
        <v>0.04</v>
      </c>
      <c r="P190" s="30">
        <f>VLOOKUP(Data!O178,original_projection,3,TRUE)</f>
        <v>0</v>
      </c>
      <c r="Q190" s="30">
        <f>VLOOKUP(Data!P178,original_projection,3,TRUE)</f>
        <v>0.02</v>
      </c>
      <c r="R190" s="30">
        <f>VLOOKUP(Data!Q178,original_projection,3,TRUE)</f>
        <v>-0.02</v>
      </c>
      <c r="S190" s="30">
        <f>VLOOKUP(Data!R178,original_projection,3,TRUE)</f>
        <v>0.04</v>
      </c>
      <c r="T190" s="30">
        <f>VLOOKUP(Data!S178,original_projection,3,TRUE)</f>
        <v>-0.02</v>
      </c>
      <c r="U190" s="30">
        <f>VLOOKUP(Data!T178,original_projection,3,TRUE)</f>
        <v>0.04</v>
      </c>
      <c r="V190" s="30">
        <f>VLOOKUP(Data!U178,original_projection,3,TRUE)</f>
        <v>0.02</v>
      </c>
      <c r="X190">
        <f t="shared" si="120"/>
        <v>176</v>
      </c>
      <c r="Z190" s="31">
        <f t="shared" si="121"/>
        <v>2500000</v>
      </c>
      <c r="AA190" s="28">
        <f t="shared" si="122"/>
        <v>2481250</v>
      </c>
      <c r="AB190" s="28">
        <f t="shared" si="123"/>
        <v>2561146.25</v>
      </c>
      <c r="AC190" s="28">
        <f t="shared" si="124"/>
        <v>2516518.2765937503</v>
      </c>
      <c r="AD190" s="28">
        <f t="shared" si="125"/>
        <v>2472667.9456241042</v>
      </c>
      <c r="AE190" s="28">
        <f t="shared" si="126"/>
        <v>2405040.4773112852</v>
      </c>
      <c r="AF190" s="28">
        <f t="shared" si="127"/>
        <v>2339262.6202568216</v>
      </c>
      <c r="AG190" s="28">
        <f t="shared" si="128"/>
        <v>2368152.5136169936</v>
      </c>
      <c r="AH190" s="28">
        <f t="shared" si="129"/>
        <v>2326887.4560672175</v>
      </c>
      <c r="AI190" s="28">
        <f t="shared" si="130"/>
        <v>2263247.0841437792</v>
      </c>
      <c r="AJ190" s="28">
        <f t="shared" si="131"/>
        <v>2336123.640253209</v>
      </c>
      <c r="AK190" s="28">
        <f t="shared" si="132"/>
        <v>2364974.7672103364</v>
      </c>
      <c r="AL190" s="28">
        <f t="shared" si="133"/>
        <v>2323765.0818916964</v>
      </c>
      <c r="AM190" s="28">
        <f t="shared" si="134"/>
        <v>2398590.3175286092</v>
      </c>
      <c r="AN190" s="28">
        <f t="shared" si="135"/>
        <v>2380600.8901471449</v>
      </c>
      <c r="AO190" s="28">
        <f t="shared" si="136"/>
        <v>2410001.3111404623</v>
      </c>
      <c r="AP190" s="28">
        <f t="shared" si="137"/>
        <v>2344087.7752807708</v>
      </c>
      <c r="AQ190" s="28">
        <f t="shared" si="138"/>
        <v>2419567.4016448115</v>
      </c>
      <c r="AR190" s="28">
        <f t="shared" si="139"/>
        <v>2353392.2332098261</v>
      </c>
      <c r="AS190" s="28">
        <f t="shared" si="140"/>
        <v>2429171.4631191823</v>
      </c>
      <c r="AT190" s="28">
        <f t="shared" si="141"/>
        <v>2459171.7306887046</v>
      </c>
      <c r="AU190" s="19"/>
      <c r="AV190" s="27">
        <f t="shared" si="118"/>
        <v>113</v>
      </c>
      <c r="AW190" s="19"/>
      <c r="AX190" s="46">
        <f t="shared" si="142"/>
        <v>362369.91865789948</v>
      </c>
    </row>
    <row r="191" spans="1:50" x14ac:dyDescent="0.2">
      <c r="A191">
        <f t="shared" si="119"/>
        <v>177</v>
      </c>
      <c r="C191" s="30">
        <f>VLOOKUP(Data!B179,original_projection,3,TRUE)</f>
        <v>0</v>
      </c>
      <c r="D191" s="30">
        <f>VLOOKUP(Data!C179,original_projection,3,TRUE)</f>
        <v>-0.02</v>
      </c>
      <c r="E191" s="30">
        <f>VLOOKUP(Data!D179,original_projection,3,TRUE)</f>
        <v>-0.01</v>
      </c>
      <c r="F191" s="30">
        <f>VLOOKUP(Data!E179,original_projection,3,TRUE)</f>
        <v>0.02</v>
      </c>
      <c r="G191" s="30">
        <f>VLOOKUP(Data!F179,original_projection,3,TRUE)</f>
        <v>-0.01</v>
      </c>
      <c r="H191" s="30">
        <f>VLOOKUP(Data!G179,original_projection,3,TRUE)</f>
        <v>-0.02</v>
      </c>
      <c r="I191" s="30">
        <f>VLOOKUP(Data!H179,original_projection,3,TRUE)</f>
        <v>0.02</v>
      </c>
      <c r="J191" s="30">
        <f>VLOOKUP(Data!I179,original_projection,3,TRUE)</f>
        <v>-0.01</v>
      </c>
      <c r="K191" s="30">
        <f>VLOOKUP(Data!J179,original_projection,3,TRUE)</f>
        <v>-0.02</v>
      </c>
      <c r="L191" s="30">
        <f>VLOOKUP(Data!K179,original_projection,3,TRUE)</f>
        <v>0.02</v>
      </c>
      <c r="M191" s="30">
        <f>VLOOKUP(Data!L179,original_projection,3,TRUE)</f>
        <v>-0.02</v>
      </c>
      <c r="N191" s="30">
        <f>VLOOKUP(Data!M179,original_projection,3,TRUE)</f>
        <v>-0.01</v>
      </c>
      <c r="O191" s="30">
        <f>VLOOKUP(Data!N179,original_projection,3,TRUE)</f>
        <v>-0.02</v>
      </c>
      <c r="P191" s="30">
        <f>VLOOKUP(Data!O179,original_projection,3,TRUE)</f>
        <v>0.04</v>
      </c>
      <c r="Q191" s="30">
        <f>VLOOKUP(Data!P179,original_projection,3,TRUE)</f>
        <v>0.02</v>
      </c>
      <c r="R191" s="30">
        <f>VLOOKUP(Data!Q179,original_projection,3,TRUE)</f>
        <v>0.04</v>
      </c>
      <c r="S191" s="30">
        <f>VLOOKUP(Data!R179,original_projection,3,TRUE)</f>
        <v>0.04</v>
      </c>
      <c r="T191" s="30">
        <f>VLOOKUP(Data!S179,original_projection,3,TRUE)</f>
        <v>-0.01</v>
      </c>
      <c r="U191" s="30">
        <f>VLOOKUP(Data!T179,original_projection,3,TRUE)</f>
        <v>0.02</v>
      </c>
      <c r="V191" s="30">
        <f>VLOOKUP(Data!U179,original_projection,3,TRUE)</f>
        <v>0.04</v>
      </c>
      <c r="X191">
        <f t="shared" si="120"/>
        <v>177</v>
      </c>
      <c r="Z191" s="31">
        <f t="shared" si="121"/>
        <v>2500000</v>
      </c>
      <c r="AA191" s="28">
        <f t="shared" si="122"/>
        <v>2481250</v>
      </c>
      <c r="AB191" s="28">
        <f t="shared" si="123"/>
        <v>2413387.8125</v>
      </c>
      <c r="AC191" s="28">
        <f t="shared" si="124"/>
        <v>2371334.5298671876</v>
      </c>
      <c r="AD191" s="28">
        <f t="shared" si="125"/>
        <v>2400620.5113110472</v>
      </c>
      <c r="AE191" s="28">
        <f t="shared" si="126"/>
        <v>2358789.6989014521</v>
      </c>
      <c r="AF191" s="28">
        <f t="shared" si="127"/>
        <v>2294276.8006364978</v>
      </c>
      <c r="AG191" s="28">
        <f t="shared" si="128"/>
        <v>2322611.119124359</v>
      </c>
      <c r="AH191" s="28">
        <f t="shared" si="129"/>
        <v>2282139.6203736174</v>
      </c>
      <c r="AI191" s="28">
        <f t="shared" si="130"/>
        <v>2219723.1017563986</v>
      </c>
      <c r="AJ191" s="28">
        <f t="shared" si="131"/>
        <v>2247136.6820630901</v>
      </c>
      <c r="AK191" s="28">
        <f t="shared" si="132"/>
        <v>2185677.4938086648</v>
      </c>
      <c r="AL191" s="28">
        <f t="shared" si="133"/>
        <v>2147592.0634790491</v>
      </c>
      <c r="AM191" s="28">
        <f t="shared" si="134"/>
        <v>2088855.4205428972</v>
      </c>
      <c r="AN191" s="28">
        <f t="shared" si="135"/>
        <v>2156116.5650843787</v>
      </c>
      <c r="AO191" s="28">
        <f t="shared" si="136"/>
        <v>2182744.6046631709</v>
      </c>
      <c r="AP191" s="28">
        <f t="shared" si="137"/>
        <v>2253028.9809333254</v>
      </c>
      <c r="AQ191" s="28">
        <f t="shared" si="138"/>
        <v>2325576.5141193788</v>
      </c>
      <c r="AR191" s="28">
        <f t="shared" si="139"/>
        <v>2285053.3433608487</v>
      </c>
      <c r="AS191" s="28">
        <f t="shared" si="140"/>
        <v>2313273.7521513551</v>
      </c>
      <c r="AT191" s="28">
        <f t="shared" si="141"/>
        <v>2387761.1669706292</v>
      </c>
      <c r="AU191" s="19"/>
      <c r="AV191" s="27">
        <f t="shared" si="118"/>
        <v>98</v>
      </c>
      <c r="AW191" s="19"/>
      <c r="AX191" s="46">
        <f t="shared" si="142"/>
        <v>345468.13437013101</v>
      </c>
    </row>
    <row r="192" spans="1:50" x14ac:dyDescent="0.2">
      <c r="A192">
        <f t="shared" si="119"/>
        <v>178</v>
      </c>
      <c r="C192" s="30">
        <f>VLOOKUP(Data!B180,original_projection,3,TRUE)</f>
        <v>-0.02</v>
      </c>
      <c r="D192" s="30">
        <f>VLOOKUP(Data!C180,original_projection,3,TRUE)</f>
        <v>0</v>
      </c>
      <c r="E192" s="30">
        <f>VLOOKUP(Data!D180,original_projection,3,TRUE)</f>
        <v>0.04</v>
      </c>
      <c r="F192" s="30">
        <f>VLOOKUP(Data!E180,original_projection,3,TRUE)</f>
        <v>0.02</v>
      </c>
      <c r="G192" s="30">
        <f>VLOOKUP(Data!F180,original_projection,3,TRUE)</f>
        <v>-0.02</v>
      </c>
      <c r="H192" s="30">
        <f>VLOOKUP(Data!G180,original_projection,3,TRUE)</f>
        <v>0.02</v>
      </c>
      <c r="I192" s="30">
        <f>VLOOKUP(Data!H180,original_projection,3,TRUE)</f>
        <v>-0.02</v>
      </c>
      <c r="J192" s="30">
        <f>VLOOKUP(Data!I180,original_projection,3,TRUE)</f>
        <v>-0.02</v>
      </c>
      <c r="K192" s="30">
        <f>VLOOKUP(Data!J180,original_projection,3,TRUE)</f>
        <v>0</v>
      </c>
      <c r="L192" s="30">
        <f>VLOOKUP(Data!K180,original_projection,3,TRUE)</f>
        <v>-0.01</v>
      </c>
      <c r="M192" s="30">
        <f>VLOOKUP(Data!L180,original_projection,3,TRUE)</f>
        <v>0.02</v>
      </c>
      <c r="N192" s="30">
        <f>VLOOKUP(Data!M180,original_projection,3,TRUE)</f>
        <v>0.04</v>
      </c>
      <c r="O192" s="30">
        <f>VLOOKUP(Data!N180,original_projection,3,TRUE)</f>
        <v>0</v>
      </c>
      <c r="P192" s="30">
        <f>VLOOKUP(Data!O180,original_projection,3,TRUE)</f>
        <v>0.02</v>
      </c>
      <c r="Q192" s="30">
        <f>VLOOKUP(Data!P180,original_projection,3,TRUE)</f>
        <v>0</v>
      </c>
      <c r="R192" s="30">
        <f>VLOOKUP(Data!Q180,original_projection,3,TRUE)</f>
        <v>-0.01</v>
      </c>
      <c r="S192" s="30">
        <f>VLOOKUP(Data!R180,original_projection,3,TRUE)</f>
        <v>0</v>
      </c>
      <c r="T192" s="30">
        <f>VLOOKUP(Data!S180,original_projection,3,TRUE)</f>
        <v>-0.01</v>
      </c>
      <c r="U192" s="30">
        <f>VLOOKUP(Data!T180,original_projection,3,TRUE)</f>
        <v>-0.01</v>
      </c>
      <c r="V192" s="30">
        <f>VLOOKUP(Data!U180,original_projection,3,TRUE)</f>
        <v>0</v>
      </c>
      <c r="X192">
        <f t="shared" si="120"/>
        <v>178</v>
      </c>
      <c r="Z192" s="31">
        <f t="shared" si="121"/>
        <v>2500000</v>
      </c>
      <c r="AA192" s="28">
        <f t="shared" si="122"/>
        <v>2431625</v>
      </c>
      <c r="AB192" s="28">
        <f t="shared" si="123"/>
        <v>2413387.8125</v>
      </c>
      <c r="AC192" s="28">
        <f t="shared" si="124"/>
        <v>2491098.9000625005</v>
      </c>
      <c r="AD192" s="28">
        <f t="shared" si="125"/>
        <v>2521863.9714782722</v>
      </c>
      <c r="AE192" s="28">
        <f t="shared" si="126"/>
        <v>2452890.9918583413</v>
      </c>
      <c r="AF192" s="28">
        <f t="shared" si="127"/>
        <v>2483184.1956077921</v>
      </c>
      <c r="AG192" s="28">
        <f t="shared" si="128"/>
        <v>2415269.1078579193</v>
      </c>
      <c r="AH192" s="28">
        <f t="shared" si="129"/>
        <v>2349211.4977580053</v>
      </c>
      <c r="AI192" s="28">
        <f t="shared" si="130"/>
        <v>2331592.4115248201</v>
      </c>
      <c r="AJ192" s="28">
        <f t="shared" si="131"/>
        <v>2290964.4137540003</v>
      </c>
      <c r="AK192" s="28">
        <f t="shared" si="132"/>
        <v>2319257.8242638628</v>
      </c>
      <c r="AL192" s="28">
        <f t="shared" si="133"/>
        <v>2393937.9262051592</v>
      </c>
      <c r="AM192" s="28">
        <f t="shared" si="134"/>
        <v>2375983.3917586207</v>
      </c>
      <c r="AN192" s="28">
        <f t="shared" si="135"/>
        <v>2405326.7866468397</v>
      </c>
      <c r="AO192" s="28">
        <f t="shared" si="136"/>
        <v>2387286.8357469887</v>
      </c>
      <c r="AP192" s="28">
        <f t="shared" si="137"/>
        <v>2345688.3626340977</v>
      </c>
      <c r="AQ192" s="28">
        <f t="shared" si="138"/>
        <v>2328095.6999143423</v>
      </c>
      <c r="AR192" s="28">
        <f t="shared" si="139"/>
        <v>2287528.6323433346</v>
      </c>
      <c r="AS192" s="28">
        <f t="shared" si="140"/>
        <v>2247668.4459247524</v>
      </c>
      <c r="AT192" s="28">
        <f t="shared" si="141"/>
        <v>2230810.9325803169</v>
      </c>
      <c r="AU192" s="19"/>
      <c r="AV192" s="27">
        <f t="shared" si="118"/>
        <v>43</v>
      </c>
      <c r="AW192" s="19"/>
      <c r="AX192" s="46">
        <f t="shared" si="142"/>
        <v>358962.2655447353</v>
      </c>
    </row>
    <row r="193" spans="1:50" x14ac:dyDescent="0.2">
      <c r="A193">
        <f t="shared" si="119"/>
        <v>179</v>
      </c>
      <c r="C193" s="30">
        <f>VLOOKUP(Data!B181,original_projection,3,TRUE)</f>
        <v>-0.02</v>
      </c>
      <c r="D193" s="30">
        <f>VLOOKUP(Data!C181,original_projection,3,TRUE)</f>
        <v>-0.01</v>
      </c>
      <c r="E193" s="30">
        <f>VLOOKUP(Data!D181,original_projection,3,TRUE)</f>
        <v>0.04</v>
      </c>
      <c r="F193" s="30">
        <f>VLOOKUP(Data!E181,original_projection,3,TRUE)</f>
        <v>0</v>
      </c>
      <c r="G193" s="30">
        <f>VLOOKUP(Data!F181,original_projection,3,TRUE)</f>
        <v>0</v>
      </c>
      <c r="H193" s="30">
        <f>VLOOKUP(Data!G181,original_projection,3,TRUE)</f>
        <v>0.02</v>
      </c>
      <c r="I193" s="30">
        <f>VLOOKUP(Data!H181,original_projection,3,TRUE)</f>
        <v>-0.01</v>
      </c>
      <c r="J193" s="30">
        <f>VLOOKUP(Data!I181,original_projection,3,TRUE)</f>
        <v>-0.01</v>
      </c>
      <c r="K193" s="30">
        <f>VLOOKUP(Data!J181,original_projection,3,TRUE)</f>
        <v>0.04</v>
      </c>
      <c r="L193" s="30">
        <f>VLOOKUP(Data!K181,original_projection,3,TRUE)</f>
        <v>0.04</v>
      </c>
      <c r="M193" s="30">
        <f>VLOOKUP(Data!L181,original_projection,3,TRUE)</f>
        <v>0.02</v>
      </c>
      <c r="N193" s="30">
        <f>VLOOKUP(Data!M181,original_projection,3,TRUE)</f>
        <v>0</v>
      </c>
      <c r="O193" s="30">
        <f>VLOOKUP(Data!N181,original_projection,3,TRUE)</f>
        <v>-0.02</v>
      </c>
      <c r="P193" s="30">
        <f>VLOOKUP(Data!O181,original_projection,3,TRUE)</f>
        <v>-0.01</v>
      </c>
      <c r="Q193" s="30">
        <f>VLOOKUP(Data!P181,original_projection,3,TRUE)</f>
        <v>0</v>
      </c>
      <c r="R193" s="30">
        <f>VLOOKUP(Data!Q181,original_projection,3,TRUE)</f>
        <v>-0.01</v>
      </c>
      <c r="S193" s="30">
        <f>VLOOKUP(Data!R181,original_projection,3,TRUE)</f>
        <v>0.04</v>
      </c>
      <c r="T193" s="30">
        <f>VLOOKUP(Data!S181,original_projection,3,TRUE)</f>
        <v>-0.02</v>
      </c>
      <c r="U193" s="30">
        <f>VLOOKUP(Data!T181,original_projection,3,TRUE)</f>
        <v>-0.02</v>
      </c>
      <c r="V193" s="30">
        <f>VLOOKUP(Data!U181,original_projection,3,TRUE)</f>
        <v>-0.02</v>
      </c>
      <c r="X193">
        <f t="shared" si="120"/>
        <v>179</v>
      </c>
      <c r="Z193" s="31">
        <f t="shared" si="121"/>
        <v>2500000</v>
      </c>
      <c r="AA193" s="28">
        <f t="shared" si="122"/>
        <v>2431625</v>
      </c>
      <c r="AB193" s="28">
        <f t="shared" si="123"/>
        <v>2389253.9343750002</v>
      </c>
      <c r="AC193" s="28">
        <f t="shared" si="124"/>
        <v>2466187.9110618751</v>
      </c>
      <c r="AD193" s="28">
        <f t="shared" si="125"/>
        <v>2447691.501728911</v>
      </c>
      <c r="AE193" s="28">
        <f t="shared" si="126"/>
        <v>2429333.8154659444</v>
      </c>
      <c r="AF193" s="28">
        <f t="shared" si="127"/>
        <v>2459336.0880869487</v>
      </c>
      <c r="AG193" s="28">
        <f t="shared" si="128"/>
        <v>2416482.1567520336</v>
      </c>
      <c r="AH193" s="28">
        <f t="shared" si="129"/>
        <v>2374374.9551706295</v>
      </c>
      <c r="AI193" s="28">
        <f t="shared" si="130"/>
        <v>2450829.8287271243</v>
      </c>
      <c r="AJ193" s="28">
        <f t="shared" si="131"/>
        <v>2529746.5492121382</v>
      </c>
      <c r="AK193" s="28">
        <f t="shared" si="132"/>
        <v>2560988.9190949081</v>
      </c>
      <c r="AL193" s="28">
        <f t="shared" si="133"/>
        <v>2541781.5022016964</v>
      </c>
      <c r="AM193" s="28">
        <f t="shared" si="134"/>
        <v>2472263.7781164804</v>
      </c>
      <c r="AN193" s="28">
        <f t="shared" si="135"/>
        <v>2429184.5817828011</v>
      </c>
      <c r="AO193" s="28">
        <f t="shared" si="136"/>
        <v>2410965.6974194301</v>
      </c>
      <c r="AP193" s="28">
        <f t="shared" si="137"/>
        <v>2368954.6201418969</v>
      </c>
      <c r="AQ193" s="28">
        <f t="shared" si="138"/>
        <v>2445234.9589104662</v>
      </c>
      <c r="AR193" s="28">
        <f t="shared" si="139"/>
        <v>2378357.782784265</v>
      </c>
      <c r="AS193" s="28">
        <f t="shared" si="140"/>
        <v>2313309.6974251154</v>
      </c>
      <c r="AT193" s="28">
        <f t="shared" si="141"/>
        <v>2250040.6772005386</v>
      </c>
      <c r="AU193" s="19"/>
      <c r="AV193" s="27">
        <f t="shared" si="118"/>
        <v>48</v>
      </c>
      <c r="AW193" s="19"/>
      <c r="AX193" s="46">
        <f t="shared" si="142"/>
        <v>366997.05759943218</v>
      </c>
    </row>
    <row r="194" spans="1:50" x14ac:dyDescent="0.2">
      <c r="A194">
        <f t="shared" si="119"/>
        <v>180</v>
      </c>
      <c r="C194" s="30">
        <f>VLOOKUP(Data!B182,original_projection,3,TRUE)</f>
        <v>-0.02</v>
      </c>
      <c r="D194" s="30">
        <f>VLOOKUP(Data!C182,original_projection,3,TRUE)</f>
        <v>0.02</v>
      </c>
      <c r="E194" s="30">
        <f>VLOOKUP(Data!D182,original_projection,3,TRUE)</f>
        <v>-0.02</v>
      </c>
      <c r="F194" s="30">
        <f>VLOOKUP(Data!E182,original_projection,3,TRUE)</f>
        <v>-0.01</v>
      </c>
      <c r="G194" s="30">
        <f>VLOOKUP(Data!F182,original_projection,3,TRUE)</f>
        <v>0</v>
      </c>
      <c r="H194" s="30">
        <f>VLOOKUP(Data!G182,original_projection,3,TRUE)</f>
        <v>0</v>
      </c>
      <c r="I194" s="30">
        <f>VLOOKUP(Data!H182,original_projection,3,TRUE)</f>
        <v>-0.02</v>
      </c>
      <c r="J194" s="30">
        <f>VLOOKUP(Data!I182,original_projection,3,TRUE)</f>
        <v>-0.01</v>
      </c>
      <c r="K194" s="30">
        <f>VLOOKUP(Data!J182,original_projection,3,TRUE)</f>
        <v>-0.02</v>
      </c>
      <c r="L194" s="30">
        <f>VLOOKUP(Data!K182,original_projection,3,TRUE)</f>
        <v>-0.01</v>
      </c>
      <c r="M194" s="30">
        <f>VLOOKUP(Data!L182,original_projection,3,TRUE)</f>
        <v>0</v>
      </c>
      <c r="N194" s="30">
        <f>VLOOKUP(Data!M182,original_projection,3,TRUE)</f>
        <v>-0.02</v>
      </c>
      <c r="O194" s="30">
        <f>VLOOKUP(Data!N182,original_projection,3,TRUE)</f>
        <v>-0.01</v>
      </c>
      <c r="P194" s="30">
        <f>VLOOKUP(Data!O182,original_projection,3,TRUE)</f>
        <v>0</v>
      </c>
      <c r="Q194" s="30">
        <f>VLOOKUP(Data!P182,original_projection,3,TRUE)</f>
        <v>0.04</v>
      </c>
      <c r="R194" s="30">
        <f>VLOOKUP(Data!Q182,original_projection,3,TRUE)</f>
        <v>-0.02</v>
      </c>
      <c r="S194" s="30">
        <f>VLOOKUP(Data!R182,original_projection,3,TRUE)</f>
        <v>-0.01</v>
      </c>
      <c r="T194" s="30">
        <f>VLOOKUP(Data!S182,original_projection,3,TRUE)</f>
        <v>0.02</v>
      </c>
      <c r="U194" s="30">
        <f>VLOOKUP(Data!T182,original_projection,3,TRUE)</f>
        <v>0</v>
      </c>
      <c r="V194" s="30">
        <f>VLOOKUP(Data!U182,original_projection,3,TRUE)</f>
        <v>0.04</v>
      </c>
      <c r="X194">
        <f t="shared" si="120"/>
        <v>180</v>
      </c>
      <c r="Z194" s="31">
        <f t="shared" si="121"/>
        <v>2500000</v>
      </c>
      <c r="AA194" s="28">
        <f t="shared" si="122"/>
        <v>2431625</v>
      </c>
      <c r="AB194" s="28">
        <f t="shared" si="123"/>
        <v>2461655.5687500001</v>
      </c>
      <c r="AC194" s="28">
        <f t="shared" si="124"/>
        <v>2394329.2889446877</v>
      </c>
      <c r="AD194" s="28">
        <f t="shared" si="125"/>
        <v>2352608.1010848265</v>
      </c>
      <c r="AE194" s="28">
        <f t="shared" si="126"/>
        <v>2334963.5403266903</v>
      </c>
      <c r="AF194" s="28">
        <f t="shared" si="127"/>
        <v>2317451.3137742402</v>
      </c>
      <c r="AG194" s="28">
        <f t="shared" si="128"/>
        <v>2254069.0203425149</v>
      </c>
      <c r="AH194" s="28">
        <f t="shared" si="129"/>
        <v>2214791.8676630468</v>
      </c>
      <c r="AI194" s="28">
        <f t="shared" si="130"/>
        <v>2154217.3100824622</v>
      </c>
      <c r="AJ194" s="28">
        <f t="shared" si="131"/>
        <v>2116680.0734542757</v>
      </c>
      <c r="AK194" s="28">
        <f t="shared" si="132"/>
        <v>2100804.972903369</v>
      </c>
      <c r="AL194" s="28">
        <f t="shared" si="133"/>
        <v>2043347.956894462</v>
      </c>
      <c r="AM194" s="28">
        <f t="shared" si="134"/>
        <v>2007742.6187455761</v>
      </c>
      <c r="AN194" s="28">
        <f t="shared" si="135"/>
        <v>1992684.5491049844</v>
      </c>
      <c r="AO194" s="28">
        <f t="shared" si="136"/>
        <v>2056848.991586165</v>
      </c>
      <c r="AP194" s="28">
        <f t="shared" si="137"/>
        <v>2000594.1716662836</v>
      </c>
      <c r="AQ194" s="28">
        <f t="shared" si="138"/>
        <v>1965733.8182249987</v>
      </c>
      <c r="AR194" s="28">
        <f t="shared" si="139"/>
        <v>1990010.6308800776</v>
      </c>
      <c r="AS194" s="28">
        <f t="shared" si="140"/>
        <v>1975085.551148477</v>
      </c>
      <c r="AT194" s="28">
        <f t="shared" si="141"/>
        <v>2038683.3058954582</v>
      </c>
      <c r="AU194" s="19"/>
      <c r="AV194" s="27">
        <f t="shared" si="118"/>
        <v>9</v>
      </c>
      <c r="AW194" s="19"/>
      <c r="AX194" s="46">
        <f t="shared" si="142"/>
        <v>326478.04270634201</v>
      </c>
    </row>
    <row r="195" spans="1:50" x14ac:dyDescent="0.2">
      <c r="A195">
        <f t="shared" si="119"/>
        <v>181</v>
      </c>
      <c r="C195" s="30">
        <f>VLOOKUP(Data!B183,original_projection,3,TRUE)</f>
        <v>-0.02</v>
      </c>
      <c r="D195" s="30">
        <f>VLOOKUP(Data!C183,original_projection,3,TRUE)</f>
        <v>0.04</v>
      </c>
      <c r="E195" s="30">
        <f>VLOOKUP(Data!D183,original_projection,3,TRUE)</f>
        <v>-0.02</v>
      </c>
      <c r="F195" s="30">
        <f>VLOOKUP(Data!E183,original_projection,3,TRUE)</f>
        <v>0.04</v>
      </c>
      <c r="G195" s="30">
        <f>VLOOKUP(Data!F183,original_projection,3,TRUE)</f>
        <v>0.04</v>
      </c>
      <c r="H195" s="30">
        <f>VLOOKUP(Data!G183,original_projection,3,TRUE)</f>
        <v>0.02</v>
      </c>
      <c r="I195" s="30">
        <f>VLOOKUP(Data!H183,original_projection,3,TRUE)</f>
        <v>-0.02</v>
      </c>
      <c r="J195" s="30">
        <f>VLOOKUP(Data!I183,original_projection,3,TRUE)</f>
        <v>-0.02</v>
      </c>
      <c r="K195" s="30">
        <f>VLOOKUP(Data!J183,original_projection,3,TRUE)</f>
        <v>0</v>
      </c>
      <c r="L195" s="30">
        <f>VLOOKUP(Data!K183,original_projection,3,TRUE)</f>
        <v>-0.01</v>
      </c>
      <c r="M195" s="30">
        <f>VLOOKUP(Data!L183,original_projection,3,TRUE)</f>
        <v>0.02</v>
      </c>
      <c r="N195" s="30">
        <f>VLOOKUP(Data!M183,original_projection,3,TRUE)</f>
        <v>-0.02</v>
      </c>
      <c r="O195" s="30">
        <f>VLOOKUP(Data!N183,original_projection,3,TRUE)</f>
        <v>-0.01</v>
      </c>
      <c r="P195" s="30">
        <f>VLOOKUP(Data!O183,original_projection,3,TRUE)</f>
        <v>-0.01</v>
      </c>
      <c r="Q195" s="30">
        <f>VLOOKUP(Data!P183,original_projection,3,TRUE)</f>
        <v>0.04</v>
      </c>
      <c r="R195" s="30">
        <f>VLOOKUP(Data!Q183,original_projection,3,TRUE)</f>
        <v>-0.01</v>
      </c>
      <c r="S195" s="30">
        <f>VLOOKUP(Data!R183,original_projection,3,TRUE)</f>
        <v>0</v>
      </c>
      <c r="T195" s="30">
        <f>VLOOKUP(Data!S183,original_projection,3,TRUE)</f>
        <v>-0.01</v>
      </c>
      <c r="U195" s="30">
        <f>VLOOKUP(Data!T183,original_projection,3,TRUE)</f>
        <v>-0.01</v>
      </c>
      <c r="V195" s="30">
        <f>VLOOKUP(Data!U183,original_projection,3,TRUE)</f>
        <v>0.04</v>
      </c>
      <c r="X195">
        <f t="shared" si="120"/>
        <v>181</v>
      </c>
      <c r="Z195" s="31">
        <f t="shared" si="121"/>
        <v>2500000</v>
      </c>
      <c r="AA195" s="28">
        <f t="shared" si="122"/>
        <v>2431625</v>
      </c>
      <c r="AB195" s="28">
        <f t="shared" si="123"/>
        <v>2509923.3250000002</v>
      </c>
      <c r="AC195" s="28">
        <f t="shared" si="124"/>
        <v>2441276.9220612501</v>
      </c>
      <c r="AD195" s="28">
        <f t="shared" si="125"/>
        <v>2519886.0389516223</v>
      </c>
      <c r="AE195" s="28">
        <f t="shared" si="126"/>
        <v>2601026.3694058647</v>
      </c>
      <c r="AF195" s="28">
        <f t="shared" si="127"/>
        <v>2633149.0450680275</v>
      </c>
      <c r="AG195" s="28">
        <f t="shared" si="128"/>
        <v>2561132.4186854172</v>
      </c>
      <c r="AH195" s="28">
        <f t="shared" si="129"/>
        <v>2491085.4470343711</v>
      </c>
      <c r="AI195" s="28">
        <f t="shared" si="130"/>
        <v>2472402.3061816134</v>
      </c>
      <c r="AJ195" s="28">
        <f t="shared" si="131"/>
        <v>2429320.695996399</v>
      </c>
      <c r="AK195" s="28">
        <f t="shared" si="132"/>
        <v>2459322.8065919545</v>
      </c>
      <c r="AL195" s="28">
        <f t="shared" si="133"/>
        <v>2392060.3278316646</v>
      </c>
      <c r="AM195" s="28">
        <f t="shared" si="134"/>
        <v>2350378.6766191982</v>
      </c>
      <c r="AN195" s="28">
        <f t="shared" si="135"/>
        <v>2309423.3281791089</v>
      </c>
      <c r="AO195" s="28">
        <f t="shared" si="136"/>
        <v>2383786.7593464763</v>
      </c>
      <c r="AP195" s="28">
        <f t="shared" si="137"/>
        <v>2342249.2750648637</v>
      </c>
      <c r="AQ195" s="28">
        <f t="shared" si="138"/>
        <v>2324682.4055018774</v>
      </c>
      <c r="AR195" s="28">
        <f t="shared" si="139"/>
        <v>2284174.814586007</v>
      </c>
      <c r="AS195" s="28">
        <f t="shared" si="140"/>
        <v>2244373.0684418459</v>
      </c>
      <c r="AT195" s="28">
        <f t="shared" si="141"/>
        <v>2316641.8812456736</v>
      </c>
      <c r="AU195" s="19"/>
      <c r="AV195" s="27">
        <f t="shared" si="118"/>
        <v>76</v>
      </c>
      <c r="AW195" s="19"/>
      <c r="AX195" s="46">
        <f t="shared" si="142"/>
        <v>366483.02956015035</v>
      </c>
    </row>
    <row r="196" spans="1:50" x14ac:dyDescent="0.2">
      <c r="A196">
        <f t="shared" si="119"/>
        <v>182</v>
      </c>
      <c r="C196" s="30">
        <f>VLOOKUP(Data!B184,original_projection,3,TRUE)</f>
        <v>0</v>
      </c>
      <c r="D196" s="30">
        <f>VLOOKUP(Data!C184,original_projection,3,TRUE)</f>
        <v>-0.01</v>
      </c>
      <c r="E196" s="30">
        <f>VLOOKUP(Data!D184,original_projection,3,TRUE)</f>
        <v>-0.02</v>
      </c>
      <c r="F196" s="30">
        <f>VLOOKUP(Data!E184,original_projection,3,TRUE)</f>
        <v>0.02</v>
      </c>
      <c r="G196" s="30">
        <f>VLOOKUP(Data!F184,original_projection,3,TRUE)</f>
        <v>-0.01</v>
      </c>
      <c r="H196" s="30">
        <f>VLOOKUP(Data!G184,original_projection,3,TRUE)</f>
        <v>-0.02</v>
      </c>
      <c r="I196" s="30">
        <f>VLOOKUP(Data!H184,original_projection,3,TRUE)</f>
        <v>-0.01</v>
      </c>
      <c r="J196" s="30">
        <f>VLOOKUP(Data!I184,original_projection,3,TRUE)</f>
        <v>0.04</v>
      </c>
      <c r="K196" s="30">
        <f>VLOOKUP(Data!J184,original_projection,3,TRUE)</f>
        <v>0.04</v>
      </c>
      <c r="L196" s="30">
        <f>VLOOKUP(Data!K184,original_projection,3,TRUE)</f>
        <v>0.02</v>
      </c>
      <c r="M196" s="30">
        <f>VLOOKUP(Data!L184,original_projection,3,TRUE)</f>
        <v>-0.02</v>
      </c>
      <c r="N196" s="30">
        <f>VLOOKUP(Data!M184,original_projection,3,TRUE)</f>
        <v>0.02</v>
      </c>
      <c r="O196" s="30">
        <f>VLOOKUP(Data!N184,original_projection,3,TRUE)</f>
        <v>-0.02</v>
      </c>
      <c r="P196" s="30">
        <f>VLOOKUP(Data!O184,original_projection,3,TRUE)</f>
        <v>0.04</v>
      </c>
      <c r="Q196" s="30">
        <f>VLOOKUP(Data!P184,original_projection,3,TRUE)</f>
        <v>0.02</v>
      </c>
      <c r="R196" s="30">
        <f>VLOOKUP(Data!Q184,original_projection,3,TRUE)</f>
        <v>-0.01</v>
      </c>
      <c r="S196" s="30">
        <f>VLOOKUP(Data!R184,original_projection,3,TRUE)</f>
        <v>0</v>
      </c>
      <c r="T196" s="30">
        <f>VLOOKUP(Data!S184,original_projection,3,TRUE)</f>
        <v>0.04</v>
      </c>
      <c r="U196" s="30">
        <f>VLOOKUP(Data!T184,original_projection,3,TRUE)</f>
        <v>0.04</v>
      </c>
      <c r="V196" s="30">
        <f>VLOOKUP(Data!U184,original_projection,3,TRUE)</f>
        <v>-0.01</v>
      </c>
      <c r="X196">
        <f t="shared" si="120"/>
        <v>182</v>
      </c>
      <c r="Z196" s="31">
        <f t="shared" si="121"/>
        <v>2500000</v>
      </c>
      <c r="AA196" s="28">
        <f t="shared" si="122"/>
        <v>2481250</v>
      </c>
      <c r="AB196" s="28">
        <f t="shared" si="123"/>
        <v>2438014.21875</v>
      </c>
      <c r="AC196" s="28">
        <f t="shared" si="124"/>
        <v>2371334.5298671876</v>
      </c>
      <c r="AD196" s="28">
        <f t="shared" si="125"/>
        <v>2400620.5113110472</v>
      </c>
      <c r="AE196" s="28">
        <f t="shared" si="126"/>
        <v>2358789.6989014521</v>
      </c>
      <c r="AF196" s="28">
        <f t="shared" si="127"/>
        <v>2294276.8006364978</v>
      </c>
      <c r="AG196" s="28">
        <f t="shared" si="128"/>
        <v>2254299.0273854071</v>
      </c>
      <c r="AH196" s="28">
        <f t="shared" si="129"/>
        <v>2326887.4560672175</v>
      </c>
      <c r="AI196" s="28">
        <f t="shared" si="130"/>
        <v>2401813.2321525821</v>
      </c>
      <c r="AJ196" s="28">
        <f t="shared" si="131"/>
        <v>2431475.6255696667</v>
      </c>
      <c r="AK196" s="28">
        <f t="shared" si="132"/>
        <v>2364974.7672103364</v>
      </c>
      <c r="AL196" s="28">
        <f t="shared" si="133"/>
        <v>2394182.2055853843</v>
      </c>
      <c r="AM196" s="28">
        <f t="shared" si="134"/>
        <v>2328701.3222626238</v>
      </c>
      <c r="AN196" s="28">
        <f t="shared" si="135"/>
        <v>2403685.5048394809</v>
      </c>
      <c r="AO196" s="28">
        <f t="shared" si="136"/>
        <v>2433371.0208242484</v>
      </c>
      <c r="AP196" s="28">
        <f t="shared" si="137"/>
        <v>2390969.5307863862</v>
      </c>
      <c r="AQ196" s="28">
        <f t="shared" si="138"/>
        <v>2373037.2593054883</v>
      </c>
      <c r="AR196" s="28">
        <f t="shared" si="139"/>
        <v>2449449.0590551253</v>
      </c>
      <c r="AS196" s="28">
        <f t="shared" si="140"/>
        <v>2528321.3187567005</v>
      </c>
      <c r="AT196" s="28">
        <f t="shared" si="141"/>
        <v>2484265.3197773653</v>
      </c>
      <c r="AU196" s="19"/>
      <c r="AV196" s="27">
        <f t="shared" si="118"/>
        <v>118</v>
      </c>
      <c r="AW196" s="19"/>
      <c r="AX196" s="46">
        <f t="shared" si="142"/>
        <v>362038.17437564873</v>
      </c>
    </row>
    <row r="197" spans="1:50" x14ac:dyDescent="0.2">
      <c r="A197">
        <f t="shared" si="119"/>
        <v>183</v>
      </c>
      <c r="C197" s="30">
        <f>VLOOKUP(Data!B185,original_projection,3,TRUE)</f>
        <v>0.02</v>
      </c>
      <c r="D197" s="30">
        <f>VLOOKUP(Data!C185,original_projection,3,TRUE)</f>
        <v>0.02</v>
      </c>
      <c r="E197" s="30">
        <f>VLOOKUP(Data!D185,original_projection,3,TRUE)</f>
        <v>0.04</v>
      </c>
      <c r="F197" s="30">
        <f>VLOOKUP(Data!E185,original_projection,3,TRUE)</f>
        <v>-0.02</v>
      </c>
      <c r="G197" s="30">
        <f>VLOOKUP(Data!F185,original_projection,3,TRUE)</f>
        <v>-0.01</v>
      </c>
      <c r="H197" s="30">
        <f>VLOOKUP(Data!G185,original_projection,3,TRUE)</f>
        <v>0.04</v>
      </c>
      <c r="I197" s="30">
        <f>VLOOKUP(Data!H185,original_projection,3,TRUE)</f>
        <v>0</v>
      </c>
      <c r="J197" s="30">
        <f>VLOOKUP(Data!I185,original_projection,3,TRUE)</f>
        <v>0.04</v>
      </c>
      <c r="K197" s="30">
        <f>VLOOKUP(Data!J185,original_projection,3,TRUE)</f>
        <v>0.02</v>
      </c>
      <c r="L197" s="30">
        <f>VLOOKUP(Data!K185,original_projection,3,TRUE)</f>
        <v>0.02</v>
      </c>
      <c r="M197" s="30">
        <f>VLOOKUP(Data!L185,original_projection,3,TRUE)</f>
        <v>0</v>
      </c>
      <c r="N197" s="30">
        <f>VLOOKUP(Data!M185,original_projection,3,TRUE)</f>
        <v>0.02</v>
      </c>
      <c r="O197" s="30">
        <f>VLOOKUP(Data!N185,original_projection,3,TRUE)</f>
        <v>0.02</v>
      </c>
      <c r="P197" s="30">
        <f>VLOOKUP(Data!O185,original_projection,3,TRUE)</f>
        <v>0</v>
      </c>
      <c r="Q197" s="30">
        <f>VLOOKUP(Data!P185,original_projection,3,TRUE)</f>
        <v>0.02</v>
      </c>
      <c r="R197" s="30">
        <f>VLOOKUP(Data!Q185,original_projection,3,TRUE)</f>
        <v>-0.02</v>
      </c>
      <c r="S197" s="30">
        <f>VLOOKUP(Data!R185,original_projection,3,TRUE)</f>
        <v>0</v>
      </c>
      <c r="T197" s="30">
        <f>VLOOKUP(Data!S185,original_projection,3,TRUE)</f>
        <v>-0.02</v>
      </c>
      <c r="U197" s="30">
        <f>VLOOKUP(Data!T185,original_projection,3,TRUE)</f>
        <v>-0.01</v>
      </c>
      <c r="V197" s="30">
        <f>VLOOKUP(Data!U185,original_projection,3,TRUE)</f>
        <v>0.04</v>
      </c>
      <c r="X197">
        <f t="shared" si="120"/>
        <v>183</v>
      </c>
      <c r="Z197" s="31">
        <f t="shared" si="121"/>
        <v>2500000</v>
      </c>
      <c r="AA197" s="28">
        <f t="shared" si="122"/>
        <v>2530875</v>
      </c>
      <c r="AB197" s="28">
        <f t="shared" si="123"/>
        <v>2562131.3062499999</v>
      </c>
      <c r="AC197" s="28">
        <f t="shared" si="124"/>
        <v>2644631.9343112498</v>
      </c>
      <c r="AD197" s="28">
        <f t="shared" si="125"/>
        <v>2572301.2509078374</v>
      </c>
      <c r="AE197" s="28">
        <f t="shared" si="126"/>
        <v>2527478.9016107684</v>
      </c>
      <c r="AF197" s="28">
        <f t="shared" si="127"/>
        <v>2608863.7222426352</v>
      </c>
      <c r="AG197" s="28">
        <f t="shared" si="128"/>
        <v>2589297.2443258157</v>
      </c>
      <c r="AH197" s="28">
        <f t="shared" si="129"/>
        <v>2672672.615593107</v>
      </c>
      <c r="AI197" s="28">
        <f t="shared" si="130"/>
        <v>2705680.1223956821</v>
      </c>
      <c r="AJ197" s="28">
        <f t="shared" si="131"/>
        <v>2739095.271907269</v>
      </c>
      <c r="AK197" s="28">
        <f t="shared" si="132"/>
        <v>2718552.0573679646</v>
      </c>
      <c r="AL197" s="28">
        <f t="shared" si="133"/>
        <v>2752126.1752764592</v>
      </c>
      <c r="AM197" s="28">
        <f t="shared" si="134"/>
        <v>2786114.9335411238</v>
      </c>
      <c r="AN197" s="28">
        <f t="shared" si="135"/>
        <v>2765219.0715395655</v>
      </c>
      <c r="AO197" s="28">
        <f t="shared" si="136"/>
        <v>2799369.5270730793</v>
      </c>
      <c r="AP197" s="28">
        <f t="shared" si="137"/>
        <v>2722806.7705076304</v>
      </c>
      <c r="AQ197" s="28">
        <f t="shared" si="138"/>
        <v>2702385.7197288233</v>
      </c>
      <c r="AR197" s="28">
        <f t="shared" si="139"/>
        <v>2628475.4702942404</v>
      </c>
      <c r="AS197" s="28">
        <f t="shared" si="140"/>
        <v>2582674.2852243632</v>
      </c>
      <c r="AT197" s="28">
        <f t="shared" si="141"/>
        <v>2665836.3972085882</v>
      </c>
      <c r="AU197" s="19"/>
      <c r="AV197" s="27">
        <f t="shared" si="118"/>
        <v>168</v>
      </c>
      <c r="AW197" s="19"/>
      <c r="AX197" s="46">
        <f t="shared" si="142"/>
        <v>402593.86229702411</v>
      </c>
    </row>
    <row r="198" spans="1:50" x14ac:dyDescent="0.2">
      <c r="A198">
        <f t="shared" si="119"/>
        <v>184</v>
      </c>
      <c r="C198" s="30">
        <f>VLOOKUP(Data!B186,original_projection,3,TRUE)</f>
        <v>0</v>
      </c>
      <c r="D198" s="30">
        <f>VLOOKUP(Data!C186,original_projection,3,TRUE)</f>
        <v>0.04</v>
      </c>
      <c r="E198" s="30">
        <f>VLOOKUP(Data!D186,original_projection,3,TRUE)</f>
        <v>0</v>
      </c>
      <c r="F198" s="30">
        <f>VLOOKUP(Data!E186,original_projection,3,TRUE)</f>
        <v>0.04</v>
      </c>
      <c r="G198" s="30">
        <f>VLOOKUP(Data!F186,original_projection,3,TRUE)</f>
        <v>0.02</v>
      </c>
      <c r="H198" s="30">
        <f>VLOOKUP(Data!G186,original_projection,3,TRUE)</f>
        <v>-0.02</v>
      </c>
      <c r="I198" s="30">
        <f>VLOOKUP(Data!H186,original_projection,3,TRUE)</f>
        <v>-0.02</v>
      </c>
      <c r="J198" s="30">
        <f>VLOOKUP(Data!I186,original_projection,3,TRUE)</f>
        <v>0</v>
      </c>
      <c r="K198" s="30">
        <f>VLOOKUP(Data!J186,original_projection,3,TRUE)</f>
        <v>-0.02</v>
      </c>
      <c r="L198" s="30">
        <f>VLOOKUP(Data!K186,original_projection,3,TRUE)</f>
        <v>0.04</v>
      </c>
      <c r="M198" s="30">
        <f>VLOOKUP(Data!L186,original_projection,3,TRUE)</f>
        <v>0.04</v>
      </c>
      <c r="N198" s="30">
        <f>VLOOKUP(Data!M186,original_projection,3,TRUE)</f>
        <v>-0.01</v>
      </c>
      <c r="O198" s="30">
        <f>VLOOKUP(Data!N186,original_projection,3,TRUE)</f>
        <v>-0.01</v>
      </c>
      <c r="P198" s="30">
        <f>VLOOKUP(Data!O186,original_projection,3,TRUE)</f>
        <v>0.02</v>
      </c>
      <c r="Q198" s="30">
        <f>VLOOKUP(Data!P186,original_projection,3,TRUE)</f>
        <v>0</v>
      </c>
      <c r="R198" s="30">
        <f>VLOOKUP(Data!Q186,original_projection,3,TRUE)</f>
        <v>0.02</v>
      </c>
      <c r="S198" s="30">
        <f>VLOOKUP(Data!R186,original_projection,3,TRUE)</f>
        <v>-0.02</v>
      </c>
      <c r="T198" s="30">
        <f>VLOOKUP(Data!S186,original_projection,3,TRUE)</f>
        <v>0.04</v>
      </c>
      <c r="U198" s="30">
        <f>VLOOKUP(Data!T186,original_projection,3,TRUE)</f>
        <v>-0.01</v>
      </c>
      <c r="V198" s="30">
        <f>VLOOKUP(Data!U186,original_projection,3,TRUE)</f>
        <v>-0.02</v>
      </c>
      <c r="X198">
        <f t="shared" si="120"/>
        <v>184</v>
      </c>
      <c r="Z198" s="31">
        <f t="shared" si="121"/>
        <v>2500000</v>
      </c>
      <c r="AA198" s="28">
        <f t="shared" si="122"/>
        <v>2481250</v>
      </c>
      <c r="AB198" s="28">
        <f t="shared" si="123"/>
        <v>2561146.25</v>
      </c>
      <c r="AC198" s="28">
        <f t="shared" si="124"/>
        <v>2541937.6531250002</v>
      </c>
      <c r="AD198" s="28">
        <f t="shared" si="125"/>
        <v>2623788.0455556256</v>
      </c>
      <c r="AE198" s="28">
        <f t="shared" si="126"/>
        <v>2656191.827918238</v>
      </c>
      <c r="AF198" s="28">
        <f t="shared" si="127"/>
        <v>2583544.9814246744</v>
      </c>
      <c r="AG198" s="28">
        <f t="shared" si="128"/>
        <v>2512885.0261827097</v>
      </c>
      <c r="AH198" s="28">
        <f t="shared" si="129"/>
        <v>2494038.3884863397</v>
      </c>
      <c r="AI198" s="28">
        <f t="shared" si="130"/>
        <v>2425826.4385612383</v>
      </c>
      <c r="AJ198" s="28">
        <f t="shared" si="131"/>
        <v>2503938.0498829107</v>
      </c>
      <c r="AK198" s="28">
        <f t="shared" si="132"/>
        <v>2584564.8550891411</v>
      </c>
      <c r="AL198" s="28">
        <f t="shared" si="133"/>
        <v>2539528.812489213</v>
      </c>
      <c r="AM198" s="28">
        <f t="shared" si="134"/>
        <v>2495277.5229315888</v>
      </c>
      <c r="AN198" s="28">
        <f t="shared" si="135"/>
        <v>2526094.2003397942</v>
      </c>
      <c r="AO198" s="28">
        <f t="shared" si="136"/>
        <v>2507148.4938372457</v>
      </c>
      <c r="AP198" s="28">
        <f t="shared" si="137"/>
        <v>2538111.7777361358</v>
      </c>
      <c r="AQ198" s="28">
        <f t="shared" si="138"/>
        <v>2468694.4206150528</v>
      </c>
      <c r="AR198" s="28">
        <f t="shared" si="139"/>
        <v>2548186.3809588579</v>
      </c>
      <c r="AS198" s="28">
        <f t="shared" si="140"/>
        <v>2503784.2332706498</v>
      </c>
      <c r="AT198" s="28">
        <f t="shared" si="141"/>
        <v>2435305.7344906977</v>
      </c>
      <c r="AU198" s="19"/>
      <c r="AV198" s="27">
        <f t="shared" si="118"/>
        <v>109</v>
      </c>
      <c r="AW198" s="19"/>
      <c r="AX198" s="46">
        <f t="shared" si="142"/>
        <v>381848.18458107143</v>
      </c>
    </row>
    <row r="199" spans="1:50" x14ac:dyDescent="0.2">
      <c r="A199">
        <f t="shared" si="119"/>
        <v>185</v>
      </c>
      <c r="C199" s="30">
        <f>VLOOKUP(Data!B187,original_projection,3,TRUE)</f>
        <v>-0.02</v>
      </c>
      <c r="D199" s="30">
        <f>VLOOKUP(Data!C187,original_projection,3,TRUE)</f>
        <v>0.04</v>
      </c>
      <c r="E199" s="30">
        <f>VLOOKUP(Data!D187,original_projection,3,TRUE)</f>
        <v>0.02</v>
      </c>
      <c r="F199" s="30">
        <f>VLOOKUP(Data!E187,original_projection,3,TRUE)</f>
        <v>0.02</v>
      </c>
      <c r="G199" s="30">
        <f>VLOOKUP(Data!F187,original_projection,3,TRUE)</f>
        <v>-0.01</v>
      </c>
      <c r="H199" s="30">
        <f>VLOOKUP(Data!G187,original_projection,3,TRUE)</f>
        <v>-0.02</v>
      </c>
      <c r="I199" s="30">
        <f>VLOOKUP(Data!H187,original_projection,3,TRUE)</f>
        <v>0.02</v>
      </c>
      <c r="J199" s="30">
        <f>VLOOKUP(Data!I187,original_projection,3,TRUE)</f>
        <v>0</v>
      </c>
      <c r="K199" s="30">
        <f>VLOOKUP(Data!J187,original_projection,3,TRUE)</f>
        <v>-0.01</v>
      </c>
      <c r="L199" s="30">
        <f>VLOOKUP(Data!K187,original_projection,3,TRUE)</f>
        <v>-0.01</v>
      </c>
      <c r="M199" s="30">
        <f>VLOOKUP(Data!L187,original_projection,3,TRUE)</f>
        <v>0.04</v>
      </c>
      <c r="N199" s="30">
        <f>VLOOKUP(Data!M187,original_projection,3,TRUE)</f>
        <v>-0.01</v>
      </c>
      <c r="O199" s="30">
        <f>VLOOKUP(Data!N187,original_projection,3,TRUE)</f>
        <v>-0.01</v>
      </c>
      <c r="P199" s="30">
        <f>VLOOKUP(Data!O187,original_projection,3,TRUE)</f>
        <v>0.02</v>
      </c>
      <c r="Q199" s="30">
        <f>VLOOKUP(Data!P187,original_projection,3,TRUE)</f>
        <v>-0.02</v>
      </c>
      <c r="R199" s="30">
        <f>VLOOKUP(Data!Q187,original_projection,3,TRUE)</f>
        <v>0.02</v>
      </c>
      <c r="S199" s="30">
        <f>VLOOKUP(Data!R187,original_projection,3,TRUE)</f>
        <v>0.02</v>
      </c>
      <c r="T199" s="30">
        <f>VLOOKUP(Data!S187,original_projection,3,TRUE)</f>
        <v>-0.01</v>
      </c>
      <c r="U199" s="30">
        <f>VLOOKUP(Data!T187,original_projection,3,TRUE)</f>
        <v>0.02</v>
      </c>
      <c r="V199" s="30">
        <f>VLOOKUP(Data!U187,original_projection,3,TRUE)</f>
        <v>-0.01</v>
      </c>
      <c r="X199">
        <f t="shared" si="120"/>
        <v>185</v>
      </c>
      <c r="Z199" s="31">
        <f t="shared" si="121"/>
        <v>2500000</v>
      </c>
      <c r="AA199" s="28">
        <f t="shared" si="122"/>
        <v>2431625</v>
      </c>
      <c r="AB199" s="28">
        <f t="shared" si="123"/>
        <v>2509923.3250000002</v>
      </c>
      <c r="AC199" s="28">
        <f t="shared" si="124"/>
        <v>2540920.8780637505</v>
      </c>
      <c r="AD199" s="28">
        <f t="shared" si="125"/>
        <v>2572301.2509078379</v>
      </c>
      <c r="AE199" s="28">
        <f t="shared" si="126"/>
        <v>2527478.9016107689</v>
      </c>
      <c r="AF199" s="28">
        <f t="shared" si="127"/>
        <v>2458352.353651714</v>
      </c>
      <c r="AG199" s="28">
        <f t="shared" si="128"/>
        <v>2488713.0052193129</v>
      </c>
      <c r="AH199" s="28">
        <f t="shared" si="129"/>
        <v>2470047.6576801683</v>
      </c>
      <c r="AI199" s="28">
        <f t="shared" si="130"/>
        <v>2427007.0772450911</v>
      </c>
      <c r="AJ199" s="28">
        <f t="shared" si="131"/>
        <v>2384716.4789240956</v>
      </c>
      <c r="AK199" s="28">
        <f t="shared" si="132"/>
        <v>2461504.3495454513</v>
      </c>
      <c r="AL199" s="28">
        <f t="shared" si="133"/>
        <v>2418612.6362546221</v>
      </c>
      <c r="AM199" s="28">
        <f t="shared" si="134"/>
        <v>2376468.3110678853</v>
      </c>
      <c r="AN199" s="28">
        <f t="shared" si="135"/>
        <v>2405817.6947095739</v>
      </c>
      <c r="AO199" s="28">
        <f t="shared" si="136"/>
        <v>2340018.5807592673</v>
      </c>
      <c r="AP199" s="28">
        <f t="shared" si="137"/>
        <v>2368917.8102316447</v>
      </c>
      <c r="AQ199" s="28">
        <f t="shared" si="138"/>
        <v>2398173.9451880059</v>
      </c>
      <c r="AR199" s="28">
        <f t="shared" si="139"/>
        <v>2356385.764193105</v>
      </c>
      <c r="AS199" s="28">
        <f t="shared" si="140"/>
        <v>2385487.12838089</v>
      </c>
      <c r="AT199" s="28">
        <f t="shared" si="141"/>
        <v>2343920.0151688531</v>
      </c>
      <c r="AU199" s="19"/>
      <c r="AV199" s="27">
        <f t="shared" si="118"/>
        <v>91</v>
      </c>
      <c r="AW199" s="19"/>
      <c r="AX199" s="46">
        <f t="shared" si="142"/>
        <v>367756.11206903297</v>
      </c>
    </row>
    <row r="200" spans="1:50" x14ac:dyDescent="0.2">
      <c r="A200">
        <f t="shared" si="119"/>
        <v>186</v>
      </c>
      <c r="C200" s="30">
        <f>VLOOKUP(Data!B188,original_projection,3,TRUE)</f>
        <v>0.02</v>
      </c>
      <c r="D200" s="30">
        <f>VLOOKUP(Data!C188,original_projection,3,TRUE)</f>
        <v>-0.02</v>
      </c>
      <c r="E200" s="30">
        <f>VLOOKUP(Data!D188,original_projection,3,TRUE)</f>
        <v>0.02</v>
      </c>
      <c r="F200" s="30">
        <f>VLOOKUP(Data!E188,original_projection,3,TRUE)</f>
        <v>-0.02</v>
      </c>
      <c r="G200" s="30">
        <f>VLOOKUP(Data!F188,original_projection,3,TRUE)</f>
        <v>0.02</v>
      </c>
      <c r="H200" s="30">
        <f>VLOOKUP(Data!G188,original_projection,3,TRUE)</f>
        <v>-0.02</v>
      </c>
      <c r="I200" s="30">
        <f>VLOOKUP(Data!H188,original_projection,3,TRUE)</f>
        <v>0.02</v>
      </c>
      <c r="J200" s="30">
        <f>VLOOKUP(Data!I188,original_projection,3,TRUE)</f>
        <v>0</v>
      </c>
      <c r="K200" s="30">
        <f>VLOOKUP(Data!J188,original_projection,3,TRUE)</f>
        <v>-0.01</v>
      </c>
      <c r="L200" s="30">
        <f>VLOOKUP(Data!K188,original_projection,3,TRUE)</f>
        <v>0</v>
      </c>
      <c r="M200" s="30">
        <f>VLOOKUP(Data!L188,original_projection,3,TRUE)</f>
        <v>0</v>
      </c>
      <c r="N200" s="30">
        <f>VLOOKUP(Data!M188,original_projection,3,TRUE)</f>
        <v>-0.01</v>
      </c>
      <c r="O200" s="30">
        <f>VLOOKUP(Data!N188,original_projection,3,TRUE)</f>
        <v>-0.01</v>
      </c>
      <c r="P200" s="30">
        <f>VLOOKUP(Data!O188,original_projection,3,TRUE)</f>
        <v>0.04</v>
      </c>
      <c r="Q200" s="30">
        <f>VLOOKUP(Data!P188,original_projection,3,TRUE)</f>
        <v>0</v>
      </c>
      <c r="R200" s="30">
        <f>VLOOKUP(Data!Q188,original_projection,3,TRUE)</f>
        <v>0.04</v>
      </c>
      <c r="S200" s="30">
        <f>VLOOKUP(Data!R188,original_projection,3,TRUE)</f>
        <v>0.02</v>
      </c>
      <c r="T200" s="30">
        <f>VLOOKUP(Data!S188,original_projection,3,TRUE)</f>
        <v>-0.02</v>
      </c>
      <c r="U200" s="30">
        <f>VLOOKUP(Data!T188,original_projection,3,TRUE)</f>
        <v>0.04</v>
      </c>
      <c r="V200" s="30">
        <f>VLOOKUP(Data!U188,original_projection,3,TRUE)</f>
        <v>-0.02</v>
      </c>
      <c r="X200">
        <f t="shared" si="120"/>
        <v>186</v>
      </c>
      <c r="Z200" s="31">
        <f t="shared" si="121"/>
        <v>2500000</v>
      </c>
      <c r="AA200" s="28">
        <f t="shared" si="122"/>
        <v>2530875</v>
      </c>
      <c r="AB200" s="28">
        <f t="shared" si="123"/>
        <v>2461655.5687500001</v>
      </c>
      <c r="AC200" s="28">
        <f t="shared" si="124"/>
        <v>2492057.0150240627</v>
      </c>
      <c r="AD200" s="28">
        <f t="shared" si="125"/>
        <v>2423899.2556631546</v>
      </c>
      <c r="AE200" s="28">
        <f t="shared" si="126"/>
        <v>2453834.4114705948</v>
      </c>
      <c r="AF200" s="28">
        <f t="shared" si="127"/>
        <v>2386722.0403168742</v>
      </c>
      <c r="AG200" s="28">
        <f t="shared" si="128"/>
        <v>2416198.0575147877</v>
      </c>
      <c r="AH200" s="28">
        <f t="shared" si="129"/>
        <v>2398076.5720834266</v>
      </c>
      <c r="AI200" s="28">
        <f t="shared" si="130"/>
        <v>2356290.0878148726</v>
      </c>
      <c r="AJ200" s="28">
        <f t="shared" si="131"/>
        <v>2338617.912156261</v>
      </c>
      <c r="AK200" s="28">
        <f t="shared" si="132"/>
        <v>2321078.2778150891</v>
      </c>
      <c r="AL200" s="28">
        <f t="shared" si="133"/>
        <v>2280633.4888241612</v>
      </c>
      <c r="AM200" s="28">
        <f t="shared" si="134"/>
        <v>2240893.4502814002</v>
      </c>
      <c r="AN200" s="28">
        <f t="shared" si="135"/>
        <v>2313050.2193804611</v>
      </c>
      <c r="AO200" s="28">
        <f t="shared" si="136"/>
        <v>2295702.342735108</v>
      </c>
      <c r="AP200" s="28">
        <f t="shared" si="137"/>
        <v>2369623.9581711791</v>
      </c>
      <c r="AQ200" s="28">
        <f t="shared" si="138"/>
        <v>2398888.8140545934</v>
      </c>
      <c r="AR200" s="28">
        <f t="shared" si="139"/>
        <v>2333279.2049902002</v>
      </c>
      <c r="AS200" s="28">
        <f t="shared" si="140"/>
        <v>2408410.7953908849</v>
      </c>
      <c r="AT200" s="28">
        <f t="shared" si="141"/>
        <v>2342540.7601369442</v>
      </c>
      <c r="AU200" s="19"/>
      <c r="AV200" s="27">
        <f t="shared" si="118"/>
        <v>89</v>
      </c>
      <c r="AW200" s="19"/>
      <c r="AX200" s="46">
        <f t="shared" si="142"/>
        <v>359413.05213532032</v>
      </c>
    </row>
    <row r="201" spans="1:50" x14ac:dyDescent="0.2">
      <c r="A201">
        <f t="shared" si="119"/>
        <v>187</v>
      </c>
      <c r="C201" s="30">
        <f>VLOOKUP(Data!B189,original_projection,3,TRUE)</f>
        <v>-0.01</v>
      </c>
      <c r="D201" s="30">
        <f>VLOOKUP(Data!C189,original_projection,3,TRUE)</f>
        <v>0.02</v>
      </c>
      <c r="E201" s="30">
        <f>VLOOKUP(Data!D189,original_projection,3,TRUE)</f>
        <v>-0.01</v>
      </c>
      <c r="F201" s="30">
        <f>VLOOKUP(Data!E189,original_projection,3,TRUE)</f>
        <v>-0.02</v>
      </c>
      <c r="G201" s="30">
        <f>VLOOKUP(Data!F189,original_projection,3,TRUE)</f>
        <v>0.04</v>
      </c>
      <c r="H201" s="30">
        <f>VLOOKUP(Data!G189,original_projection,3,TRUE)</f>
        <v>-0.01</v>
      </c>
      <c r="I201" s="30">
        <f>VLOOKUP(Data!H189,original_projection,3,TRUE)</f>
        <v>0.04</v>
      </c>
      <c r="J201" s="30">
        <f>VLOOKUP(Data!I189,original_projection,3,TRUE)</f>
        <v>0.02</v>
      </c>
      <c r="K201" s="30">
        <f>VLOOKUP(Data!J189,original_projection,3,TRUE)</f>
        <v>0.02</v>
      </c>
      <c r="L201" s="30">
        <f>VLOOKUP(Data!K189,original_projection,3,TRUE)</f>
        <v>0.02</v>
      </c>
      <c r="M201" s="30">
        <f>VLOOKUP(Data!L189,original_projection,3,TRUE)</f>
        <v>0.04</v>
      </c>
      <c r="N201" s="30">
        <f>VLOOKUP(Data!M189,original_projection,3,TRUE)</f>
        <v>0.04</v>
      </c>
      <c r="O201" s="30">
        <f>VLOOKUP(Data!N189,original_projection,3,TRUE)</f>
        <v>0.02</v>
      </c>
      <c r="P201" s="30">
        <f>VLOOKUP(Data!O189,original_projection,3,TRUE)</f>
        <v>-0.02</v>
      </c>
      <c r="Q201" s="30">
        <f>VLOOKUP(Data!P189,original_projection,3,TRUE)</f>
        <v>0</v>
      </c>
      <c r="R201" s="30">
        <f>VLOOKUP(Data!Q189,original_projection,3,TRUE)</f>
        <v>0.04</v>
      </c>
      <c r="S201" s="30">
        <f>VLOOKUP(Data!R189,original_projection,3,TRUE)</f>
        <v>-0.02</v>
      </c>
      <c r="T201" s="30">
        <f>VLOOKUP(Data!S189,original_projection,3,TRUE)</f>
        <v>0</v>
      </c>
      <c r="U201" s="30">
        <f>VLOOKUP(Data!T189,original_projection,3,TRUE)</f>
        <v>-0.02</v>
      </c>
      <c r="V201" s="30">
        <f>VLOOKUP(Data!U189,original_projection,3,TRUE)</f>
        <v>-0.01</v>
      </c>
      <c r="X201">
        <f t="shared" si="120"/>
        <v>187</v>
      </c>
      <c r="Z201" s="31">
        <f t="shared" si="121"/>
        <v>2500000</v>
      </c>
      <c r="AA201" s="28">
        <f t="shared" si="122"/>
        <v>2456437.5</v>
      </c>
      <c r="AB201" s="28">
        <f t="shared" si="123"/>
        <v>2486774.5031250003</v>
      </c>
      <c r="AC201" s="28">
        <f t="shared" si="124"/>
        <v>2443442.4574080473</v>
      </c>
      <c r="AD201" s="28">
        <f t="shared" si="125"/>
        <v>2376614.3061979376</v>
      </c>
      <c r="AE201" s="28">
        <f t="shared" si="126"/>
        <v>2453141.2868575114</v>
      </c>
      <c r="AF201" s="28">
        <f t="shared" si="127"/>
        <v>2410395.2999340193</v>
      </c>
      <c r="AG201" s="28">
        <f t="shared" si="128"/>
        <v>2488010.028591895</v>
      </c>
      <c r="AH201" s="28">
        <f t="shared" si="129"/>
        <v>2518736.9524450051</v>
      </c>
      <c r="AI201" s="28">
        <f t="shared" si="130"/>
        <v>2549843.3538077008</v>
      </c>
      <c r="AJ201" s="28">
        <f t="shared" si="131"/>
        <v>2581333.9192272257</v>
      </c>
      <c r="AK201" s="28">
        <f t="shared" si="132"/>
        <v>2664452.8714263425</v>
      </c>
      <c r="AL201" s="28">
        <f t="shared" si="133"/>
        <v>2750248.2538862708</v>
      </c>
      <c r="AM201" s="28">
        <f t="shared" si="134"/>
        <v>2784213.8198217661</v>
      </c>
      <c r="AN201" s="28">
        <f t="shared" si="135"/>
        <v>2708065.5718496409</v>
      </c>
      <c r="AO201" s="28">
        <f t="shared" si="136"/>
        <v>2687755.0800607689</v>
      </c>
      <c r="AP201" s="28">
        <f t="shared" si="137"/>
        <v>2774300.7936387258</v>
      </c>
      <c r="AQ201" s="28">
        <f t="shared" si="138"/>
        <v>2698423.6669327067</v>
      </c>
      <c r="AR201" s="28">
        <f t="shared" si="139"/>
        <v>2678185.4894307116</v>
      </c>
      <c r="AS201" s="28">
        <f t="shared" si="140"/>
        <v>2604937.1162947817</v>
      </c>
      <c r="AT201" s="28">
        <f t="shared" si="141"/>
        <v>2559546.0870433454</v>
      </c>
      <c r="AU201" s="19"/>
      <c r="AV201" s="27">
        <f t="shared" si="118"/>
        <v>146</v>
      </c>
      <c r="AW201" s="19"/>
      <c r="AX201" s="46">
        <f t="shared" si="142"/>
        <v>390490.1135363683</v>
      </c>
    </row>
    <row r="202" spans="1:50" x14ac:dyDescent="0.2">
      <c r="A202">
        <f t="shared" si="119"/>
        <v>188</v>
      </c>
      <c r="C202" s="30">
        <f>VLOOKUP(Data!B190,original_projection,3,TRUE)</f>
        <v>0.04</v>
      </c>
      <c r="D202" s="30">
        <f>VLOOKUP(Data!C190,original_projection,3,TRUE)</f>
        <v>-0.01</v>
      </c>
      <c r="E202" s="30">
        <f>VLOOKUP(Data!D190,original_projection,3,TRUE)</f>
        <v>0.04</v>
      </c>
      <c r="F202" s="30">
        <f>VLOOKUP(Data!E190,original_projection,3,TRUE)</f>
        <v>-0.02</v>
      </c>
      <c r="G202" s="30">
        <f>VLOOKUP(Data!F190,original_projection,3,TRUE)</f>
        <v>-0.02</v>
      </c>
      <c r="H202" s="30">
        <f>VLOOKUP(Data!G190,original_projection,3,TRUE)</f>
        <v>-0.02</v>
      </c>
      <c r="I202" s="30">
        <f>VLOOKUP(Data!H190,original_projection,3,TRUE)</f>
        <v>0.04</v>
      </c>
      <c r="J202" s="30">
        <f>VLOOKUP(Data!I190,original_projection,3,TRUE)</f>
        <v>0.02</v>
      </c>
      <c r="K202" s="30">
        <f>VLOOKUP(Data!J190,original_projection,3,TRUE)</f>
        <v>0.04</v>
      </c>
      <c r="L202" s="30">
        <f>VLOOKUP(Data!K190,original_projection,3,TRUE)</f>
        <v>0</v>
      </c>
      <c r="M202" s="30">
        <f>VLOOKUP(Data!L190,original_projection,3,TRUE)</f>
        <v>0</v>
      </c>
      <c r="N202" s="30">
        <f>VLOOKUP(Data!M190,original_projection,3,TRUE)</f>
        <v>-0.02</v>
      </c>
      <c r="O202" s="30">
        <f>VLOOKUP(Data!N190,original_projection,3,TRUE)</f>
        <v>-0.02</v>
      </c>
      <c r="P202" s="30">
        <f>VLOOKUP(Data!O190,original_projection,3,TRUE)</f>
        <v>0.04</v>
      </c>
      <c r="Q202" s="30">
        <f>VLOOKUP(Data!P190,original_projection,3,TRUE)</f>
        <v>0</v>
      </c>
      <c r="R202" s="30">
        <f>VLOOKUP(Data!Q190,original_projection,3,TRUE)</f>
        <v>0</v>
      </c>
      <c r="S202" s="30">
        <f>VLOOKUP(Data!R190,original_projection,3,TRUE)</f>
        <v>-0.02</v>
      </c>
      <c r="T202" s="30">
        <f>VLOOKUP(Data!S190,original_projection,3,TRUE)</f>
        <v>0</v>
      </c>
      <c r="U202" s="30">
        <f>VLOOKUP(Data!T190,original_projection,3,TRUE)</f>
        <v>0.02</v>
      </c>
      <c r="V202" s="30">
        <f>VLOOKUP(Data!U190,original_projection,3,TRUE)</f>
        <v>-0.01</v>
      </c>
      <c r="X202">
        <f t="shared" si="120"/>
        <v>188</v>
      </c>
      <c r="Z202" s="31">
        <f t="shared" si="121"/>
        <v>2500000</v>
      </c>
      <c r="AA202" s="28">
        <f t="shared" si="122"/>
        <v>2580500</v>
      </c>
      <c r="AB202" s="28">
        <f t="shared" si="123"/>
        <v>2535534.7875000001</v>
      </c>
      <c r="AC202" s="28">
        <f t="shared" si="124"/>
        <v>2617179.0076575</v>
      </c>
      <c r="AD202" s="28">
        <f t="shared" si="125"/>
        <v>2545599.1617980674</v>
      </c>
      <c r="AE202" s="28">
        <f t="shared" si="126"/>
        <v>2475977.0247228905</v>
      </c>
      <c r="AF202" s="28">
        <f t="shared" si="127"/>
        <v>2408259.0530967196</v>
      </c>
      <c r="AG202" s="28">
        <f t="shared" si="128"/>
        <v>2485804.9946064344</v>
      </c>
      <c r="AH202" s="28">
        <f t="shared" si="129"/>
        <v>2516504.6862898241</v>
      </c>
      <c r="AI202" s="28">
        <f t="shared" si="130"/>
        <v>2597536.1371883568</v>
      </c>
      <c r="AJ202" s="28">
        <f t="shared" si="131"/>
        <v>2578054.6161594442</v>
      </c>
      <c r="AK202" s="28">
        <f t="shared" si="132"/>
        <v>2558719.2065382483</v>
      </c>
      <c r="AL202" s="28">
        <f t="shared" si="133"/>
        <v>2488738.2362394272</v>
      </c>
      <c r="AM202" s="28">
        <f t="shared" si="134"/>
        <v>2420671.245478279</v>
      </c>
      <c r="AN202" s="28">
        <f t="shared" si="135"/>
        <v>2498616.8595826798</v>
      </c>
      <c r="AO202" s="28">
        <f t="shared" si="136"/>
        <v>2479877.2331358097</v>
      </c>
      <c r="AP202" s="28">
        <f t="shared" si="137"/>
        <v>2461278.153887291</v>
      </c>
      <c r="AQ202" s="28">
        <f t="shared" si="138"/>
        <v>2393962.1963784737</v>
      </c>
      <c r="AR202" s="28">
        <f t="shared" si="139"/>
        <v>2376007.4799056351</v>
      </c>
      <c r="AS202" s="28">
        <f t="shared" si="140"/>
        <v>2405351.1722824699</v>
      </c>
      <c r="AT202" s="28">
        <f t="shared" si="141"/>
        <v>2363437.9281054484</v>
      </c>
      <c r="AU202" s="19"/>
      <c r="AV202" s="27">
        <f t="shared" si="118"/>
        <v>93</v>
      </c>
      <c r="AW202" s="19"/>
      <c r="AX202" s="46">
        <f t="shared" si="142"/>
        <v>376228.78473969526</v>
      </c>
    </row>
    <row r="203" spans="1:50" x14ac:dyDescent="0.2">
      <c r="A203">
        <f t="shared" si="119"/>
        <v>189</v>
      </c>
      <c r="C203" s="30">
        <f>VLOOKUP(Data!B191,original_projection,3,TRUE)</f>
        <v>0.02</v>
      </c>
      <c r="D203" s="30">
        <f>VLOOKUP(Data!C191,original_projection,3,TRUE)</f>
        <v>-0.01</v>
      </c>
      <c r="E203" s="30">
        <f>VLOOKUP(Data!D191,original_projection,3,TRUE)</f>
        <v>0</v>
      </c>
      <c r="F203" s="30">
        <f>VLOOKUP(Data!E191,original_projection,3,TRUE)</f>
        <v>0</v>
      </c>
      <c r="G203" s="30">
        <f>VLOOKUP(Data!F191,original_projection,3,TRUE)</f>
        <v>-0.01</v>
      </c>
      <c r="H203" s="30">
        <f>VLOOKUP(Data!G191,original_projection,3,TRUE)</f>
        <v>0.04</v>
      </c>
      <c r="I203" s="30">
        <f>VLOOKUP(Data!H191,original_projection,3,TRUE)</f>
        <v>0.02</v>
      </c>
      <c r="J203" s="30">
        <f>VLOOKUP(Data!I191,original_projection,3,TRUE)</f>
        <v>-0.02</v>
      </c>
      <c r="K203" s="30">
        <f>VLOOKUP(Data!J191,original_projection,3,TRUE)</f>
        <v>0.02</v>
      </c>
      <c r="L203" s="30">
        <f>VLOOKUP(Data!K191,original_projection,3,TRUE)</f>
        <v>-0.01</v>
      </c>
      <c r="M203" s="30">
        <f>VLOOKUP(Data!L191,original_projection,3,TRUE)</f>
        <v>-0.02</v>
      </c>
      <c r="N203" s="30">
        <f>VLOOKUP(Data!M191,original_projection,3,TRUE)</f>
        <v>-0.01</v>
      </c>
      <c r="O203" s="30">
        <f>VLOOKUP(Data!N191,original_projection,3,TRUE)</f>
        <v>-0.01</v>
      </c>
      <c r="P203" s="30">
        <f>VLOOKUP(Data!O191,original_projection,3,TRUE)</f>
        <v>-0.02</v>
      </c>
      <c r="Q203" s="30">
        <f>VLOOKUP(Data!P191,original_projection,3,TRUE)</f>
        <v>0</v>
      </c>
      <c r="R203" s="30">
        <f>VLOOKUP(Data!Q191,original_projection,3,TRUE)</f>
        <v>0.02</v>
      </c>
      <c r="S203" s="30">
        <f>VLOOKUP(Data!R191,original_projection,3,TRUE)</f>
        <v>0</v>
      </c>
      <c r="T203" s="30">
        <f>VLOOKUP(Data!S191,original_projection,3,TRUE)</f>
        <v>0.02</v>
      </c>
      <c r="U203" s="30">
        <f>VLOOKUP(Data!T191,original_projection,3,TRUE)</f>
        <v>-0.01</v>
      </c>
      <c r="V203" s="30">
        <f>VLOOKUP(Data!U191,original_projection,3,TRUE)</f>
        <v>-0.01</v>
      </c>
      <c r="X203">
        <f t="shared" si="120"/>
        <v>189</v>
      </c>
      <c r="Z203" s="31">
        <f t="shared" si="121"/>
        <v>2500000</v>
      </c>
      <c r="AA203" s="28">
        <f t="shared" si="122"/>
        <v>2530875</v>
      </c>
      <c r="AB203" s="28">
        <f t="shared" si="123"/>
        <v>2486774.5031250003</v>
      </c>
      <c r="AC203" s="28">
        <f t="shared" si="124"/>
        <v>2468123.6943515628</v>
      </c>
      <c r="AD203" s="28">
        <f t="shared" si="125"/>
        <v>2449612.766643926</v>
      </c>
      <c r="AE203" s="28">
        <f t="shared" si="126"/>
        <v>2406928.2641851557</v>
      </c>
      <c r="AF203" s="28">
        <f t="shared" si="127"/>
        <v>2484431.3542919178</v>
      </c>
      <c r="AG203" s="28">
        <f t="shared" si="128"/>
        <v>2515114.081517423</v>
      </c>
      <c r="AH203" s="28">
        <f t="shared" si="129"/>
        <v>2446325.7113879216</v>
      </c>
      <c r="AI203" s="28">
        <f t="shared" si="130"/>
        <v>2476537.8339235629</v>
      </c>
      <c r="AJ203" s="28">
        <f t="shared" si="131"/>
        <v>2433384.1621674448</v>
      </c>
      <c r="AK203" s="28">
        <f t="shared" si="132"/>
        <v>2366831.1053321655</v>
      </c>
      <c r="AL203" s="28">
        <f t="shared" si="133"/>
        <v>2325589.0733217527</v>
      </c>
      <c r="AM203" s="28">
        <f t="shared" si="134"/>
        <v>2285065.6837191214</v>
      </c>
      <c r="AN203" s="28">
        <f t="shared" si="135"/>
        <v>2222569.1372694038</v>
      </c>
      <c r="AO203" s="28">
        <f t="shared" si="136"/>
        <v>2205899.8687398834</v>
      </c>
      <c r="AP203" s="28">
        <f t="shared" si="137"/>
        <v>2233142.7321188212</v>
      </c>
      <c r="AQ203" s="28">
        <f t="shared" si="138"/>
        <v>2216394.1616279301</v>
      </c>
      <c r="AR203" s="28">
        <f t="shared" si="139"/>
        <v>2243766.6295240354</v>
      </c>
      <c r="AS203" s="28">
        <f t="shared" si="140"/>
        <v>2204668.9960045796</v>
      </c>
      <c r="AT203" s="28">
        <f t="shared" si="141"/>
        <v>2166252.6387491999</v>
      </c>
      <c r="AU203" s="19"/>
      <c r="AV203" s="27">
        <f t="shared" si="118"/>
        <v>25</v>
      </c>
      <c r="AW203" s="19"/>
      <c r="AX203" s="46">
        <f t="shared" si="142"/>
        <v>356435.42114358291</v>
      </c>
    </row>
    <row r="204" spans="1:50" x14ac:dyDescent="0.2">
      <c r="A204">
        <f t="shared" si="119"/>
        <v>190</v>
      </c>
      <c r="C204" s="30">
        <f>VLOOKUP(Data!B192,original_projection,3,TRUE)</f>
        <v>0</v>
      </c>
      <c r="D204" s="30">
        <f>VLOOKUP(Data!C192,original_projection,3,TRUE)</f>
        <v>0.02</v>
      </c>
      <c r="E204" s="30">
        <f>VLOOKUP(Data!D192,original_projection,3,TRUE)</f>
        <v>0.02</v>
      </c>
      <c r="F204" s="30">
        <f>VLOOKUP(Data!E192,original_projection,3,TRUE)</f>
        <v>0.04</v>
      </c>
      <c r="G204" s="30">
        <f>VLOOKUP(Data!F192,original_projection,3,TRUE)</f>
        <v>0</v>
      </c>
      <c r="H204" s="30">
        <f>VLOOKUP(Data!G192,original_projection,3,TRUE)</f>
        <v>-0.02</v>
      </c>
      <c r="I204" s="30">
        <f>VLOOKUP(Data!H192,original_projection,3,TRUE)</f>
        <v>-0.01</v>
      </c>
      <c r="J204" s="30">
        <f>VLOOKUP(Data!I192,original_projection,3,TRUE)</f>
        <v>0.04</v>
      </c>
      <c r="K204" s="30">
        <f>VLOOKUP(Data!J192,original_projection,3,TRUE)</f>
        <v>-0.02</v>
      </c>
      <c r="L204" s="30">
        <f>VLOOKUP(Data!K192,original_projection,3,TRUE)</f>
        <v>-0.01</v>
      </c>
      <c r="M204" s="30">
        <f>VLOOKUP(Data!L192,original_projection,3,TRUE)</f>
        <v>0</v>
      </c>
      <c r="N204" s="30">
        <f>VLOOKUP(Data!M192,original_projection,3,TRUE)</f>
        <v>-0.01</v>
      </c>
      <c r="O204" s="30">
        <f>VLOOKUP(Data!N192,original_projection,3,TRUE)</f>
        <v>0.04</v>
      </c>
      <c r="P204" s="30">
        <f>VLOOKUP(Data!O192,original_projection,3,TRUE)</f>
        <v>0.04</v>
      </c>
      <c r="Q204" s="30">
        <f>VLOOKUP(Data!P192,original_projection,3,TRUE)</f>
        <v>-0.02</v>
      </c>
      <c r="R204" s="30">
        <f>VLOOKUP(Data!Q192,original_projection,3,TRUE)</f>
        <v>0.02</v>
      </c>
      <c r="S204" s="30">
        <f>VLOOKUP(Data!R192,original_projection,3,TRUE)</f>
        <v>0.02</v>
      </c>
      <c r="T204" s="30">
        <f>VLOOKUP(Data!S192,original_projection,3,TRUE)</f>
        <v>-0.02</v>
      </c>
      <c r="U204" s="30">
        <f>VLOOKUP(Data!T192,original_projection,3,TRUE)</f>
        <v>0.02</v>
      </c>
      <c r="V204" s="30">
        <f>VLOOKUP(Data!U192,original_projection,3,TRUE)</f>
        <v>0.02</v>
      </c>
      <c r="X204">
        <f t="shared" si="120"/>
        <v>190</v>
      </c>
      <c r="Z204" s="31">
        <f t="shared" si="121"/>
        <v>2500000</v>
      </c>
      <c r="AA204" s="28">
        <f t="shared" si="122"/>
        <v>2481250</v>
      </c>
      <c r="AB204" s="28">
        <f t="shared" si="123"/>
        <v>2511893.4375</v>
      </c>
      <c r="AC204" s="28">
        <f t="shared" si="124"/>
        <v>2542915.3214531252</v>
      </c>
      <c r="AD204" s="28">
        <f t="shared" si="125"/>
        <v>2624797.1948039159</v>
      </c>
      <c r="AE204" s="28">
        <f t="shared" si="126"/>
        <v>2605111.2158428868</v>
      </c>
      <c r="AF204" s="28">
        <f t="shared" si="127"/>
        <v>2533861.424089584</v>
      </c>
      <c r="AG204" s="28">
        <f t="shared" si="128"/>
        <v>2489708.8887748229</v>
      </c>
      <c r="AH204" s="28">
        <f t="shared" si="129"/>
        <v>2569877.5149933728</v>
      </c>
      <c r="AI204" s="28">
        <f t="shared" si="130"/>
        <v>2499591.364958304</v>
      </c>
      <c r="AJ204" s="28">
        <f t="shared" si="131"/>
        <v>2456035.9854239053</v>
      </c>
      <c r="AK204" s="28">
        <f t="shared" si="132"/>
        <v>2437615.7155332263</v>
      </c>
      <c r="AL204" s="28">
        <f t="shared" si="133"/>
        <v>2395140.2616900601</v>
      </c>
      <c r="AM204" s="28">
        <f t="shared" si="134"/>
        <v>2472263.7781164804</v>
      </c>
      <c r="AN204" s="28">
        <f t="shared" si="135"/>
        <v>2551870.6717718313</v>
      </c>
      <c r="AO204" s="28">
        <f t="shared" si="136"/>
        <v>2482077.008898872</v>
      </c>
      <c r="AP204" s="28">
        <f t="shared" si="137"/>
        <v>2512730.6599587733</v>
      </c>
      <c r="AQ204" s="28">
        <f t="shared" si="138"/>
        <v>2543762.8836092642</v>
      </c>
      <c r="AR204" s="28">
        <f t="shared" si="139"/>
        <v>2474190.9687425508</v>
      </c>
      <c r="AS204" s="28">
        <f t="shared" si="140"/>
        <v>2504747.2272065212</v>
      </c>
      <c r="AT204" s="28">
        <f t="shared" si="141"/>
        <v>2535680.8554625218</v>
      </c>
      <c r="AU204" s="19"/>
      <c r="AV204" s="27">
        <f t="shared" si="118"/>
        <v>140</v>
      </c>
      <c r="AW204" s="19"/>
      <c r="AX204" s="46">
        <f t="shared" si="142"/>
        <v>379534.92981483636</v>
      </c>
    </row>
    <row r="205" spans="1:50" x14ac:dyDescent="0.2">
      <c r="A205">
        <f t="shared" si="119"/>
        <v>191</v>
      </c>
      <c r="C205" s="30">
        <f>VLOOKUP(Data!B193,original_projection,3,TRUE)</f>
        <v>0</v>
      </c>
      <c r="D205" s="30">
        <f>VLOOKUP(Data!C193,original_projection,3,TRUE)</f>
        <v>-0.01</v>
      </c>
      <c r="E205" s="30">
        <f>VLOOKUP(Data!D193,original_projection,3,TRUE)</f>
        <v>0.02</v>
      </c>
      <c r="F205" s="30">
        <f>VLOOKUP(Data!E193,original_projection,3,TRUE)</f>
        <v>0.04</v>
      </c>
      <c r="G205" s="30">
        <f>VLOOKUP(Data!F193,original_projection,3,TRUE)</f>
        <v>-0.01</v>
      </c>
      <c r="H205" s="30">
        <f>VLOOKUP(Data!G193,original_projection,3,TRUE)</f>
        <v>-0.01</v>
      </c>
      <c r="I205" s="30">
        <f>VLOOKUP(Data!H193,original_projection,3,TRUE)</f>
        <v>0</v>
      </c>
      <c r="J205" s="30">
        <f>VLOOKUP(Data!I193,original_projection,3,TRUE)</f>
        <v>0.02</v>
      </c>
      <c r="K205" s="30">
        <f>VLOOKUP(Data!J193,original_projection,3,TRUE)</f>
        <v>0.04</v>
      </c>
      <c r="L205" s="30">
        <f>VLOOKUP(Data!K193,original_projection,3,TRUE)</f>
        <v>-0.01</v>
      </c>
      <c r="M205" s="30">
        <f>VLOOKUP(Data!L193,original_projection,3,TRUE)</f>
        <v>-0.02</v>
      </c>
      <c r="N205" s="30">
        <f>VLOOKUP(Data!M193,original_projection,3,TRUE)</f>
        <v>0.04</v>
      </c>
      <c r="O205" s="30">
        <f>VLOOKUP(Data!N193,original_projection,3,TRUE)</f>
        <v>-0.02</v>
      </c>
      <c r="P205" s="30">
        <f>VLOOKUP(Data!O193,original_projection,3,TRUE)</f>
        <v>0.02</v>
      </c>
      <c r="Q205" s="30">
        <f>VLOOKUP(Data!P193,original_projection,3,TRUE)</f>
        <v>0.04</v>
      </c>
      <c r="R205" s="30">
        <f>VLOOKUP(Data!Q193,original_projection,3,TRUE)</f>
        <v>0.04</v>
      </c>
      <c r="S205" s="30">
        <f>VLOOKUP(Data!R193,original_projection,3,TRUE)</f>
        <v>0</v>
      </c>
      <c r="T205" s="30">
        <f>VLOOKUP(Data!S193,original_projection,3,TRUE)</f>
        <v>0</v>
      </c>
      <c r="U205" s="30">
        <f>VLOOKUP(Data!T193,original_projection,3,TRUE)</f>
        <v>-0.01</v>
      </c>
      <c r="V205" s="30">
        <f>VLOOKUP(Data!U193,original_projection,3,TRUE)</f>
        <v>-0.01</v>
      </c>
      <c r="X205">
        <f t="shared" si="120"/>
        <v>191</v>
      </c>
      <c r="Z205" s="31">
        <f t="shared" si="121"/>
        <v>2500000</v>
      </c>
      <c r="AA205" s="28">
        <f t="shared" si="122"/>
        <v>2481250</v>
      </c>
      <c r="AB205" s="28">
        <f t="shared" si="123"/>
        <v>2438014.21875</v>
      </c>
      <c r="AC205" s="28">
        <f t="shared" si="124"/>
        <v>2468123.6943515623</v>
      </c>
      <c r="AD205" s="28">
        <f t="shared" si="125"/>
        <v>2547597.2773096827</v>
      </c>
      <c r="AE205" s="28">
        <f t="shared" si="126"/>
        <v>2503205.3947525616</v>
      </c>
      <c r="AF205" s="28">
        <f t="shared" si="127"/>
        <v>2459587.0407489985</v>
      </c>
      <c r="AG205" s="28">
        <f t="shared" si="128"/>
        <v>2441140.137943381</v>
      </c>
      <c r="AH205" s="28">
        <f t="shared" si="129"/>
        <v>2471288.2186469822</v>
      </c>
      <c r="AI205" s="28">
        <f t="shared" si="130"/>
        <v>2550863.6992874155</v>
      </c>
      <c r="AJ205" s="28">
        <f t="shared" si="131"/>
        <v>2506414.8993273326</v>
      </c>
      <c r="AK205" s="28">
        <f t="shared" si="132"/>
        <v>2437864.4518307303</v>
      </c>
      <c r="AL205" s="28">
        <f t="shared" si="133"/>
        <v>2516363.68717968</v>
      </c>
      <c r="AM205" s="28">
        <f t="shared" si="134"/>
        <v>2447541.1403353158</v>
      </c>
      <c r="AN205" s="28">
        <f t="shared" si="135"/>
        <v>2477768.2734184568</v>
      </c>
      <c r="AO205" s="28">
        <f t="shared" si="136"/>
        <v>2557552.4118225314</v>
      </c>
      <c r="AP205" s="28">
        <f t="shared" si="137"/>
        <v>2639905.5994832171</v>
      </c>
      <c r="AQ205" s="28">
        <f t="shared" si="138"/>
        <v>2620106.3074870929</v>
      </c>
      <c r="AR205" s="28">
        <f t="shared" si="139"/>
        <v>2600455.5101809399</v>
      </c>
      <c r="AS205" s="28">
        <f t="shared" si="140"/>
        <v>2555142.5729160369</v>
      </c>
      <c r="AT205" s="28">
        <f t="shared" si="141"/>
        <v>2510619.2135829753</v>
      </c>
      <c r="AU205" s="19"/>
      <c r="AV205" s="27">
        <f t="shared" si="118"/>
        <v>130</v>
      </c>
      <c r="AW205" s="19"/>
      <c r="AX205" s="46">
        <f t="shared" si="142"/>
        <v>379577.86208580527</v>
      </c>
    </row>
    <row r="206" spans="1:50" x14ac:dyDescent="0.2">
      <c r="A206">
        <f t="shared" si="119"/>
        <v>192</v>
      </c>
      <c r="C206" s="30">
        <f>VLOOKUP(Data!B194,original_projection,3,TRUE)</f>
        <v>0</v>
      </c>
      <c r="D206" s="30">
        <f>VLOOKUP(Data!C194,original_projection,3,TRUE)</f>
        <v>-0.02</v>
      </c>
      <c r="E206" s="30">
        <f>VLOOKUP(Data!D194,original_projection,3,TRUE)</f>
        <v>-0.02</v>
      </c>
      <c r="F206" s="30">
        <f>VLOOKUP(Data!E194,original_projection,3,TRUE)</f>
        <v>0</v>
      </c>
      <c r="G206" s="30">
        <f>VLOOKUP(Data!F194,original_projection,3,TRUE)</f>
        <v>0</v>
      </c>
      <c r="H206" s="30">
        <f>VLOOKUP(Data!G194,original_projection,3,TRUE)</f>
        <v>-0.02</v>
      </c>
      <c r="I206" s="30">
        <f>VLOOKUP(Data!H194,original_projection,3,TRUE)</f>
        <v>-0.02</v>
      </c>
      <c r="J206" s="30">
        <f>VLOOKUP(Data!I194,original_projection,3,TRUE)</f>
        <v>0.02</v>
      </c>
      <c r="K206" s="30">
        <f>VLOOKUP(Data!J194,original_projection,3,TRUE)</f>
        <v>0.02</v>
      </c>
      <c r="L206" s="30">
        <f>VLOOKUP(Data!K194,original_projection,3,TRUE)</f>
        <v>0</v>
      </c>
      <c r="M206" s="30">
        <f>VLOOKUP(Data!L194,original_projection,3,TRUE)</f>
        <v>0</v>
      </c>
      <c r="N206" s="30">
        <f>VLOOKUP(Data!M194,original_projection,3,TRUE)</f>
        <v>0.04</v>
      </c>
      <c r="O206" s="30">
        <f>VLOOKUP(Data!N194,original_projection,3,TRUE)</f>
        <v>-0.02</v>
      </c>
      <c r="P206" s="30">
        <f>VLOOKUP(Data!O194,original_projection,3,TRUE)</f>
        <v>0.02</v>
      </c>
      <c r="Q206" s="30">
        <f>VLOOKUP(Data!P194,original_projection,3,TRUE)</f>
        <v>-0.01</v>
      </c>
      <c r="R206" s="30">
        <f>VLOOKUP(Data!Q194,original_projection,3,TRUE)</f>
        <v>0.04</v>
      </c>
      <c r="S206" s="30">
        <f>VLOOKUP(Data!R194,original_projection,3,TRUE)</f>
        <v>0</v>
      </c>
      <c r="T206" s="30">
        <f>VLOOKUP(Data!S194,original_projection,3,TRUE)</f>
        <v>0</v>
      </c>
      <c r="U206" s="30">
        <f>VLOOKUP(Data!T194,original_projection,3,TRUE)</f>
        <v>-0.02</v>
      </c>
      <c r="V206" s="30">
        <f>VLOOKUP(Data!U194,original_projection,3,TRUE)</f>
        <v>0.02</v>
      </c>
      <c r="X206">
        <f t="shared" si="120"/>
        <v>192</v>
      </c>
      <c r="Z206" s="31">
        <f t="shared" si="121"/>
        <v>2500000</v>
      </c>
      <c r="AA206" s="28">
        <f t="shared" si="122"/>
        <v>2481250</v>
      </c>
      <c r="AB206" s="28">
        <f t="shared" si="123"/>
        <v>2413387.8125</v>
      </c>
      <c r="AC206" s="28">
        <f t="shared" si="124"/>
        <v>2347381.6558281248</v>
      </c>
      <c r="AD206" s="28">
        <f t="shared" si="125"/>
        <v>2329776.2934094141</v>
      </c>
      <c r="AE206" s="28">
        <f t="shared" si="126"/>
        <v>2312302.9712088434</v>
      </c>
      <c r="AF206" s="28">
        <f t="shared" si="127"/>
        <v>2249061.4849462816</v>
      </c>
      <c r="AG206" s="28">
        <f t="shared" si="128"/>
        <v>2187549.6533330008</v>
      </c>
      <c r="AH206" s="28">
        <f t="shared" si="129"/>
        <v>2214565.8915516636</v>
      </c>
      <c r="AI206" s="28">
        <f t="shared" si="130"/>
        <v>2241915.7803123267</v>
      </c>
      <c r="AJ206" s="28">
        <f t="shared" si="131"/>
        <v>2225101.4119599843</v>
      </c>
      <c r="AK206" s="28">
        <f t="shared" si="132"/>
        <v>2208413.1513702846</v>
      </c>
      <c r="AL206" s="28">
        <f t="shared" si="133"/>
        <v>2279524.0548444083</v>
      </c>
      <c r="AM206" s="28">
        <f t="shared" si="134"/>
        <v>2217179.0719444137</v>
      </c>
      <c r="AN206" s="28">
        <f t="shared" si="135"/>
        <v>2244561.2334829275</v>
      </c>
      <c r="AO206" s="28">
        <f t="shared" si="136"/>
        <v>2205449.7539894874</v>
      </c>
      <c r="AP206" s="28">
        <f t="shared" si="137"/>
        <v>2276465.2360679489</v>
      </c>
      <c r="AQ206" s="28">
        <f t="shared" si="138"/>
        <v>2259391.7467974392</v>
      </c>
      <c r="AR206" s="28">
        <f t="shared" si="139"/>
        <v>2242446.3086964586</v>
      </c>
      <c r="AS206" s="28">
        <f t="shared" si="140"/>
        <v>2181115.4021536107</v>
      </c>
      <c r="AT206" s="28">
        <f t="shared" si="141"/>
        <v>2208052.1773702083</v>
      </c>
      <c r="AU206" s="19"/>
      <c r="AV206" s="27">
        <f t="shared" si="118"/>
        <v>33</v>
      </c>
      <c r="AW206" s="19"/>
      <c r="AX206" s="46">
        <f t="shared" si="142"/>
        <v>342505.47424508934</v>
      </c>
    </row>
    <row r="207" spans="1:50" x14ac:dyDescent="0.2">
      <c r="A207">
        <f t="shared" si="119"/>
        <v>193</v>
      </c>
      <c r="C207" s="30">
        <f>VLOOKUP(Data!B195,original_projection,3,TRUE)</f>
        <v>0</v>
      </c>
      <c r="D207" s="30">
        <f>VLOOKUP(Data!C195,original_projection,3,TRUE)</f>
        <v>0.04</v>
      </c>
      <c r="E207" s="30">
        <f>VLOOKUP(Data!D195,original_projection,3,TRUE)</f>
        <v>-0.02</v>
      </c>
      <c r="F207" s="30">
        <f>VLOOKUP(Data!E195,original_projection,3,TRUE)</f>
        <v>0.04</v>
      </c>
      <c r="G207" s="30">
        <f>VLOOKUP(Data!F195,original_projection,3,TRUE)</f>
        <v>-0.02</v>
      </c>
      <c r="H207" s="30">
        <f>VLOOKUP(Data!G195,original_projection,3,TRUE)</f>
        <v>-0.02</v>
      </c>
      <c r="I207" s="30">
        <f>VLOOKUP(Data!H195,original_projection,3,TRUE)</f>
        <v>-0.02</v>
      </c>
      <c r="J207" s="30">
        <f>VLOOKUP(Data!I195,original_projection,3,TRUE)</f>
        <v>-0.01</v>
      </c>
      <c r="K207" s="30">
        <f>VLOOKUP(Data!J195,original_projection,3,TRUE)</f>
        <v>0.02</v>
      </c>
      <c r="L207" s="30">
        <f>VLOOKUP(Data!K195,original_projection,3,TRUE)</f>
        <v>0.04</v>
      </c>
      <c r="M207" s="30">
        <f>VLOOKUP(Data!L195,original_projection,3,TRUE)</f>
        <v>0</v>
      </c>
      <c r="N207" s="30">
        <f>VLOOKUP(Data!M195,original_projection,3,TRUE)</f>
        <v>0.02</v>
      </c>
      <c r="O207" s="30">
        <f>VLOOKUP(Data!N195,original_projection,3,TRUE)</f>
        <v>0</v>
      </c>
      <c r="P207" s="30">
        <f>VLOOKUP(Data!O195,original_projection,3,TRUE)</f>
        <v>0.02</v>
      </c>
      <c r="Q207" s="30">
        <f>VLOOKUP(Data!P195,original_projection,3,TRUE)</f>
        <v>0</v>
      </c>
      <c r="R207" s="30">
        <f>VLOOKUP(Data!Q195,original_projection,3,TRUE)</f>
        <v>0.02</v>
      </c>
      <c r="S207" s="30">
        <f>VLOOKUP(Data!R195,original_projection,3,TRUE)</f>
        <v>0.04</v>
      </c>
      <c r="T207" s="30">
        <f>VLOOKUP(Data!S195,original_projection,3,TRUE)</f>
        <v>-0.01</v>
      </c>
      <c r="U207" s="30">
        <f>VLOOKUP(Data!T195,original_projection,3,TRUE)</f>
        <v>0.02</v>
      </c>
      <c r="V207" s="30">
        <f>VLOOKUP(Data!U195,original_projection,3,TRUE)</f>
        <v>0</v>
      </c>
      <c r="X207">
        <f t="shared" si="120"/>
        <v>193</v>
      </c>
      <c r="Z207" s="31">
        <f t="shared" ref="Z207:Z214" si="143">initial_value</f>
        <v>2500000</v>
      </c>
      <c r="AA207" s="28">
        <f t="shared" ref="AA207:AA214" si="144">Z207*(1+C207)*(1-amc)</f>
        <v>2481250</v>
      </c>
      <c r="AB207" s="28">
        <f t="shared" ref="AB207:AB214" si="145">AA207*(1+D207)*(1-amc)</f>
        <v>2561146.25</v>
      </c>
      <c r="AC207" s="28">
        <f t="shared" ref="AC207:AC214" si="146">AB207*(1+E207)*(1-amc)</f>
        <v>2491098.9000625005</v>
      </c>
      <c r="AD207" s="28">
        <f t="shared" ref="AD207:AD214" si="147">AC207*(1+F207)*(1-amc)</f>
        <v>2571312.2846445129</v>
      </c>
      <c r="AE207" s="28">
        <f t="shared" ref="AE207:AE214" si="148">AD207*(1+G207)*(1-amc)</f>
        <v>2500986.893659486</v>
      </c>
      <c r="AF207" s="28">
        <f t="shared" ref="AF207:AF214" si="149">AE207*(1+H207)*(1-amc)</f>
        <v>2432584.9021178992</v>
      </c>
      <c r="AG207" s="28">
        <f t="shared" ref="AG207:AG214" si="150">AF207*(1+I207)*(1-amc)</f>
        <v>2366053.705044975</v>
      </c>
      <c r="AH207" s="28">
        <f t="shared" ref="AH207:AH214" si="151">AG207*(1+J207)*(1-amc)</f>
        <v>2324825.2192345667</v>
      </c>
      <c r="AI207" s="28">
        <f t="shared" ref="AI207:AI214" si="152">AH207*(1+K207)*(1-amc)</f>
        <v>2353536.8106921138</v>
      </c>
      <c r="AJ207" s="28">
        <f t="shared" ref="AJ207:AJ214" si="153">AI207*(1+L207)*(1-amc)</f>
        <v>2429320.6959964004</v>
      </c>
      <c r="AK207" s="28">
        <f t="shared" ref="AK207:AK214" si="154">AJ207*(1+M207)*(1-amc)</f>
        <v>2411100.7907764274</v>
      </c>
      <c r="AL207" s="28">
        <f t="shared" ref="AL207:AL214" si="155">AK207*(1+N207)*(1-amc)</f>
        <v>2440877.8855425166</v>
      </c>
      <c r="AM207" s="28">
        <f t="shared" ref="AM207:AM214" si="156">AL207*(1+O207)*(1-amc)</f>
        <v>2422571.3014009479</v>
      </c>
      <c r="AN207" s="28">
        <f t="shared" ref="AN207:AN214" si="157">AM207*(1+P207)*(1-amc)</f>
        <v>2452490.0569732497</v>
      </c>
      <c r="AO207" s="28">
        <f t="shared" ref="AO207:AO214" si="158">AN207*(1+Q207)*(1-amc)</f>
        <v>2434096.3815459502</v>
      </c>
      <c r="AP207" s="28">
        <f t="shared" ref="AP207:AP214" si="159">AO207*(1+R207)*(1-amc)</f>
        <v>2464157.4718580428</v>
      </c>
      <c r="AQ207" s="28">
        <f t="shared" ref="AQ207:AQ214" si="160">AP207*(1+S207)*(1-amc)</f>
        <v>2543503.3424518718</v>
      </c>
      <c r="AR207" s="28">
        <f t="shared" ref="AR207:AR214" si="161">AQ207*(1+T207)*(1-amc)</f>
        <v>2499182.7967096483</v>
      </c>
      <c r="AS207" s="28">
        <f t="shared" ref="AS207:AS214" si="162">AR207*(1+U207)*(1-amc)</f>
        <v>2530047.7042490127</v>
      </c>
      <c r="AT207" s="28">
        <f t="shared" ref="AT207:AT214" si="163">AS207*(1+V207)*(1-amc)</f>
        <v>2511072.3464671453</v>
      </c>
      <c r="AU207" s="19"/>
      <c r="AV207" s="27">
        <f t="shared" si="118"/>
        <v>132</v>
      </c>
      <c r="AW207" s="19"/>
      <c r="AX207" s="46">
        <f t="shared" ref="AX207:AX214" si="164">SUM(AA207:AT207)*amc/(1-amc)</f>
        <v>371948.73354730924</v>
      </c>
    </row>
    <row r="208" spans="1:50" x14ac:dyDescent="0.2">
      <c r="A208">
        <f t="shared" si="119"/>
        <v>194</v>
      </c>
      <c r="C208" s="30">
        <f>VLOOKUP(Data!B196,original_projection,3,TRUE)</f>
        <v>-0.02</v>
      </c>
      <c r="D208" s="30">
        <f>VLOOKUP(Data!C196,original_projection,3,TRUE)</f>
        <v>-0.01</v>
      </c>
      <c r="E208" s="30">
        <f>VLOOKUP(Data!D196,original_projection,3,TRUE)</f>
        <v>0.02</v>
      </c>
      <c r="F208" s="30">
        <f>VLOOKUP(Data!E196,original_projection,3,TRUE)</f>
        <v>0.02</v>
      </c>
      <c r="G208" s="30">
        <f>VLOOKUP(Data!F196,original_projection,3,TRUE)</f>
        <v>-0.01</v>
      </c>
      <c r="H208" s="30">
        <f>VLOOKUP(Data!G196,original_projection,3,TRUE)</f>
        <v>0.02</v>
      </c>
      <c r="I208" s="30">
        <f>VLOOKUP(Data!H196,original_projection,3,TRUE)</f>
        <v>0.04</v>
      </c>
      <c r="J208" s="30">
        <f>VLOOKUP(Data!I196,original_projection,3,TRUE)</f>
        <v>0.02</v>
      </c>
      <c r="K208" s="30">
        <f>VLOOKUP(Data!J196,original_projection,3,TRUE)</f>
        <v>-0.01</v>
      </c>
      <c r="L208" s="30">
        <f>VLOOKUP(Data!K196,original_projection,3,TRUE)</f>
        <v>-0.02</v>
      </c>
      <c r="M208" s="30">
        <f>VLOOKUP(Data!L196,original_projection,3,TRUE)</f>
        <v>-0.01</v>
      </c>
      <c r="N208" s="30">
        <f>VLOOKUP(Data!M196,original_projection,3,TRUE)</f>
        <v>0.02</v>
      </c>
      <c r="O208" s="30">
        <f>VLOOKUP(Data!N196,original_projection,3,TRUE)</f>
        <v>0.04</v>
      </c>
      <c r="P208" s="30">
        <f>VLOOKUP(Data!O196,original_projection,3,TRUE)</f>
        <v>0</v>
      </c>
      <c r="Q208" s="30">
        <f>VLOOKUP(Data!P196,original_projection,3,TRUE)</f>
        <v>-0.02</v>
      </c>
      <c r="R208" s="30">
        <f>VLOOKUP(Data!Q196,original_projection,3,TRUE)</f>
        <v>0</v>
      </c>
      <c r="S208" s="30">
        <f>VLOOKUP(Data!R196,original_projection,3,TRUE)</f>
        <v>-0.01</v>
      </c>
      <c r="T208" s="30">
        <f>VLOOKUP(Data!S196,original_projection,3,TRUE)</f>
        <v>0.04</v>
      </c>
      <c r="U208" s="30">
        <f>VLOOKUP(Data!T196,original_projection,3,TRUE)</f>
        <v>0.04</v>
      </c>
      <c r="V208" s="30">
        <f>VLOOKUP(Data!U196,original_projection,3,TRUE)</f>
        <v>0</v>
      </c>
      <c r="X208">
        <f t="shared" si="120"/>
        <v>194</v>
      </c>
      <c r="Z208" s="31">
        <f t="shared" si="143"/>
        <v>2500000</v>
      </c>
      <c r="AA208" s="28">
        <f t="shared" si="144"/>
        <v>2431625</v>
      </c>
      <c r="AB208" s="28">
        <f t="shared" si="145"/>
        <v>2389253.9343750002</v>
      </c>
      <c r="AC208" s="28">
        <f t="shared" si="146"/>
        <v>2418761.2204645318</v>
      </c>
      <c r="AD208" s="28">
        <f t="shared" si="147"/>
        <v>2448632.9215372689</v>
      </c>
      <c r="AE208" s="28">
        <f t="shared" si="148"/>
        <v>2405965.492879482</v>
      </c>
      <c r="AF208" s="28">
        <f t="shared" si="149"/>
        <v>2435679.166716544</v>
      </c>
      <c r="AG208" s="28">
        <f t="shared" si="150"/>
        <v>2514108.0358848171</v>
      </c>
      <c r="AH208" s="28">
        <f t="shared" si="151"/>
        <v>2545157.2701279949</v>
      </c>
      <c r="AI208" s="28">
        <f t="shared" si="152"/>
        <v>2500807.9046960147</v>
      </c>
      <c r="AJ208" s="28">
        <f t="shared" si="153"/>
        <v>2432410.8085025786</v>
      </c>
      <c r="AK208" s="28">
        <f t="shared" si="154"/>
        <v>2390026.0501644211</v>
      </c>
      <c r="AL208" s="28">
        <f t="shared" si="155"/>
        <v>2419542.8718839521</v>
      </c>
      <c r="AM208" s="28">
        <f t="shared" si="156"/>
        <v>2497452.1523586153</v>
      </c>
      <c r="AN208" s="28">
        <f t="shared" si="157"/>
        <v>2478721.2612159257</v>
      </c>
      <c r="AO208" s="28">
        <f t="shared" si="158"/>
        <v>2410928.2347216699</v>
      </c>
      <c r="AP208" s="28">
        <f t="shared" si="159"/>
        <v>2392846.2729612575</v>
      </c>
      <c r="AQ208" s="28">
        <f t="shared" si="160"/>
        <v>2351150.9266549079</v>
      </c>
      <c r="AR208" s="28">
        <f t="shared" si="161"/>
        <v>2426857.9864931963</v>
      </c>
      <c r="AS208" s="28">
        <f t="shared" si="162"/>
        <v>2505002.8136582775</v>
      </c>
      <c r="AT208" s="28">
        <f t="shared" si="163"/>
        <v>2486215.2925558407</v>
      </c>
      <c r="AU208" s="19"/>
      <c r="AV208" s="27">
        <f t="shared" ref="AV208:AV214" si="165">RANK(AT208,$AT$15:$AT$214,1)</f>
        <v>121</v>
      </c>
      <c r="AW208" s="19"/>
      <c r="AX208" s="46">
        <f t="shared" si="164"/>
        <v>369378.93413994159</v>
      </c>
    </row>
    <row r="209" spans="1:50" x14ac:dyDescent="0.2">
      <c r="A209">
        <f t="shared" ref="A209:A214" si="166">A208+1</f>
        <v>195</v>
      </c>
      <c r="C209" s="30">
        <f>VLOOKUP(Data!B197,original_projection,3,TRUE)</f>
        <v>0</v>
      </c>
      <c r="D209" s="30">
        <f>VLOOKUP(Data!C197,original_projection,3,TRUE)</f>
        <v>0</v>
      </c>
      <c r="E209" s="30">
        <f>VLOOKUP(Data!D197,original_projection,3,TRUE)</f>
        <v>0</v>
      </c>
      <c r="F209" s="30">
        <f>VLOOKUP(Data!E197,original_projection,3,TRUE)</f>
        <v>-0.02</v>
      </c>
      <c r="G209" s="30">
        <f>VLOOKUP(Data!F197,original_projection,3,TRUE)</f>
        <v>-0.01</v>
      </c>
      <c r="H209" s="30">
        <f>VLOOKUP(Data!G197,original_projection,3,TRUE)</f>
        <v>0</v>
      </c>
      <c r="I209" s="30">
        <f>VLOOKUP(Data!H197,original_projection,3,TRUE)</f>
        <v>-0.02</v>
      </c>
      <c r="J209" s="30">
        <f>VLOOKUP(Data!I197,original_projection,3,TRUE)</f>
        <v>0</v>
      </c>
      <c r="K209" s="30">
        <f>VLOOKUP(Data!J197,original_projection,3,TRUE)</f>
        <v>0.02</v>
      </c>
      <c r="L209" s="30">
        <f>VLOOKUP(Data!K197,original_projection,3,TRUE)</f>
        <v>0</v>
      </c>
      <c r="M209" s="30">
        <f>VLOOKUP(Data!L197,original_projection,3,TRUE)</f>
        <v>-0.01</v>
      </c>
      <c r="N209" s="30">
        <f>VLOOKUP(Data!M197,original_projection,3,TRUE)</f>
        <v>0.04</v>
      </c>
      <c r="O209" s="30">
        <f>VLOOKUP(Data!N197,original_projection,3,TRUE)</f>
        <v>0.04</v>
      </c>
      <c r="P209" s="30">
        <f>VLOOKUP(Data!O197,original_projection,3,TRUE)</f>
        <v>0.02</v>
      </c>
      <c r="Q209" s="30">
        <f>VLOOKUP(Data!P197,original_projection,3,TRUE)</f>
        <v>0.04</v>
      </c>
      <c r="R209" s="30">
        <f>VLOOKUP(Data!Q197,original_projection,3,TRUE)</f>
        <v>-0.02</v>
      </c>
      <c r="S209" s="30">
        <f>VLOOKUP(Data!R197,original_projection,3,TRUE)</f>
        <v>-0.02</v>
      </c>
      <c r="T209" s="30">
        <f>VLOOKUP(Data!S197,original_projection,3,TRUE)</f>
        <v>-0.02</v>
      </c>
      <c r="U209" s="30">
        <f>VLOOKUP(Data!T197,original_projection,3,TRUE)</f>
        <v>0</v>
      </c>
      <c r="V209" s="30">
        <f>VLOOKUP(Data!U197,original_projection,3,TRUE)</f>
        <v>-0.01</v>
      </c>
      <c r="X209">
        <f t="shared" ref="X209:X214" si="167">X208+1</f>
        <v>195</v>
      </c>
      <c r="Z209" s="31">
        <f t="shared" si="143"/>
        <v>2500000</v>
      </c>
      <c r="AA209" s="28">
        <f t="shared" si="144"/>
        <v>2481250</v>
      </c>
      <c r="AB209" s="28">
        <f t="shared" si="145"/>
        <v>2462640.625</v>
      </c>
      <c r="AC209" s="28">
        <f t="shared" si="146"/>
        <v>2444170.8203125</v>
      </c>
      <c r="AD209" s="28">
        <f t="shared" si="147"/>
        <v>2377322.7483769529</v>
      </c>
      <c r="AE209" s="28">
        <f t="shared" si="148"/>
        <v>2335897.8994864849</v>
      </c>
      <c r="AF209" s="28">
        <f t="shared" si="149"/>
        <v>2318378.6652403362</v>
      </c>
      <c r="AG209" s="28">
        <f t="shared" si="150"/>
        <v>2254971.008746013</v>
      </c>
      <c r="AH209" s="28">
        <f t="shared" si="151"/>
        <v>2238058.7261804179</v>
      </c>
      <c r="AI209" s="28">
        <f t="shared" si="152"/>
        <v>2265698.7514487463</v>
      </c>
      <c r="AJ209" s="28">
        <f t="shared" si="153"/>
        <v>2248706.0108128809</v>
      </c>
      <c r="AK209" s="28">
        <f t="shared" si="154"/>
        <v>2209522.3085744665</v>
      </c>
      <c r="AL209" s="28">
        <f t="shared" si="155"/>
        <v>2280668.9269105643</v>
      </c>
      <c r="AM209" s="28">
        <f t="shared" si="156"/>
        <v>2354106.4663570849</v>
      </c>
      <c r="AN209" s="28">
        <f t="shared" si="157"/>
        <v>2383179.6812165952</v>
      </c>
      <c r="AO209" s="28">
        <f t="shared" si="158"/>
        <v>2459918.0669517699</v>
      </c>
      <c r="AP209" s="28">
        <f t="shared" si="159"/>
        <v>2392639.3078206391</v>
      </c>
      <c r="AQ209" s="28">
        <f t="shared" si="160"/>
        <v>2327200.6227517449</v>
      </c>
      <c r="AR209" s="28">
        <f t="shared" si="161"/>
        <v>2263551.6857194849</v>
      </c>
      <c r="AS209" s="28">
        <f t="shared" si="162"/>
        <v>2246575.0480765891</v>
      </c>
      <c r="AT209" s="28">
        <f t="shared" si="163"/>
        <v>2207428.4778638547</v>
      </c>
      <c r="AU209" s="19"/>
      <c r="AV209" s="27">
        <f t="shared" si="165"/>
        <v>32</v>
      </c>
      <c r="AW209" s="19"/>
      <c r="AX209" s="46">
        <f t="shared" si="164"/>
        <v>351777.47492075909</v>
      </c>
    </row>
    <row r="210" spans="1:50" x14ac:dyDescent="0.2">
      <c r="A210">
        <f t="shared" si="166"/>
        <v>196</v>
      </c>
      <c r="C210" s="30">
        <f>VLOOKUP(Data!B198,original_projection,3,TRUE)</f>
        <v>0.04</v>
      </c>
      <c r="D210" s="30">
        <f>VLOOKUP(Data!C198,original_projection,3,TRUE)</f>
        <v>0</v>
      </c>
      <c r="E210" s="30">
        <f>VLOOKUP(Data!D198,original_projection,3,TRUE)</f>
        <v>-0.02</v>
      </c>
      <c r="F210" s="30">
        <f>VLOOKUP(Data!E198,original_projection,3,TRUE)</f>
        <v>0.04</v>
      </c>
      <c r="G210" s="30">
        <f>VLOOKUP(Data!F198,original_projection,3,TRUE)</f>
        <v>0.02</v>
      </c>
      <c r="H210" s="30">
        <f>VLOOKUP(Data!G198,original_projection,3,TRUE)</f>
        <v>0.02</v>
      </c>
      <c r="I210" s="30">
        <f>VLOOKUP(Data!H198,original_projection,3,TRUE)</f>
        <v>-0.02</v>
      </c>
      <c r="J210" s="30">
        <f>VLOOKUP(Data!I198,original_projection,3,TRUE)</f>
        <v>-0.02</v>
      </c>
      <c r="K210" s="30">
        <f>VLOOKUP(Data!J198,original_projection,3,TRUE)</f>
        <v>0.02</v>
      </c>
      <c r="L210" s="30">
        <f>VLOOKUP(Data!K198,original_projection,3,TRUE)</f>
        <v>0</v>
      </c>
      <c r="M210" s="30">
        <f>VLOOKUP(Data!L198,original_projection,3,TRUE)</f>
        <v>-0.02</v>
      </c>
      <c r="N210" s="30">
        <f>VLOOKUP(Data!M198,original_projection,3,TRUE)</f>
        <v>-0.02</v>
      </c>
      <c r="O210" s="30">
        <f>VLOOKUP(Data!N198,original_projection,3,TRUE)</f>
        <v>0.02</v>
      </c>
      <c r="P210" s="30">
        <f>VLOOKUP(Data!O198,original_projection,3,TRUE)</f>
        <v>0.04</v>
      </c>
      <c r="Q210" s="30">
        <f>VLOOKUP(Data!P198,original_projection,3,TRUE)</f>
        <v>0</v>
      </c>
      <c r="R210" s="30">
        <f>VLOOKUP(Data!Q198,original_projection,3,TRUE)</f>
        <v>0.04</v>
      </c>
      <c r="S210" s="30">
        <f>VLOOKUP(Data!R198,original_projection,3,TRUE)</f>
        <v>0.04</v>
      </c>
      <c r="T210" s="30">
        <f>VLOOKUP(Data!S198,original_projection,3,TRUE)</f>
        <v>-0.02</v>
      </c>
      <c r="U210" s="30">
        <f>VLOOKUP(Data!T198,original_projection,3,TRUE)</f>
        <v>-0.02</v>
      </c>
      <c r="V210" s="30">
        <f>VLOOKUP(Data!U198,original_projection,3,TRUE)</f>
        <v>-0.02</v>
      </c>
      <c r="X210">
        <f t="shared" si="167"/>
        <v>196</v>
      </c>
      <c r="Z210" s="31">
        <f t="shared" si="143"/>
        <v>2500000</v>
      </c>
      <c r="AA210" s="28">
        <f t="shared" si="144"/>
        <v>2580500</v>
      </c>
      <c r="AB210" s="28">
        <f t="shared" si="145"/>
        <v>2561146.25</v>
      </c>
      <c r="AC210" s="28">
        <f t="shared" si="146"/>
        <v>2491098.9000625005</v>
      </c>
      <c r="AD210" s="28">
        <f t="shared" si="147"/>
        <v>2571312.2846445129</v>
      </c>
      <c r="AE210" s="28">
        <f t="shared" si="148"/>
        <v>2603067.9913598727</v>
      </c>
      <c r="AF210" s="28">
        <f t="shared" si="149"/>
        <v>2635215.8810531674</v>
      </c>
      <c r="AG210" s="28">
        <f t="shared" si="150"/>
        <v>2563142.7267063633</v>
      </c>
      <c r="AH210" s="28">
        <f t="shared" si="151"/>
        <v>2493040.7731309445</v>
      </c>
      <c r="AI210" s="28">
        <f t="shared" si="152"/>
        <v>2523829.8266791119</v>
      </c>
      <c r="AJ210" s="28">
        <f t="shared" si="153"/>
        <v>2504901.1029790188</v>
      </c>
      <c r="AK210" s="28">
        <f t="shared" si="154"/>
        <v>2436392.0578125427</v>
      </c>
      <c r="AL210" s="28">
        <f t="shared" si="155"/>
        <v>2369756.7350313696</v>
      </c>
      <c r="AM210" s="28">
        <f t="shared" si="156"/>
        <v>2399023.2307090075</v>
      </c>
      <c r="AN210" s="28">
        <f t="shared" si="157"/>
        <v>2476271.7787378374</v>
      </c>
      <c r="AO210" s="28">
        <f t="shared" si="158"/>
        <v>2457699.7403973038</v>
      </c>
      <c r="AP210" s="28">
        <f t="shared" si="159"/>
        <v>2536837.6720380969</v>
      </c>
      <c r="AQ210" s="28">
        <f t="shared" si="160"/>
        <v>2618523.8450777237</v>
      </c>
      <c r="AR210" s="28">
        <f t="shared" si="161"/>
        <v>2546907.2179148481</v>
      </c>
      <c r="AS210" s="28">
        <f t="shared" si="162"/>
        <v>2477249.3055048771</v>
      </c>
      <c r="AT210" s="28">
        <f t="shared" si="163"/>
        <v>2409496.5369993187</v>
      </c>
      <c r="AU210" s="19"/>
      <c r="AV210" s="27">
        <f t="shared" si="165"/>
        <v>103</v>
      </c>
      <c r="AW210" s="19"/>
      <c r="AX210" s="46">
        <f t="shared" si="164"/>
        <v>379763.83267132303</v>
      </c>
    </row>
    <row r="211" spans="1:50" x14ac:dyDescent="0.2">
      <c r="A211">
        <f t="shared" si="166"/>
        <v>197</v>
      </c>
      <c r="C211" s="30">
        <f>VLOOKUP(Data!B199,original_projection,3,TRUE)</f>
        <v>-0.02</v>
      </c>
      <c r="D211" s="30">
        <f>VLOOKUP(Data!C199,original_projection,3,TRUE)</f>
        <v>0</v>
      </c>
      <c r="E211" s="30">
        <f>VLOOKUP(Data!D199,original_projection,3,TRUE)</f>
        <v>0</v>
      </c>
      <c r="F211" s="30">
        <f>VLOOKUP(Data!E199,original_projection,3,TRUE)</f>
        <v>0</v>
      </c>
      <c r="G211" s="30">
        <f>VLOOKUP(Data!F199,original_projection,3,TRUE)</f>
        <v>0.02</v>
      </c>
      <c r="H211" s="30">
        <f>VLOOKUP(Data!G199,original_projection,3,TRUE)</f>
        <v>0.02</v>
      </c>
      <c r="I211" s="30">
        <f>VLOOKUP(Data!H199,original_projection,3,TRUE)</f>
        <v>-0.02</v>
      </c>
      <c r="J211" s="30">
        <f>VLOOKUP(Data!I199,original_projection,3,TRUE)</f>
        <v>0.04</v>
      </c>
      <c r="K211" s="30">
        <f>VLOOKUP(Data!J199,original_projection,3,TRUE)</f>
        <v>0</v>
      </c>
      <c r="L211" s="30">
        <f>VLOOKUP(Data!K199,original_projection,3,TRUE)</f>
        <v>0.04</v>
      </c>
      <c r="M211" s="30">
        <f>VLOOKUP(Data!L199,original_projection,3,TRUE)</f>
        <v>0.02</v>
      </c>
      <c r="N211" s="30">
        <f>VLOOKUP(Data!M199,original_projection,3,TRUE)</f>
        <v>0.04</v>
      </c>
      <c r="O211" s="30">
        <f>VLOOKUP(Data!N199,original_projection,3,TRUE)</f>
        <v>0</v>
      </c>
      <c r="P211" s="30">
        <f>VLOOKUP(Data!O199,original_projection,3,TRUE)</f>
        <v>-0.01</v>
      </c>
      <c r="Q211" s="30">
        <f>VLOOKUP(Data!P199,original_projection,3,TRUE)</f>
        <v>0.04</v>
      </c>
      <c r="R211" s="30">
        <f>VLOOKUP(Data!Q199,original_projection,3,TRUE)</f>
        <v>0.04</v>
      </c>
      <c r="S211" s="30">
        <f>VLOOKUP(Data!R199,original_projection,3,TRUE)</f>
        <v>0</v>
      </c>
      <c r="T211" s="30">
        <f>VLOOKUP(Data!S199,original_projection,3,TRUE)</f>
        <v>0</v>
      </c>
      <c r="U211" s="30">
        <f>VLOOKUP(Data!T199,original_projection,3,TRUE)</f>
        <v>0.02</v>
      </c>
      <c r="V211" s="30">
        <f>VLOOKUP(Data!U199,original_projection,3,TRUE)</f>
        <v>0.02</v>
      </c>
      <c r="X211">
        <f t="shared" si="167"/>
        <v>197</v>
      </c>
      <c r="Z211" s="31">
        <f t="shared" si="143"/>
        <v>2500000</v>
      </c>
      <c r="AA211" s="28">
        <f t="shared" si="144"/>
        <v>2431625</v>
      </c>
      <c r="AB211" s="28">
        <f t="shared" si="145"/>
        <v>2413387.8125</v>
      </c>
      <c r="AC211" s="28">
        <f t="shared" si="146"/>
        <v>2395287.4039062499</v>
      </c>
      <c r="AD211" s="28">
        <f t="shared" si="147"/>
        <v>2377322.7483769529</v>
      </c>
      <c r="AE211" s="28">
        <f t="shared" si="148"/>
        <v>2406682.6843194086</v>
      </c>
      <c r="AF211" s="28">
        <f t="shared" si="149"/>
        <v>2436405.2154707536</v>
      </c>
      <c r="AG211" s="28">
        <f t="shared" si="150"/>
        <v>2369769.5328276288</v>
      </c>
      <c r="AH211" s="28">
        <f t="shared" si="151"/>
        <v>2446076.1117846784</v>
      </c>
      <c r="AI211" s="28">
        <f t="shared" si="152"/>
        <v>2427730.5409462936</v>
      </c>
      <c r="AJ211" s="28">
        <f t="shared" si="153"/>
        <v>2505903.4643647647</v>
      </c>
      <c r="AK211" s="28">
        <f t="shared" si="154"/>
        <v>2536851.37214967</v>
      </c>
      <c r="AL211" s="28">
        <f t="shared" si="155"/>
        <v>2618537.9863328896</v>
      </c>
      <c r="AM211" s="28">
        <f t="shared" si="156"/>
        <v>2598898.9514353932</v>
      </c>
      <c r="AN211" s="28">
        <f t="shared" si="157"/>
        <v>2553613.1372066312</v>
      </c>
      <c r="AO211" s="28">
        <f t="shared" si="158"/>
        <v>2635839.4802246848</v>
      </c>
      <c r="AP211" s="28">
        <f t="shared" si="159"/>
        <v>2720713.5114879198</v>
      </c>
      <c r="AQ211" s="28">
        <f t="shared" si="160"/>
        <v>2700308.1601517606</v>
      </c>
      <c r="AR211" s="28">
        <f t="shared" si="161"/>
        <v>2680055.8489506226</v>
      </c>
      <c r="AS211" s="28">
        <f t="shared" si="162"/>
        <v>2713154.538685163</v>
      </c>
      <c r="AT211" s="28">
        <f t="shared" si="163"/>
        <v>2746661.997237925</v>
      </c>
      <c r="AU211" s="19"/>
      <c r="AV211" s="27">
        <f t="shared" si="165"/>
        <v>179</v>
      </c>
      <c r="AW211" s="19"/>
      <c r="AX211" s="46">
        <f t="shared" si="164"/>
        <v>383235.4571664437</v>
      </c>
    </row>
    <row r="212" spans="1:50" x14ac:dyDescent="0.2">
      <c r="A212">
        <f t="shared" si="166"/>
        <v>198</v>
      </c>
      <c r="C212" s="30">
        <f>VLOOKUP(Data!B200,original_projection,3,TRUE)</f>
        <v>-0.01</v>
      </c>
      <c r="D212" s="30">
        <f>VLOOKUP(Data!C200,original_projection,3,TRUE)</f>
        <v>0</v>
      </c>
      <c r="E212" s="30">
        <f>VLOOKUP(Data!D200,original_projection,3,TRUE)</f>
        <v>0.02</v>
      </c>
      <c r="F212" s="30">
        <f>VLOOKUP(Data!E200,original_projection,3,TRUE)</f>
        <v>-0.02</v>
      </c>
      <c r="G212" s="30">
        <f>VLOOKUP(Data!F200,original_projection,3,TRUE)</f>
        <v>-0.02</v>
      </c>
      <c r="H212" s="30">
        <f>VLOOKUP(Data!G200,original_projection,3,TRUE)</f>
        <v>0.04</v>
      </c>
      <c r="I212" s="30">
        <f>VLOOKUP(Data!H200,original_projection,3,TRUE)</f>
        <v>-0.01</v>
      </c>
      <c r="J212" s="30">
        <f>VLOOKUP(Data!I200,original_projection,3,TRUE)</f>
        <v>0.02</v>
      </c>
      <c r="K212" s="30">
        <f>VLOOKUP(Data!J200,original_projection,3,TRUE)</f>
        <v>0.02</v>
      </c>
      <c r="L212" s="30">
        <f>VLOOKUP(Data!K200,original_projection,3,TRUE)</f>
        <v>0</v>
      </c>
      <c r="M212" s="30">
        <f>VLOOKUP(Data!L200,original_projection,3,TRUE)</f>
        <v>0</v>
      </c>
      <c r="N212" s="30">
        <f>VLOOKUP(Data!M200,original_projection,3,TRUE)</f>
        <v>0</v>
      </c>
      <c r="O212" s="30">
        <f>VLOOKUP(Data!N200,original_projection,3,TRUE)</f>
        <v>0.02</v>
      </c>
      <c r="P212" s="30">
        <f>VLOOKUP(Data!O200,original_projection,3,TRUE)</f>
        <v>-0.02</v>
      </c>
      <c r="Q212" s="30">
        <f>VLOOKUP(Data!P200,original_projection,3,TRUE)</f>
        <v>0.04</v>
      </c>
      <c r="R212" s="30">
        <f>VLOOKUP(Data!Q200,original_projection,3,TRUE)</f>
        <v>-0.01</v>
      </c>
      <c r="S212" s="30">
        <f>VLOOKUP(Data!R200,original_projection,3,TRUE)</f>
        <v>0.02</v>
      </c>
      <c r="T212" s="30">
        <f>VLOOKUP(Data!S200,original_projection,3,TRUE)</f>
        <v>-0.02</v>
      </c>
      <c r="U212" s="30">
        <f>VLOOKUP(Data!T200,original_projection,3,TRUE)</f>
        <v>0</v>
      </c>
      <c r="V212" s="30">
        <f>VLOOKUP(Data!U200,original_projection,3,TRUE)</f>
        <v>-0.01</v>
      </c>
      <c r="X212">
        <f t="shared" si="167"/>
        <v>198</v>
      </c>
      <c r="Z212" s="31">
        <f t="shared" si="143"/>
        <v>2500000</v>
      </c>
      <c r="AA212" s="28">
        <f t="shared" si="144"/>
        <v>2456437.5</v>
      </c>
      <c r="AB212" s="28">
        <f t="shared" si="145"/>
        <v>2438014.21875</v>
      </c>
      <c r="AC212" s="28">
        <f t="shared" si="146"/>
        <v>2468123.6943515623</v>
      </c>
      <c r="AD212" s="28">
        <f t="shared" si="147"/>
        <v>2400620.5113110468</v>
      </c>
      <c r="AE212" s="28">
        <f t="shared" si="148"/>
        <v>2334963.5403266894</v>
      </c>
      <c r="AF212" s="28">
        <f t="shared" si="149"/>
        <v>2410149.3663252089</v>
      </c>
      <c r="AG212" s="28">
        <f t="shared" si="150"/>
        <v>2368152.5136169922</v>
      </c>
      <c r="AH212" s="28">
        <f t="shared" si="151"/>
        <v>2397399.197160162</v>
      </c>
      <c r="AI212" s="28">
        <f t="shared" si="152"/>
        <v>2427007.0772450902</v>
      </c>
      <c r="AJ212" s="28">
        <f t="shared" si="153"/>
        <v>2408804.5241657519</v>
      </c>
      <c r="AK212" s="28">
        <f t="shared" si="154"/>
        <v>2390738.4902345086</v>
      </c>
      <c r="AL212" s="28">
        <f t="shared" si="155"/>
        <v>2372807.9515577499</v>
      </c>
      <c r="AM212" s="28">
        <f t="shared" si="156"/>
        <v>2402112.1297594882</v>
      </c>
      <c r="AN212" s="28">
        <f t="shared" si="157"/>
        <v>2336414.3630105662</v>
      </c>
      <c r="AO212" s="28">
        <f t="shared" si="158"/>
        <v>2411646.9054995067</v>
      </c>
      <c r="AP212" s="28">
        <f t="shared" si="159"/>
        <v>2369623.9581711781</v>
      </c>
      <c r="AQ212" s="28">
        <f t="shared" si="160"/>
        <v>2398888.8140545925</v>
      </c>
      <c r="AR212" s="28">
        <f t="shared" si="161"/>
        <v>2333279.2049901993</v>
      </c>
      <c r="AS212" s="28">
        <f t="shared" si="162"/>
        <v>2315779.6109527731</v>
      </c>
      <c r="AT212" s="28">
        <f t="shared" si="163"/>
        <v>2275427.1512319213</v>
      </c>
      <c r="AU212" s="19"/>
      <c r="AV212" s="27">
        <f t="shared" si="165"/>
        <v>62</v>
      </c>
      <c r="AW212" s="19"/>
      <c r="AX212" s="46">
        <f t="shared" si="164"/>
        <v>360577.25986938272</v>
      </c>
    </row>
    <row r="213" spans="1:50" x14ac:dyDescent="0.2">
      <c r="A213">
        <f t="shared" si="166"/>
        <v>199</v>
      </c>
      <c r="C213" s="30">
        <f>VLOOKUP(Data!B201,original_projection,3,TRUE)</f>
        <v>-0.01</v>
      </c>
      <c r="D213" s="30">
        <f>VLOOKUP(Data!C201,original_projection,3,TRUE)</f>
        <v>0.02</v>
      </c>
      <c r="E213" s="30">
        <f>VLOOKUP(Data!D201,original_projection,3,TRUE)</f>
        <v>-0.01</v>
      </c>
      <c r="F213" s="30">
        <f>VLOOKUP(Data!E201,original_projection,3,TRUE)</f>
        <v>0</v>
      </c>
      <c r="G213" s="30">
        <f>VLOOKUP(Data!F201,original_projection,3,TRUE)</f>
        <v>-0.02</v>
      </c>
      <c r="H213" s="30">
        <f>VLOOKUP(Data!G201,original_projection,3,TRUE)</f>
        <v>0.04</v>
      </c>
      <c r="I213" s="30">
        <f>VLOOKUP(Data!H201,original_projection,3,TRUE)</f>
        <v>-0.02</v>
      </c>
      <c r="J213" s="30">
        <f>VLOOKUP(Data!I201,original_projection,3,TRUE)</f>
        <v>0.04</v>
      </c>
      <c r="K213" s="30">
        <f>VLOOKUP(Data!J201,original_projection,3,TRUE)</f>
        <v>0.02</v>
      </c>
      <c r="L213" s="30">
        <f>VLOOKUP(Data!K201,original_projection,3,TRUE)</f>
        <v>-0.01</v>
      </c>
      <c r="M213" s="30">
        <f>VLOOKUP(Data!L201,original_projection,3,TRUE)</f>
        <v>-0.02</v>
      </c>
      <c r="N213" s="30">
        <f>VLOOKUP(Data!M201,original_projection,3,TRUE)</f>
        <v>0</v>
      </c>
      <c r="O213" s="30">
        <f>VLOOKUP(Data!N201,original_projection,3,TRUE)</f>
        <v>0</v>
      </c>
      <c r="P213" s="30">
        <f>VLOOKUP(Data!O201,original_projection,3,TRUE)</f>
        <v>-0.02</v>
      </c>
      <c r="Q213" s="30">
        <f>VLOOKUP(Data!P201,original_projection,3,TRUE)</f>
        <v>0.04</v>
      </c>
      <c r="R213" s="30">
        <f>VLOOKUP(Data!Q201,original_projection,3,TRUE)</f>
        <v>0</v>
      </c>
      <c r="S213" s="30">
        <f>VLOOKUP(Data!R201,original_projection,3,TRUE)</f>
        <v>-0.01</v>
      </c>
      <c r="T213" s="30">
        <f>VLOOKUP(Data!S201,original_projection,3,TRUE)</f>
        <v>0.02</v>
      </c>
      <c r="U213" s="30">
        <f>VLOOKUP(Data!T201,original_projection,3,TRUE)</f>
        <v>-0.01</v>
      </c>
      <c r="V213" s="30">
        <f>VLOOKUP(Data!U201,original_projection,3,TRUE)</f>
        <v>-0.02</v>
      </c>
      <c r="X213">
        <f t="shared" si="167"/>
        <v>199</v>
      </c>
      <c r="Z213" s="31">
        <f t="shared" si="143"/>
        <v>2500000</v>
      </c>
      <c r="AA213" s="28">
        <f t="shared" si="144"/>
        <v>2456437.5</v>
      </c>
      <c r="AB213" s="28">
        <f t="shared" si="145"/>
        <v>2486774.5031250003</v>
      </c>
      <c r="AC213" s="28">
        <f t="shared" si="146"/>
        <v>2443442.4574080473</v>
      </c>
      <c r="AD213" s="28">
        <f t="shared" si="147"/>
        <v>2425116.6389774871</v>
      </c>
      <c r="AE213" s="28">
        <f t="shared" si="148"/>
        <v>2358789.6989014526</v>
      </c>
      <c r="AF213" s="28">
        <f t="shared" si="149"/>
        <v>2434742.7272060798</v>
      </c>
      <c r="AG213" s="28">
        <f t="shared" si="150"/>
        <v>2368152.5136169936</v>
      </c>
      <c r="AH213" s="28">
        <f t="shared" si="151"/>
        <v>2444407.024555461</v>
      </c>
      <c r="AI213" s="28">
        <f t="shared" si="152"/>
        <v>2474595.4513087212</v>
      </c>
      <c r="AJ213" s="28">
        <f t="shared" si="153"/>
        <v>2431475.6255696667</v>
      </c>
      <c r="AK213" s="28">
        <f t="shared" si="154"/>
        <v>2364974.7672103364</v>
      </c>
      <c r="AL213" s="28">
        <f t="shared" si="155"/>
        <v>2347237.4564562589</v>
      </c>
      <c r="AM213" s="28">
        <f t="shared" si="156"/>
        <v>2329633.1755328369</v>
      </c>
      <c r="AN213" s="28">
        <f t="shared" si="157"/>
        <v>2265917.7081820136</v>
      </c>
      <c r="AO213" s="28">
        <f t="shared" si="158"/>
        <v>2338880.2583854748</v>
      </c>
      <c r="AP213" s="28">
        <f t="shared" si="159"/>
        <v>2321338.6564475838</v>
      </c>
      <c r="AQ213" s="28">
        <f t="shared" si="160"/>
        <v>2280889.3303589849</v>
      </c>
      <c r="AR213" s="28">
        <f t="shared" si="161"/>
        <v>2309058.3135889187</v>
      </c>
      <c r="AS213" s="28">
        <f t="shared" si="162"/>
        <v>2268822.9724746319</v>
      </c>
      <c r="AT213" s="28">
        <f t="shared" si="163"/>
        <v>2206770.6641774504</v>
      </c>
      <c r="AU213" s="19"/>
      <c r="AV213" s="27">
        <f t="shared" si="165"/>
        <v>31</v>
      </c>
      <c r="AW213" s="19"/>
      <c r="AX213" s="46">
        <f t="shared" si="164"/>
        <v>357864.91770894243</v>
      </c>
    </row>
    <row r="214" spans="1:50" x14ac:dyDescent="0.2">
      <c r="A214">
        <f t="shared" si="166"/>
        <v>200</v>
      </c>
      <c r="C214" s="30">
        <f>VLOOKUP(Data!B202,original_projection,3,TRUE)</f>
        <v>-0.02</v>
      </c>
      <c r="D214" s="30">
        <f>VLOOKUP(Data!C202,original_projection,3,TRUE)</f>
        <v>-0.02</v>
      </c>
      <c r="E214" s="30">
        <f>VLOOKUP(Data!D202,original_projection,3,TRUE)</f>
        <v>0</v>
      </c>
      <c r="F214" s="30">
        <f>VLOOKUP(Data!E202,original_projection,3,TRUE)</f>
        <v>0.04</v>
      </c>
      <c r="G214" s="30">
        <f>VLOOKUP(Data!F202,original_projection,3,TRUE)</f>
        <v>-0.01</v>
      </c>
      <c r="H214" s="30">
        <f>VLOOKUP(Data!G202,original_projection,3,TRUE)</f>
        <v>0</v>
      </c>
      <c r="I214" s="30">
        <f>VLOOKUP(Data!H202,original_projection,3,TRUE)</f>
        <v>0.02</v>
      </c>
      <c r="J214" s="30">
        <f>VLOOKUP(Data!I202,original_projection,3,TRUE)</f>
        <v>-0.01</v>
      </c>
      <c r="K214" s="30">
        <f>VLOOKUP(Data!J202,original_projection,3,TRUE)</f>
        <v>-0.01</v>
      </c>
      <c r="L214" s="30">
        <f>VLOOKUP(Data!K202,original_projection,3,TRUE)</f>
        <v>0</v>
      </c>
      <c r="M214" s="30">
        <f>VLOOKUP(Data!L202,original_projection,3,TRUE)</f>
        <v>0</v>
      </c>
      <c r="N214" s="30">
        <f>VLOOKUP(Data!M202,original_projection,3,TRUE)</f>
        <v>-0.02</v>
      </c>
      <c r="O214" s="30">
        <f>VLOOKUP(Data!N202,original_projection,3,TRUE)</f>
        <v>-0.02</v>
      </c>
      <c r="P214" s="30">
        <f>VLOOKUP(Data!O202,original_projection,3,TRUE)</f>
        <v>-0.02</v>
      </c>
      <c r="Q214" s="30">
        <f>VLOOKUP(Data!P202,original_projection,3,TRUE)</f>
        <v>-0.01</v>
      </c>
      <c r="R214" s="30">
        <f>VLOOKUP(Data!Q202,original_projection,3,TRUE)</f>
        <v>-0.01</v>
      </c>
      <c r="S214" s="30">
        <f>VLOOKUP(Data!R202,original_projection,3,TRUE)</f>
        <v>-0.02</v>
      </c>
      <c r="T214" s="30">
        <f>VLOOKUP(Data!S202,original_projection,3,TRUE)</f>
        <v>0</v>
      </c>
      <c r="U214" s="30">
        <f>VLOOKUP(Data!T202,original_projection,3,TRUE)</f>
        <v>0</v>
      </c>
      <c r="V214" s="30">
        <f>VLOOKUP(Data!U202,original_projection,3,TRUE)</f>
        <v>-0.01</v>
      </c>
      <c r="X214">
        <f t="shared" si="167"/>
        <v>200</v>
      </c>
      <c r="Z214" s="31">
        <f t="shared" si="143"/>
        <v>2500000</v>
      </c>
      <c r="AA214" s="28">
        <f t="shared" si="144"/>
        <v>2431625</v>
      </c>
      <c r="AB214" s="28">
        <f t="shared" si="145"/>
        <v>2365120.0562499999</v>
      </c>
      <c r="AC214" s="28">
        <f t="shared" si="146"/>
        <v>2347381.6558281248</v>
      </c>
      <c r="AD214" s="28">
        <f t="shared" si="147"/>
        <v>2422967.3451457908</v>
      </c>
      <c r="AE214" s="28">
        <f t="shared" si="148"/>
        <v>2380747.1391566251</v>
      </c>
      <c r="AF214" s="28">
        <f t="shared" si="149"/>
        <v>2362891.5356129506</v>
      </c>
      <c r="AG214" s="28">
        <f t="shared" si="150"/>
        <v>2392073.2460777708</v>
      </c>
      <c r="AH214" s="28">
        <f t="shared" si="151"/>
        <v>2350391.3697648658</v>
      </c>
      <c r="AI214" s="28">
        <f t="shared" si="152"/>
        <v>2309435.8001467129</v>
      </c>
      <c r="AJ214" s="28">
        <f t="shared" si="153"/>
        <v>2292115.0316456128</v>
      </c>
      <c r="AK214" s="28">
        <f t="shared" si="154"/>
        <v>2274924.168908271</v>
      </c>
      <c r="AL214" s="28">
        <f t="shared" si="155"/>
        <v>2212704.9928886299</v>
      </c>
      <c r="AM214" s="28">
        <f t="shared" si="156"/>
        <v>2152187.5113331261</v>
      </c>
      <c r="AN214" s="28">
        <f t="shared" si="157"/>
        <v>2093325.1828981652</v>
      </c>
      <c r="AO214" s="28">
        <f t="shared" si="158"/>
        <v>2056848.9915861648</v>
      </c>
      <c r="AP214" s="28">
        <f t="shared" si="159"/>
        <v>2021008.3979077758</v>
      </c>
      <c r="AQ214" s="28">
        <f t="shared" si="160"/>
        <v>1965733.8182249982</v>
      </c>
      <c r="AR214" s="28">
        <f t="shared" si="161"/>
        <v>1950990.8145883109</v>
      </c>
      <c r="AS214" s="28">
        <f t="shared" si="162"/>
        <v>1936358.3834788986</v>
      </c>
      <c r="AT214" s="28">
        <f t="shared" si="163"/>
        <v>1902617.3386467788</v>
      </c>
      <c r="AU214" s="19"/>
      <c r="AV214" s="27">
        <f t="shared" si="165"/>
        <v>3</v>
      </c>
      <c r="AW214" s="19"/>
      <c r="AX214" s="46">
        <f t="shared" si="164"/>
        <v>334167.1116883342</v>
      </c>
    </row>
    <row r="216" spans="1:50" x14ac:dyDescent="0.2">
      <c r="B216" s="32" t="s">
        <v>22</v>
      </c>
      <c r="C216" s="39">
        <f>MAX(C15:C214)</f>
        <v>0.04</v>
      </c>
      <c r="D216" s="39">
        <f t="shared" ref="D216:V216" si="168">MAX(D15:D214)</f>
        <v>0.04</v>
      </c>
      <c r="E216" s="39">
        <f t="shared" si="168"/>
        <v>0.04</v>
      </c>
      <c r="F216" s="39">
        <f t="shared" si="168"/>
        <v>0.04</v>
      </c>
      <c r="G216" s="39">
        <f t="shared" si="168"/>
        <v>0.04</v>
      </c>
      <c r="H216" s="39">
        <f t="shared" si="168"/>
        <v>0.04</v>
      </c>
      <c r="I216" s="39">
        <f t="shared" si="168"/>
        <v>0.04</v>
      </c>
      <c r="J216" s="39">
        <f t="shared" si="168"/>
        <v>0.04</v>
      </c>
      <c r="K216" s="39">
        <f t="shared" si="168"/>
        <v>0.04</v>
      </c>
      <c r="L216" s="39">
        <f t="shared" si="168"/>
        <v>0.04</v>
      </c>
      <c r="M216" s="39">
        <f t="shared" si="168"/>
        <v>0.04</v>
      </c>
      <c r="N216" s="39">
        <f t="shared" si="168"/>
        <v>0.04</v>
      </c>
      <c r="O216" s="39">
        <f t="shared" si="168"/>
        <v>0.04</v>
      </c>
      <c r="P216" s="39">
        <f t="shared" si="168"/>
        <v>0.04</v>
      </c>
      <c r="Q216" s="39">
        <f t="shared" si="168"/>
        <v>0.04</v>
      </c>
      <c r="R216" s="39">
        <f t="shared" si="168"/>
        <v>0.04</v>
      </c>
      <c r="S216" s="39">
        <f t="shared" si="168"/>
        <v>0.04</v>
      </c>
      <c r="T216" s="39">
        <f t="shared" si="168"/>
        <v>0.04</v>
      </c>
      <c r="U216" s="39">
        <f t="shared" si="168"/>
        <v>0.04</v>
      </c>
      <c r="V216" s="39">
        <f t="shared" si="168"/>
        <v>0.04</v>
      </c>
      <c r="W216" s="34"/>
    </row>
    <row r="217" spans="1:50" x14ac:dyDescent="0.2">
      <c r="B217" s="32" t="s">
        <v>23</v>
      </c>
      <c r="C217" s="39">
        <f>MIN(C15:C214)</f>
        <v>-0.02</v>
      </c>
      <c r="D217" s="39">
        <f t="shared" ref="D217:V217" si="169">MIN(D15:D214)</f>
        <v>-0.02</v>
      </c>
      <c r="E217" s="39">
        <f t="shared" si="169"/>
        <v>-0.02</v>
      </c>
      <c r="F217" s="39">
        <f t="shared" si="169"/>
        <v>-0.02</v>
      </c>
      <c r="G217" s="39">
        <f t="shared" si="169"/>
        <v>-0.02</v>
      </c>
      <c r="H217" s="39">
        <f t="shared" si="169"/>
        <v>-0.02</v>
      </c>
      <c r="I217" s="39">
        <f t="shared" si="169"/>
        <v>-0.02</v>
      </c>
      <c r="J217" s="39">
        <f t="shared" si="169"/>
        <v>-0.02</v>
      </c>
      <c r="K217" s="39">
        <f t="shared" si="169"/>
        <v>-0.02</v>
      </c>
      <c r="L217" s="39">
        <f t="shared" si="169"/>
        <v>-0.02</v>
      </c>
      <c r="M217" s="39">
        <f t="shared" si="169"/>
        <v>-0.02</v>
      </c>
      <c r="N217" s="39">
        <f t="shared" si="169"/>
        <v>-0.02</v>
      </c>
      <c r="O217" s="39">
        <f t="shared" si="169"/>
        <v>-0.02</v>
      </c>
      <c r="P217" s="39">
        <f t="shared" si="169"/>
        <v>-0.02</v>
      </c>
      <c r="Q217" s="39">
        <f t="shared" si="169"/>
        <v>-0.02</v>
      </c>
      <c r="R217" s="39">
        <f t="shared" si="169"/>
        <v>-0.02</v>
      </c>
      <c r="S217" s="39">
        <f t="shared" si="169"/>
        <v>-0.02</v>
      </c>
      <c r="T217" s="39">
        <f t="shared" si="169"/>
        <v>-0.02</v>
      </c>
      <c r="U217" s="39">
        <f t="shared" si="169"/>
        <v>-0.02</v>
      </c>
      <c r="V217" s="39">
        <f t="shared" si="169"/>
        <v>-0.02</v>
      </c>
    </row>
    <row r="218" spans="1:50" x14ac:dyDescent="0.2">
      <c r="B218" s="32" t="s">
        <v>6</v>
      </c>
      <c r="C218" s="39">
        <f>AVERAGE(C15:C214)</f>
        <v>3.7499999999999977E-3</v>
      </c>
      <c r="D218" s="39">
        <f t="shared" ref="D218:V218" si="170">AVERAGE(D15:D214)</f>
        <v>7.4000000000000029E-3</v>
      </c>
      <c r="E218" s="39">
        <f t="shared" si="170"/>
        <v>6.800000000000004E-3</v>
      </c>
      <c r="F218" s="39">
        <f t="shared" si="170"/>
        <v>4.749999999999999E-3</v>
      </c>
      <c r="G218" s="39">
        <f t="shared" si="170"/>
        <v>6.7000000000000028E-3</v>
      </c>
      <c r="H218" s="39">
        <f t="shared" si="170"/>
        <v>6.6000000000000026E-3</v>
      </c>
      <c r="I218" s="39">
        <f t="shared" si="170"/>
        <v>4.9000000000000007E-3</v>
      </c>
      <c r="J218" s="39">
        <f t="shared" si="170"/>
        <v>7.9000000000000042E-3</v>
      </c>
      <c r="K218" s="39">
        <f t="shared" si="170"/>
        <v>7.4000000000000047E-3</v>
      </c>
      <c r="L218" s="39">
        <f t="shared" si="170"/>
        <v>6.8500000000000037E-3</v>
      </c>
      <c r="M218" s="39">
        <f t="shared" si="170"/>
        <v>4.3500000000000006E-3</v>
      </c>
      <c r="N218" s="39">
        <f t="shared" si="170"/>
        <v>6.2500000000000012E-3</v>
      </c>
      <c r="O218" s="39">
        <f t="shared" si="170"/>
        <v>4.8500000000000019E-3</v>
      </c>
      <c r="P218" s="39">
        <f t="shared" si="170"/>
        <v>6.8000000000000031E-3</v>
      </c>
      <c r="Q218" s="39">
        <f t="shared" si="170"/>
        <v>7.3000000000000035E-3</v>
      </c>
      <c r="R218" s="39">
        <f t="shared" si="170"/>
        <v>6.8000000000000031E-3</v>
      </c>
      <c r="S218" s="39">
        <f t="shared" si="170"/>
        <v>5.5000000000000005E-3</v>
      </c>
      <c r="T218" s="39">
        <f t="shared" si="170"/>
        <v>5.000000000000001E-3</v>
      </c>
      <c r="U218" s="39">
        <f t="shared" si="170"/>
        <v>7.6500000000000032E-3</v>
      </c>
      <c r="V218" s="39">
        <f t="shared" si="170"/>
        <v>2.1999999999999962E-3</v>
      </c>
    </row>
    <row r="221" spans="1:50" x14ac:dyDescent="0.2">
      <c r="B221" s="32" t="s">
        <v>2</v>
      </c>
      <c r="C221" s="26">
        <f>$H$9</f>
        <v>6.0000000000000001E-3</v>
      </c>
      <c r="D221" s="26">
        <f t="shared" ref="D221:V221" si="171">$H$9</f>
        <v>6.0000000000000001E-3</v>
      </c>
      <c r="E221" s="26">
        <f t="shared" si="171"/>
        <v>6.0000000000000001E-3</v>
      </c>
      <c r="F221" s="26">
        <f t="shared" si="171"/>
        <v>6.0000000000000001E-3</v>
      </c>
      <c r="G221" s="26">
        <f t="shared" si="171"/>
        <v>6.0000000000000001E-3</v>
      </c>
      <c r="H221" s="26">
        <f t="shared" si="171"/>
        <v>6.0000000000000001E-3</v>
      </c>
      <c r="I221" s="26">
        <f t="shared" si="171"/>
        <v>6.0000000000000001E-3</v>
      </c>
      <c r="J221" s="26">
        <f t="shared" si="171"/>
        <v>6.0000000000000001E-3</v>
      </c>
      <c r="K221" s="26">
        <f t="shared" si="171"/>
        <v>6.0000000000000001E-3</v>
      </c>
      <c r="L221" s="26">
        <f t="shared" si="171"/>
        <v>6.0000000000000001E-3</v>
      </c>
      <c r="M221" s="26">
        <f t="shared" si="171"/>
        <v>6.0000000000000001E-3</v>
      </c>
      <c r="N221" s="26">
        <f t="shared" si="171"/>
        <v>6.0000000000000001E-3</v>
      </c>
      <c r="O221" s="26">
        <f t="shared" si="171"/>
        <v>6.0000000000000001E-3</v>
      </c>
      <c r="P221" s="26">
        <f t="shared" si="171"/>
        <v>6.0000000000000001E-3</v>
      </c>
      <c r="Q221" s="26">
        <f t="shared" si="171"/>
        <v>6.0000000000000001E-3</v>
      </c>
      <c r="R221" s="26">
        <f t="shared" si="171"/>
        <v>6.0000000000000001E-3</v>
      </c>
      <c r="S221" s="26">
        <f t="shared" si="171"/>
        <v>6.0000000000000001E-3</v>
      </c>
      <c r="T221" s="26">
        <f t="shared" si="171"/>
        <v>6.0000000000000001E-3</v>
      </c>
      <c r="U221" s="26">
        <f t="shared" si="171"/>
        <v>6.0000000000000001E-3</v>
      </c>
      <c r="V221" s="26">
        <f t="shared" si="171"/>
        <v>6.0000000000000001E-3</v>
      </c>
    </row>
    <row r="222" spans="1:50" x14ac:dyDescent="0.2">
      <c r="B222" s="35" t="s">
        <v>33</v>
      </c>
      <c r="C222" s="39" t="str">
        <f>IF(C218-C221&lt;0.5%,"OK","Check")</f>
        <v>OK</v>
      </c>
      <c r="D222" s="39" t="str">
        <f t="shared" ref="D222:V222" si="172">IF(D218-D221&lt;0.5%,"OK","Check")</f>
        <v>OK</v>
      </c>
      <c r="E222" s="39" t="str">
        <f t="shared" si="172"/>
        <v>OK</v>
      </c>
      <c r="F222" s="39" t="str">
        <f t="shared" si="172"/>
        <v>OK</v>
      </c>
      <c r="G222" s="39" t="str">
        <f t="shared" si="172"/>
        <v>OK</v>
      </c>
      <c r="H222" s="39" t="str">
        <f t="shared" si="172"/>
        <v>OK</v>
      </c>
      <c r="I222" s="39" t="str">
        <f t="shared" si="172"/>
        <v>OK</v>
      </c>
      <c r="J222" s="39" t="str">
        <f t="shared" si="172"/>
        <v>OK</v>
      </c>
      <c r="K222" s="39" t="str">
        <f t="shared" si="172"/>
        <v>OK</v>
      </c>
      <c r="L222" s="39" t="str">
        <f t="shared" si="172"/>
        <v>OK</v>
      </c>
      <c r="M222" s="39" t="str">
        <f t="shared" si="172"/>
        <v>OK</v>
      </c>
      <c r="N222" s="39" t="str">
        <f t="shared" si="172"/>
        <v>OK</v>
      </c>
      <c r="O222" s="39" t="str">
        <f t="shared" si="172"/>
        <v>OK</v>
      </c>
      <c r="P222" s="39" t="str">
        <f t="shared" si="172"/>
        <v>OK</v>
      </c>
      <c r="Q222" s="39" t="str">
        <f t="shared" si="172"/>
        <v>OK</v>
      </c>
      <c r="R222" s="39" t="str">
        <f t="shared" si="172"/>
        <v>OK</v>
      </c>
      <c r="S222" s="39" t="str">
        <f t="shared" si="172"/>
        <v>OK</v>
      </c>
      <c r="T222" s="39" t="str">
        <f t="shared" si="172"/>
        <v>OK</v>
      </c>
      <c r="U222" s="39" t="str">
        <f t="shared" si="172"/>
        <v>OK</v>
      </c>
      <c r="V222" s="39" t="str">
        <f t="shared" si="172"/>
        <v>OK</v>
      </c>
    </row>
  </sheetData>
  <sortState ref="AX15:AX214">
    <sortCondition ref="AX139"/>
  </sortState>
  <phoneticPr fontId="11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22"/>
  <sheetViews>
    <sheetView topLeftCell="C1" workbookViewId="0">
      <selection activeCell="AA9" sqref="AA9"/>
    </sheetView>
  </sheetViews>
  <sheetFormatPr defaultColWidth="8.85546875" defaultRowHeight="12.75" x14ac:dyDescent="0.2"/>
  <cols>
    <col min="1" max="1" width="11.140625" customWidth="1"/>
    <col min="2" max="2" width="8.85546875" bestFit="1" customWidth="1"/>
    <col min="3" max="3" width="6.85546875" customWidth="1"/>
    <col min="4" max="6" width="6.28515625" bestFit="1" customWidth="1"/>
    <col min="7" max="7" width="15.42578125" bestFit="1" customWidth="1"/>
    <col min="8" max="12" width="6.28515625" bestFit="1" customWidth="1"/>
    <col min="13" max="13" width="7.28515625" customWidth="1"/>
    <col min="14" max="14" width="6.28515625" bestFit="1" customWidth="1"/>
    <col min="15" max="15" width="6.7109375" bestFit="1" customWidth="1"/>
    <col min="16" max="21" width="6.28515625" bestFit="1" customWidth="1"/>
    <col min="22" max="22" width="8" bestFit="1" customWidth="1"/>
    <col min="23" max="23" width="6.42578125" customWidth="1"/>
    <col min="24" max="24" width="11.7109375" customWidth="1"/>
    <col min="25" max="25" width="5.28515625" customWidth="1"/>
    <col min="26" max="26" width="41.42578125" customWidth="1"/>
    <col min="27" max="46" width="11.28515625" bestFit="1" customWidth="1"/>
    <col min="47" max="47" width="7" customWidth="1"/>
    <col min="50" max="50" width="26.140625" bestFit="1" customWidth="1"/>
    <col min="52" max="52" width="25.7109375" customWidth="1"/>
    <col min="53" max="53" width="11.28515625" bestFit="1" customWidth="1"/>
  </cols>
  <sheetData>
    <row r="1" spans="1:56" ht="15.75" x14ac:dyDescent="0.25">
      <c r="A1" s="2" t="s">
        <v>46</v>
      </c>
      <c r="B1" s="2"/>
    </row>
    <row r="2" spans="1:56" ht="15.75" x14ac:dyDescent="0.25">
      <c r="A2" s="2"/>
      <c r="B2" s="2"/>
    </row>
    <row r="3" spans="1:56" x14ac:dyDescent="0.2">
      <c r="C3" s="32" t="s">
        <v>27</v>
      </c>
      <c r="D3" s="32" t="s">
        <v>28</v>
      </c>
      <c r="E3" s="32" t="s">
        <v>31</v>
      </c>
      <c r="M3" s="1"/>
      <c r="X3" s="1"/>
      <c r="Y3" s="1"/>
    </row>
    <row r="4" spans="1:56" ht="12.75" customHeight="1" x14ac:dyDescent="0.2">
      <c r="C4" s="42">
        <v>0</v>
      </c>
      <c r="D4" s="42">
        <v>0.2</v>
      </c>
      <c r="E4" s="36">
        <f>Parameters!E20</f>
        <v>-0.04</v>
      </c>
      <c r="H4" s="29">
        <f>(D4-C4)*E4</f>
        <v>-8.0000000000000002E-3</v>
      </c>
    </row>
    <row r="5" spans="1:56" x14ac:dyDescent="0.2">
      <c r="C5" s="42">
        <v>0.2</v>
      </c>
      <c r="D5" s="42">
        <v>0.4</v>
      </c>
      <c r="E5" s="36">
        <f>Parameters!E21</f>
        <v>0</v>
      </c>
      <c r="F5" s="14"/>
      <c r="H5" s="29">
        <f>(D5-C5)*E5</f>
        <v>0</v>
      </c>
      <c r="M5" s="14"/>
      <c r="O5" s="18"/>
      <c r="P5" s="1"/>
      <c r="Q5" s="1"/>
      <c r="X5" s="14"/>
      <c r="Y5" s="4"/>
      <c r="Z5" s="20" t="s">
        <v>50</v>
      </c>
      <c r="AA5" s="4">
        <f>'Current Investment Returns'!BA15</f>
        <v>372193.28147338243</v>
      </c>
      <c r="AB5" s="1"/>
      <c r="AC5" s="1"/>
    </row>
    <row r="6" spans="1:56" x14ac:dyDescent="0.2">
      <c r="C6" s="42">
        <v>0.4</v>
      </c>
      <c r="D6" s="42">
        <v>0.6</v>
      </c>
      <c r="E6" s="36">
        <f>Parameters!E22</f>
        <v>0.02</v>
      </c>
      <c r="F6" s="14"/>
      <c r="H6" s="29">
        <f>(D6-C6)*E6</f>
        <v>3.9999999999999992E-3</v>
      </c>
      <c r="O6" s="18"/>
      <c r="P6" s="1"/>
      <c r="Q6" s="1"/>
      <c r="Y6" s="18"/>
      <c r="Z6" s="20" t="s">
        <v>51</v>
      </c>
      <c r="AA6" s="4">
        <f>BA15</f>
        <v>370444.18274643167</v>
      </c>
      <c r="AB6" s="1"/>
      <c r="AC6" s="1"/>
    </row>
    <row r="7" spans="1:56" x14ac:dyDescent="0.2">
      <c r="C7" s="42">
        <v>0.6</v>
      </c>
      <c r="D7" s="42">
        <v>0.8</v>
      </c>
      <c r="E7" s="36">
        <f>Parameters!E23</f>
        <v>0.04</v>
      </c>
      <c r="H7" s="29">
        <f>(D7-C7)*E7</f>
        <v>8.0000000000000036E-3</v>
      </c>
      <c r="M7" s="14"/>
      <c r="O7" s="20"/>
      <c r="P7" s="4"/>
      <c r="Q7" s="4"/>
      <c r="R7" s="6"/>
      <c r="X7" s="14"/>
      <c r="Y7" s="14"/>
      <c r="Z7" t="s">
        <v>29</v>
      </c>
      <c r="AA7" s="4">
        <f>AA6-AA5</f>
        <v>-1749.0987269507605</v>
      </c>
      <c r="AB7" s="4" t="str">
        <f>IF(ROUND(AA7,3)&lt;&gt;0,"Error - Rerun goal seek","OK")</f>
        <v>Error - Rerun goal seek</v>
      </c>
      <c r="AC7" s="4"/>
    </row>
    <row r="8" spans="1:56" x14ac:dyDescent="0.2">
      <c r="C8" s="42">
        <v>0.8</v>
      </c>
      <c r="D8" s="42">
        <v>1</v>
      </c>
      <c r="E8" s="36">
        <f>Parameters!E24</f>
        <v>0.1</v>
      </c>
      <c r="H8" s="29">
        <f>(D8-C8)*E8</f>
        <v>1.9999999999999997E-2</v>
      </c>
      <c r="N8" s="9"/>
      <c r="O8" s="18"/>
      <c r="P8" s="17"/>
      <c r="Q8" s="12"/>
      <c r="R8" s="6"/>
      <c r="Z8" s="9"/>
      <c r="AA8" s="18"/>
      <c r="AB8" s="17"/>
      <c r="AC8" s="12"/>
    </row>
    <row r="9" spans="1:56" x14ac:dyDescent="0.2">
      <c r="C9" s="1"/>
      <c r="D9" s="15"/>
      <c r="G9" s="32" t="s">
        <v>32</v>
      </c>
      <c r="H9" s="38">
        <f>SUM(H4:H8)</f>
        <v>2.4E-2</v>
      </c>
      <c r="M9" s="14"/>
      <c r="O9" s="21"/>
      <c r="P9" s="13"/>
      <c r="Q9" s="12"/>
      <c r="Z9" t="s">
        <v>30</v>
      </c>
      <c r="AA9" s="40">
        <v>1.5440945233813652E-2</v>
      </c>
    </row>
    <row r="10" spans="1:56" x14ac:dyDescent="0.2">
      <c r="A10" s="1" t="s">
        <v>37</v>
      </c>
      <c r="D10" s="9"/>
      <c r="P10" s="10"/>
      <c r="Q10" s="6"/>
      <c r="X10" s="1" t="s">
        <v>38</v>
      </c>
    </row>
    <row r="11" spans="1:56" x14ac:dyDescent="0.2">
      <c r="C11" s="1"/>
      <c r="D11" s="9"/>
      <c r="Z11" s="1" t="s">
        <v>26</v>
      </c>
      <c r="AA11" s="9"/>
    </row>
    <row r="12" spans="1:56" x14ac:dyDescent="0.2">
      <c r="C12" s="1"/>
      <c r="D12" s="9"/>
      <c r="Z12" s="1"/>
      <c r="AA12" s="9"/>
    </row>
    <row r="13" spans="1:56" x14ac:dyDescent="0.2">
      <c r="A13" t="s">
        <v>17</v>
      </c>
      <c r="C13">
        <v>1</v>
      </c>
      <c r="D13">
        <f>C13+1</f>
        <v>2</v>
      </c>
      <c r="E13">
        <f t="shared" ref="E13:V13" si="0">D13+1</f>
        <v>3</v>
      </c>
      <c r="F13">
        <f t="shared" si="0"/>
        <v>4</v>
      </c>
      <c r="G13">
        <f t="shared" si="0"/>
        <v>5</v>
      </c>
      <c r="H13">
        <f t="shared" si="0"/>
        <v>6</v>
      </c>
      <c r="I13">
        <f t="shared" si="0"/>
        <v>7</v>
      </c>
      <c r="J13">
        <f t="shared" si="0"/>
        <v>8</v>
      </c>
      <c r="K13">
        <f t="shared" si="0"/>
        <v>9</v>
      </c>
      <c r="L13">
        <f t="shared" si="0"/>
        <v>10</v>
      </c>
      <c r="M13">
        <f t="shared" si="0"/>
        <v>11</v>
      </c>
      <c r="N13">
        <f t="shared" si="0"/>
        <v>12</v>
      </c>
      <c r="O13">
        <f t="shared" si="0"/>
        <v>13</v>
      </c>
      <c r="P13">
        <f t="shared" si="0"/>
        <v>14</v>
      </c>
      <c r="Q13">
        <f t="shared" si="0"/>
        <v>15</v>
      </c>
      <c r="R13">
        <f t="shared" si="0"/>
        <v>16</v>
      </c>
      <c r="S13">
        <f t="shared" si="0"/>
        <v>17</v>
      </c>
      <c r="T13">
        <f t="shared" si="0"/>
        <v>18</v>
      </c>
      <c r="U13">
        <f t="shared" si="0"/>
        <v>19</v>
      </c>
      <c r="V13">
        <f t="shared" si="0"/>
        <v>20</v>
      </c>
      <c r="X13" t="s">
        <v>17</v>
      </c>
      <c r="Z13">
        <v>0</v>
      </c>
      <c r="AA13">
        <f>C13</f>
        <v>1</v>
      </c>
      <c r="AB13">
        <f t="shared" ref="AB13:AT13" si="1">D13</f>
        <v>2</v>
      </c>
      <c r="AC13">
        <f t="shared" si="1"/>
        <v>3</v>
      </c>
      <c r="AD13">
        <f t="shared" si="1"/>
        <v>4</v>
      </c>
      <c r="AE13">
        <f t="shared" si="1"/>
        <v>5</v>
      </c>
      <c r="AF13">
        <f t="shared" si="1"/>
        <v>6</v>
      </c>
      <c r="AG13">
        <f t="shared" si="1"/>
        <v>7</v>
      </c>
      <c r="AH13">
        <f t="shared" si="1"/>
        <v>8</v>
      </c>
      <c r="AI13">
        <f t="shared" si="1"/>
        <v>9</v>
      </c>
      <c r="AJ13">
        <f t="shared" si="1"/>
        <v>10</v>
      </c>
      <c r="AK13">
        <f t="shared" si="1"/>
        <v>11</v>
      </c>
      <c r="AL13">
        <f t="shared" si="1"/>
        <v>12</v>
      </c>
      <c r="AM13">
        <f t="shared" si="1"/>
        <v>13</v>
      </c>
      <c r="AN13">
        <f t="shared" si="1"/>
        <v>14</v>
      </c>
      <c r="AO13">
        <f t="shared" si="1"/>
        <v>15</v>
      </c>
      <c r="AP13">
        <f t="shared" si="1"/>
        <v>16</v>
      </c>
      <c r="AQ13">
        <f t="shared" si="1"/>
        <v>17</v>
      </c>
      <c r="AR13">
        <f t="shared" si="1"/>
        <v>18</v>
      </c>
      <c r="AS13">
        <f t="shared" si="1"/>
        <v>19</v>
      </c>
      <c r="AT13">
        <f t="shared" si="1"/>
        <v>20</v>
      </c>
      <c r="AV13" s="1" t="s">
        <v>24</v>
      </c>
      <c r="AW13" s="1"/>
      <c r="AX13" s="1" t="s">
        <v>52</v>
      </c>
      <c r="AY13" s="22"/>
      <c r="AZ13" s="1" t="s">
        <v>25</v>
      </c>
    </row>
    <row r="14" spans="1:56" x14ac:dyDescent="0.2">
      <c r="A14" s="22" t="s">
        <v>21</v>
      </c>
      <c r="X14" s="22" t="s">
        <v>21</v>
      </c>
      <c r="BC14" s="1"/>
    </row>
    <row r="15" spans="1:56" x14ac:dyDescent="0.2">
      <c r="A15">
        <v>1</v>
      </c>
      <c r="C15" s="30">
        <f>IF(C$13&lt;=alternative_projection_initial_period,VLOOKUP(Data!B3,alternative_projection,3,TRUE),VLOOKUP(Data!B3,original_projection,3,TRUE))</f>
        <v>-0.04</v>
      </c>
      <c r="D15" s="30">
        <f>IF(D$13&lt;=alternative_projection_initial_period,VLOOKUP(Data!C3,alternative_projection,3,TRUE),VLOOKUP(Data!C3,original_projection,3,TRUE))</f>
        <v>-0.04</v>
      </c>
      <c r="E15" s="30">
        <f>IF(E$13&lt;=alternative_projection_initial_period,VLOOKUP(Data!D3,alternative_projection,3,TRUE),VLOOKUP(Data!D3,original_projection,3,TRUE))</f>
        <v>-0.04</v>
      </c>
      <c r="F15" s="30">
        <f>IF(F$13&lt;=alternative_projection_initial_period,VLOOKUP(Data!E3,alternative_projection,3,TRUE),VLOOKUP(Data!E3,original_projection,3,TRUE))</f>
        <v>0</v>
      </c>
      <c r="G15" s="30">
        <f>IF(G$13&lt;=alternative_projection_initial_period,VLOOKUP(Data!F3,alternative_projection,3,TRUE),VLOOKUP(Data!F3,original_projection,3,TRUE))</f>
        <v>0.02</v>
      </c>
      <c r="H15" s="30">
        <f>IF(H$13&lt;=alternative_projection_initial_period,VLOOKUP(Data!G3,alternative_projection,3,TRUE),VLOOKUP(Data!G3,original_projection,3,TRUE))</f>
        <v>-0.01</v>
      </c>
      <c r="I15" s="30">
        <f>IF(I$13&lt;=alternative_projection_initial_period,VLOOKUP(Data!H3,alternative_projection,3,TRUE),VLOOKUP(Data!H3,original_projection,3,TRUE))</f>
        <v>0.02</v>
      </c>
      <c r="J15" s="30">
        <f>IF(J$13&lt;=alternative_projection_initial_period,VLOOKUP(Data!I3,alternative_projection,3,TRUE),VLOOKUP(Data!I3,original_projection,3,TRUE))</f>
        <v>0</v>
      </c>
      <c r="K15" s="30">
        <f>IF(K$13&lt;=alternative_projection_initial_period,VLOOKUP(Data!J3,alternative_projection,3,TRUE),VLOOKUP(Data!J3,original_projection,3,TRUE))</f>
        <v>-0.02</v>
      </c>
      <c r="L15" s="30">
        <f>IF(L$13&lt;=alternative_projection_initial_period,VLOOKUP(Data!K3,alternative_projection,3,TRUE),VLOOKUP(Data!K3,original_projection,3,TRUE))</f>
        <v>0.02</v>
      </c>
      <c r="M15" s="30">
        <f>IF(M$13&lt;=alternative_projection_initial_period,VLOOKUP(Data!L3,alternative_projection,3,TRUE),VLOOKUP(Data!L3,original_projection,3,TRUE))</f>
        <v>0.02</v>
      </c>
      <c r="N15" s="30">
        <f>IF(N$13&lt;=alternative_projection_initial_period,VLOOKUP(Data!M3,alternative_projection,3,TRUE),VLOOKUP(Data!M3,original_projection,3,TRUE))</f>
        <v>0.04</v>
      </c>
      <c r="O15" s="30">
        <f>IF(O$13&lt;=alternative_projection_initial_period,VLOOKUP(Data!N3,alternative_projection,3,TRUE),VLOOKUP(Data!N3,original_projection,3,TRUE))</f>
        <v>0</v>
      </c>
      <c r="P15" s="30">
        <f>IF(P$13&lt;=alternative_projection_initial_period,VLOOKUP(Data!O3,alternative_projection,3,TRUE),VLOOKUP(Data!O3,original_projection,3,TRUE))</f>
        <v>0</v>
      </c>
      <c r="Q15" s="30">
        <f>IF(Q$13&lt;=alternative_projection_initial_period,VLOOKUP(Data!P3,alternative_projection,3,TRUE),VLOOKUP(Data!P3,original_projection,3,TRUE))</f>
        <v>-0.02</v>
      </c>
      <c r="R15" s="30">
        <f>IF(R$13&lt;=alternative_projection_initial_period,VLOOKUP(Data!Q3,alternative_projection,3,TRUE),VLOOKUP(Data!Q3,original_projection,3,TRUE))</f>
        <v>-0.01</v>
      </c>
      <c r="S15" s="30">
        <f>IF(S$13&lt;=alternative_projection_initial_period,VLOOKUP(Data!R3,alternative_projection,3,TRUE),VLOOKUP(Data!R3,original_projection,3,TRUE))</f>
        <v>-0.02</v>
      </c>
      <c r="T15" s="30">
        <f>IF(T$13&lt;=alternative_projection_initial_period,VLOOKUP(Data!S3,alternative_projection,3,TRUE),VLOOKUP(Data!S3,original_projection,3,TRUE))</f>
        <v>-0.01</v>
      </c>
      <c r="U15" s="30">
        <f>IF(U$13&lt;=alternative_projection_initial_period,VLOOKUP(Data!T3,alternative_projection,3,TRUE),VLOOKUP(Data!T3,original_projection,3,TRUE))</f>
        <v>0.04</v>
      </c>
      <c r="V15" s="30">
        <f>IF(V$13&lt;=alternative_projection_initial_period,VLOOKUP(Data!U3,alternative_projection,3,TRUE),VLOOKUP(Data!U3,original_projection,3,TRUE))</f>
        <v>-0.02</v>
      </c>
      <c r="X15">
        <v>1</v>
      </c>
      <c r="Z15" s="31">
        <f t="shared" ref="Z15:Z46" si="2">initial_value</f>
        <v>2500000</v>
      </c>
      <c r="AA15" s="28">
        <f>Z15*(1+C15)*(1-$AA$9)</f>
        <v>2362941.7314388473</v>
      </c>
      <c r="AB15" s="28">
        <f t="shared" ref="AB15:AT15" si="3">AA15*(1+D15)*(1-$AA$9)</f>
        <v>2233397.4504700871</v>
      </c>
      <c r="AC15" s="28">
        <f t="shared" si="3"/>
        <v>2110955.215441958</v>
      </c>
      <c r="AD15" s="28">
        <f t="shared" si="3"/>
        <v>2078360.0715692854</v>
      </c>
      <c r="AE15" s="28">
        <f t="shared" si="3"/>
        <v>2087193.5920785998</v>
      </c>
      <c r="AF15" s="28">
        <f t="shared" si="3"/>
        <v>2034415.6966296379</v>
      </c>
      <c r="AG15" s="28">
        <f t="shared" si="3"/>
        <v>2043062.4431806721</v>
      </c>
      <c r="AH15" s="28">
        <f t="shared" si="3"/>
        <v>2011515.6278862578</v>
      </c>
      <c r="AI15" s="28">
        <f t="shared" si="3"/>
        <v>1940846.8067343235</v>
      </c>
      <c r="AJ15" s="28">
        <f t="shared" si="3"/>
        <v>1949095.863434003</v>
      </c>
      <c r="AK15" s="28">
        <f t="shared" si="3"/>
        <v>1957379.9805702912</v>
      </c>
      <c r="AL15" s="28">
        <f t="shared" si="3"/>
        <v>2004242.4308280838</v>
      </c>
      <c r="AM15" s="28">
        <f t="shared" si="3"/>
        <v>1973295.0332183817</v>
      </c>
      <c r="AN15" s="28">
        <f t="shared" si="3"/>
        <v>1942825.4926803</v>
      </c>
      <c r="AO15" s="28">
        <f t="shared" si="3"/>
        <v>1874569.902035987</v>
      </c>
      <c r="AP15" s="28">
        <f t="shared" si="3"/>
        <v>1827168.523133277</v>
      </c>
      <c r="AQ15" s="28">
        <f t="shared" si="3"/>
        <v>1762976.2077539351</v>
      </c>
      <c r="AR15" s="28">
        <f t="shared" si="3"/>
        <v>1718396.6467946752</v>
      </c>
      <c r="AS15" s="28">
        <f t="shared" si="3"/>
        <v>1759537.4974128115</v>
      </c>
      <c r="AT15" s="28">
        <f t="shared" si="3"/>
        <v>1697721.2037728503</v>
      </c>
      <c r="AU15" s="19"/>
      <c r="AV15" s="27">
        <f>RANK(AT15,$AT$15:$AT$214,1)</f>
        <v>3</v>
      </c>
      <c r="AW15" s="19"/>
      <c r="AX15" s="46">
        <f t="shared" ref="AX15:AX46" si="4">SUM(AA15:AT15)*amc/(1-amc)</f>
        <v>297505.52204330667</v>
      </c>
      <c r="AZ15" s="25" t="s">
        <v>6</v>
      </c>
      <c r="BA15" s="46">
        <f>AVERAGE($AX$15:$AX$214)</f>
        <v>370444.18274643167</v>
      </c>
      <c r="BC15" s="39"/>
      <c r="BD15" s="25"/>
    </row>
    <row r="16" spans="1:56" x14ac:dyDescent="0.2">
      <c r="A16">
        <f>A15+1</f>
        <v>2</v>
      </c>
      <c r="C16" s="30">
        <f>IF(C$13&lt;=alternative_projection_initial_period,VLOOKUP(Data!B4,alternative_projection,3,TRUE),VLOOKUP(Data!B4,original_projection,3,TRUE))</f>
        <v>0</v>
      </c>
      <c r="D16" s="30">
        <f>IF(D$13&lt;=alternative_projection_initial_period,VLOOKUP(Data!C4,alternative_projection,3,TRUE),VLOOKUP(Data!C4,original_projection,3,TRUE))</f>
        <v>0</v>
      </c>
      <c r="E16" s="30">
        <f>IF(E$13&lt;=alternative_projection_initial_period,VLOOKUP(Data!D4,alternative_projection,3,TRUE),VLOOKUP(Data!D4,original_projection,3,TRUE))</f>
        <v>0.1</v>
      </c>
      <c r="F16" s="30">
        <f>IF(F$13&lt;=alternative_projection_initial_period,VLOOKUP(Data!E4,alternative_projection,3,TRUE),VLOOKUP(Data!E4,original_projection,3,TRUE))</f>
        <v>0.02</v>
      </c>
      <c r="G16" s="30">
        <f>IF(G$13&lt;=alternative_projection_initial_period,VLOOKUP(Data!F4,alternative_projection,3,TRUE),VLOOKUP(Data!F4,original_projection,3,TRUE))</f>
        <v>-0.04</v>
      </c>
      <c r="H16" s="30">
        <f>IF(H$13&lt;=alternative_projection_initial_period,VLOOKUP(Data!G4,alternative_projection,3,TRUE),VLOOKUP(Data!G4,original_projection,3,TRUE))</f>
        <v>0</v>
      </c>
      <c r="I16" s="30">
        <f>IF(I$13&lt;=alternative_projection_initial_period,VLOOKUP(Data!H4,alternative_projection,3,TRUE),VLOOKUP(Data!H4,original_projection,3,TRUE))</f>
        <v>-0.01</v>
      </c>
      <c r="J16" s="30">
        <f>IF(J$13&lt;=alternative_projection_initial_period,VLOOKUP(Data!I4,alternative_projection,3,TRUE),VLOOKUP(Data!I4,original_projection,3,TRUE))</f>
        <v>-0.01</v>
      </c>
      <c r="K16" s="30">
        <f>IF(K$13&lt;=alternative_projection_initial_period,VLOOKUP(Data!J4,alternative_projection,3,TRUE),VLOOKUP(Data!J4,original_projection,3,TRUE))</f>
        <v>0.02</v>
      </c>
      <c r="L16" s="30">
        <f>IF(L$13&lt;=alternative_projection_initial_period,VLOOKUP(Data!K4,alternative_projection,3,TRUE),VLOOKUP(Data!K4,original_projection,3,TRUE))</f>
        <v>-0.02</v>
      </c>
      <c r="M16" s="30">
        <f>IF(M$13&lt;=alternative_projection_initial_period,VLOOKUP(Data!L4,alternative_projection,3,TRUE),VLOOKUP(Data!L4,original_projection,3,TRUE))</f>
        <v>0.02</v>
      </c>
      <c r="N16" s="30">
        <f>IF(N$13&lt;=alternative_projection_initial_period,VLOOKUP(Data!M4,alternative_projection,3,TRUE),VLOOKUP(Data!M4,original_projection,3,TRUE))</f>
        <v>0.02</v>
      </c>
      <c r="O16" s="30">
        <f>IF(O$13&lt;=alternative_projection_initial_period,VLOOKUP(Data!N4,alternative_projection,3,TRUE),VLOOKUP(Data!N4,original_projection,3,TRUE))</f>
        <v>0.04</v>
      </c>
      <c r="P16" s="30">
        <f>IF(P$13&lt;=alternative_projection_initial_period,VLOOKUP(Data!O4,alternative_projection,3,TRUE),VLOOKUP(Data!O4,original_projection,3,TRUE))</f>
        <v>0.04</v>
      </c>
      <c r="Q16" s="30">
        <f>IF(Q$13&lt;=alternative_projection_initial_period,VLOOKUP(Data!P4,alternative_projection,3,TRUE),VLOOKUP(Data!P4,original_projection,3,TRUE))</f>
        <v>0.04</v>
      </c>
      <c r="R16" s="30">
        <f>IF(R$13&lt;=alternative_projection_initial_period,VLOOKUP(Data!Q4,alternative_projection,3,TRUE),VLOOKUP(Data!Q4,original_projection,3,TRUE))</f>
        <v>0.02</v>
      </c>
      <c r="S16" s="30">
        <f>IF(S$13&lt;=alternative_projection_initial_period,VLOOKUP(Data!R4,alternative_projection,3,TRUE),VLOOKUP(Data!R4,original_projection,3,TRUE))</f>
        <v>-0.02</v>
      </c>
      <c r="T16" s="30">
        <f>IF(T$13&lt;=alternative_projection_initial_period,VLOOKUP(Data!S4,alternative_projection,3,TRUE),VLOOKUP(Data!S4,original_projection,3,TRUE))</f>
        <v>-0.02</v>
      </c>
      <c r="U16" s="30">
        <f>IF(U$13&lt;=alternative_projection_initial_period,VLOOKUP(Data!T4,alternative_projection,3,TRUE),VLOOKUP(Data!T4,original_projection,3,TRUE))</f>
        <v>-0.01</v>
      </c>
      <c r="V16" s="30">
        <f>IF(V$13&lt;=alternative_projection_initial_period,VLOOKUP(Data!U4,alternative_projection,3,TRUE),VLOOKUP(Data!U4,original_projection,3,TRUE))</f>
        <v>-0.02</v>
      </c>
      <c r="X16">
        <f>X15+1</f>
        <v>2</v>
      </c>
      <c r="Z16" s="31">
        <f t="shared" si="2"/>
        <v>2500000</v>
      </c>
      <c r="AA16" s="28">
        <f t="shared" ref="AA16:AT16" si="5">Z16*(1+C16)*(1-$AA$9)</f>
        <v>2461397.6369154658</v>
      </c>
      <c r="AB16" s="28">
        <f t="shared" si="5"/>
        <v>2423391.3308052155</v>
      </c>
      <c r="AC16" s="28">
        <f t="shared" si="5"/>
        <v>2624569.0657847687</v>
      </c>
      <c r="AD16" s="28">
        <f t="shared" si="5"/>
        <v>2635724.1033491772</v>
      </c>
      <c r="AE16" s="28">
        <f t="shared" si="5"/>
        <v>2491224.990545203</v>
      </c>
      <c r="AF16" s="28">
        <f t="shared" si="5"/>
        <v>2452758.1219010865</v>
      </c>
      <c r="AG16" s="28">
        <f t="shared" si="5"/>
        <v>2390736.3658883297</v>
      </c>
      <c r="AH16" s="28">
        <f t="shared" si="5"/>
        <v>2330282.9252282199</v>
      </c>
      <c r="AI16" s="28">
        <f t="shared" si="5"/>
        <v>2340187.1772844894</v>
      </c>
      <c r="AJ16" s="28">
        <f t="shared" si="5"/>
        <v>2257971.4257383035</v>
      </c>
      <c r="AK16" s="28">
        <f t="shared" si="5"/>
        <v>2267568.3368662414</v>
      </c>
      <c r="AL16" s="28">
        <f t="shared" si="5"/>
        <v>2277206.037130015</v>
      </c>
      <c r="AM16" s="28">
        <f t="shared" si="5"/>
        <v>2331725.576361564</v>
      </c>
      <c r="AN16" s="28">
        <f t="shared" si="5"/>
        <v>2387550.3906141501</v>
      </c>
      <c r="AO16" s="28">
        <f t="shared" si="5"/>
        <v>2444711.7300212947</v>
      </c>
      <c r="AP16" s="28">
        <f t="shared" si="5"/>
        <v>2455102.3314872859</v>
      </c>
      <c r="AQ16" s="28">
        <f t="shared" si="5"/>
        <v>2368849.3662265143</v>
      </c>
      <c r="AR16" s="28">
        <f t="shared" si="5"/>
        <v>2285626.6510375473</v>
      </c>
      <c r="AS16" s="28">
        <f t="shared" si="5"/>
        <v>2227831.0709429923</v>
      </c>
      <c r="AT16" s="28">
        <f t="shared" si="5"/>
        <v>2149562.6283186455</v>
      </c>
      <c r="AU16" s="19"/>
      <c r="AV16" s="27">
        <f t="shared" ref="AV16:AV79" si="6">RANK(AT16,$AT$15:$AT$214,1)</f>
        <v>78</v>
      </c>
      <c r="AW16" s="19"/>
      <c r="AX16" s="46">
        <f t="shared" si="4"/>
        <v>359727.78787742951</v>
      </c>
      <c r="AZ16" s="25" t="s">
        <v>22</v>
      </c>
      <c r="BA16" s="46">
        <f>MAX($AX$15:$AX$214)</f>
        <v>501773.40857914422</v>
      </c>
    </row>
    <row r="17" spans="1:53" x14ac:dyDescent="0.2">
      <c r="A17">
        <f t="shared" ref="A17:A80" si="7">A16+1</f>
        <v>3</v>
      </c>
      <c r="C17" s="30">
        <f>IF(C$13&lt;=alternative_projection_initial_period,VLOOKUP(Data!B5,alternative_projection,3,TRUE),VLOOKUP(Data!B5,original_projection,3,TRUE))</f>
        <v>0.1</v>
      </c>
      <c r="D17" s="30">
        <f>IF(D$13&lt;=alternative_projection_initial_period,VLOOKUP(Data!C5,alternative_projection,3,TRUE),VLOOKUP(Data!C5,original_projection,3,TRUE))</f>
        <v>0.1</v>
      </c>
      <c r="E17" s="30">
        <f>IF(E$13&lt;=alternative_projection_initial_period,VLOOKUP(Data!D5,alternative_projection,3,TRUE),VLOOKUP(Data!D5,original_projection,3,TRUE))</f>
        <v>0.04</v>
      </c>
      <c r="F17" s="30">
        <f>IF(F$13&lt;=alternative_projection_initial_period,VLOOKUP(Data!E5,alternative_projection,3,TRUE),VLOOKUP(Data!E5,original_projection,3,TRUE))</f>
        <v>0.04</v>
      </c>
      <c r="G17" s="30">
        <f>IF(G$13&lt;=alternative_projection_initial_period,VLOOKUP(Data!F5,alternative_projection,3,TRUE),VLOOKUP(Data!F5,original_projection,3,TRUE))</f>
        <v>0.1</v>
      </c>
      <c r="H17" s="30">
        <f>IF(H$13&lt;=alternative_projection_initial_period,VLOOKUP(Data!G5,alternative_projection,3,TRUE),VLOOKUP(Data!G5,original_projection,3,TRUE))</f>
        <v>0</v>
      </c>
      <c r="I17" s="30">
        <f>IF(I$13&lt;=alternative_projection_initial_period,VLOOKUP(Data!H5,alternative_projection,3,TRUE),VLOOKUP(Data!H5,original_projection,3,TRUE))</f>
        <v>0.02</v>
      </c>
      <c r="J17" s="30">
        <f>IF(J$13&lt;=alternative_projection_initial_period,VLOOKUP(Data!I5,alternative_projection,3,TRUE),VLOOKUP(Data!I5,original_projection,3,TRUE))</f>
        <v>0</v>
      </c>
      <c r="K17" s="30">
        <f>IF(K$13&lt;=alternative_projection_initial_period,VLOOKUP(Data!J5,alternative_projection,3,TRUE),VLOOKUP(Data!J5,original_projection,3,TRUE))</f>
        <v>0</v>
      </c>
      <c r="L17" s="30">
        <f>IF(L$13&lt;=alternative_projection_initial_period,VLOOKUP(Data!K5,alternative_projection,3,TRUE),VLOOKUP(Data!K5,original_projection,3,TRUE))</f>
        <v>-0.02</v>
      </c>
      <c r="M17" s="30">
        <f>IF(M$13&lt;=alternative_projection_initial_period,VLOOKUP(Data!L5,alternative_projection,3,TRUE),VLOOKUP(Data!L5,original_projection,3,TRUE))</f>
        <v>-0.01</v>
      </c>
      <c r="N17" s="30">
        <f>IF(N$13&lt;=alternative_projection_initial_period,VLOOKUP(Data!M5,alternative_projection,3,TRUE),VLOOKUP(Data!M5,original_projection,3,TRUE))</f>
        <v>0.04</v>
      </c>
      <c r="O17" s="30">
        <f>IF(O$13&lt;=alternative_projection_initial_period,VLOOKUP(Data!N5,alternative_projection,3,TRUE),VLOOKUP(Data!N5,original_projection,3,TRUE))</f>
        <v>-0.01</v>
      </c>
      <c r="P17" s="30">
        <f>IF(P$13&lt;=alternative_projection_initial_period,VLOOKUP(Data!O5,alternative_projection,3,TRUE),VLOOKUP(Data!O5,original_projection,3,TRUE))</f>
        <v>0.02</v>
      </c>
      <c r="Q17" s="30">
        <f>IF(Q$13&lt;=alternative_projection_initial_period,VLOOKUP(Data!P5,alternative_projection,3,TRUE),VLOOKUP(Data!P5,original_projection,3,TRUE))</f>
        <v>0.02</v>
      </c>
      <c r="R17" s="30">
        <f>IF(R$13&lt;=alternative_projection_initial_period,VLOOKUP(Data!Q5,alternative_projection,3,TRUE),VLOOKUP(Data!Q5,original_projection,3,TRUE))</f>
        <v>-0.02</v>
      </c>
      <c r="S17" s="30">
        <f>IF(S$13&lt;=alternative_projection_initial_period,VLOOKUP(Data!R5,alternative_projection,3,TRUE),VLOOKUP(Data!R5,original_projection,3,TRUE))</f>
        <v>0</v>
      </c>
      <c r="T17" s="30">
        <f>IF(T$13&lt;=alternative_projection_initial_period,VLOOKUP(Data!S5,alternative_projection,3,TRUE),VLOOKUP(Data!S5,original_projection,3,TRUE))</f>
        <v>0.04</v>
      </c>
      <c r="U17" s="30">
        <f>IF(U$13&lt;=alternative_projection_initial_period,VLOOKUP(Data!T5,alternative_projection,3,TRUE),VLOOKUP(Data!T5,original_projection,3,TRUE))</f>
        <v>0.04</v>
      </c>
      <c r="V17" s="30">
        <f>IF(V$13&lt;=alternative_projection_initial_period,VLOOKUP(Data!U5,alternative_projection,3,TRUE),VLOOKUP(Data!U5,original_projection,3,TRUE))</f>
        <v>0.04</v>
      </c>
      <c r="X17">
        <f t="shared" ref="X17:X80" si="8">X16+1</f>
        <v>3</v>
      </c>
      <c r="Z17" s="31">
        <f t="shared" si="2"/>
        <v>2500000</v>
      </c>
      <c r="AA17" s="28">
        <f t="shared" ref="AA17:AT17" si="9">Z17*(1+C17)*(1-$AA$9)</f>
        <v>2707537.4006070122</v>
      </c>
      <c r="AB17" s="28">
        <f t="shared" si="9"/>
        <v>2932303.5102743111</v>
      </c>
      <c r="AC17" s="28">
        <f t="shared" si="9"/>
        <v>3002507.0112577761</v>
      </c>
      <c r="AD17" s="28">
        <f t="shared" si="9"/>
        <v>3074391.2835301151</v>
      </c>
      <c r="AE17" s="28">
        <f t="shared" si="9"/>
        <v>3329611.7537031942</v>
      </c>
      <c r="AF17" s="28">
        <f t="shared" si="9"/>
        <v>3278199.4009644007</v>
      </c>
      <c r="AG17" s="28">
        <f t="shared" si="9"/>
        <v>3292132.5216195607</v>
      </c>
      <c r="AH17" s="28">
        <f t="shared" si="9"/>
        <v>3241298.883650776</v>
      </c>
      <c r="AI17" s="28">
        <f t="shared" si="9"/>
        <v>3191250.165101903</v>
      </c>
      <c r="AJ17" s="28">
        <f t="shared" si="9"/>
        <v>3079134.7611536621</v>
      </c>
      <c r="AK17" s="28">
        <f t="shared" si="9"/>
        <v>3001274.1098397649</v>
      </c>
      <c r="AL17" s="28">
        <f t="shared" si="9"/>
        <v>3073128.8647051887</v>
      </c>
      <c r="AM17" s="28">
        <f t="shared" si="9"/>
        <v>2995420.0817067358</v>
      </c>
      <c r="AN17" s="28">
        <f t="shared" si="9"/>
        <v>3008151.3235582933</v>
      </c>
      <c r="AO17" s="28">
        <f t="shared" si="9"/>
        <v>3020936.6761905299</v>
      </c>
      <c r="AP17" s="28">
        <f t="shared" si="9"/>
        <v>2914804.7472502799</v>
      </c>
      <c r="AQ17" s="28">
        <f t="shared" si="9"/>
        <v>2869797.4067807281</v>
      </c>
      <c r="AR17" s="28">
        <f t="shared" si="9"/>
        <v>2938504.4230781058</v>
      </c>
      <c r="AS17" s="28">
        <f t="shared" si="9"/>
        <v>3008856.3827005187</v>
      </c>
      <c r="AT17" s="28">
        <f t="shared" si="9"/>
        <v>3080892.6679219827</v>
      </c>
      <c r="AU17" s="19"/>
      <c r="AV17" s="27">
        <f t="shared" si="6"/>
        <v>197</v>
      </c>
      <c r="AW17" s="19"/>
      <c r="AX17" s="46">
        <f t="shared" si="4"/>
        <v>461260.45371986018</v>
      </c>
      <c r="AZ17" s="25" t="s">
        <v>23</v>
      </c>
      <c r="BA17" s="46">
        <f>MIN($AX$15:$AX$214)</f>
        <v>290861.56246808311</v>
      </c>
    </row>
    <row r="18" spans="1:53" x14ac:dyDescent="0.2">
      <c r="A18">
        <f t="shared" si="7"/>
        <v>4</v>
      </c>
      <c r="C18" s="30">
        <f>IF(C$13&lt;=alternative_projection_initial_period,VLOOKUP(Data!B6,alternative_projection,3,TRUE),VLOOKUP(Data!B6,original_projection,3,TRUE))</f>
        <v>0.1</v>
      </c>
      <c r="D18" s="30">
        <f>IF(D$13&lt;=alternative_projection_initial_period,VLOOKUP(Data!C6,alternative_projection,3,TRUE),VLOOKUP(Data!C6,original_projection,3,TRUE))</f>
        <v>0</v>
      </c>
      <c r="E18" s="30">
        <f>IF(E$13&lt;=alternative_projection_initial_period,VLOOKUP(Data!D6,alternative_projection,3,TRUE),VLOOKUP(Data!D6,original_projection,3,TRUE))</f>
        <v>0</v>
      </c>
      <c r="F18" s="30">
        <f>IF(F$13&lt;=alternative_projection_initial_period,VLOOKUP(Data!E6,alternative_projection,3,TRUE),VLOOKUP(Data!E6,original_projection,3,TRUE))</f>
        <v>0.02</v>
      </c>
      <c r="G18" s="30">
        <f>IF(G$13&lt;=alternative_projection_initial_period,VLOOKUP(Data!F6,alternative_projection,3,TRUE),VLOOKUP(Data!F6,original_projection,3,TRUE))</f>
        <v>0.1</v>
      </c>
      <c r="H18" s="30">
        <f>IF(H$13&lt;=alternative_projection_initial_period,VLOOKUP(Data!G6,alternative_projection,3,TRUE),VLOOKUP(Data!G6,original_projection,3,TRUE))</f>
        <v>-0.02</v>
      </c>
      <c r="I18" s="30">
        <f>IF(I$13&lt;=alternative_projection_initial_period,VLOOKUP(Data!H6,alternative_projection,3,TRUE),VLOOKUP(Data!H6,original_projection,3,TRUE))</f>
        <v>-0.02</v>
      </c>
      <c r="J18" s="30">
        <f>IF(J$13&lt;=alternative_projection_initial_period,VLOOKUP(Data!I6,alternative_projection,3,TRUE),VLOOKUP(Data!I6,original_projection,3,TRUE))</f>
        <v>0.02</v>
      </c>
      <c r="K18" s="30">
        <f>IF(K$13&lt;=alternative_projection_initial_period,VLOOKUP(Data!J6,alternative_projection,3,TRUE),VLOOKUP(Data!J6,original_projection,3,TRUE))</f>
        <v>-0.01</v>
      </c>
      <c r="L18" s="30">
        <f>IF(L$13&lt;=alternative_projection_initial_period,VLOOKUP(Data!K6,alternative_projection,3,TRUE),VLOOKUP(Data!K6,original_projection,3,TRUE))</f>
        <v>0</v>
      </c>
      <c r="M18" s="30">
        <f>IF(M$13&lt;=alternative_projection_initial_period,VLOOKUP(Data!L6,alternative_projection,3,TRUE),VLOOKUP(Data!L6,original_projection,3,TRUE))</f>
        <v>0.02</v>
      </c>
      <c r="N18" s="30">
        <f>IF(N$13&lt;=alternative_projection_initial_period,VLOOKUP(Data!M6,alternative_projection,3,TRUE),VLOOKUP(Data!M6,original_projection,3,TRUE))</f>
        <v>0.04</v>
      </c>
      <c r="O18" s="30">
        <f>IF(O$13&lt;=alternative_projection_initial_period,VLOOKUP(Data!N6,alternative_projection,3,TRUE),VLOOKUP(Data!N6,original_projection,3,TRUE))</f>
        <v>0</v>
      </c>
      <c r="P18" s="30">
        <f>IF(P$13&lt;=alternative_projection_initial_period,VLOOKUP(Data!O6,alternative_projection,3,TRUE),VLOOKUP(Data!O6,original_projection,3,TRUE))</f>
        <v>0.04</v>
      </c>
      <c r="Q18" s="30">
        <f>IF(Q$13&lt;=alternative_projection_initial_period,VLOOKUP(Data!P6,alternative_projection,3,TRUE),VLOOKUP(Data!P6,original_projection,3,TRUE))</f>
        <v>-0.02</v>
      </c>
      <c r="R18" s="30">
        <f>IF(R$13&lt;=alternative_projection_initial_period,VLOOKUP(Data!Q6,alternative_projection,3,TRUE),VLOOKUP(Data!Q6,original_projection,3,TRUE))</f>
        <v>0</v>
      </c>
      <c r="S18" s="30">
        <f>IF(S$13&lt;=alternative_projection_initial_period,VLOOKUP(Data!R6,alternative_projection,3,TRUE),VLOOKUP(Data!R6,original_projection,3,TRUE))</f>
        <v>0.02</v>
      </c>
      <c r="T18" s="30">
        <f>IF(T$13&lt;=alternative_projection_initial_period,VLOOKUP(Data!S6,alternative_projection,3,TRUE),VLOOKUP(Data!S6,original_projection,3,TRUE))</f>
        <v>0.02</v>
      </c>
      <c r="U18" s="30">
        <f>IF(U$13&lt;=alternative_projection_initial_period,VLOOKUP(Data!T6,alternative_projection,3,TRUE),VLOOKUP(Data!T6,original_projection,3,TRUE))</f>
        <v>-0.01</v>
      </c>
      <c r="V18" s="30">
        <f>IF(V$13&lt;=alternative_projection_initial_period,VLOOKUP(Data!U6,alternative_projection,3,TRUE),VLOOKUP(Data!U6,original_projection,3,TRUE))</f>
        <v>-0.02</v>
      </c>
      <c r="X18">
        <f t="shared" si="8"/>
        <v>4</v>
      </c>
      <c r="Z18" s="31">
        <f t="shared" si="2"/>
        <v>2500000</v>
      </c>
      <c r="AA18" s="28">
        <f t="shared" ref="AA18:AT18" si="10">Z18*(1+C18)*(1-$AA$9)</f>
        <v>2707537.4006070122</v>
      </c>
      <c r="AB18" s="28">
        <f t="shared" si="10"/>
        <v>2665730.4638857371</v>
      </c>
      <c r="AC18" s="28">
        <f t="shared" si="10"/>
        <v>2624569.0657847687</v>
      </c>
      <c r="AD18" s="28">
        <f t="shared" si="10"/>
        <v>2635724.1033491772</v>
      </c>
      <c r="AE18" s="28">
        <f t="shared" si="10"/>
        <v>2854528.6349997125</v>
      </c>
      <c r="AF18" s="28">
        <f t="shared" si="10"/>
        <v>2754242.9743847623</v>
      </c>
      <c r="AG18" s="28">
        <f t="shared" si="10"/>
        <v>2657480.5622675377</v>
      </c>
      <c r="AH18" s="28">
        <f t="shared" si="10"/>
        <v>2668775.4814545531</v>
      </c>
      <c r="AI18" s="28">
        <f t="shared" si="10"/>
        <v>2601291.3947500279</v>
      </c>
      <c r="AJ18" s="28">
        <f t="shared" si="10"/>
        <v>2561124.9967865017</v>
      </c>
      <c r="AK18" s="28">
        <f t="shared" si="10"/>
        <v>2572010.3820936535</v>
      </c>
      <c r="AL18" s="28">
        <f t="shared" si="10"/>
        <v>2633587.9550686632</v>
      </c>
      <c r="AM18" s="28">
        <f t="shared" si="10"/>
        <v>2592922.8676860165</v>
      </c>
      <c r="AN18" s="28">
        <f t="shared" si="10"/>
        <v>2655001.1151981968</v>
      </c>
      <c r="AO18" s="28">
        <f t="shared" si="10"/>
        <v>2561725.2806150531</v>
      </c>
      <c r="AP18" s="28">
        <f t="shared" si="10"/>
        <v>2522169.820853</v>
      </c>
      <c r="AQ18" s="28">
        <f t="shared" si="10"/>
        <v>2532889.6374744079</v>
      </c>
      <c r="AR18" s="28">
        <f t="shared" si="10"/>
        <v>2543655.0158448489</v>
      </c>
      <c r="AS18" s="28">
        <f t="shared" si="10"/>
        <v>2479334.7922709584</v>
      </c>
      <c r="AT18" s="28">
        <f t="shared" si="10"/>
        <v>2392230.4891366698</v>
      </c>
      <c r="AU18" s="19"/>
      <c r="AV18" s="27">
        <f t="shared" si="6"/>
        <v>144</v>
      </c>
      <c r="AW18" s="19"/>
      <c r="AX18" s="46">
        <f t="shared" si="4"/>
        <v>394583.36852275504</v>
      </c>
    </row>
    <row r="19" spans="1:53" x14ac:dyDescent="0.2">
      <c r="A19">
        <f t="shared" si="7"/>
        <v>5</v>
      </c>
      <c r="C19" s="30">
        <f>IF(C$13&lt;=alternative_projection_initial_period,VLOOKUP(Data!B7,alternative_projection,3,TRUE),VLOOKUP(Data!B7,original_projection,3,TRUE))</f>
        <v>0.02</v>
      </c>
      <c r="D19" s="30">
        <f>IF(D$13&lt;=alternative_projection_initial_period,VLOOKUP(Data!C7,alternative_projection,3,TRUE),VLOOKUP(Data!C7,original_projection,3,TRUE))</f>
        <v>0.1</v>
      </c>
      <c r="E19" s="30">
        <f>IF(E$13&lt;=alternative_projection_initial_period,VLOOKUP(Data!D7,alternative_projection,3,TRUE),VLOOKUP(Data!D7,original_projection,3,TRUE))</f>
        <v>0</v>
      </c>
      <c r="F19" s="30">
        <f>IF(F$13&lt;=alternative_projection_initial_period,VLOOKUP(Data!E7,alternative_projection,3,TRUE),VLOOKUP(Data!E7,original_projection,3,TRUE))</f>
        <v>-0.04</v>
      </c>
      <c r="G19" s="30">
        <f>IF(G$13&lt;=alternative_projection_initial_period,VLOOKUP(Data!F7,alternative_projection,3,TRUE),VLOOKUP(Data!F7,original_projection,3,TRUE))</f>
        <v>0.1</v>
      </c>
      <c r="H19" s="30">
        <f>IF(H$13&lt;=alternative_projection_initial_period,VLOOKUP(Data!G7,alternative_projection,3,TRUE),VLOOKUP(Data!G7,original_projection,3,TRUE))</f>
        <v>0</v>
      </c>
      <c r="I19" s="30">
        <f>IF(I$13&lt;=alternative_projection_initial_period,VLOOKUP(Data!H7,alternative_projection,3,TRUE),VLOOKUP(Data!H7,original_projection,3,TRUE))</f>
        <v>-0.02</v>
      </c>
      <c r="J19" s="30">
        <f>IF(J$13&lt;=alternative_projection_initial_period,VLOOKUP(Data!I7,alternative_projection,3,TRUE),VLOOKUP(Data!I7,original_projection,3,TRUE))</f>
        <v>-0.01</v>
      </c>
      <c r="K19" s="30">
        <f>IF(K$13&lt;=alternative_projection_initial_period,VLOOKUP(Data!J7,alternative_projection,3,TRUE),VLOOKUP(Data!J7,original_projection,3,TRUE))</f>
        <v>-0.02</v>
      </c>
      <c r="L19" s="30">
        <f>IF(L$13&lt;=alternative_projection_initial_period,VLOOKUP(Data!K7,alternative_projection,3,TRUE),VLOOKUP(Data!K7,original_projection,3,TRUE))</f>
        <v>-0.02</v>
      </c>
      <c r="M19" s="30">
        <f>IF(M$13&lt;=alternative_projection_initial_period,VLOOKUP(Data!L7,alternative_projection,3,TRUE),VLOOKUP(Data!L7,original_projection,3,TRUE))</f>
        <v>-0.01</v>
      </c>
      <c r="N19" s="30">
        <f>IF(N$13&lt;=alternative_projection_initial_period,VLOOKUP(Data!M7,alternative_projection,3,TRUE),VLOOKUP(Data!M7,original_projection,3,TRUE))</f>
        <v>0.04</v>
      </c>
      <c r="O19" s="30">
        <f>IF(O$13&lt;=alternative_projection_initial_period,VLOOKUP(Data!N7,alternative_projection,3,TRUE),VLOOKUP(Data!N7,original_projection,3,TRUE))</f>
        <v>0</v>
      </c>
      <c r="P19" s="30">
        <f>IF(P$13&lt;=alternative_projection_initial_period,VLOOKUP(Data!O7,alternative_projection,3,TRUE),VLOOKUP(Data!O7,original_projection,3,TRUE))</f>
        <v>0</v>
      </c>
      <c r="Q19" s="30">
        <f>IF(Q$13&lt;=alternative_projection_initial_period,VLOOKUP(Data!P7,alternative_projection,3,TRUE),VLOOKUP(Data!P7,original_projection,3,TRUE))</f>
        <v>-0.01</v>
      </c>
      <c r="R19" s="30">
        <f>IF(R$13&lt;=alternative_projection_initial_period,VLOOKUP(Data!Q7,alternative_projection,3,TRUE),VLOOKUP(Data!Q7,original_projection,3,TRUE))</f>
        <v>0</v>
      </c>
      <c r="S19" s="30">
        <f>IF(S$13&lt;=alternative_projection_initial_period,VLOOKUP(Data!R7,alternative_projection,3,TRUE),VLOOKUP(Data!R7,original_projection,3,TRUE))</f>
        <v>-0.01</v>
      </c>
      <c r="T19" s="30">
        <f>IF(T$13&lt;=alternative_projection_initial_period,VLOOKUP(Data!S7,alternative_projection,3,TRUE),VLOOKUP(Data!S7,original_projection,3,TRUE))</f>
        <v>-0.01</v>
      </c>
      <c r="U19" s="30">
        <f>IF(U$13&lt;=alternative_projection_initial_period,VLOOKUP(Data!T7,alternative_projection,3,TRUE),VLOOKUP(Data!T7,original_projection,3,TRUE))</f>
        <v>-0.02</v>
      </c>
      <c r="V19" s="30">
        <f>IF(V$13&lt;=alternative_projection_initial_period,VLOOKUP(Data!U7,alternative_projection,3,TRUE),VLOOKUP(Data!U7,original_projection,3,TRUE))</f>
        <v>0.02</v>
      </c>
      <c r="X19">
        <f t="shared" si="8"/>
        <v>5</v>
      </c>
      <c r="Z19" s="31">
        <f t="shared" si="2"/>
        <v>2500000</v>
      </c>
      <c r="AA19" s="28">
        <f t="shared" ref="AA19:AT19" si="11">Z19*(1+C19)*(1-$AA$9)</f>
        <v>2510625.5896537751</v>
      </c>
      <c r="AB19" s="28">
        <f t="shared" si="11"/>
        <v>2719045.0731634521</v>
      </c>
      <c r="AC19" s="28">
        <f t="shared" si="11"/>
        <v>2677060.4471004643</v>
      </c>
      <c r="AD19" s="28">
        <f t="shared" si="11"/>
        <v>2530295.13921521</v>
      </c>
      <c r="AE19" s="28">
        <f t="shared" si="11"/>
        <v>2740347.4895997234</v>
      </c>
      <c r="AF19" s="28">
        <f t="shared" si="11"/>
        <v>2698033.9340911955</v>
      </c>
      <c r="AG19" s="28">
        <f t="shared" si="11"/>
        <v>2603246.265078404</v>
      </c>
      <c r="AH19" s="28">
        <f t="shared" si="11"/>
        <v>2537419.1852485063</v>
      </c>
      <c r="AI19" s="28">
        <f t="shared" si="11"/>
        <v>2448274.2538823788</v>
      </c>
      <c r="AJ19" s="28">
        <f t="shared" si="11"/>
        <v>2362261.1735066087</v>
      </c>
      <c r="AK19" s="28">
        <f t="shared" si="11"/>
        <v>2302527.7718175435</v>
      </c>
      <c r="AL19" s="28">
        <f t="shared" si="11"/>
        <v>2357653.5492573166</v>
      </c>
      <c r="AM19" s="28">
        <f t="shared" si="11"/>
        <v>2321249.1499229278</v>
      </c>
      <c r="AN19" s="28">
        <f t="shared" si="11"/>
        <v>2285406.8689249312</v>
      </c>
      <c r="AO19" s="28">
        <f t="shared" si="11"/>
        <v>2227616.8463586308</v>
      </c>
      <c r="AP19" s="28">
        <f t="shared" si="11"/>
        <v>2193220.3366320864</v>
      </c>
      <c r="AQ19" s="28">
        <f t="shared" si="11"/>
        <v>2137761.392113179</v>
      </c>
      <c r="AR19" s="28">
        <f t="shared" si="11"/>
        <v>2083704.812179252</v>
      </c>
      <c r="AS19" s="28">
        <f t="shared" si="11"/>
        <v>2010499.831485139</v>
      </c>
      <c r="AT19" s="28">
        <f t="shared" si="11"/>
        <v>2019044.929968477</v>
      </c>
      <c r="AU19" s="19"/>
      <c r="AV19" s="27">
        <f t="shared" si="6"/>
        <v>45</v>
      </c>
      <c r="AW19" s="19"/>
      <c r="AX19" s="46">
        <f t="shared" si="4"/>
        <v>360946.80634155567</v>
      </c>
    </row>
    <row r="20" spans="1:53" x14ac:dyDescent="0.2">
      <c r="A20">
        <f t="shared" si="7"/>
        <v>6</v>
      </c>
      <c r="C20" s="30">
        <f>IF(C$13&lt;=alternative_projection_initial_period,VLOOKUP(Data!B8,alternative_projection,3,TRUE),VLOOKUP(Data!B8,original_projection,3,TRUE))</f>
        <v>0.04</v>
      </c>
      <c r="D20" s="30">
        <f>IF(D$13&lt;=alternative_projection_initial_period,VLOOKUP(Data!C8,alternative_projection,3,TRUE),VLOOKUP(Data!C8,original_projection,3,TRUE))</f>
        <v>0.04</v>
      </c>
      <c r="E20" s="30">
        <f>IF(E$13&lt;=alternative_projection_initial_period,VLOOKUP(Data!D8,alternative_projection,3,TRUE),VLOOKUP(Data!D8,original_projection,3,TRUE))</f>
        <v>-0.04</v>
      </c>
      <c r="F20" s="30">
        <f>IF(F$13&lt;=alternative_projection_initial_period,VLOOKUP(Data!E8,alternative_projection,3,TRUE),VLOOKUP(Data!E8,original_projection,3,TRUE))</f>
        <v>0.02</v>
      </c>
      <c r="G20" s="30">
        <f>IF(G$13&lt;=alternative_projection_initial_period,VLOOKUP(Data!F8,alternative_projection,3,TRUE),VLOOKUP(Data!F8,original_projection,3,TRUE))</f>
        <v>0.04</v>
      </c>
      <c r="H20" s="30">
        <f>IF(H$13&lt;=alternative_projection_initial_period,VLOOKUP(Data!G8,alternative_projection,3,TRUE),VLOOKUP(Data!G8,original_projection,3,TRUE))</f>
        <v>-0.01</v>
      </c>
      <c r="I20" s="30">
        <f>IF(I$13&lt;=alternative_projection_initial_period,VLOOKUP(Data!H8,alternative_projection,3,TRUE),VLOOKUP(Data!H8,original_projection,3,TRUE))</f>
        <v>0</v>
      </c>
      <c r="J20" s="30">
        <f>IF(J$13&lt;=alternative_projection_initial_period,VLOOKUP(Data!I8,alternative_projection,3,TRUE),VLOOKUP(Data!I8,original_projection,3,TRUE))</f>
        <v>0</v>
      </c>
      <c r="K20" s="30">
        <f>IF(K$13&lt;=alternative_projection_initial_period,VLOOKUP(Data!J8,alternative_projection,3,TRUE),VLOOKUP(Data!J8,original_projection,3,TRUE))</f>
        <v>0</v>
      </c>
      <c r="L20" s="30">
        <f>IF(L$13&lt;=alternative_projection_initial_period,VLOOKUP(Data!K8,alternative_projection,3,TRUE),VLOOKUP(Data!K8,original_projection,3,TRUE))</f>
        <v>-0.01</v>
      </c>
      <c r="M20" s="30">
        <f>IF(M$13&lt;=alternative_projection_initial_period,VLOOKUP(Data!L8,alternative_projection,3,TRUE),VLOOKUP(Data!L8,original_projection,3,TRUE))</f>
        <v>-0.01</v>
      </c>
      <c r="N20" s="30">
        <f>IF(N$13&lt;=alternative_projection_initial_period,VLOOKUP(Data!M8,alternative_projection,3,TRUE),VLOOKUP(Data!M8,original_projection,3,TRUE))</f>
        <v>-0.01</v>
      </c>
      <c r="O20" s="30">
        <f>IF(O$13&lt;=alternative_projection_initial_period,VLOOKUP(Data!N8,alternative_projection,3,TRUE),VLOOKUP(Data!N8,original_projection,3,TRUE))</f>
        <v>-0.01</v>
      </c>
      <c r="P20" s="30">
        <f>IF(P$13&lt;=alternative_projection_initial_period,VLOOKUP(Data!O8,alternative_projection,3,TRUE),VLOOKUP(Data!O8,original_projection,3,TRUE))</f>
        <v>0.04</v>
      </c>
      <c r="Q20" s="30">
        <f>IF(Q$13&lt;=alternative_projection_initial_period,VLOOKUP(Data!P8,alternative_projection,3,TRUE),VLOOKUP(Data!P8,original_projection,3,TRUE))</f>
        <v>0.04</v>
      </c>
      <c r="R20" s="30">
        <f>IF(R$13&lt;=alternative_projection_initial_period,VLOOKUP(Data!Q8,alternative_projection,3,TRUE),VLOOKUP(Data!Q8,original_projection,3,TRUE))</f>
        <v>0.02</v>
      </c>
      <c r="S20" s="30">
        <f>IF(S$13&lt;=alternative_projection_initial_period,VLOOKUP(Data!R8,alternative_projection,3,TRUE),VLOOKUP(Data!R8,original_projection,3,TRUE))</f>
        <v>0.04</v>
      </c>
      <c r="T20" s="30">
        <f>IF(T$13&lt;=alternative_projection_initial_period,VLOOKUP(Data!S8,alternative_projection,3,TRUE),VLOOKUP(Data!S8,original_projection,3,TRUE))</f>
        <v>0.04</v>
      </c>
      <c r="U20" s="30">
        <f>IF(U$13&lt;=alternative_projection_initial_period,VLOOKUP(Data!T8,alternative_projection,3,TRUE),VLOOKUP(Data!T8,original_projection,3,TRUE))</f>
        <v>0.04</v>
      </c>
      <c r="V20" s="30">
        <f>IF(V$13&lt;=alternative_projection_initial_period,VLOOKUP(Data!U8,alternative_projection,3,TRUE),VLOOKUP(Data!U8,original_projection,3,TRUE))</f>
        <v>0</v>
      </c>
      <c r="X20">
        <f t="shared" si="8"/>
        <v>6</v>
      </c>
      <c r="Z20" s="31">
        <f t="shared" si="2"/>
        <v>2500000</v>
      </c>
      <c r="AA20" s="28">
        <f t="shared" ref="AA20:AT20" si="12">Z20*(1+C20)*(1-$AA$9)</f>
        <v>2559853.5423920844</v>
      </c>
      <c r="AB20" s="28">
        <f t="shared" si="12"/>
        <v>2621140.0633989214</v>
      </c>
      <c r="AC20" s="28">
        <f t="shared" si="12"/>
        <v>2477440.4959006305</v>
      </c>
      <c r="AD20" s="28">
        <f t="shared" si="12"/>
        <v>2487970.2023410643</v>
      </c>
      <c r="AE20" s="28">
        <f t="shared" si="12"/>
        <v>2547535.73433149</v>
      </c>
      <c r="AF20" s="28">
        <f t="shared" si="12"/>
        <v>2483117.3808307289</v>
      </c>
      <c r="AG20" s="28">
        <f t="shared" si="12"/>
        <v>2444775.7013441906</v>
      </c>
      <c r="AH20" s="28">
        <f t="shared" si="12"/>
        <v>2407026.0536307767</v>
      </c>
      <c r="AI20" s="28">
        <f t="shared" si="12"/>
        <v>2369859.2961603012</v>
      </c>
      <c r="AJ20" s="28">
        <f t="shared" si="12"/>
        <v>2309933.7642708817</v>
      </c>
      <c r="AK20" s="28">
        <f t="shared" si="12"/>
        <v>2251523.5414878074</v>
      </c>
      <c r="AL20" s="28">
        <f t="shared" si="12"/>
        <v>2194590.3108931417</v>
      </c>
      <c r="AM20" s="28">
        <f t="shared" si="12"/>
        <v>2139096.7244710624</v>
      </c>
      <c r="AN20" s="28">
        <f t="shared" si="12"/>
        <v>2190309.7310626218</v>
      </c>
      <c r="AO20" s="28">
        <f t="shared" si="12"/>
        <v>2242748.8495986024</v>
      </c>
      <c r="AP20" s="28">
        <f t="shared" si="12"/>
        <v>2252281.0611875267</v>
      </c>
      <c r="AQ20" s="28">
        <f t="shared" si="12"/>
        <v>2306203.8611773974</v>
      </c>
      <c r="AR20" s="28">
        <f t="shared" si="12"/>
        <v>2361417.6494053057</v>
      </c>
      <c r="AS20" s="28">
        <f t="shared" si="12"/>
        <v>2417953.3339589448</v>
      </c>
      <c r="AT20" s="28">
        <f t="shared" si="12"/>
        <v>2380617.8489513677</v>
      </c>
      <c r="AU20" s="19"/>
      <c r="AV20" s="27">
        <f t="shared" si="6"/>
        <v>143</v>
      </c>
      <c r="AW20" s="19"/>
      <c r="AX20" s="46">
        <f t="shared" si="4"/>
        <v>358529.43435865128</v>
      </c>
    </row>
    <row r="21" spans="1:53" x14ac:dyDescent="0.2">
      <c r="A21">
        <f t="shared" si="7"/>
        <v>7</v>
      </c>
      <c r="C21" s="30">
        <f>IF(C$13&lt;=alternative_projection_initial_period,VLOOKUP(Data!B9,alternative_projection,3,TRUE),VLOOKUP(Data!B9,original_projection,3,TRUE))</f>
        <v>-0.04</v>
      </c>
      <c r="D21" s="30">
        <f>IF(D$13&lt;=alternative_projection_initial_period,VLOOKUP(Data!C9,alternative_projection,3,TRUE),VLOOKUP(Data!C9,original_projection,3,TRUE))</f>
        <v>0.1</v>
      </c>
      <c r="E21" s="30">
        <f>IF(E$13&lt;=alternative_projection_initial_period,VLOOKUP(Data!D9,alternative_projection,3,TRUE),VLOOKUP(Data!D9,original_projection,3,TRUE))</f>
        <v>0</v>
      </c>
      <c r="F21" s="30">
        <f>IF(F$13&lt;=alternative_projection_initial_period,VLOOKUP(Data!E9,alternative_projection,3,TRUE),VLOOKUP(Data!E9,original_projection,3,TRUE))</f>
        <v>-0.04</v>
      </c>
      <c r="G21" s="30">
        <f>IF(G$13&lt;=alternative_projection_initial_period,VLOOKUP(Data!F9,alternative_projection,3,TRUE),VLOOKUP(Data!F9,original_projection,3,TRUE))</f>
        <v>0.1</v>
      </c>
      <c r="H21" s="30">
        <f>IF(H$13&lt;=alternative_projection_initial_period,VLOOKUP(Data!G9,alternative_projection,3,TRUE),VLOOKUP(Data!G9,original_projection,3,TRUE))</f>
        <v>-0.02</v>
      </c>
      <c r="I21" s="30">
        <f>IF(I$13&lt;=alternative_projection_initial_period,VLOOKUP(Data!H9,alternative_projection,3,TRUE),VLOOKUP(Data!H9,original_projection,3,TRUE))</f>
        <v>-0.01</v>
      </c>
      <c r="J21" s="30">
        <f>IF(J$13&lt;=alternative_projection_initial_period,VLOOKUP(Data!I9,alternative_projection,3,TRUE),VLOOKUP(Data!I9,original_projection,3,TRUE))</f>
        <v>-0.02</v>
      </c>
      <c r="K21" s="30">
        <f>IF(K$13&lt;=alternative_projection_initial_period,VLOOKUP(Data!J9,alternative_projection,3,TRUE),VLOOKUP(Data!J9,original_projection,3,TRUE))</f>
        <v>-0.01</v>
      </c>
      <c r="L21" s="30">
        <f>IF(L$13&lt;=alternative_projection_initial_period,VLOOKUP(Data!K9,alternative_projection,3,TRUE),VLOOKUP(Data!K9,original_projection,3,TRUE))</f>
        <v>0</v>
      </c>
      <c r="M21" s="30">
        <f>IF(M$13&lt;=alternative_projection_initial_period,VLOOKUP(Data!L9,alternative_projection,3,TRUE),VLOOKUP(Data!L9,original_projection,3,TRUE))</f>
        <v>-0.01</v>
      </c>
      <c r="N21" s="30">
        <f>IF(N$13&lt;=alternative_projection_initial_period,VLOOKUP(Data!M9,alternative_projection,3,TRUE),VLOOKUP(Data!M9,original_projection,3,TRUE))</f>
        <v>0</v>
      </c>
      <c r="O21" s="30">
        <f>IF(O$13&lt;=alternative_projection_initial_period,VLOOKUP(Data!N9,alternative_projection,3,TRUE),VLOOKUP(Data!N9,original_projection,3,TRUE))</f>
        <v>-0.01</v>
      </c>
      <c r="P21" s="30">
        <f>IF(P$13&lt;=alternative_projection_initial_period,VLOOKUP(Data!O9,alternative_projection,3,TRUE),VLOOKUP(Data!O9,original_projection,3,TRUE))</f>
        <v>0.04</v>
      </c>
      <c r="Q21" s="30">
        <f>IF(Q$13&lt;=alternative_projection_initial_period,VLOOKUP(Data!P9,alternative_projection,3,TRUE),VLOOKUP(Data!P9,original_projection,3,TRUE))</f>
        <v>-0.02</v>
      </c>
      <c r="R21" s="30">
        <f>IF(R$13&lt;=alternative_projection_initial_period,VLOOKUP(Data!Q9,alternative_projection,3,TRUE),VLOOKUP(Data!Q9,original_projection,3,TRUE))</f>
        <v>-0.01</v>
      </c>
      <c r="S21" s="30">
        <f>IF(S$13&lt;=alternative_projection_initial_period,VLOOKUP(Data!R9,alternative_projection,3,TRUE),VLOOKUP(Data!R9,original_projection,3,TRUE))</f>
        <v>-0.01</v>
      </c>
      <c r="T21" s="30">
        <f>IF(T$13&lt;=alternative_projection_initial_period,VLOOKUP(Data!S9,alternative_projection,3,TRUE),VLOOKUP(Data!S9,original_projection,3,TRUE))</f>
        <v>0.04</v>
      </c>
      <c r="U21" s="30">
        <f>IF(U$13&lt;=alternative_projection_initial_period,VLOOKUP(Data!T9,alternative_projection,3,TRUE),VLOOKUP(Data!T9,original_projection,3,TRUE))</f>
        <v>0.04</v>
      </c>
      <c r="V21" s="30">
        <f>IF(V$13&lt;=alternative_projection_initial_period,VLOOKUP(Data!U9,alternative_projection,3,TRUE),VLOOKUP(Data!U9,original_projection,3,TRUE))</f>
        <v>-0.01</v>
      </c>
      <c r="X21">
        <f t="shared" si="8"/>
        <v>7</v>
      </c>
      <c r="Z21" s="31">
        <f t="shared" si="2"/>
        <v>2500000</v>
      </c>
      <c r="AA21" s="28">
        <f t="shared" ref="AA21:AT21" si="13">Z21*(1+C21)*(1-$AA$9)</f>
        <v>2362941.7314388473</v>
      </c>
      <c r="AB21" s="28">
        <f t="shared" si="13"/>
        <v>2559101.2453303081</v>
      </c>
      <c r="AC21" s="28">
        <f t="shared" si="13"/>
        <v>2519586.3031533784</v>
      </c>
      <c r="AD21" s="28">
        <f t="shared" si="13"/>
        <v>2381454.2486731391</v>
      </c>
      <c r="AE21" s="28">
        <f t="shared" si="13"/>
        <v>2579150.578446799</v>
      </c>
      <c r="AF21" s="28">
        <f t="shared" si="13"/>
        <v>2488539.5345029379</v>
      </c>
      <c r="AG21" s="28">
        <f t="shared" si="13"/>
        <v>2425612.9905201127</v>
      </c>
      <c r="AH21" s="28">
        <f t="shared" si="13"/>
        <v>2340396.0485115629</v>
      </c>
      <c r="AI21" s="28">
        <f t="shared" si="13"/>
        <v>2281215.5400880515</v>
      </c>
      <c r="AJ21" s="28">
        <f t="shared" si="13"/>
        <v>2245991.4158670274</v>
      </c>
      <c r="AK21" s="28">
        <f t="shared" si="13"/>
        <v>2189198.0735648191</v>
      </c>
      <c r="AL21" s="28">
        <f t="shared" si="13"/>
        <v>2155394.7860049345</v>
      </c>
      <c r="AM21" s="28">
        <f t="shared" si="13"/>
        <v>2100892.3186254147</v>
      </c>
      <c r="AN21" s="28">
        <f t="shared" si="13"/>
        <v>2151190.6576070352</v>
      </c>
      <c r="AO21" s="28">
        <f t="shared" si="13"/>
        <v>2075614.7556659244</v>
      </c>
      <c r="AP21" s="28">
        <f t="shared" si="13"/>
        <v>2023129.6488782193</v>
      </c>
      <c r="AQ21" s="28">
        <f t="shared" si="13"/>
        <v>1971971.7086212961</v>
      </c>
      <c r="AR21" s="28">
        <f t="shared" si="13"/>
        <v>2019183.5055244786</v>
      </c>
      <c r="AS21" s="28">
        <f t="shared" si="13"/>
        <v>2067525.6197426014</v>
      </c>
      <c r="AT21" s="28">
        <f t="shared" si="13"/>
        <v>2015245.0591798627</v>
      </c>
      <c r="AU21" s="19"/>
      <c r="AV21" s="27">
        <f t="shared" si="6"/>
        <v>44</v>
      </c>
      <c r="AW21" s="19"/>
      <c r="AX21" s="46">
        <f t="shared" si="4"/>
        <v>339697.75141017686</v>
      </c>
    </row>
    <row r="22" spans="1:53" x14ac:dyDescent="0.2">
      <c r="A22">
        <f t="shared" si="7"/>
        <v>8</v>
      </c>
      <c r="C22" s="30">
        <f>IF(C$13&lt;=alternative_projection_initial_period,VLOOKUP(Data!B10,alternative_projection,3,TRUE),VLOOKUP(Data!B10,original_projection,3,TRUE))</f>
        <v>0</v>
      </c>
      <c r="D22" s="30">
        <f>IF(D$13&lt;=alternative_projection_initial_period,VLOOKUP(Data!C10,alternative_projection,3,TRUE),VLOOKUP(Data!C10,original_projection,3,TRUE))</f>
        <v>0</v>
      </c>
      <c r="E22" s="30">
        <f>IF(E$13&lt;=alternative_projection_initial_period,VLOOKUP(Data!D10,alternative_projection,3,TRUE),VLOOKUP(Data!D10,original_projection,3,TRUE))</f>
        <v>0.02</v>
      </c>
      <c r="F22" s="30">
        <f>IF(F$13&lt;=alternative_projection_initial_period,VLOOKUP(Data!E10,alternative_projection,3,TRUE),VLOOKUP(Data!E10,original_projection,3,TRUE))</f>
        <v>0.04</v>
      </c>
      <c r="G22" s="30">
        <f>IF(G$13&lt;=alternative_projection_initial_period,VLOOKUP(Data!F10,alternative_projection,3,TRUE),VLOOKUP(Data!F10,original_projection,3,TRUE))</f>
        <v>0.1</v>
      </c>
      <c r="H22" s="30">
        <f>IF(H$13&lt;=alternative_projection_initial_period,VLOOKUP(Data!G10,alternative_projection,3,TRUE),VLOOKUP(Data!G10,original_projection,3,TRUE))</f>
        <v>-0.01</v>
      </c>
      <c r="I22" s="30">
        <f>IF(I$13&lt;=alternative_projection_initial_period,VLOOKUP(Data!H10,alternative_projection,3,TRUE),VLOOKUP(Data!H10,original_projection,3,TRUE))</f>
        <v>0</v>
      </c>
      <c r="J22" s="30">
        <f>IF(J$13&lt;=alternative_projection_initial_period,VLOOKUP(Data!I10,alternative_projection,3,TRUE),VLOOKUP(Data!I10,original_projection,3,TRUE))</f>
        <v>0.04</v>
      </c>
      <c r="K22" s="30">
        <f>IF(K$13&lt;=alternative_projection_initial_period,VLOOKUP(Data!J10,alternative_projection,3,TRUE),VLOOKUP(Data!J10,original_projection,3,TRUE))</f>
        <v>0</v>
      </c>
      <c r="L22" s="30">
        <f>IF(L$13&lt;=alternative_projection_initial_period,VLOOKUP(Data!K10,alternative_projection,3,TRUE),VLOOKUP(Data!K10,original_projection,3,TRUE))</f>
        <v>0</v>
      </c>
      <c r="M22" s="30">
        <f>IF(M$13&lt;=alternative_projection_initial_period,VLOOKUP(Data!L10,alternative_projection,3,TRUE),VLOOKUP(Data!L10,original_projection,3,TRUE))</f>
        <v>-0.02</v>
      </c>
      <c r="N22" s="30">
        <f>IF(N$13&lt;=alternative_projection_initial_period,VLOOKUP(Data!M10,alternative_projection,3,TRUE),VLOOKUP(Data!M10,original_projection,3,TRUE))</f>
        <v>0</v>
      </c>
      <c r="O22" s="30">
        <f>IF(O$13&lt;=alternative_projection_initial_period,VLOOKUP(Data!N10,alternative_projection,3,TRUE),VLOOKUP(Data!N10,original_projection,3,TRUE))</f>
        <v>0.04</v>
      </c>
      <c r="P22" s="30">
        <f>IF(P$13&lt;=alternative_projection_initial_period,VLOOKUP(Data!O10,alternative_projection,3,TRUE),VLOOKUP(Data!O10,original_projection,3,TRUE))</f>
        <v>0.04</v>
      </c>
      <c r="Q22" s="30">
        <f>IF(Q$13&lt;=alternative_projection_initial_period,VLOOKUP(Data!P10,alternative_projection,3,TRUE),VLOOKUP(Data!P10,original_projection,3,TRUE))</f>
        <v>-0.01</v>
      </c>
      <c r="R22" s="30">
        <f>IF(R$13&lt;=alternative_projection_initial_period,VLOOKUP(Data!Q10,alternative_projection,3,TRUE),VLOOKUP(Data!Q10,original_projection,3,TRUE))</f>
        <v>0.02</v>
      </c>
      <c r="S22" s="30">
        <f>IF(S$13&lt;=alternative_projection_initial_period,VLOOKUP(Data!R10,alternative_projection,3,TRUE),VLOOKUP(Data!R10,original_projection,3,TRUE))</f>
        <v>0.04</v>
      </c>
      <c r="T22" s="30">
        <f>IF(T$13&lt;=alternative_projection_initial_period,VLOOKUP(Data!S10,alternative_projection,3,TRUE),VLOOKUP(Data!S10,original_projection,3,TRUE))</f>
        <v>-0.02</v>
      </c>
      <c r="U22" s="30">
        <f>IF(U$13&lt;=alternative_projection_initial_period,VLOOKUP(Data!T10,alternative_projection,3,TRUE),VLOOKUP(Data!T10,original_projection,3,TRUE))</f>
        <v>-0.01</v>
      </c>
      <c r="V22" s="30">
        <f>IF(V$13&lt;=alternative_projection_initial_period,VLOOKUP(Data!U10,alternative_projection,3,TRUE),VLOOKUP(Data!U10,original_projection,3,TRUE))</f>
        <v>0.02</v>
      </c>
      <c r="X22">
        <f t="shared" si="8"/>
        <v>8</v>
      </c>
      <c r="Z22" s="31">
        <f t="shared" si="2"/>
        <v>2500000</v>
      </c>
      <c r="AA22" s="28">
        <f t="shared" ref="AA22:AT22" si="14">Z22*(1+C22)*(1-$AA$9)</f>
        <v>2461397.6369154658</v>
      </c>
      <c r="AB22" s="28">
        <f t="shared" si="14"/>
        <v>2423391.3308052155</v>
      </c>
      <c r="AC22" s="28">
        <f t="shared" si="14"/>
        <v>2433691.3155458765</v>
      </c>
      <c r="AD22" s="28">
        <f t="shared" si="14"/>
        <v>2491957.3340755855</v>
      </c>
      <c r="AE22" s="28">
        <f t="shared" si="14"/>
        <v>2698827.0730906366</v>
      </c>
      <c r="AF22" s="28">
        <f t="shared" si="14"/>
        <v>2630583.0857389155</v>
      </c>
      <c r="AG22" s="28">
        <f t="shared" si="14"/>
        <v>2589964.3963790243</v>
      </c>
      <c r="AH22" s="28">
        <f t="shared" si="14"/>
        <v>2651971.8138960889</v>
      </c>
      <c r="AI22" s="28">
        <f t="shared" si="14"/>
        <v>2611022.8623561016</v>
      </c>
      <c r="AJ22" s="28">
        <f t="shared" si="14"/>
        <v>2570706.2013342255</v>
      </c>
      <c r="AK22" s="28">
        <f t="shared" si="14"/>
        <v>2480391.8263138547</v>
      </c>
      <c r="AL22" s="28">
        <f t="shared" si="14"/>
        <v>2442092.2319653435</v>
      </c>
      <c r="AM22" s="28">
        <f t="shared" si="14"/>
        <v>2500559.3803378707</v>
      </c>
      <c r="AN22" s="28">
        <f t="shared" si="14"/>
        <v>2560426.3150878618</v>
      </c>
      <c r="AO22" s="28">
        <f t="shared" si="14"/>
        <v>2495682.0034555611</v>
      </c>
      <c r="AP22" s="28">
        <f t="shared" si="14"/>
        <v>2506289.2406055732</v>
      </c>
      <c r="AQ22" s="28">
        <f t="shared" si="14"/>
        <v>2566293.3563293372</v>
      </c>
      <c r="AR22" s="28">
        <f t="shared" si="14"/>
        <v>2476134.0139371487</v>
      </c>
      <c r="AS22" s="28">
        <f t="shared" si="14"/>
        <v>2413521.1625939985</v>
      </c>
      <c r="AT22" s="28">
        <f t="shared" si="14"/>
        <v>2423779.196791769</v>
      </c>
      <c r="AU22" s="19"/>
      <c r="AV22" s="27">
        <f t="shared" si="6"/>
        <v>149</v>
      </c>
      <c r="AW22" s="19"/>
      <c r="AX22" s="46">
        <f t="shared" si="4"/>
        <v>381073.16204701847</v>
      </c>
    </row>
    <row r="23" spans="1:53" x14ac:dyDescent="0.2">
      <c r="A23">
        <f t="shared" si="7"/>
        <v>9</v>
      </c>
      <c r="C23" s="30">
        <f>IF(C$13&lt;=alternative_projection_initial_period,VLOOKUP(Data!B11,alternative_projection,3,TRUE),VLOOKUP(Data!B11,original_projection,3,TRUE))</f>
        <v>-0.04</v>
      </c>
      <c r="D23" s="30">
        <f>IF(D$13&lt;=alternative_projection_initial_period,VLOOKUP(Data!C11,alternative_projection,3,TRUE),VLOOKUP(Data!C11,original_projection,3,TRUE))</f>
        <v>0.1</v>
      </c>
      <c r="E23" s="30">
        <f>IF(E$13&lt;=alternative_projection_initial_period,VLOOKUP(Data!D11,alternative_projection,3,TRUE),VLOOKUP(Data!D11,original_projection,3,TRUE))</f>
        <v>0.1</v>
      </c>
      <c r="F23" s="30">
        <f>IF(F$13&lt;=alternative_projection_initial_period,VLOOKUP(Data!E11,alternative_projection,3,TRUE),VLOOKUP(Data!E11,original_projection,3,TRUE))</f>
        <v>0.02</v>
      </c>
      <c r="G23" s="30">
        <f>IF(G$13&lt;=alternative_projection_initial_period,VLOOKUP(Data!F11,alternative_projection,3,TRUE),VLOOKUP(Data!F11,original_projection,3,TRUE))</f>
        <v>0.04</v>
      </c>
      <c r="H23" s="30">
        <f>IF(H$13&lt;=alternative_projection_initial_period,VLOOKUP(Data!G11,alternative_projection,3,TRUE),VLOOKUP(Data!G11,original_projection,3,TRUE))</f>
        <v>0.02</v>
      </c>
      <c r="I23" s="30">
        <f>IF(I$13&lt;=alternative_projection_initial_period,VLOOKUP(Data!H11,alternative_projection,3,TRUE),VLOOKUP(Data!H11,original_projection,3,TRUE))</f>
        <v>0</v>
      </c>
      <c r="J23" s="30">
        <f>IF(J$13&lt;=alternative_projection_initial_period,VLOOKUP(Data!I11,alternative_projection,3,TRUE),VLOOKUP(Data!I11,original_projection,3,TRUE))</f>
        <v>0.04</v>
      </c>
      <c r="K23" s="30">
        <f>IF(K$13&lt;=alternative_projection_initial_period,VLOOKUP(Data!J11,alternative_projection,3,TRUE),VLOOKUP(Data!J11,original_projection,3,TRUE))</f>
        <v>0.02</v>
      </c>
      <c r="L23" s="30">
        <f>IF(L$13&lt;=alternative_projection_initial_period,VLOOKUP(Data!K11,alternative_projection,3,TRUE),VLOOKUP(Data!K11,original_projection,3,TRUE))</f>
        <v>0.02</v>
      </c>
      <c r="M23" s="30">
        <f>IF(M$13&lt;=alternative_projection_initial_period,VLOOKUP(Data!L11,alternative_projection,3,TRUE),VLOOKUP(Data!L11,original_projection,3,TRUE))</f>
        <v>0.02</v>
      </c>
      <c r="N23" s="30">
        <f>IF(N$13&lt;=alternative_projection_initial_period,VLOOKUP(Data!M11,alternative_projection,3,TRUE),VLOOKUP(Data!M11,original_projection,3,TRUE))</f>
        <v>-0.02</v>
      </c>
      <c r="O23" s="30">
        <f>IF(O$13&lt;=alternative_projection_initial_period,VLOOKUP(Data!N11,alternative_projection,3,TRUE),VLOOKUP(Data!N11,original_projection,3,TRUE))</f>
        <v>0</v>
      </c>
      <c r="P23" s="30">
        <f>IF(P$13&lt;=alternative_projection_initial_period,VLOOKUP(Data!O11,alternative_projection,3,TRUE),VLOOKUP(Data!O11,original_projection,3,TRUE))</f>
        <v>0.04</v>
      </c>
      <c r="Q23" s="30">
        <f>IF(Q$13&lt;=alternative_projection_initial_period,VLOOKUP(Data!P11,alternative_projection,3,TRUE),VLOOKUP(Data!P11,original_projection,3,TRUE))</f>
        <v>0</v>
      </c>
      <c r="R23" s="30">
        <f>IF(R$13&lt;=alternative_projection_initial_period,VLOOKUP(Data!Q11,alternative_projection,3,TRUE),VLOOKUP(Data!Q11,original_projection,3,TRUE))</f>
        <v>0</v>
      </c>
      <c r="S23" s="30">
        <f>IF(S$13&lt;=alternative_projection_initial_period,VLOOKUP(Data!R11,alternative_projection,3,TRUE),VLOOKUP(Data!R11,original_projection,3,TRUE))</f>
        <v>0.02</v>
      </c>
      <c r="T23" s="30">
        <f>IF(T$13&lt;=alternative_projection_initial_period,VLOOKUP(Data!S11,alternative_projection,3,TRUE),VLOOKUP(Data!S11,original_projection,3,TRUE))</f>
        <v>0</v>
      </c>
      <c r="U23" s="30">
        <f>IF(U$13&lt;=alternative_projection_initial_period,VLOOKUP(Data!T11,alternative_projection,3,TRUE),VLOOKUP(Data!T11,original_projection,3,TRUE))</f>
        <v>0</v>
      </c>
      <c r="V23" s="30">
        <f>IF(V$13&lt;=alternative_projection_initial_period,VLOOKUP(Data!U11,alternative_projection,3,TRUE),VLOOKUP(Data!U11,original_projection,3,TRUE))</f>
        <v>-0.01</v>
      </c>
      <c r="X23">
        <f t="shared" si="8"/>
        <v>9</v>
      </c>
      <c r="Z23" s="31">
        <f t="shared" si="2"/>
        <v>2500000</v>
      </c>
      <c r="AA23" s="28">
        <f t="shared" ref="AA23:AT23" si="15">Z23*(1+C23)*(1-$AA$9)</f>
        <v>2362941.7314388473</v>
      </c>
      <c r="AB23" s="28">
        <f t="shared" si="15"/>
        <v>2559101.2453303081</v>
      </c>
      <c r="AC23" s="28">
        <f t="shared" si="15"/>
        <v>2771544.9334687167</v>
      </c>
      <c r="AD23" s="28">
        <f t="shared" si="15"/>
        <v>2783324.6531367316</v>
      </c>
      <c r="AE23" s="28">
        <f t="shared" si="15"/>
        <v>2849961.3891837127</v>
      </c>
      <c r="AF23" s="28">
        <f t="shared" si="15"/>
        <v>2862074.3972839406</v>
      </c>
      <c r="AG23" s="28">
        <f t="shared" si="15"/>
        <v>2817881.263260379</v>
      </c>
      <c r="AH23" s="28">
        <f t="shared" si="15"/>
        <v>2885345.3335189451</v>
      </c>
      <c r="AI23" s="28">
        <f t="shared" si="15"/>
        <v>2897608.7317283079</v>
      </c>
      <c r="AJ23" s="28">
        <f t="shared" si="15"/>
        <v>2909924.2522725239</v>
      </c>
      <c r="AK23" s="28">
        <f t="shared" si="15"/>
        <v>2922292.1166838105</v>
      </c>
      <c r="AL23" s="28">
        <f t="shared" si="15"/>
        <v>2819625.7808698323</v>
      </c>
      <c r="AM23" s="28">
        <f t="shared" si="15"/>
        <v>2776088.0936075719</v>
      </c>
      <c r="AN23" s="28">
        <f t="shared" si="15"/>
        <v>2842551.5761655327</v>
      </c>
      <c r="AO23" s="28">
        <f t="shared" si="15"/>
        <v>2798659.8929536701</v>
      </c>
      <c r="AP23" s="28">
        <f t="shared" si="15"/>
        <v>2755445.9388185018</v>
      </c>
      <c r="AQ23" s="28">
        <f t="shared" si="15"/>
        <v>2767157.2339621205</v>
      </c>
      <c r="AR23" s="28">
        <f t="shared" si="15"/>
        <v>2724429.7106591603</v>
      </c>
      <c r="AS23" s="28">
        <f t="shared" si="15"/>
        <v>2682361.9407034973</v>
      </c>
      <c r="AT23" s="28">
        <f t="shared" si="15"/>
        <v>2614534.2995110303</v>
      </c>
      <c r="AU23" s="19"/>
      <c r="AV23" s="27">
        <f t="shared" si="6"/>
        <v>176</v>
      </c>
      <c r="AW23" s="19"/>
      <c r="AX23" s="46">
        <f t="shared" si="4"/>
        <v>418661.36912763584</v>
      </c>
    </row>
    <row r="24" spans="1:53" x14ac:dyDescent="0.2">
      <c r="A24">
        <f t="shared" si="7"/>
        <v>10</v>
      </c>
      <c r="C24" s="30">
        <f>IF(C$13&lt;=alternative_projection_initial_period,VLOOKUP(Data!B12,alternative_projection,3,TRUE),VLOOKUP(Data!B12,original_projection,3,TRUE))</f>
        <v>-0.04</v>
      </c>
      <c r="D24" s="30">
        <f>IF(D$13&lt;=alternative_projection_initial_period,VLOOKUP(Data!C12,alternative_projection,3,TRUE),VLOOKUP(Data!C12,original_projection,3,TRUE))</f>
        <v>0.1</v>
      </c>
      <c r="E24" s="30">
        <f>IF(E$13&lt;=alternative_projection_initial_period,VLOOKUP(Data!D12,alternative_projection,3,TRUE),VLOOKUP(Data!D12,original_projection,3,TRUE))</f>
        <v>-0.04</v>
      </c>
      <c r="F24" s="30">
        <f>IF(F$13&lt;=alternative_projection_initial_period,VLOOKUP(Data!E12,alternative_projection,3,TRUE),VLOOKUP(Data!E12,original_projection,3,TRUE))</f>
        <v>0.02</v>
      </c>
      <c r="G24" s="30">
        <f>IF(G$13&lt;=alternative_projection_initial_period,VLOOKUP(Data!F12,alternative_projection,3,TRUE),VLOOKUP(Data!F12,original_projection,3,TRUE))</f>
        <v>-0.04</v>
      </c>
      <c r="H24" s="30">
        <f>IF(H$13&lt;=alternative_projection_initial_period,VLOOKUP(Data!G12,alternative_projection,3,TRUE),VLOOKUP(Data!G12,original_projection,3,TRUE))</f>
        <v>0.04</v>
      </c>
      <c r="I24" s="30">
        <f>IF(I$13&lt;=alternative_projection_initial_period,VLOOKUP(Data!H12,alternative_projection,3,TRUE),VLOOKUP(Data!H12,original_projection,3,TRUE))</f>
        <v>0</v>
      </c>
      <c r="J24" s="30">
        <f>IF(J$13&lt;=alternative_projection_initial_period,VLOOKUP(Data!I12,alternative_projection,3,TRUE),VLOOKUP(Data!I12,original_projection,3,TRUE))</f>
        <v>0.02</v>
      </c>
      <c r="K24" s="30">
        <f>IF(K$13&lt;=alternative_projection_initial_period,VLOOKUP(Data!J12,alternative_projection,3,TRUE),VLOOKUP(Data!J12,original_projection,3,TRUE))</f>
        <v>-0.01</v>
      </c>
      <c r="L24" s="30">
        <f>IF(L$13&lt;=alternative_projection_initial_period,VLOOKUP(Data!K12,alternative_projection,3,TRUE),VLOOKUP(Data!K12,original_projection,3,TRUE))</f>
        <v>-0.02</v>
      </c>
      <c r="M24" s="30">
        <f>IF(M$13&lt;=alternative_projection_initial_period,VLOOKUP(Data!L12,alternative_projection,3,TRUE),VLOOKUP(Data!L12,original_projection,3,TRUE))</f>
        <v>-0.01</v>
      </c>
      <c r="N24" s="30">
        <f>IF(N$13&lt;=alternative_projection_initial_period,VLOOKUP(Data!M12,alternative_projection,3,TRUE),VLOOKUP(Data!M12,original_projection,3,TRUE))</f>
        <v>0</v>
      </c>
      <c r="O24" s="30">
        <f>IF(O$13&lt;=alternative_projection_initial_period,VLOOKUP(Data!N12,alternative_projection,3,TRUE),VLOOKUP(Data!N12,original_projection,3,TRUE))</f>
        <v>0.02</v>
      </c>
      <c r="P24" s="30">
        <f>IF(P$13&lt;=alternative_projection_initial_period,VLOOKUP(Data!O12,alternative_projection,3,TRUE),VLOOKUP(Data!O12,original_projection,3,TRUE))</f>
        <v>-0.02</v>
      </c>
      <c r="Q24" s="30">
        <f>IF(Q$13&lt;=alternative_projection_initial_period,VLOOKUP(Data!P12,alternative_projection,3,TRUE),VLOOKUP(Data!P12,original_projection,3,TRUE))</f>
        <v>0</v>
      </c>
      <c r="R24" s="30">
        <f>IF(R$13&lt;=alternative_projection_initial_period,VLOOKUP(Data!Q12,alternative_projection,3,TRUE),VLOOKUP(Data!Q12,original_projection,3,TRUE))</f>
        <v>0.04</v>
      </c>
      <c r="S24" s="30">
        <f>IF(S$13&lt;=alternative_projection_initial_period,VLOOKUP(Data!R12,alternative_projection,3,TRUE),VLOOKUP(Data!R12,original_projection,3,TRUE))</f>
        <v>-0.02</v>
      </c>
      <c r="T24" s="30">
        <f>IF(T$13&lt;=alternative_projection_initial_period,VLOOKUP(Data!S12,alternative_projection,3,TRUE),VLOOKUP(Data!S12,original_projection,3,TRUE))</f>
        <v>0</v>
      </c>
      <c r="U24" s="30">
        <f>IF(U$13&lt;=alternative_projection_initial_period,VLOOKUP(Data!T12,alternative_projection,3,TRUE),VLOOKUP(Data!T12,original_projection,3,TRUE))</f>
        <v>0.02</v>
      </c>
      <c r="V24" s="30">
        <f>IF(V$13&lt;=alternative_projection_initial_period,VLOOKUP(Data!U12,alternative_projection,3,TRUE),VLOOKUP(Data!U12,original_projection,3,TRUE))</f>
        <v>-0.02</v>
      </c>
      <c r="X24">
        <f t="shared" si="8"/>
        <v>10</v>
      </c>
      <c r="Z24" s="31">
        <f t="shared" si="2"/>
        <v>2500000</v>
      </c>
      <c r="AA24" s="28">
        <f t="shared" ref="AA24:AT24" si="16">Z24*(1+C24)*(1-$AA$9)</f>
        <v>2362941.7314388473</v>
      </c>
      <c r="AB24" s="28">
        <f t="shared" si="16"/>
        <v>2559101.2453303081</v>
      </c>
      <c r="AC24" s="28">
        <f t="shared" si="16"/>
        <v>2418802.8510272433</v>
      </c>
      <c r="AD24" s="28">
        <f t="shared" si="16"/>
        <v>2429083.333646602</v>
      </c>
      <c r="AE24" s="28">
        <f t="shared" si="16"/>
        <v>2295912.9512864593</v>
      </c>
      <c r="AF24" s="28">
        <f t="shared" si="16"/>
        <v>2350880.3605498034</v>
      </c>
      <c r="AG24" s="28">
        <f t="shared" si="16"/>
        <v>2314580.5456513055</v>
      </c>
      <c r="AH24" s="28">
        <f t="shared" si="16"/>
        <v>2324418.058890786</v>
      </c>
      <c r="AI24" s="28">
        <f t="shared" si="16"/>
        <v>2265641.5784735363</v>
      </c>
      <c r="AJ24" s="28">
        <f t="shared" si="16"/>
        <v>2186044.7723220577</v>
      </c>
      <c r="AK24" s="28">
        <f t="shared" si="16"/>
        <v>2130767.2729668287</v>
      </c>
      <c r="AL24" s="28">
        <f t="shared" si="16"/>
        <v>2097866.2121989452</v>
      </c>
      <c r="AM24" s="28">
        <f t="shared" si="16"/>
        <v>2106782.6384066837</v>
      </c>
      <c r="AN24" s="28">
        <f t="shared" si="16"/>
        <v>2032766.8846061467</v>
      </c>
      <c r="AO24" s="28">
        <f t="shared" si="16"/>
        <v>2001379.0424678333</v>
      </c>
      <c r="AP24" s="28">
        <f t="shared" si="16"/>
        <v>2049294.8926122244</v>
      </c>
      <c r="AQ24" s="28">
        <f t="shared" si="16"/>
        <v>1977298.8055593157</v>
      </c>
      <c r="AR24" s="28">
        <f t="shared" si="16"/>
        <v>1946767.4429917892</v>
      </c>
      <c r="AS24" s="28">
        <f t="shared" si="16"/>
        <v>1955041.6637920132</v>
      </c>
      <c r="AT24" s="28">
        <f t="shared" si="16"/>
        <v>1886356.8930809451</v>
      </c>
      <c r="AU24" s="19"/>
      <c r="AV24" s="27">
        <f t="shared" si="6"/>
        <v>18</v>
      </c>
      <c r="AW24" s="19"/>
      <c r="AX24" s="46">
        <f t="shared" si="4"/>
        <v>330164.20033223933</v>
      </c>
    </row>
    <row r="25" spans="1:53" x14ac:dyDescent="0.2">
      <c r="A25">
        <f t="shared" si="7"/>
        <v>11</v>
      </c>
      <c r="C25" s="30">
        <f>IF(C$13&lt;=alternative_projection_initial_period,VLOOKUP(Data!B13,alternative_projection,3,TRUE),VLOOKUP(Data!B13,original_projection,3,TRUE))</f>
        <v>0.1</v>
      </c>
      <c r="D25" s="30">
        <f>IF(D$13&lt;=alternative_projection_initial_period,VLOOKUP(Data!C13,alternative_projection,3,TRUE),VLOOKUP(Data!C13,original_projection,3,TRUE))</f>
        <v>0</v>
      </c>
      <c r="E25" s="30">
        <f>IF(E$13&lt;=alternative_projection_initial_period,VLOOKUP(Data!D13,alternative_projection,3,TRUE),VLOOKUP(Data!D13,original_projection,3,TRUE))</f>
        <v>0</v>
      </c>
      <c r="F25" s="30">
        <f>IF(F$13&lt;=alternative_projection_initial_period,VLOOKUP(Data!E13,alternative_projection,3,TRUE),VLOOKUP(Data!E13,original_projection,3,TRUE))</f>
        <v>0.1</v>
      </c>
      <c r="G25" s="30">
        <f>IF(G$13&lt;=alternative_projection_initial_period,VLOOKUP(Data!F13,alternative_projection,3,TRUE),VLOOKUP(Data!F13,original_projection,3,TRUE))</f>
        <v>0</v>
      </c>
      <c r="H25" s="30">
        <f>IF(H$13&lt;=alternative_projection_initial_period,VLOOKUP(Data!G13,alternative_projection,3,TRUE),VLOOKUP(Data!G13,original_projection,3,TRUE))</f>
        <v>0.04</v>
      </c>
      <c r="I25" s="30">
        <f>IF(I$13&lt;=alternative_projection_initial_period,VLOOKUP(Data!H13,alternative_projection,3,TRUE),VLOOKUP(Data!H13,original_projection,3,TRUE))</f>
        <v>0.04</v>
      </c>
      <c r="J25" s="30">
        <f>IF(J$13&lt;=alternative_projection_initial_period,VLOOKUP(Data!I13,alternative_projection,3,TRUE),VLOOKUP(Data!I13,original_projection,3,TRUE))</f>
        <v>-0.01</v>
      </c>
      <c r="K25" s="30">
        <f>IF(K$13&lt;=alternative_projection_initial_period,VLOOKUP(Data!J13,alternative_projection,3,TRUE),VLOOKUP(Data!J13,original_projection,3,TRUE))</f>
        <v>-0.02</v>
      </c>
      <c r="L25" s="30">
        <f>IF(L$13&lt;=alternative_projection_initial_period,VLOOKUP(Data!K13,alternative_projection,3,TRUE),VLOOKUP(Data!K13,original_projection,3,TRUE))</f>
        <v>-0.01</v>
      </c>
      <c r="M25" s="30">
        <f>IF(M$13&lt;=alternative_projection_initial_period,VLOOKUP(Data!L13,alternative_projection,3,TRUE),VLOOKUP(Data!L13,original_projection,3,TRUE))</f>
        <v>0</v>
      </c>
      <c r="N25" s="30">
        <f>IF(N$13&lt;=alternative_projection_initial_period,VLOOKUP(Data!M13,alternative_projection,3,TRUE),VLOOKUP(Data!M13,original_projection,3,TRUE))</f>
        <v>0.04</v>
      </c>
      <c r="O25" s="30">
        <f>IF(O$13&lt;=alternative_projection_initial_period,VLOOKUP(Data!N13,alternative_projection,3,TRUE),VLOOKUP(Data!N13,original_projection,3,TRUE))</f>
        <v>-0.01</v>
      </c>
      <c r="P25" s="30">
        <f>IF(P$13&lt;=alternative_projection_initial_period,VLOOKUP(Data!O13,alternative_projection,3,TRUE),VLOOKUP(Data!O13,original_projection,3,TRUE))</f>
        <v>-0.02</v>
      </c>
      <c r="Q25" s="30">
        <f>IF(Q$13&lt;=alternative_projection_initial_period,VLOOKUP(Data!P13,alternative_projection,3,TRUE),VLOOKUP(Data!P13,original_projection,3,TRUE))</f>
        <v>-0.01</v>
      </c>
      <c r="R25" s="30">
        <f>IF(R$13&lt;=alternative_projection_initial_period,VLOOKUP(Data!Q13,alternative_projection,3,TRUE),VLOOKUP(Data!Q13,original_projection,3,TRUE))</f>
        <v>0</v>
      </c>
      <c r="S25" s="30">
        <f>IF(S$13&lt;=alternative_projection_initial_period,VLOOKUP(Data!R13,alternative_projection,3,TRUE),VLOOKUP(Data!R13,original_projection,3,TRUE))</f>
        <v>-0.01</v>
      </c>
      <c r="T25" s="30">
        <f>IF(T$13&lt;=alternative_projection_initial_period,VLOOKUP(Data!S13,alternative_projection,3,TRUE),VLOOKUP(Data!S13,original_projection,3,TRUE))</f>
        <v>0.02</v>
      </c>
      <c r="U25" s="30">
        <f>IF(U$13&lt;=alternative_projection_initial_period,VLOOKUP(Data!T13,alternative_projection,3,TRUE),VLOOKUP(Data!T13,original_projection,3,TRUE))</f>
        <v>-0.02</v>
      </c>
      <c r="V25" s="30">
        <f>IF(V$13&lt;=alternative_projection_initial_period,VLOOKUP(Data!U13,alternative_projection,3,TRUE),VLOOKUP(Data!U13,original_projection,3,TRUE))</f>
        <v>0</v>
      </c>
      <c r="X25">
        <f t="shared" si="8"/>
        <v>11</v>
      </c>
      <c r="Z25" s="31">
        <f t="shared" si="2"/>
        <v>2500000</v>
      </c>
      <c r="AA25" s="28">
        <f t="shared" ref="AA25:AT25" si="17">Z25*(1+C25)*(1-$AA$9)</f>
        <v>2707537.4006070122</v>
      </c>
      <c r="AB25" s="28">
        <f t="shared" si="17"/>
        <v>2665730.4638857371</v>
      </c>
      <c r="AC25" s="28">
        <f t="shared" si="17"/>
        <v>2624569.0657847687</v>
      </c>
      <c r="AD25" s="28">
        <f t="shared" si="17"/>
        <v>2842447.5624353872</v>
      </c>
      <c r="AE25" s="28">
        <f t="shared" si="17"/>
        <v>2798557.4852938354</v>
      </c>
      <c r="AF25" s="28">
        <f t="shared" si="17"/>
        <v>2865558.9169269237</v>
      </c>
      <c r="AG25" s="28">
        <f t="shared" si="17"/>
        <v>2934164.4577714442</v>
      </c>
      <c r="AH25" s="28">
        <f t="shared" si="17"/>
        <v>2859969.6032212726</v>
      </c>
      <c r="AI25" s="28">
        <f t="shared" si="17"/>
        <v>2759492.7898234096</v>
      </c>
      <c r="AJ25" s="28">
        <f t="shared" si="17"/>
        <v>2689714.7766548162</v>
      </c>
      <c r="AK25" s="28">
        <f t="shared" si="17"/>
        <v>2648183.0380939096</v>
      </c>
      <c r="AL25" s="28">
        <f t="shared" si="17"/>
        <v>2711584.2923869304</v>
      </c>
      <c r="AM25" s="28">
        <f t="shared" si="17"/>
        <v>2643017.7191530014</v>
      </c>
      <c r="AN25" s="28">
        <f t="shared" si="17"/>
        <v>2550162.8867535694</v>
      </c>
      <c r="AO25" s="28">
        <f t="shared" si="17"/>
        <v>2485678.1016690843</v>
      </c>
      <c r="AP25" s="28">
        <f t="shared" si="17"/>
        <v>2447296.8822323219</v>
      </c>
      <c r="AQ25" s="28">
        <f t="shared" si="17"/>
        <v>2385413.2220518608</v>
      </c>
      <c r="AR25" s="28">
        <f t="shared" si="17"/>
        <v>2395551.7908727457</v>
      </c>
      <c r="AS25" s="28">
        <f t="shared" si="17"/>
        <v>2311390.9627278131</v>
      </c>
      <c r="AT25" s="28">
        <f t="shared" si="17"/>
        <v>2275700.9014584012</v>
      </c>
      <c r="AU25" s="19"/>
      <c r="AV25" s="27">
        <f t="shared" si="6"/>
        <v>120</v>
      </c>
      <c r="AW25" s="19"/>
      <c r="AX25" s="46">
        <f t="shared" si="4"/>
        <v>397494.12332345778</v>
      </c>
    </row>
    <row r="26" spans="1:53" x14ac:dyDescent="0.2">
      <c r="A26">
        <f t="shared" si="7"/>
        <v>12</v>
      </c>
      <c r="C26" s="30">
        <f>IF(C$13&lt;=alternative_projection_initial_period,VLOOKUP(Data!B14,alternative_projection,3,TRUE),VLOOKUP(Data!B14,original_projection,3,TRUE))</f>
        <v>0.04</v>
      </c>
      <c r="D26" s="30">
        <f>IF(D$13&lt;=alternative_projection_initial_period,VLOOKUP(Data!C14,alternative_projection,3,TRUE),VLOOKUP(Data!C14,original_projection,3,TRUE))</f>
        <v>0.1</v>
      </c>
      <c r="E26" s="30">
        <f>IF(E$13&lt;=alternative_projection_initial_period,VLOOKUP(Data!D14,alternative_projection,3,TRUE),VLOOKUP(Data!D14,original_projection,3,TRUE))</f>
        <v>-0.04</v>
      </c>
      <c r="F26" s="30">
        <f>IF(F$13&lt;=alternative_projection_initial_period,VLOOKUP(Data!E14,alternative_projection,3,TRUE),VLOOKUP(Data!E14,original_projection,3,TRUE))</f>
        <v>-0.04</v>
      </c>
      <c r="G26" s="30">
        <f>IF(G$13&lt;=alternative_projection_initial_period,VLOOKUP(Data!F14,alternative_projection,3,TRUE),VLOOKUP(Data!F14,original_projection,3,TRUE))</f>
        <v>0.1</v>
      </c>
      <c r="H26" s="30">
        <f>IF(H$13&lt;=alternative_projection_initial_period,VLOOKUP(Data!G14,alternative_projection,3,TRUE),VLOOKUP(Data!G14,original_projection,3,TRUE))</f>
        <v>0</v>
      </c>
      <c r="I26" s="30">
        <f>IF(I$13&lt;=alternative_projection_initial_period,VLOOKUP(Data!H14,alternative_projection,3,TRUE),VLOOKUP(Data!H14,original_projection,3,TRUE))</f>
        <v>0</v>
      </c>
      <c r="J26" s="30">
        <f>IF(J$13&lt;=alternative_projection_initial_period,VLOOKUP(Data!I14,alternative_projection,3,TRUE),VLOOKUP(Data!I14,original_projection,3,TRUE))</f>
        <v>-0.01</v>
      </c>
      <c r="K26" s="30">
        <f>IF(K$13&lt;=alternative_projection_initial_period,VLOOKUP(Data!J14,alternative_projection,3,TRUE),VLOOKUP(Data!J14,original_projection,3,TRUE))</f>
        <v>0.04</v>
      </c>
      <c r="L26" s="30">
        <f>IF(L$13&lt;=alternative_projection_initial_period,VLOOKUP(Data!K14,alternative_projection,3,TRUE),VLOOKUP(Data!K14,original_projection,3,TRUE))</f>
        <v>-0.01</v>
      </c>
      <c r="M26" s="30">
        <f>IF(M$13&lt;=alternative_projection_initial_period,VLOOKUP(Data!L14,alternative_projection,3,TRUE),VLOOKUP(Data!L14,original_projection,3,TRUE))</f>
        <v>0.02</v>
      </c>
      <c r="N26" s="30">
        <f>IF(N$13&lt;=alternative_projection_initial_period,VLOOKUP(Data!M14,alternative_projection,3,TRUE),VLOOKUP(Data!M14,original_projection,3,TRUE))</f>
        <v>-0.02</v>
      </c>
      <c r="O26" s="30">
        <f>IF(O$13&lt;=alternative_projection_initial_period,VLOOKUP(Data!N14,alternative_projection,3,TRUE),VLOOKUP(Data!N14,original_projection,3,TRUE))</f>
        <v>-0.01</v>
      </c>
      <c r="P26" s="30">
        <f>IF(P$13&lt;=alternative_projection_initial_period,VLOOKUP(Data!O14,alternative_projection,3,TRUE),VLOOKUP(Data!O14,original_projection,3,TRUE))</f>
        <v>0.02</v>
      </c>
      <c r="Q26" s="30">
        <f>IF(Q$13&lt;=alternative_projection_initial_period,VLOOKUP(Data!P14,alternative_projection,3,TRUE),VLOOKUP(Data!P14,original_projection,3,TRUE))</f>
        <v>-0.01</v>
      </c>
      <c r="R26" s="30">
        <f>IF(R$13&lt;=alternative_projection_initial_period,VLOOKUP(Data!Q14,alternative_projection,3,TRUE),VLOOKUP(Data!Q14,original_projection,3,TRUE))</f>
        <v>-0.02</v>
      </c>
      <c r="S26" s="30">
        <f>IF(S$13&lt;=alternative_projection_initial_period,VLOOKUP(Data!R14,alternative_projection,3,TRUE),VLOOKUP(Data!R14,original_projection,3,TRUE))</f>
        <v>-0.02</v>
      </c>
      <c r="T26" s="30">
        <f>IF(T$13&lt;=alternative_projection_initial_period,VLOOKUP(Data!S14,alternative_projection,3,TRUE),VLOOKUP(Data!S14,original_projection,3,TRUE))</f>
        <v>0.04</v>
      </c>
      <c r="U26" s="30">
        <f>IF(U$13&lt;=alternative_projection_initial_period,VLOOKUP(Data!T14,alternative_projection,3,TRUE),VLOOKUP(Data!T14,original_projection,3,TRUE))</f>
        <v>0</v>
      </c>
      <c r="V26" s="30">
        <f>IF(V$13&lt;=alternative_projection_initial_period,VLOOKUP(Data!U14,alternative_projection,3,TRUE),VLOOKUP(Data!U14,original_projection,3,TRUE))</f>
        <v>0.04</v>
      </c>
      <c r="X26">
        <f t="shared" si="8"/>
        <v>12</v>
      </c>
      <c r="Z26" s="31">
        <f t="shared" si="2"/>
        <v>2500000</v>
      </c>
      <c r="AA26" s="28">
        <f t="shared" ref="AA26:AT26" si="18">Z26*(1+C26)*(1-$AA$9)</f>
        <v>2559853.5423920844</v>
      </c>
      <c r="AB26" s="28">
        <f t="shared" si="18"/>
        <v>2772359.6824411671</v>
      </c>
      <c r="AC26" s="28">
        <f t="shared" si="18"/>
        <v>2620369.7552795135</v>
      </c>
      <c r="AD26" s="28">
        <f t="shared" si="18"/>
        <v>2476712.4186200649</v>
      </c>
      <c r="AE26" s="28">
        <f t="shared" si="18"/>
        <v>2682316.6015846711</v>
      </c>
      <c r="AF26" s="28">
        <f t="shared" si="18"/>
        <v>2640899.0978398528</v>
      </c>
      <c r="AG26" s="28">
        <f t="shared" si="18"/>
        <v>2600121.1195020797</v>
      </c>
      <c r="AH26" s="28">
        <f t="shared" si="18"/>
        <v>2534373.06377762</v>
      </c>
      <c r="AI26" s="28">
        <f t="shared" si="18"/>
        <v>2595049.5460216883</v>
      </c>
      <c r="AJ26" s="28">
        <f t="shared" si="18"/>
        <v>2529429.7328215088</v>
      </c>
      <c r="AK26" s="28">
        <f t="shared" si="18"/>
        <v>2540180.4057811163</v>
      </c>
      <c r="AL26" s="28">
        <f t="shared" si="18"/>
        <v>2450938.4668664145</v>
      </c>
      <c r="AM26" s="28">
        <f t="shared" si="18"/>
        <v>2388962.7236258024</v>
      </c>
      <c r="AN26" s="28">
        <f t="shared" si="18"/>
        <v>2399116.3786655674</v>
      </c>
      <c r="AO26" s="28">
        <f t="shared" si="18"/>
        <v>2338451.0365125164</v>
      </c>
      <c r="AP26" s="28">
        <f t="shared" si="18"/>
        <v>2256296.2792832563</v>
      </c>
      <c r="AQ26" s="28">
        <f t="shared" si="18"/>
        <v>2177027.7933635139</v>
      </c>
      <c r="AR26" s="28">
        <f t="shared" si="18"/>
        <v>2229148.9234910458</v>
      </c>
      <c r="AS26" s="28">
        <f t="shared" si="18"/>
        <v>2194728.7570454059</v>
      </c>
      <c r="AT26" s="28">
        <f t="shared" si="18"/>
        <v>2247273.6733249836</v>
      </c>
      <c r="AU26" s="19"/>
      <c r="AV26" s="27">
        <f t="shared" si="6"/>
        <v>111</v>
      </c>
      <c r="AW26" s="19"/>
      <c r="AX26" s="46">
        <f t="shared" si="4"/>
        <v>372042.38537712744</v>
      </c>
    </row>
    <row r="27" spans="1:53" x14ac:dyDescent="0.2">
      <c r="A27">
        <f t="shared" si="7"/>
        <v>13</v>
      </c>
      <c r="C27" s="30">
        <f>IF(C$13&lt;=alternative_projection_initial_period,VLOOKUP(Data!B15,alternative_projection,3,TRUE),VLOOKUP(Data!B15,original_projection,3,TRUE))</f>
        <v>0.02</v>
      </c>
      <c r="D27" s="30">
        <f>IF(D$13&lt;=alternative_projection_initial_period,VLOOKUP(Data!C15,alternative_projection,3,TRUE),VLOOKUP(Data!C15,original_projection,3,TRUE))</f>
        <v>-0.04</v>
      </c>
      <c r="E27" s="30">
        <f>IF(E$13&lt;=alternative_projection_initial_period,VLOOKUP(Data!D15,alternative_projection,3,TRUE),VLOOKUP(Data!D15,original_projection,3,TRUE))</f>
        <v>0.02</v>
      </c>
      <c r="F27" s="30">
        <f>IF(F$13&lt;=alternative_projection_initial_period,VLOOKUP(Data!E15,alternative_projection,3,TRUE),VLOOKUP(Data!E15,original_projection,3,TRUE))</f>
        <v>0.04</v>
      </c>
      <c r="G27" s="30">
        <f>IF(G$13&lt;=alternative_projection_initial_period,VLOOKUP(Data!F15,alternative_projection,3,TRUE),VLOOKUP(Data!F15,original_projection,3,TRUE))</f>
        <v>0</v>
      </c>
      <c r="H27" s="30">
        <f>IF(H$13&lt;=alternative_projection_initial_period,VLOOKUP(Data!G15,alternative_projection,3,TRUE),VLOOKUP(Data!G15,original_projection,3,TRUE))</f>
        <v>-0.01</v>
      </c>
      <c r="I27" s="30">
        <f>IF(I$13&lt;=alternative_projection_initial_period,VLOOKUP(Data!H15,alternative_projection,3,TRUE),VLOOKUP(Data!H15,original_projection,3,TRUE))</f>
        <v>0.04</v>
      </c>
      <c r="J27" s="30">
        <f>IF(J$13&lt;=alternative_projection_initial_period,VLOOKUP(Data!I15,alternative_projection,3,TRUE),VLOOKUP(Data!I15,original_projection,3,TRUE))</f>
        <v>-0.01</v>
      </c>
      <c r="K27" s="30">
        <f>IF(K$13&lt;=alternative_projection_initial_period,VLOOKUP(Data!J15,alternative_projection,3,TRUE),VLOOKUP(Data!J15,original_projection,3,TRUE))</f>
        <v>0.04</v>
      </c>
      <c r="L27" s="30">
        <f>IF(L$13&lt;=alternative_projection_initial_period,VLOOKUP(Data!K15,alternative_projection,3,TRUE),VLOOKUP(Data!K15,original_projection,3,TRUE))</f>
        <v>-0.02</v>
      </c>
      <c r="M27" s="30">
        <f>IF(M$13&lt;=alternative_projection_initial_period,VLOOKUP(Data!L15,alternative_projection,3,TRUE),VLOOKUP(Data!L15,original_projection,3,TRUE))</f>
        <v>0.04</v>
      </c>
      <c r="N27" s="30">
        <f>IF(N$13&lt;=alternative_projection_initial_period,VLOOKUP(Data!M15,alternative_projection,3,TRUE),VLOOKUP(Data!M15,original_projection,3,TRUE))</f>
        <v>0</v>
      </c>
      <c r="O27" s="30">
        <f>IF(O$13&lt;=alternative_projection_initial_period,VLOOKUP(Data!N15,alternative_projection,3,TRUE),VLOOKUP(Data!N15,original_projection,3,TRUE))</f>
        <v>0.04</v>
      </c>
      <c r="P27" s="30">
        <f>IF(P$13&lt;=alternative_projection_initial_period,VLOOKUP(Data!O15,alternative_projection,3,TRUE),VLOOKUP(Data!O15,original_projection,3,TRUE))</f>
        <v>0.04</v>
      </c>
      <c r="Q27" s="30">
        <f>IF(Q$13&lt;=alternative_projection_initial_period,VLOOKUP(Data!P15,alternative_projection,3,TRUE),VLOOKUP(Data!P15,original_projection,3,TRUE))</f>
        <v>-0.01</v>
      </c>
      <c r="R27" s="30">
        <f>IF(R$13&lt;=alternative_projection_initial_period,VLOOKUP(Data!Q15,alternative_projection,3,TRUE),VLOOKUP(Data!Q15,original_projection,3,TRUE))</f>
        <v>-0.01</v>
      </c>
      <c r="S27" s="30">
        <f>IF(S$13&lt;=alternative_projection_initial_period,VLOOKUP(Data!R15,alternative_projection,3,TRUE),VLOOKUP(Data!R15,original_projection,3,TRUE))</f>
        <v>-0.02</v>
      </c>
      <c r="T27" s="30">
        <f>IF(T$13&lt;=alternative_projection_initial_period,VLOOKUP(Data!S15,alternative_projection,3,TRUE),VLOOKUP(Data!S15,original_projection,3,TRUE))</f>
        <v>-0.02</v>
      </c>
      <c r="U27" s="30">
        <f>IF(U$13&lt;=alternative_projection_initial_period,VLOOKUP(Data!T15,alternative_projection,3,TRUE),VLOOKUP(Data!T15,original_projection,3,TRUE))</f>
        <v>0</v>
      </c>
      <c r="V27" s="30">
        <f>IF(V$13&lt;=alternative_projection_initial_period,VLOOKUP(Data!U15,alternative_projection,3,TRUE),VLOOKUP(Data!U15,original_projection,3,TRUE))</f>
        <v>-0.02</v>
      </c>
      <c r="X27">
        <f t="shared" si="8"/>
        <v>13</v>
      </c>
      <c r="Z27" s="31">
        <f t="shared" si="2"/>
        <v>2500000</v>
      </c>
      <c r="AA27" s="28">
        <f t="shared" ref="AA27:AT27" si="19">Z27*(1+C27)*(1-$AA$9)</f>
        <v>2510625.5896537751</v>
      </c>
      <c r="AB27" s="28">
        <f t="shared" si="19"/>
        <v>2372984.7911244668</v>
      </c>
      <c r="AC27" s="28">
        <f t="shared" si="19"/>
        <v>2383070.5361825218</v>
      </c>
      <c r="AD27" s="28">
        <f t="shared" si="19"/>
        <v>2440124.6215268131</v>
      </c>
      <c r="AE27" s="28">
        <f t="shared" si="19"/>
        <v>2402446.7908821371</v>
      </c>
      <c r="AF27" s="28">
        <f t="shared" si="19"/>
        <v>2341697.2341414047</v>
      </c>
      <c r="AG27" s="28">
        <f t="shared" si="19"/>
        <v>2397760.7840106487</v>
      </c>
      <c r="AH27" s="28">
        <f t="shared" si="19"/>
        <v>2337129.7201503445</v>
      </c>
      <c r="AI27" s="28">
        <f t="shared" si="19"/>
        <v>2393083.917262672</v>
      </c>
      <c r="AJ27" s="28">
        <f t="shared" si="19"/>
        <v>2309009.7907651723</v>
      </c>
      <c r="AK27" s="28">
        <f t="shared" si="19"/>
        <v>2364290.7569232932</v>
      </c>
      <c r="AL27" s="28">
        <f t="shared" si="19"/>
        <v>2327783.8728288286</v>
      </c>
      <c r="AM27" s="28">
        <f t="shared" si="19"/>
        <v>2383514.317113617</v>
      </c>
      <c r="AN27" s="28">
        <f t="shared" si="19"/>
        <v>2440579.0272022169</v>
      </c>
      <c r="AO27" s="28">
        <f t="shared" si="19"/>
        <v>2378865.2383033494</v>
      </c>
      <c r="AP27" s="28">
        <f t="shared" si="19"/>
        <v>2318711.9773356831</v>
      </c>
      <c r="AQ27" s="28">
        <f t="shared" si="19"/>
        <v>2237250.6952270418</v>
      </c>
      <c r="AR27" s="28">
        <f t="shared" si="19"/>
        <v>2158651.3211723748</v>
      </c>
      <c r="AS27" s="28">
        <f t="shared" si="19"/>
        <v>2125319.7043432528</v>
      </c>
      <c r="AT27" s="28">
        <f t="shared" si="19"/>
        <v>2050652.7040004607</v>
      </c>
      <c r="AU27" s="19"/>
      <c r="AV27" s="27">
        <f t="shared" si="6"/>
        <v>55</v>
      </c>
      <c r="AW27" s="19"/>
      <c r="AX27" s="46">
        <f t="shared" si="4"/>
        <v>352696.87700365286</v>
      </c>
    </row>
    <row r="28" spans="1:53" x14ac:dyDescent="0.2">
      <c r="A28">
        <f t="shared" si="7"/>
        <v>14</v>
      </c>
      <c r="C28" s="30">
        <f>IF(C$13&lt;=alternative_projection_initial_period,VLOOKUP(Data!B16,alternative_projection,3,TRUE),VLOOKUP(Data!B16,original_projection,3,TRUE))</f>
        <v>0.1</v>
      </c>
      <c r="D28" s="30">
        <f>IF(D$13&lt;=alternative_projection_initial_period,VLOOKUP(Data!C16,alternative_projection,3,TRUE),VLOOKUP(Data!C16,original_projection,3,TRUE))</f>
        <v>0.04</v>
      </c>
      <c r="E28" s="30">
        <f>IF(E$13&lt;=alternative_projection_initial_period,VLOOKUP(Data!D16,alternative_projection,3,TRUE),VLOOKUP(Data!D16,original_projection,3,TRUE))</f>
        <v>0.1</v>
      </c>
      <c r="F28" s="30">
        <f>IF(F$13&lt;=alternative_projection_initial_period,VLOOKUP(Data!E16,alternative_projection,3,TRUE),VLOOKUP(Data!E16,original_projection,3,TRUE))</f>
        <v>0</v>
      </c>
      <c r="G28" s="30">
        <f>IF(G$13&lt;=alternative_projection_initial_period,VLOOKUP(Data!F16,alternative_projection,3,TRUE),VLOOKUP(Data!F16,original_projection,3,TRUE))</f>
        <v>-0.04</v>
      </c>
      <c r="H28" s="30">
        <f>IF(H$13&lt;=alternative_projection_initial_period,VLOOKUP(Data!G16,alternative_projection,3,TRUE),VLOOKUP(Data!G16,original_projection,3,TRUE))</f>
        <v>0.02</v>
      </c>
      <c r="I28" s="30">
        <f>IF(I$13&lt;=alternative_projection_initial_period,VLOOKUP(Data!H16,alternative_projection,3,TRUE),VLOOKUP(Data!H16,original_projection,3,TRUE))</f>
        <v>0.02</v>
      </c>
      <c r="J28" s="30">
        <f>IF(J$13&lt;=alternative_projection_initial_period,VLOOKUP(Data!I16,alternative_projection,3,TRUE),VLOOKUP(Data!I16,original_projection,3,TRUE))</f>
        <v>0</v>
      </c>
      <c r="K28" s="30">
        <f>IF(K$13&lt;=alternative_projection_initial_period,VLOOKUP(Data!J16,alternative_projection,3,TRUE),VLOOKUP(Data!J16,original_projection,3,TRUE))</f>
        <v>0.04</v>
      </c>
      <c r="L28" s="30">
        <f>IF(L$13&lt;=alternative_projection_initial_period,VLOOKUP(Data!K16,alternative_projection,3,TRUE),VLOOKUP(Data!K16,original_projection,3,TRUE))</f>
        <v>-0.02</v>
      </c>
      <c r="M28" s="30">
        <f>IF(M$13&lt;=alternative_projection_initial_period,VLOOKUP(Data!L16,alternative_projection,3,TRUE),VLOOKUP(Data!L16,original_projection,3,TRUE))</f>
        <v>0</v>
      </c>
      <c r="N28" s="30">
        <f>IF(N$13&lt;=alternative_projection_initial_period,VLOOKUP(Data!M16,alternative_projection,3,TRUE),VLOOKUP(Data!M16,original_projection,3,TRUE))</f>
        <v>-0.02</v>
      </c>
      <c r="O28" s="30">
        <f>IF(O$13&lt;=alternative_projection_initial_period,VLOOKUP(Data!N16,alternative_projection,3,TRUE),VLOOKUP(Data!N16,original_projection,3,TRUE))</f>
        <v>0</v>
      </c>
      <c r="P28" s="30">
        <f>IF(P$13&lt;=alternative_projection_initial_period,VLOOKUP(Data!O16,alternative_projection,3,TRUE),VLOOKUP(Data!O16,original_projection,3,TRUE))</f>
        <v>0</v>
      </c>
      <c r="Q28" s="30">
        <f>IF(Q$13&lt;=alternative_projection_initial_period,VLOOKUP(Data!P16,alternative_projection,3,TRUE),VLOOKUP(Data!P16,original_projection,3,TRUE))</f>
        <v>0.02</v>
      </c>
      <c r="R28" s="30">
        <f>IF(R$13&lt;=alternative_projection_initial_period,VLOOKUP(Data!Q16,alternative_projection,3,TRUE),VLOOKUP(Data!Q16,original_projection,3,TRUE))</f>
        <v>0</v>
      </c>
      <c r="S28" s="30">
        <f>IF(S$13&lt;=alternative_projection_initial_period,VLOOKUP(Data!R16,alternative_projection,3,TRUE),VLOOKUP(Data!R16,original_projection,3,TRUE))</f>
        <v>0.04</v>
      </c>
      <c r="T28" s="30">
        <f>IF(T$13&lt;=alternative_projection_initial_period,VLOOKUP(Data!S16,alternative_projection,3,TRUE),VLOOKUP(Data!S16,original_projection,3,TRUE))</f>
        <v>-0.01</v>
      </c>
      <c r="U28" s="30">
        <f>IF(U$13&lt;=alternative_projection_initial_period,VLOOKUP(Data!T16,alternative_projection,3,TRUE),VLOOKUP(Data!T16,original_projection,3,TRUE))</f>
        <v>0.04</v>
      </c>
      <c r="V28" s="30">
        <f>IF(V$13&lt;=alternative_projection_initial_period,VLOOKUP(Data!U16,alternative_projection,3,TRUE),VLOOKUP(Data!U16,original_projection,3,TRUE))</f>
        <v>0.02</v>
      </c>
      <c r="X28">
        <f t="shared" si="8"/>
        <v>14</v>
      </c>
      <c r="Z28" s="31">
        <f t="shared" si="2"/>
        <v>2500000</v>
      </c>
      <c r="AA28" s="28">
        <f t="shared" ref="AA28:AT28" si="20">Z28*(1+C28)*(1-$AA$9)</f>
        <v>2707537.4006070122</v>
      </c>
      <c r="AB28" s="28">
        <f t="shared" si="20"/>
        <v>2772359.6824411671</v>
      </c>
      <c r="AC28" s="28">
        <f t="shared" si="20"/>
        <v>3002507.0112577761</v>
      </c>
      <c r="AD28" s="28">
        <f t="shared" si="20"/>
        <v>2956145.4649328031</v>
      </c>
      <c r="AE28" s="28">
        <f t="shared" si="20"/>
        <v>2794079.7933173655</v>
      </c>
      <c r="AF28" s="28">
        <f t="shared" si="20"/>
        <v>2805955.2914548432</v>
      </c>
      <c r="AG28" s="28">
        <f t="shared" si="20"/>
        <v>2817881.2632603785</v>
      </c>
      <c r="AH28" s="28">
        <f t="shared" si="20"/>
        <v>2774370.5129989851</v>
      </c>
      <c r="AI28" s="28">
        <f t="shared" si="20"/>
        <v>2840792.8742434387</v>
      </c>
      <c r="AJ28" s="28">
        <f t="shared" si="20"/>
        <v>2740989.7801106051</v>
      </c>
      <c r="AK28" s="28">
        <f t="shared" si="20"/>
        <v>2698666.3070294741</v>
      </c>
      <c r="AL28" s="28">
        <f t="shared" si="20"/>
        <v>2603856.4214107278</v>
      </c>
      <c r="AM28" s="28">
        <f t="shared" si="20"/>
        <v>2563650.4170110105</v>
      </c>
      <c r="AN28" s="28">
        <f t="shared" si="20"/>
        <v>2524065.2313232999</v>
      </c>
      <c r="AO28" s="28">
        <f t="shared" si="20"/>
        <v>2534793.1038862611</v>
      </c>
      <c r="AP28" s="28">
        <f t="shared" si="20"/>
        <v>2495653.5023901048</v>
      </c>
      <c r="AQ28" s="28">
        <f t="shared" si="20"/>
        <v>2555402.9834706089</v>
      </c>
      <c r="AR28" s="28">
        <f t="shared" si="20"/>
        <v>2490785.6944929897</v>
      </c>
      <c r="AS28" s="28">
        <f t="shared" si="20"/>
        <v>2550418.6333549633</v>
      </c>
      <c r="AT28" s="28">
        <f t="shared" si="20"/>
        <v>2561258.5140923122</v>
      </c>
      <c r="AU28" s="19"/>
      <c r="AV28" s="27">
        <f t="shared" si="6"/>
        <v>171</v>
      </c>
      <c r="AW28" s="19"/>
      <c r="AX28" s="46">
        <f t="shared" si="4"/>
        <v>406482.39206362306</v>
      </c>
    </row>
    <row r="29" spans="1:53" x14ac:dyDescent="0.2">
      <c r="A29">
        <f t="shared" si="7"/>
        <v>15</v>
      </c>
      <c r="C29" s="30">
        <f>IF(C$13&lt;=alternative_projection_initial_period,VLOOKUP(Data!B17,alternative_projection,3,TRUE),VLOOKUP(Data!B17,original_projection,3,TRUE))</f>
        <v>0.04</v>
      </c>
      <c r="D29" s="30">
        <f>IF(D$13&lt;=alternative_projection_initial_period,VLOOKUP(Data!C17,alternative_projection,3,TRUE),VLOOKUP(Data!C17,original_projection,3,TRUE))</f>
        <v>0</v>
      </c>
      <c r="E29" s="30">
        <f>IF(E$13&lt;=alternative_projection_initial_period,VLOOKUP(Data!D17,alternative_projection,3,TRUE),VLOOKUP(Data!D17,original_projection,3,TRUE))</f>
        <v>0.1</v>
      </c>
      <c r="F29" s="30">
        <f>IF(F$13&lt;=alternative_projection_initial_period,VLOOKUP(Data!E17,alternative_projection,3,TRUE),VLOOKUP(Data!E17,original_projection,3,TRUE))</f>
        <v>0.1</v>
      </c>
      <c r="G29" s="30">
        <f>IF(G$13&lt;=alternative_projection_initial_period,VLOOKUP(Data!F17,alternative_projection,3,TRUE),VLOOKUP(Data!F17,original_projection,3,TRUE))</f>
        <v>0.1</v>
      </c>
      <c r="H29" s="30">
        <f>IF(H$13&lt;=alternative_projection_initial_period,VLOOKUP(Data!G17,alternative_projection,3,TRUE),VLOOKUP(Data!G17,original_projection,3,TRUE))</f>
        <v>-0.02</v>
      </c>
      <c r="I29" s="30">
        <f>IF(I$13&lt;=alternative_projection_initial_period,VLOOKUP(Data!H17,alternative_projection,3,TRUE),VLOOKUP(Data!H17,original_projection,3,TRUE))</f>
        <v>0.04</v>
      </c>
      <c r="J29" s="30">
        <f>IF(J$13&lt;=alternative_projection_initial_period,VLOOKUP(Data!I17,alternative_projection,3,TRUE),VLOOKUP(Data!I17,original_projection,3,TRUE))</f>
        <v>0.04</v>
      </c>
      <c r="K29" s="30">
        <f>IF(K$13&lt;=alternative_projection_initial_period,VLOOKUP(Data!J17,alternative_projection,3,TRUE),VLOOKUP(Data!J17,original_projection,3,TRUE))</f>
        <v>0.04</v>
      </c>
      <c r="L29" s="30">
        <f>IF(L$13&lt;=alternative_projection_initial_period,VLOOKUP(Data!K17,alternative_projection,3,TRUE),VLOOKUP(Data!K17,original_projection,3,TRUE))</f>
        <v>-0.01</v>
      </c>
      <c r="M29" s="30">
        <f>IF(M$13&lt;=alternative_projection_initial_period,VLOOKUP(Data!L17,alternative_projection,3,TRUE),VLOOKUP(Data!L17,original_projection,3,TRUE))</f>
        <v>-0.02</v>
      </c>
      <c r="N29" s="30">
        <f>IF(N$13&lt;=alternative_projection_initial_period,VLOOKUP(Data!M17,alternative_projection,3,TRUE),VLOOKUP(Data!M17,original_projection,3,TRUE))</f>
        <v>-0.01</v>
      </c>
      <c r="O29" s="30">
        <f>IF(O$13&lt;=alternative_projection_initial_period,VLOOKUP(Data!N17,alternative_projection,3,TRUE),VLOOKUP(Data!N17,original_projection,3,TRUE))</f>
        <v>0.04</v>
      </c>
      <c r="P29" s="30">
        <f>IF(P$13&lt;=alternative_projection_initial_period,VLOOKUP(Data!O17,alternative_projection,3,TRUE),VLOOKUP(Data!O17,original_projection,3,TRUE))</f>
        <v>0</v>
      </c>
      <c r="Q29" s="30">
        <f>IF(Q$13&lt;=alternative_projection_initial_period,VLOOKUP(Data!P17,alternative_projection,3,TRUE),VLOOKUP(Data!P17,original_projection,3,TRUE))</f>
        <v>-0.01</v>
      </c>
      <c r="R29" s="30">
        <f>IF(R$13&lt;=alternative_projection_initial_period,VLOOKUP(Data!Q17,alternative_projection,3,TRUE),VLOOKUP(Data!Q17,original_projection,3,TRUE))</f>
        <v>-0.02</v>
      </c>
      <c r="S29" s="30">
        <f>IF(S$13&lt;=alternative_projection_initial_period,VLOOKUP(Data!R17,alternative_projection,3,TRUE),VLOOKUP(Data!R17,original_projection,3,TRUE))</f>
        <v>0.04</v>
      </c>
      <c r="T29" s="30">
        <f>IF(T$13&lt;=alternative_projection_initial_period,VLOOKUP(Data!S17,alternative_projection,3,TRUE),VLOOKUP(Data!S17,original_projection,3,TRUE))</f>
        <v>-0.01</v>
      </c>
      <c r="U29" s="30">
        <f>IF(U$13&lt;=alternative_projection_initial_period,VLOOKUP(Data!T17,alternative_projection,3,TRUE),VLOOKUP(Data!T17,original_projection,3,TRUE))</f>
        <v>0.02</v>
      </c>
      <c r="V29" s="30">
        <f>IF(V$13&lt;=alternative_projection_initial_period,VLOOKUP(Data!U17,alternative_projection,3,TRUE),VLOOKUP(Data!U17,original_projection,3,TRUE))</f>
        <v>-0.02</v>
      </c>
      <c r="X29">
        <f t="shared" si="8"/>
        <v>15</v>
      </c>
      <c r="Z29" s="31">
        <f t="shared" si="2"/>
        <v>2500000</v>
      </c>
      <c r="AA29" s="28">
        <f t="shared" ref="AA29:AT29" si="21">Z29*(1+C29)*(1-$AA$9)</f>
        <v>2559853.5423920844</v>
      </c>
      <c r="AB29" s="28">
        <f t="shared" si="21"/>
        <v>2520326.9840374244</v>
      </c>
      <c r="AC29" s="28">
        <f t="shared" si="21"/>
        <v>2729551.8284161598</v>
      </c>
      <c r="AD29" s="28">
        <f t="shared" si="21"/>
        <v>2956145.4649328031</v>
      </c>
      <c r="AE29" s="28">
        <f t="shared" si="21"/>
        <v>3201549.7631761483</v>
      </c>
      <c r="AF29" s="28">
        <f t="shared" si="21"/>
        <v>3089072.512447224</v>
      </c>
      <c r="AG29" s="28">
        <f t="shared" si="21"/>
        <v>3163029.2854776173</v>
      </c>
      <c r="AH29" s="28">
        <f t="shared" si="21"/>
        <v>3238756.6884479132</v>
      </c>
      <c r="AI29" s="28">
        <f t="shared" si="21"/>
        <v>3316297.1127477787</v>
      </c>
      <c r="AJ29" s="28">
        <f t="shared" si="21"/>
        <v>3232439.4471442779</v>
      </c>
      <c r="AK29" s="28">
        <f t="shared" si="21"/>
        <v>3118876.9761359179</v>
      </c>
      <c r="AL29" s="28">
        <f t="shared" si="21"/>
        <v>3040011.3818808366</v>
      </c>
      <c r="AM29" s="28">
        <f t="shared" si="21"/>
        <v>3112793.5619279658</v>
      </c>
      <c r="AN29" s="28">
        <f t="shared" si="21"/>
        <v>3064729.0870140684</v>
      </c>
      <c r="AO29" s="28">
        <f t="shared" si="21"/>
        <v>2987232.7052947581</v>
      </c>
      <c r="AP29" s="28">
        <f t="shared" si="21"/>
        <v>2882284.8685178119</v>
      </c>
      <c r="AQ29" s="28">
        <f t="shared" si="21"/>
        <v>2951290.8523433697</v>
      </c>
      <c r="AR29" s="28">
        <f t="shared" si="21"/>
        <v>2876662.9306040476</v>
      </c>
      <c r="AS29" s="28">
        <f t="shared" si="21"/>
        <v>2888889.4265531776</v>
      </c>
      <c r="AT29" s="28">
        <f t="shared" si="21"/>
        <v>2787396.598268602</v>
      </c>
      <c r="AU29" s="19"/>
      <c r="AV29" s="27">
        <f t="shared" si="6"/>
        <v>185</v>
      </c>
      <c r="AW29" s="19"/>
      <c r="AX29" s="46">
        <f t="shared" si="4"/>
        <v>451263.40819465992</v>
      </c>
    </row>
    <row r="30" spans="1:53" x14ac:dyDescent="0.2">
      <c r="A30">
        <f t="shared" si="7"/>
        <v>16</v>
      </c>
      <c r="C30" s="30">
        <f>IF(C$13&lt;=alternative_projection_initial_period,VLOOKUP(Data!B18,alternative_projection,3,TRUE),VLOOKUP(Data!B18,original_projection,3,TRUE))</f>
        <v>0.1</v>
      </c>
      <c r="D30" s="30">
        <f>IF(D$13&lt;=alternative_projection_initial_period,VLOOKUP(Data!C18,alternative_projection,3,TRUE),VLOOKUP(Data!C18,original_projection,3,TRUE))</f>
        <v>-0.04</v>
      </c>
      <c r="E30" s="30">
        <f>IF(E$13&lt;=alternative_projection_initial_period,VLOOKUP(Data!D18,alternative_projection,3,TRUE),VLOOKUP(Data!D18,original_projection,3,TRUE))</f>
        <v>0.02</v>
      </c>
      <c r="F30" s="30">
        <f>IF(F$13&lt;=alternative_projection_initial_period,VLOOKUP(Data!E18,alternative_projection,3,TRUE),VLOOKUP(Data!E18,original_projection,3,TRUE))</f>
        <v>0</v>
      </c>
      <c r="G30" s="30">
        <f>IF(G$13&lt;=alternative_projection_initial_period,VLOOKUP(Data!F18,alternative_projection,3,TRUE),VLOOKUP(Data!F18,original_projection,3,TRUE))</f>
        <v>0.04</v>
      </c>
      <c r="H30" s="30">
        <f>IF(H$13&lt;=alternative_projection_initial_period,VLOOKUP(Data!G18,alternative_projection,3,TRUE),VLOOKUP(Data!G18,original_projection,3,TRUE))</f>
        <v>0.04</v>
      </c>
      <c r="I30" s="30">
        <f>IF(I$13&lt;=alternative_projection_initial_period,VLOOKUP(Data!H18,alternative_projection,3,TRUE),VLOOKUP(Data!H18,original_projection,3,TRUE))</f>
        <v>0.04</v>
      </c>
      <c r="J30" s="30">
        <f>IF(J$13&lt;=alternative_projection_initial_period,VLOOKUP(Data!I18,alternative_projection,3,TRUE),VLOOKUP(Data!I18,original_projection,3,TRUE))</f>
        <v>0.02</v>
      </c>
      <c r="K30" s="30">
        <f>IF(K$13&lt;=alternative_projection_initial_period,VLOOKUP(Data!J18,alternative_projection,3,TRUE),VLOOKUP(Data!J18,original_projection,3,TRUE))</f>
        <v>0.04</v>
      </c>
      <c r="L30" s="30">
        <f>IF(L$13&lt;=alternative_projection_initial_period,VLOOKUP(Data!K18,alternative_projection,3,TRUE),VLOOKUP(Data!K18,original_projection,3,TRUE))</f>
        <v>-0.01</v>
      </c>
      <c r="M30" s="30">
        <f>IF(M$13&lt;=alternative_projection_initial_period,VLOOKUP(Data!L18,alternative_projection,3,TRUE),VLOOKUP(Data!L18,original_projection,3,TRUE))</f>
        <v>0</v>
      </c>
      <c r="N30" s="30">
        <f>IF(N$13&lt;=alternative_projection_initial_period,VLOOKUP(Data!M18,alternative_projection,3,TRUE),VLOOKUP(Data!M18,original_projection,3,TRUE))</f>
        <v>0</v>
      </c>
      <c r="O30" s="30">
        <f>IF(O$13&lt;=alternative_projection_initial_period,VLOOKUP(Data!N18,alternative_projection,3,TRUE),VLOOKUP(Data!N18,original_projection,3,TRUE))</f>
        <v>0</v>
      </c>
      <c r="P30" s="30">
        <f>IF(P$13&lt;=alternative_projection_initial_period,VLOOKUP(Data!O18,alternative_projection,3,TRUE),VLOOKUP(Data!O18,original_projection,3,TRUE))</f>
        <v>-0.01</v>
      </c>
      <c r="Q30" s="30">
        <f>IF(Q$13&lt;=alternative_projection_initial_period,VLOOKUP(Data!P18,alternative_projection,3,TRUE),VLOOKUP(Data!P18,original_projection,3,TRUE))</f>
        <v>-0.01</v>
      </c>
      <c r="R30" s="30">
        <f>IF(R$13&lt;=alternative_projection_initial_period,VLOOKUP(Data!Q18,alternative_projection,3,TRUE),VLOOKUP(Data!Q18,original_projection,3,TRUE))</f>
        <v>0.02</v>
      </c>
      <c r="S30" s="30">
        <f>IF(S$13&lt;=alternative_projection_initial_period,VLOOKUP(Data!R18,alternative_projection,3,TRUE),VLOOKUP(Data!R18,original_projection,3,TRUE))</f>
        <v>0.04</v>
      </c>
      <c r="T30" s="30">
        <f>IF(T$13&lt;=alternative_projection_initial_period,VLOOKUP(Data!S18,alternative_projection,3,TRUE),VLOOKUP(Data!S18,original_projection,3,TRUE))</f>
        <v>0</v>
      </c>
      <c r="U30" s="30">
        <f>IF(U$13&lt;=alternative_projection_initial_period,VLOOKUP(Data!T18,alternative_projection,3,TRUE),VLOOKUP(Data!T18,original_projection,3,TRUE))</f>
        <v>0.02</v>
      </c>
      <c r="V30" s="30">
        <f>IF(V$13&lt;=alternative_projection_initial_period,VLOOKUP(Data!U18,alternative_projection,3,TRUE),VLOOKUP(Data!U18,original_projection,3,TRUE))</f>
        <v>0</v>
      </c>
      <c r="X30">
        <f t="shared" si="8"/>
        <v>16</v>
      </c>
      <c r="Z30" s="31">
        <f t="shared" si="2"/>
        <v>2500000</v>
      </c>
      <c r="AA30" s="28">
        <f t="shared" ref="AA30:AT30" si="22">Z30*(1+C30)*(1-$AA$9)</f>
        <v>2707537.4006070122</v>
      </c>
      <c r="AB30" s="28">
        <f t="shared" si="22"/>
        <v>2559101.2453303072</v>
      </c>
      <c r="AC30" s="28">
        <f t="shared" si="22"/>
        <v>2569978.0292164455</v>
      </c>
      <c r="AD30" s="28">
        <f t="shared" si="22"/>
        <v>2530295.13921521</v>
      </c>
      <c r="AE30" s="28">
        <f t="shared" si="22"/>
        <v>2590873.990167011</v>
      </c>
      <c r="AF30" s="28">
        <f t="shared" si="22"/>
        <v>2652903.1846482153</v>
      </c>
      <c r="AG30" s="28">
        <f t="shared" si="22"/>
        <v>2716417.4459379907</v>
      </c>
      <c r="AH30" s="28">
        <f t="shared" si="22"/>
        <v>2727962.8607815476</v>
      </c>
      <c r="AI30" s="28">
        <f t="shared" si="22"/>
        <v>2793274.1570742759</v>
      </c>
      <c r="AJ30" s="28">
        <f t="shared" si="22"/>
        <v>2722641.9301539464</v>
      </c>
      <c r="AK30" s="28">
        <f t="shared" si="22"/>
        <v>2680601.7652191548</v>
      </c>
      <c r="AL30" s="28">
        <f t="shared" si="22"/>
        <v>2639210.7401687414</v>
      </c>
      <c r="AM30" s="28">
        <f t="shared" si="22"/>
        <v>2598458.8316693031</v>
      </c>
      <c r="AN30" s="28">
        <f t="shared" si="22"/>
        <v>2532752.8094456061</v>
      </c>
      <c r="AO30" s="28">
        <f t="shared" si="22"/>
        <v>2468708.2649039272</v>
      </c>
      <c r="AP30" s="28">
        <f t="shared" si="22"/>
        <v>2479200.8573030285</v>
      </c>
      <c r="AQ30" s="28">
        <f t="shared" si="22"/>
        <v>2538556.4387474605</v>
      </c>
      <c r="AR30" s="28">
        <f t="shared" si="22"/>
        <v>2499358.7278038161</v>
      </c>
      <c r="AS30" s="28">
        <f t="shared" si="22"/>
        <v>2509981.5918995063</v>
      </c>
      <c r="AT30" s="28">
        <f t="shared" si="22"/>
        <v>2471225.1036011055</v>
      </c>
      <c r="AU30" s="19"/>
      <c r="AV30" s="27">
        <f t="shared" si="6"/>
        <v>163</v>
      </c>
      <c r="AW30" s="19"/>
      <c r="AX30" s="46">
        <f t="shared" si="4"/>
        <v>392864.28599919606</v>
      </c>
    </row>
    <row r="31" spans="1:53" x14ac:dyDescent="0.2">
      <c r="A31">
        <f t="shared" si="7"/>
        <v>17</v>
      </c>
      <c r="C31" s="30">
        <f>IF(C$13&lt;=alternative_projection_initial_period,VLOOKUP(Data!B19,alternative_projection,3,TRUE),VLOOKUP(Data!B19,original_projection,3,TRUE))</f>
        <v>0.1</v>
      </c>
      <c r="D31" s="30">
        <f>IF(D$13&lt;=alternative_projection_initial_period,VLOOKUP(Data!C19,alternative_projection,3,TRUE),VLOOKUP(Data!C19,original_projection,3,TRUE))</f>
        <v>0.02</v>
      </c>
      <c r="E31" s="30">
        <f>IF(E$13&lt;=alternative_projection_initial_period,VLOOKUP(Data!D19,alternative_projection,3,TRUE),VLOOKUP(Data!D19,original_projection,3,TRUE))</f>
        <v>0.04</v>
      </c>
      <c r="F31" s="30">
        <f>IF(F$13&lt;=alternative_projection_initial_period,VLOOKUP(Data!E19,alternative_projection,3,TRUE),VLOOKUP(Data!E19,original_projection,3,TRUE))</f>
        <v>0</v>
      </c>
      <c r="G31" s="30">
        <f>IF(G$13&lt;=alternative_projection_initial_period,VLOOKUP(Data!F19,alternative_projection,3,TRUE),VLOOKUP(Data!F19,original_projection,3,TRUE))</f>
        <v>-0.04</v>
      </c>
      <c r="H31" s="30">
        <f>IF(H$13&lt;=alternative_projection_initial_period,VLOOKUP(Data!G19,alternative_projection,3,TRUE),VLOOKUP(Data!G19,original_projection,3,TRUE))</f>
        <v>0.04</v>
      </c>
      <c r="I31" s="30">
        <f>IF(I$13&lt;=alternative_projection_initial_period,VLOOKUP(Data!H19,alternative_projection,3,TRUE),VLOOKUP(Data!H19,original_projection,3,TRUE))</f>
        <v>-0.02</v>
      </c>
      <c r="J31" s="30">
        <f>IF(J$13&lt;=alternative_projection_initial_period,VLOOKUP(Data!I19,alternative_projection,3,TRUE),VLOOKUP(Data!I19,original_projection,3,TRUE))</f>
        <v>0.02</v>
      </c>
      <c r="K31" s="30">
        <f>IF(K$13&lt;=alternative_projection_initial_period,VLOOKUP(Data!J19,alternative_projection,3,TRUE),VLOOKUP(Data!J19,original_projection,3,TRUE))</f>
        <v>-0.01</v>
      </c>
      <c r="L31" s="30">
        <f>IF(L$13&lt;=alternative_projection_initial_period,VLOOKUP(Data!K19,alternative_projection,3,TRUE),VLOOKUP(Data!K19,original_projection,3,TRUE))</f>
        <v>0</v>
      </c>
      <c r="M31" s="30">
        <f>IF(M$13&lt;=alternative_projection_initial_period,VLOOKUP(Data!L19,alternative_projection,3,TRUE),VLOOKUP(Data!L19,original_projection,3,TRUE))</f>
        <v>0.02</v>
      </c>
      <c r="N31" s="30">
        <f>IF(N$13&lt;=alternative_projection_initial_period,VLOOKUP(Data!M19,alternative_projection,3,TRUE),VLOOKUP(Data!M19,original_projection,3,TRUE))</f>
        <v>-0.01</v>
      </c>
      <c r="O31" s="30">
        <f>IF(O$13&lt;=alternative_projection_initial_period,VLOOKUP(Data!N19,alternative_projection,3,TRUE),VLOOKUP(Data!N19,original_projection,3,TRUE))</f>
        <v>0</v>
      </c>
      <c r="P31" s="30">
        <f>IF(P$13&lt;=alternative_projection_initial_period,VLOOKUP(Data!O19,alternative_projection,3,TRUE),VLOOKUP(Data!O19,original_projection,3,TRUE))</f>
        <v>-0.01</v>
      </c>
      <c r="Q31" s="30">
        <f>IF(Q$13&lt;=alternative_projection_initial_period,VLOOKUP(Data!P19,alternative_projection,3,TRUE),VLOOKUP(Data!P19,original_projection,3,TRUE))</f>
        <v>0.02</v>
      </c>
      <c r="R31" s="30">
        <f>IF(R$13&lt;=alternative_projection_initial_period,VLOOKUP(Data!Q19,alternative_projection,3,TRUE),VLOOKUP(Data!Q19,original_projection,3,TRUE))</f>
        <v>-0.01</v>
      </c>
      <c r="S31" s="30">
        <f>IF(S$13&lt;=alternative_projection_initial_period,VLOOKUP(Data!R19,alternative_projection,3,TRUE),VLOOKUP(Data!R19,original_projection,3,TRUE))</f>
        <v>0.04</v>
      </c>
      <c r="T31" s="30">
        <f>IF(T$13&lt;=alternative_projection_initial_period,VLOOKUP(Data!S19,alternative_projection,3,TRUE),VLOOKUP(Data!S19,original_projection,3,TRUE))</f>
        <v>0.02</v>
      </c>
      <c r="U31" s="30">
        <f>IF(U$13&lt;=alternative_projection_initial_period,VLOOKUP(Data!T19,alternative_projection,3,TRUE),VLOOKUP(Data!T19,original_projection,3,TRUE))</f>
        <v>-0.01</v>
      </c>
      <c r="V31" s="30">
        <f>IF(V$13&lt;=alternative_projection_initial_period,VLOOKUP(Data!U19,alternative_projection,3,TRUE),VLOOKUP(Data!U19,original_projection,3,TRUE))</f>
        <v>0.02</v>
      </c>
      <c r="X31">
        <f t="shared" si="8"/>
        <v>17</v>
      </c>
      <c r="Z31" s="31">
        <f t="shared" si="2"/>
        <v>2500000</v>
      </c>
      <c r="AA31" s="28">
        <f t="shared" ref="AA31:AT31" si="23">Z31*(1+C31)*(1-$AA$9)</f>
        <v>2707537.4006070122</v>
      </c>
      <c r="AB31" s="28">
        <f t="shared" si="23"/>
        <v>2719045.0731634521</v>
      </c>
      <c r="AC31" s="28">
        <f t="shared" si="23"/>
        <v>2784142.864984483</v>
      </c>
      <c r="AD31" s="28">
        <f t="shared" si="23"/>
        <v>2741153.0674831443</v>
      </c>
      <c r="AE31" s="28">
        <f t="shared" si="23"/>
        <v>2590873.990167011</v>
      </c>
      <c r="AF31" s="28">
        <f t="shared" si="23"/>
        <v>2652903.1846482153</v>
      </c>
      <c r="AG31" s="28">
        <f t="shared" si="23"/>
        <v>2559701.0548261832</v>
      </c>
      <c r="AH31" s="28">
        <f t="shared" si="23"/>
        <v>2570580.388044151</v>
      </c>
      <c r="AI31" s="28">
        <f t="shared" si="23"/>
        <v>2505579.3150827135</v>
      </c>
      <c r="AJ31" s="28">
        <f t="shared" si="23"/>
        <v>2466890.802099545</v>
      </c>
      <c r="AK31" s="28">
        <f t="shared" si="23"/>
        <v>2477375.6698530582</v>
      </c>
      <c r="AL31" s="28">
        <f t="shared" si="23"/>
        <v>2414731.4213331616</v>
      </c>
      <c r="AM31" s="28">
        <f t="shared" si="23"/>
        <v>2377445.6857019872</v>
      </c>
      <c r="AN31" s="28">
        <f t="shared" si="23"/>
        <v>2317328.3203019691</v>
      </c>
      <c r="AO31" s="28">
        <f t="shared" si="23"/>
        <v>2327177.5122318096</v>
      </c>
      <c r="AP31" s="28">
        <f t="shared" si="23"/>
        <v>2268331.2547989148</v>
      </c>
      <c r="AQ31" s="28">
        <f t="shared" si="23"/>
        <v>2322638.3191662738</v>
      </c>
      <c r="AR31" s="28">
        <f t="shared" si="23"/>
        <v>2332510.079843712</v>
      </c>
      <c r="AS31" s="28">
        <f t="shared" si="23"/>
        <v>2273528.9802490915</v>
      </c>
      <c r="AT31" s="28">
        <f t="shared" si="23"/>
        <v>2283192.0146531286</v>
      </c>
      <c r="AU31" s="19"/>
      <c r="AV31" s="27">
        <f t="shared" si="6"/>
        <v>122</v>
      </c>
      <c r="AW31" s="19"/>
      <c r="AX31" s="46">
        <f t="shared" si="4"/>
        <v>375511.33299173065</v>
      </c>
    </row>
    <row r="32" spans="1:53" x14ac:dyDescent="0.2">
      <c r="A32">
        <f t="shared" si="7"/>
        <v>18</v>
      </c>
      <c r="C32" s="30">
        <f>IF(C$13&lt;=alternative_projection_initial_period,VLOOKUP(Data!B20,alternative_projection,3,TRUE),VLOOKUP(Data!B20,original_projection,3,TRUE))</f>
        <v>0</v>
      </c>
      <c r="D32" s="30">
        <f>IF(D$13&lt;=alternative_projection_initial_period,VLOOKUP(Data!C20,alternative_projection,3,TRUE),VLOOKUP(Data!C20,original_projection,3,TRUE))</f>
        <v>0.04</v>
      </c>
      <c r="E32" s="30">
        <f>IF(E$13&lt;=alternative_projection_initial_period,VLOOKUP(Data!D20,alternative_projection,3,TRUE),VLOOKUP(Data!D20,original_projection,3,TRUE))</f>
        <v>-0.04</v>
      </c>
      <c r="F32" s="30">
        <f>IF(F$13&lt;=alternative_projection_initial_period,VLOOKUP(Data!E20,alternative_projection,3,TRUE),VLOOKUP(Data!E20,original_projection,3,TRUE))</f>
        <v>0.04</v>
      </c>
      <c r="G32" s="30">
        <f>IF(G$13&lt;=alternative_projection_initial_period,VLOOKUP(Data!F20,alternative_projection,3,TRUE),VLOOKUP(Data!F20,original_projection,3,TRUE))</f>
        <v>0</v>
      </c>
      <c r="H32" s="30">
        <f>IF(H$13&lt;=alternative_projection_initial_period,VLOOKUP(Data!G20,alternative_projection,3,TRUE),VLOOKUP(Data!G20,original_projection,3,TRUE))</f>
        <v>0.02</v>
      </c>
      <c r="I32" s="30">
        <f>IF(I$13&lt;=alternative_projection_initial_period,VLOOKUP(Data!H20,alternative_projection,3,TRUE),VLOOKUP(Data!H20,original_projection,3,TRUE))</f>
        <v>0.02</v>
      </c>
      <c r="J32" s="30">
        <f>IF(J$13&lt;=alternative_projection_initial_period,VLOOKUP(Data!I20,alternative_projection,3,TRUE),VLOOKUP(Data!I20,original_projection,3,TRUE))</f>
        <v>-0.02</v>
      </c>
      <c r="K32" s="30">
        <f>IF(K$13&lt;=alternative_projection_initial_period,VLOOKUP(Data!J20,alternative_projection,3,TRUE),VLOOKUP(Data!J20,original_projection,3,TRUE))</f>
        <v>0.04</v>
      </c>
      <c r="L32" s="30">
        <f>IF(L$13&lt;=alternative_projection_initial_period,VLOOKUP(Data!K20,alternative_projection,3,TRUE),VLOOKUP(Data!K20,original_projection,3,TRUE))</f>
        <v>-0.01</v>
      </c>
      <c r="M32" s="30">
        <f>IF(M$13&lt;=alternative_projection_initial_period,VLOOKUP(Data!L20,alternative_projection,3,TRUE),VLOOKUP(Data!L20,original_projection,3,TRUE))</f>
        <v>0</v>
      </c>
      <c r="N32" s="30">
        <f>IF(N$13&lt;=alternative_projection_initial_period,VLOOKUP(Data!M20,alternative_projection,3,TRUE),VLOOKUP(Data!M20,original_projection,3,TRUE))</f>
        <v>0.04</v>
      </c>
      <c r="O32" s="30">
        <f>IF(O$13&lt;=alternative_projection_initial_period,VLOOKUP(Data!N20,alternative_projection,3,TRUE),VLOOKUP(Data!N20,original_projection,3,TRUE))</f>
        <v>-0.01</v>
      </c>
      <c r="P32" s="30">
        <f>IF(P$13&lt;=alternative_projection_initial_period,VLOOKUP(Data!O20,alternative_projection,3,TRUE),VLOOKUP(Data!O20,original_projection,3,TRUE))</f>
        <v>0</v>
      </c>
      <c r="Q32" s="30">
        <f>IF(Q$13&lt;=alternative_projection_initial_period,VLOOKUP(Data!P20,alternative_projection,3,TRUE),VLOOKUP(Data!P20,original_projection,3,TRUE))</f>
        <v>0.04</v>
      </c>
      <c r="R32" s="30">
        <f>IF(R$13&lt;=alternative_projection_initial_period,VLOOKUP(Data!Q20,alternative_projection,3,TRUE),VLOOKUP(Data!Q20,original_projection,3,TRUE))</f>
        <v>0.04</v>
      </c>
      <c r="S32" s="30">
        <f>IF(S$13&lt;=alternative_projection_initial_period,VLOOKUP(Data!R20,alternative_projection,3,TRUE),VLOOKUP(Data!R20,original_projection,3,TRUE))</f>
        <v>0</v>
      </c>
      <c r="T32" s="30">
        <f>IF(T$13&lt;=alternative_projection_initial_period,VLOOKUP(Data!S20,alternative_projection,3,TRUE),VLOOKUP(Data!S20,original_projection,3,TRUE))</f>
        <v>0.04</v>
      </c>
      <c r="U32" s="30">
        <f>IF(U$13&lt;=alternative_projection_initial_period,VLOOKUP(Data!T20,alternative_projection,3,TRUE),VLOOKUP(Data!T20,original_projection,3,TRUE))</f>
        <v>-0.01</v>
      </c>
      <c r="V32" s="30">
        <f>IF(V$13&lt;=alternative_projection_initial_period,VLOOKUP(Data!U20,alternative_projection,3,TRUE),VLOOKUP(Data!U20,original_projection,3,TRUE))</f>
        <v>0.02</v>
      </c>
      <c r="X32">
        <f t="shared" si="8"/>
        <v>18</v>
      </c>
      <c r="Z32" s="31">
        <f t="shared" si="2"/>
        <v>2500000</v>
      </c>
      <c r="AA32" s="28">
        <f t="shared" ref="AA32:AT32" si="24">Z32*(1+C32)*(1-$AA$9)</f>
        <v>2461397.6369154658</v>
      </c>
      <c r="AB32" s="28">
        <f t="shared" si="24"/>
        <v>2520326.9840374244</v>
      </c>
      <c r="AC32" s="28">
        <f t="shared" si="24"/>
        <v>2382154.3229813757</v>
      </c>
      <c r="AD32" s="28">
        <f t="shared" si="24"/>
        <v>2439186.4728833972</v>
      </c>
      <c r="AE32" s="28">
        <f t="shared" si="24"/>
        <v>2401523.1281405455</v>
      </c>
      <c r="AF32" s="28">
        <f t="shared" si="24"/>
        <v>2411730.1678620144</v>
      </c>
      <c r="AG32" s="28">
        <f t="shared" si="24"/>
        <v>2421980.5899097472</v>
      </c>
      <c r="AH32" s="28">
        <f t="shared" si="24"/>
        <v>2336891.2618583189</v>
      </c>
      <c r="AI32" s="28">
        <f t="shared" si="24"/>
        <v>2392839.7499412503</v>
      </c>
      <c r="AJ32" s="28">
        <f t="shared" si="24"/>
        <v>2332333.1219850243</v>
      </c>
      <c r="AK32" s="28">
        <f t="shared" si="24"/>
        <v>2296319.693981444</v>
      </c>
      <c r="AL32" s="28">
        <f t="shared" si="24"/>
        <v>2351296.8412412428</v>
      </c>
      <c r="AM32" s="28">
        <f t="shared" si="24"/>
        <v>2291840.6895323256</v>
      </c>
      <c r="AN32" s="28">
        <f t="shared" si="24"/>
        <v>2256452.5029606312</v>
      </c>
      <c r="AO32" s="28">
        <f t="shared" si="24"/>
        <v>2310475.1731773028</v>
      </c>
      <c r="AP32" s="28">
        <f t="shared" si="24"/>
        <v>2365791.2226667535</v>
      </c>
      <c r="AQ32" s="28">
        <f t="shared" si="24"/>
        <v>2329261.1699629189</v>
      </c>
      <c r="AR32" s="28">
        <f t="shared" si="24"/>
        <v>2385026.9828343638</v>
      </c>
      <c r="AS32" s="28">
        <f t="shared" si="24"/>
        <v>2324717.9126931378</v>
      </c>
      <c r="AT32" s="28">
        <f t="shared" si="24"/>
        <v>2334598.5121335611</v>
      </c>
      <c r="AU32" s="19"/>
      <c r="AV32" s="27">
        <f t="shared" si="6"/>
        <v>132</v>
      </c>
      <c r="AW32" s="19"/>
      <c r="AX32" s="46">
        <f t="shared" si="4"/>
        <v>357779.42673323606</v>
      </c>
    </row>
    <row r="33" spans="1:50" x14ac:dyDescent="0.2">
      <c r="A33">
        <f t="shared" si="7"/>
        <v>19</v>
      </c>
      <c r="C33" s="30">
        <f>IF(C$13&lt;=alternative_projection_initial_period,VLOOKUP(Data!B21,alternative_projection,3,TRUE),VLOOKUP(Data!B21,original_projection,3,TRUE))</f>
        <v>0.02</v>
      </c>
      <c r="D33" s="30">
        <f>IF(D$13&lt;=alternative_projection_initial_period,VLOOKUP(Data!C21,alternative_projection,3,TRUE),VLOOKUP(Data!C21,original_projection,3,TRUE))</f>
        <v>0.02</v>
      </c>
      <c r="E33" s="30">
        <f>IF(E$13&lt;=alternative_projection_initial_period,VLOOKUP(Data!D21,alternative_projection,3,TRUE),VLOOKUP(Data!D21,original_projection,3,TRUE))</f>
        <v>0.1</v>
      </c>
      <c r="F33" s="30">
        <f>IF(F$13&lt;=alternative_projection_initial_period,VLOOKUP(Data!E21,alternative_projection,3,TRUE),VLOOKUP(Data!E21,original_projection,3,TRUE))</f>
        <v>0.1</v>
      </c>
      <c r="G33" s="30">
        <f>IF(G$13&lt;=alternative_projection_initial_period,VLOOKUP(Data!F21,alternative_projection,3,TRUE),VLOOKUP(Data!F21,original_projection,3,TRUE))</f>
        <v>0</v>
      </c>
      <c r="H33" s="30">
        <f>IF(H$13&lt;=alternative_projection_initial_period,VLOOKUP(Data!G21,alternative_projection,3,TRUE),VLOOKUP(Data!G21,original_projection,3,TRUE))</f>
        <v>0.04</v>
      </c>
      <c r="I33" s="30">
        <f>IF(I$13&lt;=alternative_projection_initial_period,VLOOKUP(Data!H21,alternative_projection,3,TRUE),VLOOKUP(Data!H21,original_projection,3,TRUE))</f>
        <v>0</v>
      </c>
      <c r="J33" s="30">
        <f>IF(J$13&lt;=alternative_projection_initial_period,VLOOKUP(Data!I21,alternative_projection,3,TRUE),VLOOKUP(Data!I21,original_projection,3,TRUE))</f>
        <v>0.02</v>
      </c>
      <c r="K33" s="30">
        <f>IF(K$13&lt;=alternative_projection_initial_period,VLOOKUP(Data!J21,alternative_projection,3,TRUE),VLOOKUP(Data!J21,original_projection,3,TRUE))</f>
        <v>0.04</v>
      </c>
      <c r="L33" s="30">
        <f>IF(L$13&lt;=alternative_projection_initial_period,VLOOKUP(Data!K21,alternative_projection,3,TRUE),VLOOKUP(Data!K21,original_projection,3,TRUE))</f>
        <v>-0.02</v>
      </c>
      <c r="M33" s="30">
        <f>IF(M$13&lt;=alternative_projection_initial_period,VLOOKUP(Data!L21,alternative_projection,3,TRUE),VLOOKUP(Data!L21,original_projection,3,TRUE))</f>
        <v>0.02</v>
      </c>
      <c r="N33" s="30">
        <f>IF(N$13&lt;=alternative_projection_initial_period,VLOOKUP(Data!M21,alternative_projection,3,TRUE),VLOOKUP(Data!M21,original_projection,3,TRUE))</f>
        <v>0.04</v>
      </c>
      <c r="O33" s="30">
        <f>IF(O$13&lt;=alternative_projection_initial_period,VLOOKUP(Data!N21,alternative_projection,3,TRUE),VLOOKUP(Data!N21,original_projection,3,TRUE))</f>
        <v>0.04</v>
      </c>
      <c r="P33" s="30">
        <f>IF(P$13&lt;=alternative_projection_initial_period,VLOOKUP(Data!O21,alternative_projection,3,TRUE),VLOOKUP(Data!O21,original_projection,3,TRUE))</f>
        <v>0</v>
      </c>
      <c r="Q33" s="30">
        <f>IF(Q$13&lt;=alternative_projection_initial_period,VLOOKUP(Data!P21,alternative_projection,3,TRUE),VLOOKUP(Data!P21,original_projection,3,TRUE))</f>
        <v>-0.02</v>
      </c>
      <c r="R33" s="30">
        <f>IF(R$13&lt;=alternative_projection_initial_period,VLOOKUP(Data!Q21,alternative_projection,3,TRUE),VLOOKUP(Data!Q21,original_projection,3,TRUE))</f>
        <v>0</v>
      </c>
      <c r="S33" s="30">
        <f>IF(S$13&lt;=alternative_projection_initial_period,VLOOKUP(Data!R21,alternative_projection,3,TRUE),VLOOKUP(Data!R21,original_projection,3,TRUE))</f>
        <v>0.04</v>
      </c>
      <c r="T33" s="30">
        <f>IF(T$13&lt;=alternative_projection_initial_period,VLOOKUP(Data!S21,alternative_projection,3,TRUE),VLOOKUP(Data!S21,original_projection,3,TRUE))</f>
        <v>-0.01</v>
      </c>
      <c r="U33" s="30">
        <f>IF(U$13&lt;=alternative_projection_initial_period,VLOOKUP(Data!T21,alternative_projection,3,TRUE),VLOOKUP(Data!T21,original_projection,3,TRUE))</f>
        <v>0.04</v>
      </c>
      <c r="V33" s="30">
        <f>IF(V$13&lt;=alternative_projection_initial_period,VLOOKUP(Data!U21,alternative_projection,3,TRUE),VLOOKUP(Data!U21,original_projection,3,TRUE))</f>
        <v>-0.02</v>
      </c>
      <c r="X33">
        <f t="shared" si="8"/>
        <v>19</v>
      </c>
      <c r="Z33" s="31">
        <f t="shared" si="2"/>
        <v>2500000</v>
      </c>
      <c r="AA33" s="28">
        <f t="shared" ref="AA33:AT33" si="25">Z33*(1+C33)*(1-$AA$9)</f>
        <v>2510625.5896537751</v>
      </c>
      <c r="AB33" s="28">
        <f t="shared" si="25"/>
        <v>2521296.3405697467</v>
      </c>
      <c r="AC33" s="28">
        <f t="shared" si="25"/>
        <v>2730601.6560424739</v>
      </c>
      <c r="AD33" s="28">
        <f t="shared" si="25"/>
        <v>2957282.4439577777</v>
      </c>
      <c r="AE33" s="28">
        <f t="shared" si="25"/>
        <v>2911619.2076997068</v>
      </c>
      <c r="AF33" s="28">
        <f t="shared" si="25"/>
        <v>2981327.4971707719</v>
      </c>
      <c r="AG33" s="28">
        <f t="shared" si="25"/>
        <v>2935292.9825628954</v>
      </c>
      <c r="AH33" s="28">
        <f t="shared" si="25"/>
        <v>2947768.670061423</v>
      </c>
      <c r="AI33" s="28">
        <f t="shared" si="25"/>
        <v>3018342.428883655</v>
      </c>
      <c r="AJ33" s="28">
        <f t="shared" si="25"/>
        <v>2912301.6413675188</v>
      </c>
      <c r="AK33" s="28">
        <f t="shared" si="25"/>
        <v>2924679.6102431933</v>
      </c>
      <c r="AL33" s="28">
        <f t="shared" si="25"/>
        <v>2994700.5842571757</v>
      </c>
      <c r="AM33" s="28">
        <f t="shared" si="25"/>
        <v>3066397.9596057502</v>
      </c>
      <c r="AN33" s="28">
        <f t="shared" si="25"/>
        <v>3019049.8766464</v>
      </c>
      <c r="AO33" s="28">
        <f t="shared" si="25"/>
        <v>2912984.234986092</v>
      </c>
      <c r="AP33" s="28">
        <f t="shared" si="25"/>
        <v>2868005.0049467091</v>
      </c>
      <c r="AQ33" s="28">
        <f t="shared" si="25"/>
        <v>2936669.1086044246</v>
      </c>
      <c r="AR33" s="28">
        <f t="shared" si="25"/>
        <v>2862410.9201113451</v>
      </c>
      <c r="AS33" s="28">
        <f t="shared" si="25"/>
        <v>2930941.0934515251</v>
      </c>
      <c r="AT33" s="28">
        <f t="shared" si="25"/>
        <v>2827970.900693126</v>
      </c>
      <c r="AU33" s="19"/>
      <c r="AV33" s="27">
        <f t="shared" si="6"/>
        <v>187</v>
      </c>
      <c r="AW33" s="19"/>
      <c r="AX33" s="46">
        <f t="shared" si="4"/>
        <v>436551.14169910946</v>
      </c>
    </row>
    <row r="34" spans="1:50" x14ac:dyDescent="0.2">
      <c r="A34">
        <f t="shared" si="7"/>
        <v>20</v>
      </c>
      <c r="C34" s="30">
        <f>IF(C$13&lt;=alternative_projection_initial_period,VLOOKUP(Data!B22,alternative_projection,3,TRUE),VLOOKUP(Data!B22,original_projection,3,TRUE))</f>
        <v>-0.04</v>
      </c>
      <c r="D34" s="30">
        <f>IF(D$13&lt;=alternative_projection_initial_period,VLOOKUP(Data!C22,alternative_projection,3,TRUE),VLOOKUP(Data!C22,original_projection,3,TRUE))</f>
        <v>0.1</v>
      </c>
      <c r="E34" s="30">
        <f>IF(E$13&lt;=alternative_projection_initial_period,VLOOKUP(Data!D22,alternative_projection,3,TRUE),VLOOKUP(Data!D22,original_projection,3,TRUE))</f>
        <v>-0.04</v>
      </c>
      <c r="F34" s="30">
        <f>IF(F$13&lt;=alternative_projection_initial_period,VLOOKUP(Data!E22,alternative_projection,3,TRUE),VLOOKUP(Data!E22,original_projection,3,TRUE))</f>
        <v>0.04</v>
      </c>
      <c r="G34" s="30">
        <f>IF(G$13&lt;=alternative_projection_initial_period,VLOOKUP(Data!F22,alternative_projection,3,TRUE),VLOOKUP(Data!F22,original_projection,3,TRUE))</f>
        <v>0.1</v>
      </c>
      <c r="H34" s="30">
        <f>IF(H$13&lt;=alternative_projection_initial_period,VLOOKUP(Data!G22,alternative_projection,3,TRUE),VLOOKUP(Data!G22,original_projection,3,TRUE))</f>
        <v>0</v>
      </c>
      <c r="I34" s="30">
        <f>IF(I$13&lt;=alternative_projection_initial_period,VLOOKUP(Data!H22,alternative_projection,3,TRUE),VLOOKUP(Data!H22,original_projection,3,TRUE))</f>
        <v>-0.01</v>
      </c>
      <c r="J34" s="30">
        <f>IF(J$13&lt;=alternative_projection_initial_period,VLOOKUP(Data!I22,alternative_projection,3,TRUE),VLOOKUP(Data!I22,original_projection,3,TRUE))</f>
        <v>0.04</v>
      </c>
      <c r="K34" s="30">
        <f>IF(K$13&lt;=alternative_projection_initial_period,VLOOKUP(Data!J22,alternative_projection,3,TRUE),VLOOKUP(Data!J22,original_projection,3,TRUE))</f>
        <v>-0.01</v>
      </c>
      <c r="L34" s="30">
        <f>IF(L$13&lt;=alternative_projection_initial_period,VLOOKUP(Data!K22,alternative_projection,3,TRUE),VLOOKUP(Data!K22,original_projection,3,TRUE))</f>
        <v>-0.02</v>
      </c>
      <c r="M34" s="30">
        <f>IF(M$13&lt;=alternative_projection_initial_period,VLOOKUP(Data!L22,alternative_projection,3,TRUE),VLOOKUP(Data!L22,original_projection,3,TRUE))</f>
        <v>-0.01</v>
      </c>
      <c r="N34" s="30">
        <f>IF(N$13&lt;=alternative_projection_initial_period,VLOOKUP(Data!M22,alternative_projection,3,TRUE),VLOOKUP(Data!M22,original_projection,3,TRUE))</f>
        <v>0.02</v>
      </c>
      <c r="O34" s="30">
        <f>IF(O$13&lt;=alternative_projection_initial_period,VLOOKUP(Data!N22,alternative_projection,3,TRUE),VLOOKUP(Data!N22,original_projection,3,TRUE))</f>
        <v>-0.02</v>
      </c>
      <c r="P34" s="30">
        <f>IF(P$13&lt;=alternative_projection_initial_period,VLOOKUP(Data!O22,alternative_projection,3,TRUE),VLOOKUP(Data!O22,original_projection,3,TRUE))</f>
        <v>0</v>
      </c>
      <c r="Q34" s="30">
        <f>IF(Q$13&lt;=alternative_projection_initial_period,VLOOKUP(Data!P22,alternative_projection,3,TRUE),VLOOKUP(Data!P22,original_projection,3,TRUE))</f>
        <v>-0.01</v>
      </c>
      <c r="R34" s="30">
        <f>IF(R$13&lt;=alternative_projection_initial_period,VLOOKUP(Data!Q22,alternative_projection,3,TRUE),VLOOKUP(Data!Q22,original_projection,3,TRUE))</f>
        <v>0</v>
      </c>
      <c r="S34" s="30">
        <f>IF(S$13&lt;=alternative_projection_initial_period,VLOOKUP(Data!R22,alternative_projection,3,TRUE),VLOOKUP(Data!R22,original_projection,3,TRUE))</f>
        <v>-0.02</v>
      </c>
      <c r="T34" s="30">
        <f>IF(T$13&lt;=alternative_projection_initial_period,VLOOKUP(Data!S22,alternative_projection,3,TRUE),VLOOKUP(Data!S22,original_projection,3,TRUE))</f>
        <v>0</v>
      </c>
      <c r="U34" s="30">
        <f>IF(U$13&lt;=alternative_projection_initial_period,VLOOKUP(Data!T22,alternative_projection,3,TRUE),VLOOKUP(Data!T22,original_projection,3,TRUE))</f>
        <v>0</v>
      </c>
      <c r="V34" s="30">
        <f>IF(V$13&lt;=alternative_projection_initial_period,VLOOKUP(Data!U22,alternative_projection,3,TRUE),VLOOKUP(Data!U22,original_projection,3,TRUE))</f>
        <v>0.02</v>
      </c>
      <c r="X34">
        <f t="shared" si="8"/>
        <v>20</v>
      </c>
      <c r="Z34" s="31">
        <f t="shared" si="2"/>
        <v>2500000</v>
      </c>
      <c r="AA34" s="28">
        <f t="shared" ref="AA34:AT34" si="26">Z34*(1+C34)*(1-$AA$9)</f>
        <v>2362941.7314388473</v>
      </c>
      <c r="AB34" s="28">
        <f t="shared" si="26"/>
        <v>2559101.2453303081</v>
      </c>
      <c r="AC34" s="28">
        <f t="shared" si="26"/>
        <v>2418802.8510272433</v>
      </c>
      <c r="AD34" s="28">
        <f t="shared" si="26"/>
        <v>2476712.4186200653</v>
      </c>
      <c r="AE34" s="28">
        <f t="shared" si="26"/>
        <v>2682316.601584672</v>
      </c>
      <c r="AF34" s="28">
        <f t="shared" si="26"/>
        <v>2640899.0978398537</v>
      </c>
      <c r="AG34" s="28">
        <f t="shared" si="26"/>
        <v>2574119.9083070601</v>
      </c>
      <c r="AH34" s="28">
        <f t="shared" si="26"/>
        <v>2635747.9863287262</v>
      </c>
      <c r="AI34" s="28">
        <f t="shared" si="26"/>
        <v>2569099.0505614728</v>
      </c>
      <c r="AJ34" s="28">
        <f t="shared" si="26"/>
        <v>2478841.13816508</v>
      </c>
      <c r="AK34" s="28">
        <f t="shared" si="26"/>
        <v>2416159.8330282751</v>
      </c>
      <c r="AL34" s="28">
        <f t="shared" si="26"/>
        <v>2426429.0821977523</v>
      </c>
      <c r="AM34" s="28">
        <f t="shared" si="26"/>
        <v>2341183.4691532878</v>
      </c>
      <c r="AN34" s="28">
        <f t="shared" si="26"/>
        <v>2305033.383423782</v>
      </c>
      <c r="AO34" s="28">
        <f t="shared" si="26"/>
        <v>2246747.0742963408</v>
      </c>
      <c r="AP34" s="28">
        <f t="shared" si="26"/>
        <v>2212055.1757679</v>
      </c>
      <c r="AQ34" s="28">
        <f t="shared" si="26"/>
        <v>2134340.9738857998</v>
      </c>
      <c r="AR34" s="28">
        <f t="shared" si="26"/>
        <v>2101384.7317977445</v>
      </c>
      <c r="AS34" s="28">
        <f t="shared" si="26"/>
        <v>2068937.3652388833</v>
      </c>
      <c r="AT34" s="28">
        <f t="shared" si="26"/>
        <v>2077730.8370238398</v>
      </c>
      <c r="AU34" s="19"/>
      <c r="AV34" s="27">
        <f t="shared" si="6"/>
        <v>63</v>
      </c>
      <c r="AW34" s="19"/>
      <c r="AX34" s="46">
        <f t="shared" si="4"/>
        <v>360669.40016385587</v>
      </c>
    </row>
    <row r="35" spans="1:50" x14ac:dyDescent="0.2">
      <c r="A35">
        <f t="shared" si="7"/>
        <v>21</v>
      </c>
      <c r="C35" s="30">
        <f>IF(C$13&lt;=alternative_projection_initial_period,VLOOKUP(Data!B23,alternative_projection,3,TRUE),VLOOKUP(Data!B23,original_projection,3,TRUE))</f>
        <v>0.02</v>
      </c>
      <c r="D35" s="30">
        <f>IF(D$13&lt;=alternative_projection_initial_period,VLOOKUP(Data!C23,alternative_projection,3,TRUE),VLOOKUP(Data!C23,original_projection,3,TRUE))</f>
        <v>0.1</v>
      </c>
      <c r="E35" s="30">
        <f>IF(E$13&lt;=alternative_projection_initial_period,VLOOKUP(Data!D23,alternative_projection,3,TRUE),VLOOKUP(Data!D23,original_projection,3,TRUE))</f>
        <v>0.04</v>
      </c>
      <c r="F35" s="30">
        <f>IF(F$13&lt;=alternative_projection_initial_period,VLOOKUP(Data!E23,alternative_projection,3,TRUE),VLOOKUP(Data!E23,original_projection,3,TRUE))</f>
        <v>0</v>
      </c>
      <c r="G35" s="30">
        <f>IF(G$13&lt;=alternative_projection_initial_period,VLOOKUP(Data!F23,alternative_projection,3,TRUE),VLOOKUP(Data!F23,original_projection,3,TRUE))</f>
        <v>-0.04</v>
      </c>
      <c r="H35" s="30">
        <f>IF(H$13&lt;=alternative_projection_initial_period,VLOOKUP(Data!G23,alternative_projection,3,TRUE),VLOOKUP(Data!G23,original_projection,3,TRUE))</f>
        <v>0.04</v>
      </c>
      <c r="I35" s="30">
        <f>IF(I$13&lt;=alternative_projection_initial_period,VLOOKUP(Data!H23,alternative_projection,3,TRUE),VLOOKUP(Data!H23,original_projection,3,TRUE))</f>
        <v>0.02</v>
      </c>
      <c r="J35" s="30">
        <f>IF(J$13&lt;=alternative_projection_initial_period,VLOOKUP(Data!I23,alternative_projection,3,TRUE),VLOOKUP(Data!I23,original_projection,3,TRUE))</f>
        <v>0.04</v>
      </c>
      <c r="K35" s="30">
        <f>IF(K$13&lt;=alternative_projection_initial_period,VLOOKUP(Data!J23,alternative_projection,3,TRUE),VLOOKUP(Data!J23,original_projection,3,TRUE))</f>
        <v>0.02</v>
      </c>
      <c r="L35" s="30">
        <f>IF(L$13&lt;=alternative_projection_initial_period,VLOOKUP(Data!K23,alternative_projection,3,TRUE),VLOOKUP(Data!K23,original_projection,3,TRUE))</f>
        <v>0</v>
      </c>
      <c r="M35" s="30">
        <f>IF(M$13&lt;=alternative_projection_initial_period,VLOOKUP(Data!L23,alternative_projection,3,TRUE),VLOOKUP(Data!L23,original_projection,3,TRUE))</f>
        <v>0</v>
      </c>
      <c r="N35" s="30">
        <f>IF(N$13&lt;=alternative_projection_initial_period,VLOOKUP(Data!M23,alternative_projection,3,TRUE),VLOOKUP(Data!M23,original_projection,3,TRUE))</f>
        <v>-0.02</v>
      </c>
      <c r="O35" s="30">
        <f>IF(O$13&lt;=alternative_projection_initial_period,VLOOKUP(Data!N23,alternative_projection,3,TRUE),VLOOKUP(Data!N23,original_projection,3,TRUE))</f>
        <v>-0.02</v>
      </c>
      <c r="P35" s="30">
        <f>IF(P$13&lt;=alternative_projection_initial_period,VLOOKUP(Data!O23,alternative_projection,3,TRUE),VLOOKUP(Data!O23,original_projection,3,TRUE))</f>
        <v>-0.02</v>
      </c>
      <c r="Q35" s="30">
        <f>IF(Q$13&lt;=alternative_projection_initial_period,VLOOKUP(Data!P23,alternative_projection,3,TRUE),VLOOKUP(Data!P23,original_projection,3,TRUE))</f>
        <v>0.02</v>
      </c>
      <c r="R35" s="30">
        <f>IF(R$13&lt;=alternative_projection_initial_period,VLOOKUP(Data!Q23,alternative_projection,3,TRUE),VLOOKUP(Data!Q23,original_projection,3,TRUE))</f>
        <v>-0.01</v>
      </c>
      <c r="S35" s="30">
        <f>IF(S$13&lt;=alternative_projection_initial_period,VLOOKUP(Data!R23,alternative_projection,3,TRUE),VLOOKUP(Data!R23,original_projection,3,TRUE))</f>
        <v>0.04</v>
      </c>
      <c r="T35" s="30">
        <f>IF(T$13&lt;=alternative_projection_initial_period,VLOOKUP(Data!S23,alternative_projection,3,TRUE),VLOOKUP(Data!S23,original_projection,3,TRUE))</f>
        <v>-0.01</v>
      </c>
      <c r="U35" s="30">
        <f>IF(U$13&lt;=alternative_projection_initial_period,VLOOKUP(Data!T23,alternative_projection,3,TRUE),VLOOKUP(Data!T23,original_projection,3,TRUE))</f>
        <v>-0.02</v>
      </c>
      <c r="V35" s="30">
        <f>IF(V$13&lt;=alternative_projection_initial_period,VLOOKUP(Data!U23,alternative_projection,3,TRUE),VLOOKUP(Data!U23,original_projection,3,TRUE))</f>
        <v>-0.01</v>
      </c>
      <c r="X35">
        <f t="shared" si="8"/>
        <v>21</v>
      </c>
      <c r="Z35" s="31">
        <f t="shared" si="2"/>
        <v>2500000</v>
      </c>
      <c r="AA35" s="28">
        <f t="shared" ref="AA35:AT35" si="27">Z35*(1+C35)*(1-$AA$9)</f>
        <v>2510625.5896537751</v>
      </c>
      <c r="AB35" s="28">
        <f t="shared" si="27"/>
        <v>2719045.0731634521</v>
      </c>
      <c r="AC35" s="28">
        <f t="shared" si="27"/>
        <v>2784142.864984483</v>
      </c>
      <c r="AD35" s="28">
        <f t="shared" si="27"/>
        <v>2741153.0674831443</v>
      </c>
      <c r="AE35" s="28">
        <f t="shared" si="27"/>
        <v>2590873.990167011</v>
      </c>
      <c r="AF35" s="28">
        <f t="shared" si="27"/>
        <v>2652903.1846482153</v>
      </c>
      <c r="AG35" s="28">
        <f t="shared" si="27"/>
        <v>2664178.6489007212</v>
      </c>
      <c r="AH35" s="28">
        <f t="shared" si="27"/>
        <v>2727962.8607815471</v>
      </c>
      <c r="AI35" s="28">
        <f t="shared" si="27"/>
        <v>2739557.3463613088</v>
      </c>
      <c r="AJ35" s="28">
        <f t="shared" si="27"/>
        <v>2697255.9914112519</v>
      </c>
      <c r="AK35" s="28">
        <f t="shared" si="27"/>
        <v>2655607.8093662951</v>
      </c>
      <c r="AL35" s="28">
        <f t="shared" si="27"/>
        <v>2562310.6603269945</v>
      </c>
      <c r="AM35" s="28">
        <f t="shared" si="27"/>
        <v>2472291.2385138911</v>
      </c>
      <c r="AN35" s="28">
        <f t="shared" si="27"/>
        <v>2385434.3904000013</v>
      </c>
      <c r="AO35" s="28">
        <f t="shared" si="27"/>
        <v>2395573.049191359</v>
      </c>
      <c r="AP35" s="28">
        <f t="shared" si="27"/>
        <v>2334997.3055658434</v>
      </c>
      <c r="AQ35" s="28">
        <f t="shared" si="27"/>
        <v>2390900.4496514783</v>
      </c>
      <c r="AR35" s="28">
        <f t="shared" si="27"/>
        <v>2330442.8598814202</v>
      </c>
      <c r="AS35" s="28">
        <f t="shared" si="27"/>
        <v>2248569.4469252299</v>
      </c>
      <c r="AT35" s="28">
        <f t="shared" si="27"/>
        <v>2191710.9151484226</v>
      </c>
      <c r="AU35" s="19"/>
      <c r="AV35" s="27">
        <f t="shared" si="6"/>
        <v>89</v>
      </c>
      <c r="AW35" s="19"/>
      <c r="AX35" s="46">
        <f t="shared" si="4"/>
        <v>383845.36581253784</v>
      </c>
    </row>
    <row r="36" spans="1:50" x14ac:dyDescent="0.2">
      <c r="A36">
        <f t="shared" si="7"/>
        <v>22</v>
      </c>
      <c r="C36" s="30">
        <f>IF(C$13&lt;=alternative_projection_initial_period,VLOOKUP(Data!B24,alternative_projection,3,TRUE),VLOOKUP(Data!B24,original_projection,3,TRUE))</f>
        <v>0.1</v>
      </c>
      <c r="D36" s="30">
        <f>IF(D$13&lt;=alternative_projection_initial_period,VLOOKUP(Data!C24,alternative_projection,3,TRUE),VLOOKUP(Data!C24,original_projection,3,TRUE))</f>
        <v>0.1</v>
      </c>
      <c r="E36" s="30">
        <f>IF(E$13&lt;=alternative_projection_initial_period,VLOOKUP(Data!D24,alternative_projection,3,TRUE),VLOOKUP(Data!D24,original_projection,3,TRUE))</f>
        <v>0.04</v>
      </c>
      <c r="F36" s="30">
        <f>IF(F$13&lt;=alternative_projection_initial_period,VLOOKUP(Data!E24,alternative_projection,3,TRUE),VLOOKUP(Data!E24,original_projection,3,TRUE))</f>
        <v>-0.04</v>
      </c>
      <c r="G36" s="30">
        <f>IF(G$13&lt;=alternative_projection_initial_period,VLOOKUP(Data!F24,alternative_projection,3,TRUE),VLOOKUP(Data!F24,original_projection,3,TRUE))</f>
        <v>0.1</v>
      </c>
      <c r="H36" s="30">
        <f>IF(H$13&lt;=alternative_projection_initial_period,VLOOKUP(Data!G24,alternative_projection,3,TRUE),VLOOKUP(Data!G24,original_projection,3,TRUE))</f>
        <v>0.04</v>
      </c>
      <c r="I36" s="30">
        <f>IF(I$13&lt;=alternative_projection_initial_period,VLOOKUP(Data!H24,alternative_projection,3,TRUE),VLOOKUP(Data!H24,original_projection,3,TRUE))</f>
        <v>0</v>
      </c>
      <c r="J36" s="30">
        <f>IF(J$13&lt;=alternative_projection_initial_period,VLOOKUP(Data!I24,alternative_projection,3,TRUE),VLOOKUP(Data!I24,original_projection,3,TRUE))</f>
        <v>0.04</v>
      </c>
      <c r="K36" s="30">
        <f>IF(K$13&lt;=alternative_projection_initial_period,VLOOKUP(Data!J24,alternative_projection,3,TRUE),VLOOKUP(Data!J24,original_projection,3,TRUE))</f>
        <v>-0.02</v>
      </c>
      <c r="L36" s="30">
        <f>IF(L$13&lt;=alternative_projection_initial_period,VLOOKUP(Data!K24,alternative_projection,3,TRUE),VLOOKUP(Data!K24,original_projection,3,TRUE))</f>
        <v>0.02</v>
      </c>
      <c r="M36" s="30">
        <f>IF(M$13&lt;=alternative_projection_initial_period,VLOOKUP(Data!L24,alternative_projection,3,TRUE),VLOOKUP(Data!L24,original_projection,3,TRUE))</f>
        <v>0.02</v>
      </c>
      <c r="N36" s="30">
        <f>IF(N$13&lt;=alternative_projection_initial_period,VLOOKUP(Data!M24,alternative_projection,3,TRUE),VLOOKUP(Data!M24,original_projection,3,TRUE))</f>
        <v>0.02</v>
      </c>
      <c r="O36" s="30">
        <f>IF(O$13&lt;=alternative_projection_initial_period,VLOOKUP(Data!N24,alternative_projection,3,TRUE),VLOOKUP(Data!N24,original_projection,3,TRUE))</f>
        <v>-0.02</v>
      </c>
      <c r="P36" s="30">
        <f>IF(P$13&lt;=alternative_projection_initial_period,VLOOKUP(Data!O24,alternative_projection,3,TRUE),VLOOKUP(Data!O24,original_projection,3,TRUE))</f>
        <v>0.04</v>
      </c>
      <c r="Q36" s="30">
        <f>IF(Q$13&lt;=alternative_projection_initial_period,VLOOKUP(Data!P24,alternative_projection,3,TRUE),VLOOKUP(Data!P24,original_projection,3,TRUE))</f>
        <v>-0.02</v>
      </c>
      <c r="R36" s="30">
        <f>IF(R$13&lt;=alternative_projection_initial_period,VLOOKUP(Data!Q24,alternative_projection,3,TRUE),VLOOKUP(Data!Q24,original_projection,3,TRUE))</f>
        <v>-0.02</v>
      </c>
      <c r="S36" s="30">
        <f>IF(S$13&lt;=alternative_projection_initial_period,VLOOKUP(Data!R24,alternative_projection,3,TRUE),VLOOKUP(Data!R24,original_projection,3,TRUE))</f>
        <v>-0.01</v>
      </c>
      <c r="T36" s="30">
        <f>IF(T$13&lt;=alternative_projection_initial_period,VLOOKUP(Data!S24,alternative_projection,3,TRUE),VLOOKUP(Data!S24,original_projection,3,TRUE))</f>
        <v>-0.02</v>
      </c>
      <c r="U36" s="30">
        <f>IF(U$13&lt;=alternative_projection_initial_period,VLOOKUP(Data!T24,alternative_projection,3,TRUE),VLOOKUP(Data!T24,original_projection,3,TRUE))</f>
        <v>0.02</v>
      </c>
      <c r="V36" s="30">
        <f>IF(V$13&lt;=alternative_projection_initial_period,VLOOKUP(Data!U24,alternative_projection,3,TRUE),VLOOKUP(Data!U24,original_projection,3,TRUE))</f>
        <v>0.02</v>
      </c>
      <c r="X36">
        <f t="shared" si="8"/>
        <v>22</v>
      </c>
      <c r="Z36" s="31">
        <f t="shared" si="2"/>
        <v>2500000</v>
      </c>
      <c r="AA36" s="28">
        <f t="shared" ref="AA36:AT36" si="28">Z36*(1+C36)*(1-$AA$9)</f>
        <v>2707537.4006070122</v>
      </c>
      <c r="AB36" s="28">
        <f t="shared" si="28"/>
        <v>2932303.5102743111</v>
      </c>
      <c r="AC36" s="28">
        <f t="shared" si="28"/>
        <v>3002507.0112577761</v>
      </c>
      <c r="AD36" s="28">
        <f t="shared" si="28"/>
        <v>2837899.646335491</v>
      </c>
      <c r="AE36" s="28">
        <f t="shared" si="28"/>
        <v>3073487.7726491024</v>
      </c>
      <c r="AF36" s="28">
        <f t="shared" si="28"/>
        <v>3147071.4249258251</v>
      </c>
      <c r="AG36" s="28">
        <f t="shared" si="28"/>
        <v>3098477.6674066456</v>
      </c>
      <c r="AH36" s="28">
        <f t="shared" si="28"/>
        <v>3172659.6131734657</v>
      </c>
      <c r="AI36" s="28">
        <f t="shared" si="28"/>
        <v>3061197.3348441031</v>
      </c>
      <c r="AJ36" s="28">
        <f t="shared" si="28"/>
        <v>3074208.1455358164</v>
      </c>
      <c r="AK36" s="28">
        <f t="shared" si="28"/>
        <v>3087274.2552417195</v>
      </c>
      <c r="AL36" s="28">
        <f t="shared" si="28"/>
        <v>3100395.8989956649</v>
      </c>
      <c r="AM36" s="28">
        <f t="shared" si="28"/>
        <v>2991472.3986018095</v>
      </c>
      <c r="AN36" s="28">
        <f t="shared" si="28"/>
        <v>3063092.4866115949</v>
      </c>
      <c r="AO36" s="28">
        <f t="shared" si="28"/>
        <v>2955479.5344141247</v>
      </c>
      <c r="AP36" s="28">
        <f t="shared" si="28"/>
        <v>2851647.2540479074</v>
      </c>
      <c r="AQ36" s="28">
        <f t="shared" si="28"/>
        <v>2779538.9737222786</v>
      </c>
      <c r="AR36" s="28">
        <f t="shared" si="28"/>
        <v>2681887.8593607065</v>
      </c>
      <c r="AS36" s="28">
        <f t="shared" si="28"/>
        <v>2693286.5153171099</v>
      </c>
      <c r="AT36" s="28">
        <f t="shared" si="28"/>
        <v>2704733.6182498322</v>
      </c>
      <c r="AU36" s="19"/>
      <c r="AV36" s="27">
        <f t="shared" si="6"/>
        <v>182</v>
      </c>
      <c r="AW36" s="19"/>
      <c r="AX36" s="46">
        <f t="shared" si="4"/>
        <v>445965.93190105021</v>
      </c>
    </row>
    <row r="37" spans="1:50" x14ac:dyDescent="0.2">
      <c r="A37">
        <f t="shared" si="7"/>
        <v>23</v>
      </c>
      <c r="C37" s="30">
        <f>IF(C$13&lt;=alternative_projection_initial_period,VLOOKUP(Data!B25,alternative_projection,3,TRUE),VLOOKUP(Data!B25,original_projection,3,TRUE))</f>
        <v>0.04</v>
      </c>
      <c r="D37" s="30">
        <f>IF(D$13&lt;=alternative_projection_initial_period,VLOOKUP(Data!C25,alternative_projection,3,TRUE),VLOOKUP(Data!C25,original_projection,3,TRUE))</f>
        <v>0.02</v>
      </c>
      <c r="E37" s="30">
        <f>IF(E$13&lt;=alternative_projection_initial_period,VLOOKUP(Data!D25,alternative_projection,3,TRUE),VLOOKUP(Data!D25,original_projection,3,TRUE))</f>
        <v>0.04</v>
      </c>
      <c r="F37" s="30">
        <f>IF(F$13&lt;=alternative_projection_initial_period,VLOOKUP(Data!E25,alternative_projection,3,TRUE),VLOOKUP(Data!E25,original_projection,3,TRUE))</f>
        <v>0.02</v>
      </c>
      <c r="G37" s="30">
        <f>IF(G$13&lt;=alternative_projection_initial_period,VLOOKUP(Data!F25,alternative_projection,3,TRUE),VLOOKUP(Data!F25,original_projection,3,TRUE))</f>
        <v>-0.04</v>
      </c>
      <c r="H37" s="30">
        <f>IF(H$13&lt;=alternative_projection_initial_period,VLOOKUP(Data!G25,alternative_projection,3,TRUE),VLOOKUP(Data!G25,original_projection,3,TRUE))</f>
        <v>0</v>
      </c>
      <c r="I37" s="30">
        <f>IF(I$13&lt;=alternative_projection_initial_period,VLOOKUP(Data!H25,alternative_projection,3,TRUE),VLOOKUP(Data!H25,original_projection,3,TRUE))</f>
        <v>-0.01</v>
      </c>
      <c r="J37" s="30">
        <f>IF(J$13&lt;=alternative_projection_initial_period,VLOOKUP(Data!I25,alternative_projection,3,TRUE),VLOOKUP(Data!I25,original_projection,3,TRUE))</f>
        <v>0.04</v>
      </c>
      <c r="K37" s="30">
        <f>IF(K$13&lt;=alternative_projection_initial_period,VLOOKUP(Data!J25,alternative_projection,3,TRUE),VLOOKUP(Data!J25,original_projection,3,TRUE))</f>
        <v>-0.01</v>
      </c>
      <c r="L37" s="30">
        <f>IF(L$13&lt;=alternative_projection_initial_period,VLOOKUP(Data!K25,alternative_projection,3,TRUE),VLOOKUP(Data!K25,original_projection,3,TRUE))</f>
        <v>0.02</v>
      </c>
      <c r="M37" s="30">
        <f>IF(M$13&lt;=alternative_projection_initial_period,VLOOKUP(Data!L25,alternative_projection,3,TRUE),VLOOKUP(Data!L25,original_projection,3,TRUE))</f>
        <v>-0.02</v>
      </c>
      <c r="N37" s="30">
        <f>IF(N$13&lt;=alternative_projection_initial_period,VLOOKUP(Data!M25,alternative_projection,3,TRUE),VLOOKUP(Data!M25,original_projection,3,TRUE))</f>
        <v>0</v>
      </c>
      <c r="O37" s="30">
        <f>IF(O$13&lt;=alternative_projection_initial_period,VLOOKUP(Data!N25,alternative_projection,3,TRUE),VLOOKUP(Data!N25,original_projection,3,TRUE))</f>
        <v>0</v>
      </c>
      <c r="P37" s="30">
        <f>IF(P$13&lt;=alternative_projection_initial_period,VLOOKUP(Data!O25,alternative_projection,3,TRUE),VLOOKUP(Data!O25,original_projection,3,TRUE))</f>
        <v>-0.01</v>
      </c>
      <c r="Q37" s="30">
        <f>IF(Q$13&lt;=alternative_projection_initial_period,VLOOKUP(Data!P25,alternative_projection,3,TRUE),VLOOKUP(Data!P25,original_projection,3,TRUE))</f>
        <v>0</v>
      </c>
      <c r="R37" s="30">
        <f>IF(R$13&lt;=alternative_projection_initial_period,VLOOKUP(Data!Q25,alternative_projection,3,TRUE),VLOOKUP(Data!Q25,original_projection,3,TRUE))</f>
        <v>0.02</v>
      </c>
      <c r="S37" s="30">
        <f>IF(S$13&lt;=alternative_projection_initial_period,VLOOKUP(Data!R25,alternative_projection,3,TRUE),VLOOKUP(Data!R25,original_projection,3,TRUE))</f>
        <v>0.04</v>
      </c>
      <c r="T37" s="30">
        <f>IF(T$13&lt;=alternative_projection_initial_period,VLOOKUP(Data!S25,alternative_projection,3,TRUE),VLOOKUP(Data!S25,original_projection,3,TRUE))</f>
        <v>0.04</v>
      </c>
      <c r="U37" s="30">
        <f>IF(U$13&lt;=alternative_projection_initial_period,VLOOKUP(Data!T25,alternative_projection,3,TRUE),VLOOKUP(Data!T25,original_projection,3,TRUE))</f>
        <v>0.02</v>
      </c>
      <c r="V37" s="30">
        <f>IF(V$13&lt;=alternative_projection_initial_period,VLOOKUP(Data!U25,alternative_projection,3,TRUE),VLOOKUP(Data!U25,original_projection,3,TRUE))</f>
        <v>0</v>
      </c>
      <c r="X37">
        <f t="shared" si="8"/>
        <v>23</v>
      </c>
      <c r="Z37" s="31">
        <f t="shared" si="2"/>
        <v>2500000</v>
      </c>
      <c r="AA37" s="28">
        <f t="shared" ref="AA37:AT37" si="29">Z37*(1+C37)*(1-$AA$9)</f>
        <v>2559853.5423920844</v>
      </c>
      <c r="AB37" s="28">
        <f t="shared" si="29"/>
        <v>2570733.5237181731</v>
      </c>
      <c r="AC37" s="28">
        <f t="shared" si="29"/>
        <v>2632280.5268944204</v>
      </c>
      <c r="AD37" s="28">
        <f t="shared" si="29"/>
        <v>2643468.3399873818</v>
      </c>
      <c r="AE37" s="28">
        <f t="shared" si="29"/>
        <v>2498544.6625174237</v>
      </c>
      <c r="AF37" s="28">
        <f t="shared" si="29"/>
        <v>2459964.7712192549</v>
      </c>
      <c r="AG37" s="28">
        <f t="shared" si="29"/>
        <v>2397760.7840106501</v>
      </c>
      <c r="AH37" s="28">
        <f t="shared" si="29"/>
        <v>2455166.5747033935</v>
      </c>
      <c r="AI37" s="28">
        <f t="shared" si="29"/>
        <v>2393083.9172626734</v>
      </c>
      <c r="AJ37" s="28">
        <f t="shared" si="29"/>
        <v>2403255.0883474261</v>
      </c>
      <c r="AK37" s="28">
        <f t="shared" si="29"/>
        <v>2318823.6269824621</v>
      </c>
      <c r="AL37" s="28">
        <f t="shared" si="29"/>
        <v>2283018.7983513526</v>
      </c>
      <c r="AM37" s="28">
        <f t="shared" si="29"/>
        <v>2247766.8301182422</v>
      </c>
      <c r="AN37" s="28">
        <f t="shared" si="29"/>
        <v>2190928.5937400437</v>
      </c>
      <c r="AO37" s="28">
        <f t="shared" si="29"/>
        <v>2157098.5853129071</v>
      </c>
      <c r="AP37" s="28">
        <f t="shared" si="29"/>
        <v>2166266.7630770165</v>
      </c>
      <c r="AQ37" s="28">
        <f t="shared" si="29"/>
        <v>2218130.2588915736</v>
      </c>
      <c r="AR37" s="28">
        <f t="shared" si="29"/>
        <v>2271235.4402842666</v>
      </c>
      <c r="AS37" s="28">
        <f t="shared" si="29"/>
        <v>2280888.7266024956</v>
      </c>
      <c r="AT37" s="28">
        <f t="shared" si="29"/>
        <v>2245669.6486906037</v>
      </c>
      <c r="AU37" s="19"/>
      <c r="AV37" s="27">
        <f t="shared" si="6"/>
        <v>110</v>
      </c>
      <c r="AW37" s="19"/>
      <c r="AX37" s="46">
        <f t="shared" si="4"/>
        <v>358140.59700078465</v>
      </c>
    </row>
    <row r="38" spans="1:50" x14ac:dyDescent="0.2">
      <c r="A38">
        <f t="shared" si="7"/>
        <v>24</v>
      </c>
      <c r="C38" s="30">
        <f>IF(C$13&lt;=alternative_projection_initial_period,VLOOKUP(Data!B26,alternative_projection,3,TRUE),VLOOKUP(Data!B26,original_projection,3,TRUE))</f>
        <v>0.04</v>
      </c>
      <c r="D38" s="30">
        <f>IF(D$13&lt;=alternative_projection_initial_period,VLOOKUP(Data!C26,alternative_projection,3,TRUE),VLOOKUP(Data!C26,original_projection,3,TRUE))</f>
        <v>0.1</v>
      </c>
      <c r="E38" s="30">
        <f>IF(E$13&lt;=alternative_projection_initial_period,VLOOKUP(Data!D26,alternative_projection,3,TRUE),VLOOKUP(Data!D26,original_projection,3,TRUE))</f>
        <v>0.1</v>
      </c>
      <c r="F38" s="30">
        <f>IF(F$13&lt;=alternative_projection_initial_period,VLOOKUP(Data!E26,alternative_projection,3,TRUE),VLOOKUP(Data!E26,original_projection,3,TRUE))</f>
        <v>-0.04</v>
      </c>
      <c r="G38" s="30">
        <f>IF(G$13&lt;=alternative_projection_initial_period,VLOOKUP(Data!F26,alternative_projection,3,TRUE),VLOOKUP(Data!F26,original_projection,3,TRUE))</f>
        <v>0.02</v>
      </c>
      <c r="H38" s="30">
        <f>IF(H$13&lt;=alternative_projection_initial_period,VLOOKUP(Data!G26,alternative_projection,3,TRUE),VLOOKUP(Data!G26,original_projection,3,TRUE))</f>
        <v>0</v>
      </c>
      <c r="I38" s="30">
        <f>IF(I$13&lt;=alternative_projection_initial_period,VLOOKUP(Data!H26,alternative_projection,3,TRUE),VLOOKUP(Data!H26,original_projection,3,TRUE))</f>
        <v>0.04</v>
      </c>
      <c r="J38" s="30">
        <f>IF(J$13&lt;=alternative_projection_initial_period,VLOOKUP(Data!I26,alternative_projection,3,TRUE),VLOOKUP(Data!I26,original_projection,3,TRUE))</f>
        <v>0.04</v>
      </c>
      <c r="K38" s="30">
        <f>IF(K$13&lt;=alternative_projection_initial_period,VLOOKUP(Data!J26,alternative_projection,3,TRUE),VLOOKUP(Data!J26,original_projection,3,TRUE))</f>
        <v>0.04</v>
      </c>
      <c r="L38" s="30">
        <f>IF(L$13&lt;=alternative_projection_initial_period,VLOOKUP(Data!K26,alternative_projection,3,TRUE),VLOOKUP(Data!K26,original_projection,3,TRUE))</f>
        <v>0.04</v>
      </c>
      <c r="M38" s="30">
        <f>IF(M$13&lt;=alternative_projection_initial_period,VLOOKUP(Data!L26,alternative_projection,3,TRUE),VLOOKUP(Data!L26,original_projection,3,TRUE))</f>
        <v>0.04</v>
      </c>
      <c r="N38" s="30">
        <f>IF(N$13&lt;=alternative_projection_initial_period,VLOOKUP(Data!M26,alternative_projection,3,TRUE),VLOOKUP(Data!M26,original_projection,3,TRUE))</f>
        <v>0.04</v>
      </c>
      <c r="O38" s="30">
        <f>IF(O$13&lt;=alternative_projection_initial_period,VLOOKUP(Data!N26,alternative_projection,3,TRUE),VLOOKUP(Data!N26,original_projection,3,TRUE))</f>
        <v>0.02</v>
      </c>
      <c r="P38" s="30">
        <f>IF(P$13&lt;=alternative_projection_initial_period,VLOOKUP(Data!O26,alternative_projection,3,TRUE),VLOOKUP(Data!O26,original_projection,3,TRUE))</f>
        <v>-0.02</v>
      </c>
      <c r="Q38" s="30">
        <f>IF(Q$13&lt;=alternative_projection_initial_period,VLOOKUP(Data!P26,alternative_projection,3,TRUE),VLOOKUP(Data!P26,original_projection,3,TRUE))</f>
        <v>-0.01</v>
      </c>
      <c r="R38" s="30">
        <f>IF(R$13&lt;=alternative_projection_initial_period,VLOOKUP(Data!Q26,alternative_projection,3,TRUE),VLOOKUP(Data!Q26,original_projection,3,TRUE))</f>
        <v>0.02</v>
      </c>
      <c r="S38" s="30">
        <f>IF(S$13&lt;=alternative_projection_initial_period,VLOOKUP(Data!R26,alternative_projection,3,TRUE),VLOOKUP(Data!R26,original_projection,3,TRUE))</f>
        <v>-0.02</v>
      </c>
      <c r="T38" s="30">
        <f>IF(T$13&lt;=alternative_projection_initial_period,VLOOKUP(Data!S26,alternative_projection,3,TRUE),VLOOKUP(Data!S26,original_projection,3,TRUE))</f>
        <v>-0.01</v>
      </c>
      <c r="U38" s="30">
        <f>IF(U$13&lt;=alternative_projection_initial_period,VLOOKUP(Data!T26,alternative_projection,3,TRUE),VLOOKUP(Data!T26,original_projection,3,TRUE))</f>
        <v>0.04</v>
      </c>
      <c r="V38" s="30">
        <f>IF(V$13&lt;=alternative_projection_initial_period,VLOOKUP(Data!U26,alternative_projection,3,TRUE),VLOOKUP(Data!U26,original_projection,3,TRUE))</f>
        <v>-0.01</v>
      </c>
      <c r="X38">
        <f t="shared" si="8"/>
        <v>24</v>
      </c>
      <c r="Z38" s="31">
        <f t="shared" si="2"/>
        <v>2500000</v>
      </c>
      <c r="AA38" s="28">
        <f t="shared" ref="AA38:AT38" si="30">Z38*(1+C38)*(1-$AA$9)</f>
        <v>2559853.5423920844</v>
      </c>
      <c r="AB38" s="28">
        <f t="shared" si="30"/>
        <v>2772359.6824411671</v>
      </c>
      <c r="AC38" s="28">
        <f t="shared" si="30"/>
        <v>3002507.0112577761</v>
      </c>
      <c r="AD38" s="28">
        <f t="shared" si="30"/>
        <v>2837899.646335491</v>
      </c>
      <c r="AE38" s="28">
        <f t="shared" si="30"/>
        <v>2849961.3891837127</v>
      </c>
      <c r="AF38" s="28">
        <f t="shared" si="30"/>
        <v>2805955.2914548432</v>
      </c>
      <c r="AG38" s="28">
        <f t="shared" si="30"/>
        <v>2873133.8370497976</v>
      </c>
      <c r="AH38" s="28">
        <f t="shared" si="30"/>
        <v>2941920.7322153947</v>
      </c>
      <c r="AI38" s="28">
        <f t="shared" si="30"/>
        <v>3012354.4831193173</v>
      </c>
      <c r="AJ38" s="28">
        <f t="shared" si="30"/>
        <v>3084474.5178214642</v>
      </c>
      <c r="AK38" s="28">
        <f t="shared" si="30"/>
        <v>3158321.2083453569</v>
      </c>
      <c r="AL38" s="28">
        <f t="shared" si="30"/>
        <v>3233935.8932779641</v>
      </c>
      <c r="AM38" s="28">
        <f t="shared" si="30"/>
        <v>3247680.8835853986</v>
      </c>
      <c r="AN38" s="28">
        <f t="shared" si="30"/>
        <v>3133582.9485065518</v>
      </c>
      <c r="AO38" s="28">
        <f t="shared" si="30"/>
        <v>3054345.4911549189</v>
      </c>
      <c r="AP38" s="28">
        <f t="shared" si="30"/>
        <v>3067327.1798948669</v>
      </c>
      <c r="AQ38" s="28">
        <f t="shared" si="30"/>
        <v>2959565.4539180035</v>
      </c>
      <c r="AR38" s="28">
        <f t="shared" si="30"/>
        <v>2884728.2961698868</v>
      </c>
      <c r="AS38" s="28">
        <f t="shared" si="30"/>
        <v>2953792.7791156671</v>
      </c>
      <c r="AT38" s="28">
        <f t="shared" si="30"/>
        <v>2879101.5923154945</v>
      </c>
      <c r="AU38" s="19"/>
      <c r="AV38" s="27">
        <f t="shared" si="6"/>
        <v>192</v>
      </c>
      <c r="AW38" s="19"/>
      <c r="AX38" s="46">
        <f t="shared" si="4"/>
        <v>448207.57072711695</v>
      </c>
    </row>
    <row r="39" spans="1:50" x14ac:dyDescent="0.2">
      <c r="A39">
        <f t="shared" si="7"/>
        <v>25</v>
      </c>
      <c r="C39" s="30">
        <f>IF(C$13&lt;=alternative_projection_initial_period,VLOOKUP(Data!B27,alternative_projection,3,TRUE),VLOOKUP(Data!B27,original_projection,3,TRUE))</f>
        <v>0.04</v>
      </c>
      <c r="D39" s="30">
        <f>IF(D$13&lt;=alternative_projection_initial_period,VLOOKUP(Data!C27,alternative_projection,3,TRUE),VLOOKUP(Data!C27,original_projection,3,TRUE))</f>
        <v>-0.04</v>
      </c>
      <c r="E39" s="30">
        <f>IF(E$13&lt;=alternative_projection_initial_period,VLOOKUP(Data!D27,alternative_projection,3,TRUE),VLOOKUP(Data!D27,original_projection,3,TRUE))</f>
        <v>0</v>
      </c>
      <c r="F39" s="30">
        <f>IF(F$13&lt;=alternative_projection_initial_period,VLOOKUP(Data!E27,alternative_projection,3,TRUE),VLOOKUP(Data!E27,original_projection,3,TRUE))</f>
        <v>0.04</v>
      </c>
      <c r="G39" s="30">
        <f>IF(G$13&lt;=alternative_projection_initial_period,VLOOKUP(Data!F27,alternative_projection,3,TRUE),VLOOKUP(Data!F27,original_projection,3,TRUE))</f>
        <v>0.1</v>
      </c>
      <c r="H39" s="30">
        <f>IF(H$13&lt;=alternative_projection_initial_period,VLOOKUP(Data!G27,alternative_projection,3,TRUE),VLOOKUP(Data!G27,original_projection,3,TRUE))</f>
        <v>0.04</v>
      </c>
      <c r="I39" s="30">
        <f>IF(I$13&lt;=alternative_projection_initial_period,VLOOKUP(Data!H27,alternative_projection,3,TRUE),VLOOKUP(Data!H27,original_projection,3,TRUE))</f>
        <v>0.04</v>
      </c>
      <c r="J39" s="30">
        <f>IF(J$13&lt;=alternative_projection_initial_period,VLOOKUP(Data!I27,alternative_projection,3,TRUE),VLOOKUP(Data!I27,original_projection,3,TRUE))</f>
        <v>-0.01</v>
      </c>
      <c r="K39" s="30">
        <f>IF(K$13&lt;=alternative_projection_initial_period,VLOOKUP(Data!J27,alternative_projection,3,TRUE),VLOOKUP(Data!J27,original_projection,3,TRUE))</f>
        <v>0.04</v>
      </c>
      <c r="L39" s="30">
        <f>IF(L$13&lt;=alternative_projection_initial_period,VLOOKUP(Data!K27,alternative_projection,3,TRUE),VLOOKUP(Data!K27,original_projection,3,TRUE))</f>
        <v>0</v>
      </c>
      <c r="M39" s="30">
        <f>IF(M$13&lt;=alternative_projection_initial_period,VLOOKUP(Data!L27,alternative_projection,3,TRUE),VLOOKUP(Data!L27,original_projection,3,TRUE))</f>
        <v>0</v>
      </c>
      <c r="N39" s="30">
        <f>IF(N$13&lt;=alternative_projection_initial_period,VLOOKUP(Data!M27,alternative_projection,3,TRUE),VLOOKUP(Data!M27,original_projection,3,TRUE))</f>
        <v>-0.01</v>
      </c>
      <c r="O39" s="30">
        <f>IF(O$13&lt;=alternative_projection_initial_period,VLOOKUP(Data!N27,alternative_projection,3,TRUE),VLOOKUP(Data!N27,original_projection,3,TRUE))</f>
        <v>-0.02</v>
      </c>
      <c r="P39" s="30">
        <f>IF(P$13&lt;=alternative_projection_initial_period,VLOOKUP(Data!O27,alternative_projection,3,TRUE),VLOOKUP(Data!O27,original_projection,3,TRUE))</f>
        <v>0</v>
      </c>
      <c r="Q39" s="30">
        <f>IF(Q$13&lt;=alternative_projection_initial_period,VLOOKUP(Data!P27,alternative_projection,3,TRUE),VLOOKUP(Data!P27,original_projection,3,TRUE))</f>
        <v>0.04</v>
      </c>
      <c r="R39" s="30">
        <f>IF(R$13&lt;=alternative_projection_initial_period,VLOOKUP(Data!Q27,alternative_projection,3,TRUE),VLOOKUP(Data!Q27,original_projection,3,TRUE))</f>
        <v>-0.02</v>
      </c>
      <c r="S39" s="30">
        <f>IF(S$13&lt;=alternative_projection_initial_period,VLOOKUP(Data!R27,alternative_projection,3,TRUE),VLOOKUP(Data!R27,original_projection,3,TRUE))</f>
        <v>0.04</v>
      </c>
      <c r="T39" s="30">
        <f>IF(T$13&lt;=alternative_projection_initial_period,VLOOKUP(Data!S27,alternative_projection,3,TRUE),VLOOKUP(Data!S27,original_projection,3,TRUE))</f>
        <v>0</v>
      </c>
      <c r="U39" s="30">
        <f>IF(U$13&lt;=alternative_projection_initial_period,VLOOKUP(Data!T27,alternative_projection,3,TRUE),VLOOKUP(Data!T27,original_projection,3,TRUE))</f>
        <v>0.02</v>
      </c>
      <c r="V39" s="30">
        <f>IF(V$13&lt;=alternative_projection_initial_period,VLOOKUP(Data!U27,alternative_projection,3,TRUE),VLOOKUP(Data!U27,original_projection,3,TRUE))</f>
        <v>-0.02</v>
      </c>
      <c r="X39">
        <f t="shared" si="8"/>
        <v>25</v>
      </c>
      <c r="Z39" s="31">
        <f t="shared" si="2"/>
        <v>2500000</v>
      </c>
      <c r="AA39" s="28">
        <f t="shared" ref="AA39:AT39" si="31">Z39*(1+C39)*(1-$AA$9)</f>
        <v>2559853.5423920844</v>
      </c>
      <c r="AB39" s="28">
        <f t="shared" si="31"/>
        <v>2419513.9046759275</v>
      </c>
      <c r="AC39" s="28">
        <f t="shared" si="31"/>
        <v>2382154.3229813757</v>
      </c>
      <c r="AD39" s="28">
        <f t="shared" si="31"/>
        <v>2439186.4728833972</v>
      </c>
      <c r="AE39" s="28">
        <f t="shared" si="31"/>
        <v>2641675.4409546005</v>
      </c>
      <c r="AF39" s="28">
        <f t="shared" si="31"/>
        <v>2704920.8941511223</v>
      </c>
      <c r="AG39" s="28">
        <f t="shared" si="31"/>
        <v>2769680.5331132459</v>
      </c>
      <c r="AH39" s="28">
        <f t="shared" si="31"/>
        <v>2699644.9072094215</v>
      </c>
      <c r="AI39" s="28">
        <f t="shared" si="31"/>
        <v>2764278.2315683155</v>
      </c>
      <c r="AJ39" s="28">
        <f t="shared" si="31"/>
        <v>2721595.162783646</v>
      </c>
      <c r="AK39" s="28">
        <f t="shared" si="31"/>
        <v>2679571.1609264915</v>
      </c>
      <c r="AL39" s="28">
        <f t="shared" si="31"/>
        <v>2611814.0888867141</v>
      </c>
      <c r="AM39" s="28">
        <f t="shared" si="31"/>
        <v>2520055.5063677249</v>
      </c>
      <c r="AN39" s="28">
        <f t="shared" si="31"/>
        <v>2481143.4673077301</v>
      </c>
      <c r="AO39" s="28">
        <f t="shared" si="31"/>
        <v>2540545.557588269</v>
      </c>
      <c r="AP39" s="28">
        <f t="shared" si="31"/>
        <v>2451290.790114149</v>
      </c>
      <c r="AQ39" s="28">
        <f t="shared" si="31"/>
        <v>2509978.1650027186</v>
      </c>
      <c r="AR39" s="28">
        <f t="shared" si="31"/>
        <v>2471221.7296188436</v>
      </c>
      <c r="AS39" s="28">
        <f t="shared" si="31"/>
        <v>2481725.0048358124</v>
      </c>
      <c r="AT39" s="28">
        <f t="shared" si="31"/>
        <v>2394536.7284517414</v>
      </c>
      <c r="AU39" s="19"/>
      <c r="AV39" s="27">
        <f t="shared" si="6"/>
        <v>145</v>
      </c>
      <c r="AW39" s="19"/>
      <c r="AX39" s="46">
        <f t="shared" si="4"/>
        <v>387237.17087012593</v>
      </c>
    </row>
    <row r="40" spans="1:50" x14ac:dyDescent="0.2">
      <c r="A40">
        <f t="shared" si="7"/>
        <v>26</v>
      </c>
      <c r="C40" s="30">
        <f>IF(C$13&lt;=alternative_projection_initial_period,VLOOKUP(Data!B28,alternative_projection,3,TRUE),VLOOKUP(Data!B28,original_projection,3,TRUE))</f>
        <v>0</v>
      </c>
      <c r="D40" s="30">
        <f>IF(D$13&lt;=alternative_projection_initial_period,VLOOKUP(Data!C28,alternative_projection,3,TRUE),VLOOKUP(Data!C28,original_projection,3,TRUE))</f>
        <v>0</v>
      </c>
      <c r="E40" s="30">
        <f>IF(E$13&lt;=alternative_projection_initial_period,VLOOKUP(Data!D28,alternative_projection,3,TRUE),VLOOKUP(Data!D28,original_projection,3,TRUE))</f>
        <v>0.04</v>
      </c>
      <c r="F40" s="30">
        <f>IF(F$13&lt;=alternative_projection_initial_period,VLOOKUP(Data!E28,alternative_projection,3,TRUE),VLOOKUP(Data!E28,original_projection,3,TRUE))</f>
        <v>0.1</v>
      </c>
      <c r="G40" s="30">
        <f>IF(G$13&lt;=alternative_projection_initial_period,VLOOKUP(Data!F28,alternative_projection,3,TRUE),VLOOKUP(Data!F28,original_projection,3,TRUE))</f>
        <v>0</v>
      </c>
      <c r="H40" s="30">
        <f>IF(H$13&lt;=alternative_projection_initial_period,VLOOKUP(Data!G28,alternative_projection,3,TRUE),VLOOKUP(Data!G28,original_projection,3,TRUE))</f>
        <v>-0.02</v>
      </c>
      <c r="I40" s="30">
        <f>IF(I$13&lt;=alternative_projection_initial_period,VLOOKUP(Data!H28,alternative_projection,3,TRUE),VLOOKUP(Data!H28,original_projection,3,TRUE))</f>
        <v>-0.02</v>
      </c>
      <c r="J40" s="30">
        <f>IF(J$13&lt;=alternative_projection_initial_period,VLOOKUP(Data!I28,alternative_projection,3,TRUE),VLOOKUP(Data!I28,original_projection,3,TRUE))</f>
        <v>0.02</v>
      </c>
      <c r="K40" s="30">
        <f>IF(K$13&lt;=alternative_projection_initial_period,VLOOKUP(Data!J28,alternative_projection,3,TRUE),VLOOKUP(Data!J28,original_projection,3,TRUE))</f>
        <v>-0.01</v>
      </c>
      <c r="L40" s="30">
        <f>IF(L$13&lt;=alternative_projection_initial_period,VLOOKUP(Data!K28,alternative_projection,3,TRUE),VLOOKUP(Data!K28,original_projection,3,TRUE))</f>
        <v>0.04</v>
      </c>
      <c r="M40" s="30">
        <f>IF(M$13&lt;=alternative_projection_initial_period,VLOOKUP(Data!L28,alternative_projection,3,TRUE),VLOOKUP(Data!L28,original_projection,3,TRUE))</f>
        <v>-0.01</v>
      </c>
      <c r="N40" s="30">
        <f>IF(N$13&lt;=alternative_projection_initial_period,VLOOKUP(Data!M28,alternative_projection,3,TRUE),VLOOKUP(Data!M28,original_projection,3,TRUE))</f>
        <v>-0.01</v>
      </c>
      <c r="O40" s="30">
        <f>IF(O$13&lt;=alternative_projection_initial_period,VLOOKUP(Data!N28,alternative_projection,3,TRUE),VLOOKUP(Data!N28,original_projection,3,TRUE))</f>
        <v>0.02</v>
      </c>
      <c r="P40" s="30">
        <f>IF(P$13&lt;=alternative_projection_initial_period,VLOOKUP(Data!O28,alternative_projection,3,TRUE),VLOOKUP(Data!O28,original_projection,3,TRUE))</f>
        <v>0</v>
      </c>
      <c r="Q40" s="30">
        <f>IF(Q$13&lt;=alternative_projection_initial_period,VLOOKUP(Data!P28,alternative_projection,3,TRUE),VLOOKUP(Data!P28,original_projection,3,TRUE))</f>
        <v>-0.02</v>
      </c>
      <c r="R40" s="30">
        <f>IF(R$13&lt;=alternative_projection_initial_period,VLOOKUP(Data!Q28,alternative_projection,3,TRUE),VLOOKUP(Data!Q28,original_projection,3,TRUE))</f>
        <v>0</v>
      </c>
      <c r="S40" s="30">
        <f>IF(S$13&lt;=alternative_projection_initial_period,VLOOKUP(Data!R28,alternative_projection,3,TRUE),VLOOKUP(Data!R28,original_projection,3,TRUE))</f>
        <v>0.02</v>
      </c>
      <c r="T40" s="30">
        <f>IF(T$13&lt;=alternative_projection_initial_period,VLOOKUP(Data!S28,alternative_projection,3,TRUE),VLOOKUP(Data!S28,original_projection,3,TRUE))</f>
        <v>-0.01</v>
      </c>
      <c r="U40" s="30">
        <f>IF(U$13&lt;=alternative_projection_initial_period,VLOOKUP(Data!T28,alternative_projection,3,TRUE),VLOOKUP(Data!T28,original_projection,3,TRUE))</f>
        <v>0</v>
      </c>
      <c r="V40" s="30">
        <f>IF(V$13&lt;=alternative_projection_initial_period,VLOOKUP(Data!U28,alternative_projection,3,TRUE),VLOOKUP(Data!U28,original_projection,3,TRUE))</f>
        <v>0.02</v>
      </c>
      <c r="X40">
        <f t="shared" si="8"/>
        <v>26</v>
      </c>
      <c r="Z40" s="31">
        <f t="shared" si="2"/>
        <v>2500000</v>
      </c>
      <c r="AA40" s="28">
        <f t="shared" ref="AA40:AT40" si="32">Z40*(1+C40)*(1-$AA$9)</f>
        <v>2461397.6369154658</v>
      </c>
      <c r="AB40" s="28">
        <f t="shared" si="32"/>
        <v>2423391.3308052155</v>
      </c>
      <c r="AC40" s="28">
        <f t="shared" si="32"/>
        <v>2481410.7531055999</v>
      </c>
      <c r="AD40" s="28">
        <f t="shared" si="32"/>
        <v>2687404.9681207305</v>
      </c>
      <c r="AE40" s="28">
        <f t="shared" si="32"/>
        <v>2645908.8951868997</v>
      </c>
      <c r="AF40" s="28">
        <f t="shared" si="32"/>
        <v>2552952.4896258051</v>
      </c>
      <c r="AG40" s="28">
        <f t="shared" si="32"/>
        <v>2463261.8402479854</v>
      </c>
      <c r="AH40" s="28">
        <f t="shared" si="32"/>
        <v>2473731.2840576968</v>
      </c>
      <c r="AI40" s="28">
        <f t="shared" si="32"/>
        <v>2411179.1894296161</v>
      </c>
      <c r="AJ40" s="28">
        <f t="shared" si="32"/>
        <v>2468906.235761391</v>
      </c>
      <c r="AK40" s="28">
        <f t="shared" si="32"/>
        <v>2406476.1498897024</v>
      </c>
      <c r="AL40" s="28">
        <f t="shared" si="32"/>
        <v>2345624.7046182491</v>
      </c>
      <c r="AM40" s="28">
        <f t="shared" si="32"/>
        <v>2355594.1628554612</v>
      </c>
      <c r="AN40" s="28">
        <f t="shared" si="32"/>
        <v>2319221.5623937189</v>
      </c>
      <c r="AO40" s="28">
        <f t="shared" si="32"/>
        <v>2237742.3774784431</v>
      </c>
      <c r="AP40" s="28">
        <f t="shared" si="32"/>
        <v>2203189.5199804143</v>
      </c>
      <c r="AQ40" s="28">
        <f t="shared" si="32"/>
        <v>2212553.595087938</v>
      </c>
      <c r="AR40" s="28">
        <f t="shared" si="32"/>
        <v>2156605.7794373143</v>
      </c>
      <c r="AS40" s="28">
        <f t="shared" si="32"/>
        <v>2123305.7477060966</v>
      </c>
      <c r="AT40" s="28">
        <f t="shared" si="32"/>
        <v>2132330.2979399473</v>
      </c>
      <c r="AU40" s="19"/>
      <c r="AV40" s="27">
        <f t="shared" si="6"/>
        <v>73</v>
      </c>
      <c r="AW40" s="19"/>
      <c r="AX40" s="46">
        <f t="shared" si="4"/>
        <v>359412.00393433514</v>
      </c>
    </row>
    <row r="41" spans="1:50" x14ac:dyDescent="0.2">
      <c r="A41">
        <f t="shared" si="7"/>
        <v>27</v>
      </c>
      <c r="C41" s="30">
        <f>IF(C$13&lt;=alternative_projection_initial_period,VLOOKUP(Data!B29,alternative_projection,3,TRUE),VLOOKUP(Data!B29,original_projection,3,TRUE))</f>
        <v>-0.04</v>
      </c>
      <c r="D41" s="30">
        <f>IF(D$13&lt;=alternative_projection_initial_period,VLOOKUP(Data!C29,alternative_projection,3,TRUE),VLOOKUP(Data!C29,original_projection,3,TRUE))</f>
        <v>0.04</v>
      </c>
      <c r="E41" s="30">
        <f>IF(E$13&lt;=alternative_projection_initial_period,VLOOKUP(Data!D29,alternative_projection,3,TRUE),VLOOKUP(Data!D29,original_projection,3,TRUE))</f>
        <v>-0.04</v>
      </c>
      <c r="F41" s="30">
        <f>IF(F$13&lt;=alternative_projection_initial_period,VLOOKUP(Data!E29,alternative_projection,3,TRUE),VLOOKUP(Data!E29,original_projection,3,TRUE))</f>
        <v>0.02</v>
      </c>
      <c r="G41" s="30">
        <f>IF(G$13&lt;=alternative_projection_initial_period,VLOOKUP(Data!F29,alternative_projection,3,TRUE),VLOOKUP(Data!F29,original_projection,3,TRUE))</f>
        <v>0.04</v>
      </c>
      <c r="H41" s="30">
        <f>IF(H$13&lt;=alternative_projection_initial_period,VLOOKUP(Data!G29,alternative_projection,3,TRUE),VLOOKUP(Data!G29,original_projection,3,TRUE))</f>
        <v>0.04</v>
      </c>
      <c r="I41" s="30">
        <f>IF(I$13&lt;=alternative_projection_initial_period,VLOOKUP(Data!H29,alternative_projection,3,TRUE),VLOOKUP(Data!H29,original_projection,3,TRUE))</f>
        <v>0.04</v>
      </c>
      <c r="J41" s="30">
        <f>IF(J$13&lt;=alternative_projection_initial_period,VLOOKUP(Data!I29,alternative_projection,3,TRUE),VLOOKUP(Data!I29,original_projection,3,TRUE))</f>
        <v>-0.01</v>
      </c>
      <c r="K41" s="30">
        <f>IF(K$13&lt;=alternative_projection_initial_period,VLOOKUP(Data!J29,alternative_projection,3,TRUE),VLOOKUP(Data!J29,original_projection,3,TRUE))</f>
        <v>0.04</v>
      </c>
      <c r="L41" s="30">
        <f>IF(L$13&lt;=alternative_projection_initial_period,VLOOKUP(Data!K29,alternative_projection,3,TRUE),VLOOKUP(Data!K29,original_projection,3,TRUE))</f>
        <v>-0.01</v>
      </c>
      <c r="M41" s="30">
        <f>IF(M$13&lt;=alternative_projection_initial_period,VLOOKUP(Data!L29,alternative_projection,3,TRUE),VLOOKUP(Data!L29,original_projection,3,TRUE))</f>
        <v>0.02</v>
      </c>
      <c r="N41" s="30">
        <f>IF(N$13&lt;=alternative_projection_initial_period,VLOOKUP(Data!M29,alternative_projection,3,TRUE),VLOOKUP(Data!M29,original_projection,3,TRUE))</f>
        <v>0.04</v>
      </c>
      <c r="O41" s="30">
        <f>IF(O$13&lt;=alternative_projection_initial_period,VLOOKUP(Data!N29,alternative_projection,3,TRUE),VLOOKUP(Data!N29,original_projection,3,TRUE))</f>
        <v>-0.01</v>
      </c>
      <c r="P41" s="30">
        <f>IF(P$13&lt;=alternative_projection_initial_period,VLOOKUP(Data!O29,alternative_projection,3,TRUE),VLOOKUP(Data!O29,original_projection,3,TRUE))</f>
        <v>0.02</v>
      </c>
      <c r="Q41" s="30">
        <f>IF(Q$13&lt;=alternative_projection_initial_period,VLOOKUP(Data!P29,alternative_projection,3,TRUE),VLOOKUP(Data!P29,original_projection,3,TRUE))</f>
        <v>0.04</v>
      </c>
      <c r="R41" s="30">
        <f>IF(R$13&lt;=alternative_projection_initial_period,VLOOKUP(Data!Q29,alternative_projection,3,TRUE),VLOOKUP(Data!Q29,original_projection,3,TRUE))</f>
        <v>0.04</v>
      </c>
      <c r="S41" s="30">
        <f>IF(S$13&lt;=alternative_projection_initial_period,VLOOKUP(Data!R29,alternative_projection,3,TRUE),VLOOKUP(Data!R29,original_projection,3,TRUE))</f>
        <v>0.04</v>
      </c>
      <c r="T41" s="30">
        <f>IF(T$13&lt;=alternative_projection_initial_period,VLOOKUP(Data!S29,alternative_projection,3,TRUE),VLOOKUP(Data!S29,original_projection,3,TRUE))</f>
        <v>-0.02</v>
      </c>
      <c r="U41" s="30">
        <f>IF(U$13&lt;=alternative_projection_initial_period,VLOOKUP(Data!T29,alternative_projection,3,TRUE),VLOOKUP(Data!T29,original_projection,3,TRUE))</f>
        <v>0</v>
      </c>
      <c r="V41" s="30">
        <f>IF(V$13&lt;=alternative_projection_initial_period,VLOOKUP(Data!U29,alternative_projection,3,TRUE),VLOOKUP(Data!U29,original_projection,3,TRUE))</f>
        <v>-0.02</v>
      </c>
      <c r="X41">
        <f t="shared" si="8"/>
        <v>27</v>
      </c>
      <c r="Z41" s="31">
        <f t="shared" si="2"/>
        <v>2500000</v>
      </c>
      <c r="AA41" s="28">
        <f t="shared" ref="AA41:AT41" si="33">Z41*(1+C41)*(1-$AA$9)</f>
        <v>2362941.7314388473</v>
      </c>
      <c r="AB41" s="28">
        <f t="shared" si="33"/>
        <v>2419513.9046759275</v>
      </c>
      <c r="AC41" s="28">
        <f t="shared" si="33"/>
        <v>2286868.1500621205</v>
      </c>
      <c r="AD41" s="28">
        <f t="shared" si="33"/>
        <v>2296587.8790840595</v>
      </c>
      <c r="AE41" s="28">
        <f t="shared" si="33"/>
        <v>2351571.4470752217</v>
      </c>
      <c r="AF41" s="28">
        <f t="shared" si="33"/>
        <v>2407871.3995934348</v>
      </c>
      <c r="AG41" s="28">
        <f t="shared" si="33"/>
        <v>2465519.2527495362</v>
      </c>
      <c r="AH41" s="28">
        <f t="shared" si="33"/>
        <v>2403174.8119449681</v>
      </c>
      <c r="AI41" s="28">
        <f t="shared" si="33"/>
        <v>2460710.2221379033</v>
      </c>
      <c r="AJ41" s="28">
        <f t="shared" si="33"/>
        <v>2398487.3850579704</v>
      </c>
      <c r="AK41" s="28">
        <f t="shared" si="33"/>
        <v>2408681.5221553235</v>
      </c>
      <c r="AL41" s="28">
        <f t="shared" si="33"/>
        <v>2466348.770793465</v>
      </c>
      <c r="AM41" s="28">
        <f t="shared" si="33"/>
        <v>2403983.3543511978</v>
      </c>
      <c r="AN41" s="28">
        <f t="shared" si="33"/>
        <v>2414200.8506143345</v>
      </c>
      <c r="AO41" s="28">
        <f t="shared" si="33"/>
        <v>2472000.239796435</v>
      </c>
      <c r="AP41" s="28">
        <f t="shared" si="33"/>
        <v>2531183.4282547948</v>
      </c>
      <c r="AQ41" s="28">
        <f t="shared" si="33"/>
        <v>2591783.5461048707</v>
      </c>
      <c r="AR41" s="28">
        <f t="shared" si="33"/>
        <v>2500728.6791453348</v>
      </c>
      <c r="AS41" s="28">
        <f t="shared" si="33"/>
        <v>2462115.0645660246</v>
      </c>
      <c r="AT41" s="28">
        <f t="shared" si="33"/>
        <v>2375615.7270808187</v>
      </c>
      <c r="AU41" s="19"/>
      <c r="AV41" s="27">
        <f t="shared" si="6"/>
        <v>140</v>
      </c>
      <c r="AW41" s="19"/>
      <c r="AX41" s="46">
        <f t="shared" si="4"/>
        <v>366346.75591951574</v>
      </c>
    </row>
    <row r="42" spans="1:50" x14ac:dyDescent="0.2">
      <c r="A42">
        <f t="shared" si="7"/>
        <v>28</v>
      </c>
      <c r="C42" s="30">
        <f>IF(C$13&lt;=alternative_projection_initial_period,VLOOKUP(Data!B30,alternative_projection,3,TRUE),VLOOKUP(Data!B30,original_projection,3,TRUE))</f>
        <v>0</v>
      </c>
      <c r="D42" s="30">
        <f>IF(D$13&lt;=alternative_projection_initial_period,VLOOKUP(Data!C30,alternative_projection,3,TRUE),VLOOKUP(Data!C30,original_projection,3,TRUE))</f>
        <v>-0.04</v>
      </c>
      <c r="E42" s="30">
        <f>IF(E$13&lt;=alternative_projection_initial_period,VLOOKUP(Data!D30,alternative_projection,3,TRUE),VLOOKUP(Data!D30,original_projection,3,TRUE))</f>
        <v>-0.04</v>
      </c>
      <c r="F42" s="30">
        <f>IF(F$13&lt;=alternative_projection_initial_period,VLOOKUP(Data!E30,alternative_projection,3,TRUE),VLOOKUP(Data!E30,original_projection,3,TRUE))</f>
        <v>0.02</v>
      </c>
      <c r="G42" s="30">
        <f>IF(G$13&lt;=alternative_projection_initial_period,VLOOKUP(Data!F30,alternative_projection,3,TRUE),VLOOKUP(Data!F30,original_projection,3,TRUE))</f>
        <v>0.04</v>
      </c>
      <c r="H42" s="30">
        <f>IF(H$13&lt;=alternative_projection_initial_period,VLOOKUP(Data!G30,alternative_projection,3,TRUE),VLOOKUP(Data!G30,original_projection,3,TRUE))</f>
        <v>0.02</v>
      </c>
      <c r="I42" s="30">
        <f>IF(I$13&lt;=alternative_projection_initial_period,VLOOKUP(Data!H30,alternative_projection,3,TRUE),VLOOKUP(Data!H30,original_projection,3,TRUE))</f>
        <v>-0.02</v>
      </c>
      <c r="J42" s="30">
        <f>IF(J$13&lt;=alternative_projection_initial_period,VLOOKUP(Data!I30,alternative_projection,3,TRUE),VLOOKUP(Data!I30,original_projection,3,TRUE))</f>
        <v>-0.01</v>
      </c>
      <c r="K42" s="30">
        <f>IF(K$13&lt;=alternative_projection_initial_period,VLOOKUP(Data!J30,alternative_projection,3,TRUE),VLOOKUP(Data!J30,original_projection,3,TRUE))</f>
        <v>0</v>
      </c>
      <c r="L42" s="30">
        <f>IF(L$13&lt;=alternative_projection_initial_period,VLOOKUP(Data!K30,alternative_projection,3,TRUE),VLOOKUP(Data!K30,original_projection,3,TRUE))</f>
        <v>0.02</v>
      </c>
      <c r="M42" s="30">
        <f>IF(M$13&lt;=alternative_projection_initial_period,VLOOKUP(Data!L30,alternative_projection,3,TRUE),VLOOKUP(Data!L30,original_projection,3,TRUE))</f>
        <v>-0.01</v>
      </c>
      <c r="N42" s="30">
        <f>IF(N$13&lt;=alternative_projection_initial_period,VLOOKUP(Data!M30,alternative_projection,3,TRUE),VLOOKUP(Data!M30,original_projection,3,TRUE))</f>
        <v>0</v>
      </c>
      <c r="O42" s="30">
        <f>IF(O$13&lt;=alternative_projection_initial_period,VLOOKUP(Data!N30,alternative_projection,3,TRUE),VLOOKUP(Data!N30,original_projection,3,TRUE))</f>
        <v>-0.02</v>
      </c>
      <c r="P42" s="30">
        <f>IF(P$13&lt;=alternative_projection_initial_period,VLOOKUP(Data!O30,alternative_projection,3,TRUE),VLOOKUP(Data!O30,original_projection,3,TRUE))</f>
        <v>-0.01</v>
      </c>
      <c r="Q42" s="30">
        <f>IF(Q$13&lt;=alternative_projection_initial_period,VLOOKUP(Data!P30,alternative_projection,3,TRUE),VLOOKUP(Data!P30,original_projection,3,TRUE))</f>
        <v>0.02</v>
      </c>
      <c r="R42" s="30">
        <f>IF(R$13&lt;=alternative_projection_initial_period,VLOOKUP(Data!Q30,alternative_projection,3,TRUE),VLOOKUP(Data!Q30,original_projection,3,TRUE))</f>
        <v>-0.01</v>
      </c>
      <c r="S42" s="30">
        <f>IF(S$13&lt;=alternative_projection_initial_period,VLOOKUP(Data!R30,alternative_projection,3,TRUE),VLOOKUP(Data!R30,original_projection,3,TRUE))</f>
        <v>0</v>
      </c>
      <c r="T42" s="30">
        <f>IF(T$13&lt;=alternative_projection_initial_period,VLOOKUP(Data!S30,alternative_projection,3,TRUE),VLOOKUP(Data!S30,original_projection,3,TRUE))</f>
        <v>0</v>
      </c>
      <c r="U42" s="30">
        <f>IF(U$13&lt;=alternative_projection_initial_period,VLOOKUP(Data!T30,alternative_projection,3,TRUE),VLOOKUP(Data!T30,original_projection,3,TRUE))</f>
        <v>0</v>
      </c>
      <c r="V42" s="30">
        <f>IF(V$13&lt;=alternative_projection_initial_period,VLOOKUP(Data!U30,alternative_projection,3,TRUE),VLOOKUP(Data!U30,original_projection,3,TRUE))</f>
        <v>0</v>
      </c>
      <c r="X42">
        <f t="shared" si="8"/>
        <v>28</v>
      </c>
      <c r="Z42" s="31">
        <f t="shared" si="2"/>
        <v>2500000</v>
      </c>
      <c r="AA42" s="28">
        <f t="shared" ref="AA42:AT42" si="34">Z42*(1+C42)*(1-$AA$9)</f>
        <v>2461397.6369154658</v>
      </c>
      <c r="AB42" s="28">
        <f t="shared" si="34"/>
        <v>2326455.6775730071</v>
      </c>
      <c r="AC42" s="28">
        <f t="shared" si="34"/>
        <v>2198911.6827520388</v>
      </c>
      <c r="AD42" s="28">
        <f t="shared" si="34"/>
        <v>2208257.5760423648</v>
      </c>
      <c r="AE42" s="28">
        <f t="shared" si="34"/>
        <v>2261126.3914184822</v>
      </c>
      <c r="AF42" s="28">
        <f t="shared" si="34"/>
        <v>2270736.7118946961</v>
      </c>
      <c r="AG42" s="28">
        <f t="shared" si="34"/>
        <v>2190960.9028722015</v>
      </c>
      <c r="AH42" s="28">
        <f t="shared" si="34"/>
        <v>2135559.0916059096</v>
      </c>
      <c r="AI42" s="28">
        <f t="shared" si="34"/>
        <v>2102584.04062885</v>
      </c>
      <c r="AJ42" s="28">
        <f t="shared" si="34"/>
        <v>2111520.5187201696</v>
      </c>
      <c r="AK42" s="28">
        <f t="shared" si="34"/>
        <v>2058127.4795702321</v>
      </c>
      <c r="AL42" s="28">
        <f t="shared" si="34"/>
        <v>2026348.0458739812</v>
      </c>
      <c r="AM42" s="28">
        <f t="shared" si="34"/>
        <v>1955158.1303395359</v>
      </c>
      <c r="AN42" s="28">
        <f t="shared" si="34"/>
        <v>1905718.9543182624</v>
      </c>
      <c r="AO42" s="28">
        <f t="shared" si="34"/>
        <v>1913818.7093598654</v>
      </c>
      <c r="AP42" s="28">
        <f t="shared" si="34"/>
        <v>1865424.8640863798</v>
      </c>
      <c r="AQ42" s="28">
        <f t="shared" si="34"/>
        <v>1836620.9409222277</v>
      </c>
      <c r="AR42" s="28">
        <f t="shared" si="34"/>
        <v>1808261.7775581721</v>
      </c>
      <c r="AS42" s="28">
        <f t="shared" si="34"/>
        <v>1780340.5064824978</v>
      </c>
      <c r="AT42" s="28">
        <f t="shared" si="34"/>
        <v>1752850.3662243614</v>
      </c>
      <c r="AU42" s="19"/>
      <c r="AV42" s="27">
        <f t="shared" si="6"/>
        <v>9</v>
      </c>
      <c r="AW42" s="19"/>
      <c r="AX42" s="46">
        <f t="shared" si="4"/>
        <v>311109.67258306325</v>
      </c>
    </row>
    <row r="43" spans="1:50" x14ac:dyDescent="0.2">
      <c r="A43">
        <f t="shared" si="7"/>
        <v>29</v>
      </c>
      <c r="C43" s="30">
        <f>IF(C$13&lt;=alternative_projection_initial_period,VLOOKUP(Data!B31,alternative_projection,3,TRUE),VLOOKUP(Data!B31,original_projection,3,TRUE))</f>
        <v>0.1</v>
      </c>
      <c r="D43" s="30">
        <f>IF(D$13&lt;=alternative_projection_initial_period,VLOOKUP(Data!C31,alternative_projection,3,TRUE),VLOOKUP(Data!C31,original_projection,3,TRUE))</f>
        <v>0.1</v>
      </c>
      <c r="E43" s="30">
        <f>IF(E$13&lt;=alternative_projection_initial_period,VLOOKUP(Data!D31,alternative_projection,3,TRUE),VLOOKUP(Data!D31,original_projection,3,TRUE))</f>
        <v>-0.04</v>
      </c>
      <c r="F43" s="30">
        <f>IF(F$13&lt;=alternative_projection_initial_period,VLOOKUP(Data!E31,alternative_projection,3,TRUE),VLOOKUP(Data!E31,original_projection,3,TRUE))</f>
        <v>-0.04</v>
      </c>
      <c r="G43" s="30">
        <f>IF(G$13&lt;=alternative_projection_initial_period,VLOOKUP(Data!F31,alternative_projection,3,TRUE),VLOOKUP(Data!F31,original_projection,3,TRUE))</f>
        <v>0</v>
      </c>
      <c r="H43" s="30">
        <f>IF(H$13&lt;=alternative_projection_initial_period,VLOOKUP(Data!G31,alternative_projection,3,TRUE),VLOOKUP(Data!G31,original_projection,3,TRUE))</f>
        <v>-0.02</v>
      </c>
      <c r="I43" s="30">
        <f>IF(I$13&lt;=alternative_projection_initial_period,VLOOKUP(Data!H31,alternative_projection,3,TRUE),VLOOKUP(Data!H31,original_projection,3,TRUE))</f>
        <v>0.04</v>
      </c>
      <c r="J43" s="30">
        <f>IF(J$13&lt;=alternative_projection_initial_period,VLOOKUP(Data!I31,alternative_projection,3,TRUE),VLOOKUP(Data!I31,original_projection,3,TRUE))</f>
        <v>-0.02</v>
      </c>
      <c r="K43" s="30">
        <f>IF(K$13&lt;=alternative_projection_initial_period,VLOOKUP(Data!J31,alternative_projection,3,TRUE),VLOOKUP(Data!J31,original_projection,3,TRUE))</f>
        <v>0.04</v>
      </c>
      <c r="L43" s="30">
        <f>IF(L$13&lt;=alternative_projection_initial_period,VLOOKUP(Data!K31,alternative_projection,3,TRUE),VLOOKUP(Data!K31,original_projection,3,TRUE))</f>
        <v>0.02</v>
      </c>
      <c r="M43" s="30">
        <f>IF(M$13&lt;=alternative_projection_initial_period,VLOOKUP(Data!L31,alternative_projection,3,TRUE),VLOOKUP(Data!L31,original_projection,3,TRUE))</f>
        <v>-0.02</v>
      </c>
      <c r="N43" s="30">
        <f>IF(N$13&lt;=alternative_projection_initial_period,VLOOKUP(Data!M31,alternative_projection,3,TRUE),VLOOKUP(Data!M31,original_projection,3,TRUE))</f>
        <v>0</v>
      </c>
      <c r="O43" s="30">
        <f>IF(O$13&lt;=alternative_projection_initial_period,VLOOKUP(Data!N31,alternative_projection,3,TRUE),VLOOKUP(Data!N31,original_projection,3,TRUE))</f>
        <v>0</v>
      </c>
      <c r="P43" s="30">
        <f>IF(P$13&lt;=alternative_projection_initial_period,VLOOKUP(Data!O31,alternative_projection,3,TRUE),VLOOKUP(Data!O31,original_projection,3,TRUE))</f>
        <v>-0.01</v>
      </c>
      <c r="Q43" s="30">
        <f>IF(Q$13&lt;=alternative_projection_initial_period,VLOOKUP(Data!P31,alternative_projection,3,TRUE),VLOOKUP(Data!P31,original_projection,3,TRUE))</f>
        <v>-0.01</v>
      </c>
      <c r="R43" s="30">
        <f>IF(R$13&lt;=alternative_projection_initial_period,VLOOKUP(Data!Q31,alternative_projection,3,TRUE),VLOOKUP(Data!Q31,original_projection,3,TRUE))</f>
        <v>0</v>
      </c>
      <c r="S43" s="30">
        <f>IF(S$13&lt;=alternative_projection_initial_period,VLOOKUP(Data!R31,alternative_projection,3,TRUE),VLOOKUP(Data!R31,original_projection,3,TRUE))</f>
        <v>0</v>
      </c>
      <c r="T43" s="30">
        <f>IF(T$13&lt;=alternative_projection_initial_period,VLOOKUP(Data!S31,alternative_projection,3,TRUE),VLOOKUP(Data!S31,original_projection,3,TRUE))</f>
        <v>0.02</v>
      </c>
      <c r="U43" s="30">
        <f>IF(U$13&lt;=alternative_projection_initial_period,VLOOKUP(Data!T31,alternative_projection,3,TRUE),VLOOKUP(Data!T31,original_projection,3,TRUE))</f>
        <v>0.04</v>
      </c>
      <c r="V43" s="30">
        <f>IF(V$13&lt;=alternative_projection_initial_period,VLOOKUP(Data!U31,alternative_projection,3,TRUE),VLOOKUP(Data!U31,original_projection,3,TRUE))</f>
        <v>-0.02</v>
      </c>
      <c r="X43">
        <f t="shared" si="8"/>
        <v>29</v>
      </c>
      <c r="Z43" s="31">
        <f t="shared" si="2"/>
        <v>2500000</v>
      </c>
      <c r="AA43" s="28">
        <f t="shared" ref="AA43:AT43" si="35">Z43*(1+C43)*(1-$AA$9)</f>
        <v>2707537.4006070122</v>
      </c>
      <c r="AB43" s="28">
        <f t="shared" si="35"/>
        <v>2932303.5102743111</v>
      </c>
      <c r="AC43" s="28">
        <f t="shared" si="35"/>
        <v>2771544.9334687158</v>
      </c>
      <c r="AD43" s="28">
        <f t="shared" si="35"/>
        <v>2619599.6735404525</v>
      </c>
      <c r="AE43" s="28">
        <f t="shared" si="35"/>
        <v>2579150.578446798</v>
      </c>
      <c r="AF43" s="28">
        <f t="shared" si="35"/>
        <v>2488539.534502937</v>
      </c>
      <c r="AG43" s="28">
        <f t="shared" si="35"/>
        <v>2548118.6971120369</v>
      </c>
      <c r="AH43" s="28">
        <f t="shared" si="35"/>
        <v>2458597.8691434599</v>
      </c>
      <c r="AI43" s="28">
        <f t="shared" si="35"/>
        <v>2517460.1858578068</v>
      </c>
      <c r="AJ43" s="28">
        <f t="shared" si="35"/>
        <v>2528159.9854196636</v>
      </c>
      <c r="AK43" s="28">
        <f t="shared" si="35"/>
        <v>2439340.3494316298</v>
      </c>
      <c r="AL43" s="28">
        <f t="shared" si="35"/>
        <v>2401674.6286894241</v>
      </c>
      <c r="AM43" s="28">
        <f t="shared" si="35"/>
        <v>2364590.5022783908</v>
      </c>
      <c r="AN43" s="28">
        <f t="shared" si="35"/>
        <v>2304798.1999339908</v>
      </c>
      <c r="AO43" s="28">
        <f t="shared" si="35"/>
        <v>2246517.8377822796</v>
      </c>
      <c r="AP43" s="28">
        <f t="shared" si="35"/>
        <v>2211829.4788822979</v>
      </c>
      <c r="AQ43" s="28">
        <f t="shared" si="35"/>
        <v>2177676.7410323415</v>
      </c>
      <c r="AR43" s="28">
        <f t="shared" si="35"/>
        <v>2186932.3808118538</v>
      </c>
      <c r="AS43" s="28">
        <f t="shared" si="35"/>
        <v>2239290.6407972719</v>
      </c>
      <c r="AT43" s="28">
        <f t="shared" si="35"/>
        <v>2160619.5991171268</v>
      </c>
      <c r="AU43" s="19"/>
      <c r="AV43" s="27">
        <f t="shared" si="6"/>
        <v>80</v>
      </c>
      <c r="AW43" s="19"/>
      <c r="AX43" s="46">
        <f t="shared" si="4"/>
        <v>369402.64025538892</v>
      </c>
    </row>
    <row r="44" spans="1:50" x14ac:dyDescent="0.2">
      <c r="A44">
        <f t="shared" si="7"/>
        <v>30</v>
      </c>
      <c r="C44" s="30">
        <f>IF(C$13&lt;=alternative_projection_initial_period,VLOOKUP(Data!B32,alternative_projection,3,TRUE),VLOOKUP(Data!B32,original_projection,3,TRUE))</f>
        <v>-0.04</v>
      </c>
      <c r="D44" s="30">
        <f>IF(D$13&lt;=alternative_projection_initial_period,VLOOKUP(Data!C32,alternative_projection,3,TRUE),VLOOKUP(Data!C32,original_projection,3,TRUE))</f>
        <v>0.1</v>
      </c>
      <c r="E44" s="30">
        <f>IF(E$13&lt;=alternative_projection_initial_period,VLOOKUP(Data!D32,alternative_projection,3,TRUE),VLOOKUP(Data!D32,original_projection,3,TRUE))</f>
        <v>0.02</v>
      </c>
      <c r="F44" s="30">
        <f>IF(F$13&lt;=alternative_projection_initial_period,VLOOKUP(Data!E32,alternative_projection,3,TRUE),VLOOKUP(Data!E32,original_projection,3,TRUE))</f>
        <v>0.1</v>
      </c>
      <c r="G44" s="30">
        <f>IF(G$13&lt;=alternative_projection_initial_period,VLOOKUP(Data!F32,alternative_projection,3,TRUE),VLOOKUP(Data!F32,original_projection,3,TRUE))</f>
        <v>0.1</v>
      </c>
      <c r="H44" s="30">
        <f>IF(H$13&lt;=alternative_projection_initial_period,VLOOKUP(Data!G32,alternative_projection,3,TRUE),VLOOKUP(Data!G32,original_projection,3,TRUE))</f>
        <v>-0.01</v>
      </c>
      <c r="I44" s="30">
        <f>IF(I$13&lt;=alternative_projection_initial_period,VLOOKUP(Data!H32,alternative_projection,3,TRUE),VLOOKUP(Data!H32,original_projection,3,TRUE))</f>
        <v>0.04</v>
      </c>
      <c r="J44" s="30">
        <f>IF(J$13&lt;=alternative_projection_initial_period,VLOOKUP(Data!I32,alternative_projection,3,TRUE),VLOOKUP(Data!I32,original_projection,3,TRUE))</f>
        <v>0.04</v>
      </c>
      <c r="K44" s="30">
        <f>IF(K$13&lt;=alternative_projection_initial_period,VLOOKUP(Data!J32,alternative_projection,3,TRUE),VLOOKUP(Data!J32,original_projection,3,TRUE))</f>
        <v>0.02</v>
      </c>
      <c r="L44" s="30">
        <f>IF(L$13&lt;=alternative_projection_initial_period,VLOOKUP(Data!K32,alternative_projection,3,TRUE),VLOOKUP(Data!K32,original_projection,3,TRUE))</f>
        <v>-0.01</v>
      </c>
      <c r="M44" s="30">
        <f>IF(M$13&lt;=alternative_projection_initial_period,VLOOKUP(Data!L32,alternative_projection,3,TRUE),VLOOKUP(Data!L32,original_projection,3,TRUE))</f>
        <v>0.02</v>
      </c>
      <c r="N44" s="30">
        <f>IF(N$13&lt;=alternative_projection_initial_period,VLOOKUP(Data!M32,alternative_projection,3,TRUE),VLOOKUP(Data!M32,original_projection,3,TRUE))</f>
        <v>0.02</v>
      </c>
      <c r="O44" s="30">
        <f>IF(O$13&lt;=alternative_projection_initial_period,VLOOKUP(Data!N32,alternative_projection,3,TRUE),VLOOKUP(Data!N32,original_projection,3,TRUE))</f>
        <v>0.02</v>
      </c>
      <c r="P44" s="30">
        <f>IF(P$13&lt;=alternative_projection_initial_period,VLOOKUP(Data!O32,alternative_projection,3,TRUE),VLOOKUP(Data!O32,original_projection,3,TRUE))</f>
        <v>-0.01</v>
      </c>
      <c r="Q44" s="30">
        <f>IF(Q$13&lt;=alternative_projection_initial_period,VLOOKUP(Data!P32,alternative_projection,3,TRUE),VLOOKUP(Data!P32,original_projection,3,TRUE))</f>
        <v>-0.01</v>
      </c>
      <c r="R44" s="30">
        <f>IF(R$13&lt;=alternative_projection_initial_period,VLOOKUP(Data!Q32,alternative_projection,3,TRUE),VLOOKUP(Data!Q32,original_projection,3,TRUE))</f>
        <v>-0.02</v>
      </c>
      <c r="S44" s="30">
        <f>IF(S$13&lt;=alternative_projection_initial_period,VLOOKUP(Data!R32,alternative_projection,3,TRUE),VLOOKUP(Data!R32,original_projection,3,TRUE))</f>
        <v>-0.02</v>
      </c>
      <c r="T44" s="30">
        <f>IF(T$13&lt;=alternative_projection_initial_period,VLOOKUP(Data!S32,alternative_projection,3,TRUE),VLOOKUP(Data!S32,original_projection,3,TRUE))</f>
        <v>-0.01</v>
      </c>
      <c r="U44" s="30">
        <f>IF(U$13&lt;=alternative_projection_initial_period,VLOOKUP(Data!T32,alternative_projection,3,TRUE),VLOOKUP(Data!T32,original_projection,3,TRUE))</f>
        <v>0.02</v>
      </c>
      <c r="V44" s="30">
        <f>IF(V$13&lt;=alternative_projection_initial_period,VLOOKUP(Data!U32,alternative_projection,3,TRUE),VLOOKUP(Data!U32,original_projection,3,TRUE))</f>
        <v>-0.01</v>
      </c>
      <c r="X44">
        <f t="shared" si="8"/>
        <v>30</v>
      </c>
      <c r="Z44" s="31">
        <f t="shared" si="2"/>
        <v>2500000</v>
      </c>
      <c r="AA44" s="28">
        <f t="shared" ref="AA44:AT44" si="36">Z44*(1+C44)*(1-$AA$9)</f>
        <v>2362941.7314388473</v>
      </c>
      <c r="AB44" s="28">
        <f t="shared" si="36"/>
        <v>2559101.2453303081</v>
      </c>
      <c r="AC44" s="28">
        <f t="shared" si="36"/>
        <v>2569978.0292164464</v>
      </c>
      <c r="AD44" s="28">
        <f t="shared" si="36"/>
        <v>2783324.6531367321</v>
      </c>
      <c r="AE44" s="28">
        <f t="shared" si="36"/>
        <v>3014382.2385596968</v>
      </c>
      <c r="AF44" s="28">
        <f t="shared" si="36"/>
        <v>2938158.9542253125</v>
      </c>
      <c r="AG44" s="28">
        <f t="shared" si="36"/>
        <v>3008502.6428338755</v>
      </c>
      <c r="AH44" s="28">
        <f t="shared" si="36"/>
        <v>3080530.4590216982</v>
      </c>
      <c r="AI44" s="28">
        <f t="shared" si="36"/>
        <v>3093623.4400511063</v>
      </c>
      <c r="AJ44" s="28">
        <f t="shared" si="36"/>
        <v>3015396.4202398425</v>
      </c>
      <c r="AK44" s="28">
        <f t="shared" si="36"/>
        <v>3028212.5662418148</v>
      </c>
      <c r="AL44" s="28">
        <f t="shared" si="36"/>
        <v>3041083.183887131</v>
      </c>
      <c r="AM44" s="28">
        <f t="shared" si="36"/>
        <v>3054008.5046931235</v>
      </c>
      <c r="AN44" s="28">
        <f t="shared" si="36"/>
        <v>2976783.2093622703</v>
      </c>
      <c r="AO44" s="28">
        <f t="shared" si="36"/>
        <v>2901510.6742250361</v>
      </c>
      <c r="AP44" s="28">
        <f t="shared" si="36"/>
        <v>2799574.4346728213</v>
      </c>
      <c r="AQ44" s="28">
        <f t="shared" si="36"/>
        <v>2701219.4319660719</v>
      </c>
      <c r="AR44" s="28">
        <f t="shared" si="36"/>
        <v>2632914.9501460446</v>
      </c>
      <c r="AS44" s="28">
        <f t="shared" si="36"/>
        <v>2644105.4596874611</v>
      </c>
      <c r="AT44" s="28">
        <f t="shared" si="36"/>
        <v>2577245.1923710792</v>
      </c>
      <c r="AU44" s="19"/>
      <c r="AV44" s="27">
        <f t="shared" si="6"/>
        <v>173</v>
      </c>
      <c r="AW44" s="19"/>
      <c r="AX44" s="46">
        <f t="shared" si="4"/>
        <v>429087.6379443832</v>
      </c>
    </row>
    <row r="45" spans="1:50" x14ac:dyDescent="0.2">
      <c r="A45">
        <f t="shared" si="7"/>
        <v>31</v>
      </c>
      <c r="C45" s="30">
        <f>IF(C$13&lt;=alternative_projection_initial_period,VLOOKUP(Data!B33,alternative_projection,3,TRUE),VLOOKUP(Data!B33,original_projection,3,TRUE))</f>
        <v>0</v>
      </c>
      <c r="D45" s="30">
        <f>IF(D$13&lt;=alternative_projection_initial_period,VLOOKUP(Data!C33,alternative_projection,3,TRUE),VLOOKUP(Data!C33,original_projection,3,TRUE))</f>
        <v>0.1</v>
      </c>
      <c r="E45" s="30">
        <f>IF(E$13&lt;=alternative_projection_initial_period,VLOOKUP(Data!D33,alternative_projection,3,TRUE),VLOOKUP(Data!D33,original_projection,3,TRUE))</f>
        <v>-0.04</v>
      </c>
      <c r="F45" s="30">
        <f>IF(F$13&lt;=alternative_projection_initial_period,VLOOKUP(Data!E33,alternative_projection,3,TRUE),VLOOKUP(Data!E33,original_projection,3,TRUE))</f>
        <v>0</v>
      </c>
      <c r="G45" s="30">
        <f>IF(G$13&lt;=alternative_projection_initial_period,VLOOKUP(Data!F33,alternative_projection,3,TRUE),VLOOKUP(Data!F33,original_projection,3,TRUE))</f>
        <v>-0.04</v>
      </c>
      <c r="H45" s="30">
        <f>IF(H$13&lt;=alternative_projection_initial_period,VLOOKUP(Data!G33,alternative_projection,3,TRUE),VLOOKUP(Data!G33,original_projection,3,TRUE))</f>
        <v>0.04</v>
      </c>
      <c r="I45" s="30">
        <f>IF(I$13&lt;=alternative_projection_initial_period,VLOOKUP(Data!H33,alternative_projection,3,TRUE),VLOOKUP(Data!H33,original_projection,3,TRUE))</f>
        <v>-0.01</v>
      </c>
      <c r="J45" s="30">
        <f>IF(J$13&lt;=alternative_projection_initial_period,VLOOKUP(Data!I33,alternative_projection,3,TRUE),VLOOKUP(Data!I33,original_projection,3,TRUE))</f>
        <v>0</v>
      </c>
      <c r="K45" s="30">
        <f>IF(K$13&lt;=alternative_projection_initial_period,VLOOKUP(Data!J33,alternative_projection,3,TRUE),VLOOKUP(Data!J33,original_projection,3,TRUE))</f>
        <v>0</v>
      </c>
      <c r="L45" s="30">
        <f>IF(L$13&lt;=alternative_projection_initial_period,VLOOKUP(Data!K33,alternative_projection,3,TRUE),VLOOKUP(Data!K33,original_projection,3,TRUE))</f>
        <v>0</v>
      </c>
      <c r="M45" s="30">
        <f>IF(M$13&lt;=alternative_projection_initial_period,VLOOKUP(Data!L33,alternative_projection,3,TRUE),VLOOKUP(Data!L33,original_projection,3,TRUE))</f>
        <v>0</v>
      </c>
      <c r="N45" s="30">
        <f>IF(N$13&lt;=alternative_projection_initial_period,VLOOKUP(Data!M33,alternative_projection,3,TRUE),VLOOKUP(Data!M33,original_projection,3,TRUE))</f>
        <v>0</v>
      </c>
      <c r="O45" s="30">
        <f>IF(O$13&lt;=alternative_projection_initial_period,VLOOKUP(Data!N33,alternative_projection,3,TRUE),VLOOKUP(Data!N33,original_projection,3,TRUE))</f>
        <v>-0.01</v>
      </c>
      <c r="P45" s="30">
        <f>IF(P$13&lt;=alternative_projection_initial_period,VLOOKUP(Data!O33,alternative_projection,3,TRUE),VLOOKUP(Data!O33,original_projection,3,TRUE))</f>
        <v>-0.01</v>
      </c>
      <c r="Q45" s="30">
        <f>IF(Q$13&lt;=alternative_projection_initial_period,VLOOKUP(Data!P33,alternative_projection,3,TRUE),VLOOKUP(Data!P33,original_projection,3,TRUE))</f>
        <v>0.02</v>
      </c>
      <c r="R45" s="30">
        <f>IF(R$13&lt;=alternative_projection_initial_period,VLOOKUP(Data!Q33,alternative_projection,3,TRUE),VLOOKUP(Data!Q33,original_projection,3,TRUE))</f>
        <v>0.02</v>
      </c>
      <c r="S45" s="30">
        <f>IF(S$13&lt;=alternative_projection_initial_period,VLOOKUP(Data!R33,alternative_projection,3,TRUE),VLOOKUP(Data!R33,original_projection,3,TRUE))</f>
        <v>0</v>
      </c>
      <c r="T45" s="30">
        <f>IF(T$13&lt;=alternative_projection_initial_period,VLOOKUP(Data!S33,alternative_projection,3,TRUE),VLOOKUP(Data!S33,original_projection,3,TRUE))</f>
        <v>0.02</v>
      </c>
      <c r="U45" s="30">
        <f>IF(U$13&lt;=alternative_projection_initial_period,VLOOKUP(Data!T33,alternative_projection,3,TRUE),VLOOKUP(Data!T33,original_projection,3,TRUE))</f>
        <v>0.02</v>
      </c>
      <c r="V45" s="30">
        <f>IF(V$13&lt;=alternative_projection_initial_period,VLOOKUP(Data!U33,alternative_projection,3,TRUE),VLOOKUP(Data!U33,original_projection,3,TRUE))</f>
        <v>-0.02</v>
      </c>
      <c r="X45">
        <f t="shared" si="8"/>
        <v>31</v>
      </c>
      <c r="Z45" s="31">
        <f t="shared" si="2"/>
        <v>2500000</v>
      </c>
      <c r="AA45" s="28">
        <f t="shared" ref="AA45:AT45" si="37">Z45*(1+C45)*(1-$AA$9)</f>
        <v>2461397.6369154658</v>
      </c>
      <c r="AB45" s="28">
        <f t="shared" si="37"/>
        <v>2665730.4638857376</v>
      </c>
      <c r="AC45" s="28">
        <f t="shared" si="37"/>
        <v>2519586.3031533784</v>
      </c>
      <c r="AD45" s="28">
        <f t="shared" si="37"/>
        <v>2480681.50903452</v>
      </c>
      <c r="AE45" s="28">
        <f t="shared" si="37"/>
        <v>2344682.3440425443</v>
      </c>
      <c r="AF45" s="28">
        <f t="shared" si="37"/>
        <v>2400817.3616725933</v>
      </c>
      <c r="AG45" s="28">
        <f t="shared" si="37"/>
        <v>2340109.0075518717</v>
      </c>
      <c r="AH45" s="28">
        <f t="shared" si="37"/>
        <v>2303975.5125251091</v>
      </c>
      <c r="AI45" s="28">
        <f t="shared" si="37"/>
        <v>2268399.9528161613</v>
      </c>
      <c r="AJ45" s="28">
        <f t="shared" si="37"/>
        <v>2233373.7133763414</v>
      </c>
      <c r="AK45" s="28">
        <f t="shared" si="37"/>
        <v>2198888.3121814583</v>
      </c>
      <c r="AL45" s="28">
        <f t="shared" si="37"/>
        <v>2164935.3981777914</v>
      </c>
      <c r="AM45" s="28">
        <f t="shared" si="37"/>
        <v>2110191.6817671857</v>
      </c>
      <c r="AN45" s="28">
        <f t="shared" si="37"/>
        <v>2056832.2443004078</v>
      </c>
      <c r="AO45" s="28">
        <f t="shared" si="37"/>
        <v>2065574.2664662434</v>
      </c>
      <c r="AP45" s="28">
        <f t="shared" si="37"/>
        <v>2074353.4442881907</v>
      </c>
      <c r="AQ45" s="28">
        <f t="shared" si="37"/>
        <v>2042323.4663593639</v>
      </c>
      <c r="AR45" s="28">
        <f t="shared" si="37"/>
        <v>2051003.8227968882</v>
      </c>
      <c r="AS45" s="28">
        <f t="shared" si="37"/>
        <v>2059721.0727966337</v>
      </c>
      <c r="AT45" s="28">
        <f t="shared" si="37"/>
        <v>1987358.6918643559</v>
      </c>
      <c r="AU45" s="19"/>
      <c r="AV45" s="27">
        <f t="shared" si="6"/>
        <v>33</v>
      </c>
      <c r="AW45" s="19"/>
      <c r="AX45" s="46">
        <f t="shared" si="4"/>
        <v>338765.26100230904</v>
      </c>
    </row>
    <row r="46" spans="1:50" x14ac:dyDescent="0.2">
      <c r="A46">
        <f t="shared" si="7"/>
        <v>32</v>
      </c>
      <c r="C46" s="30">
        <f>IF(C$13&lt;=alternative_projection_initial_period,VLOOKUP(Data!B34,alternative_projection,3,TRUE),VLOOKUP(Data!B34,original_projection,3,TRUE))</f>
        <v>0.04</v>
      </c>
      <c r="D46" s="30">
        <f>IF(D$13&lt;=alternative_projection_initial_period,VLOOKUP(Data!C34,alternative_projection,3,TRUE),VLOOKUP(Data!C34,original_projection,3,TRUE))</f>
        <v>0.04</v>
      </c>
      <c r="E46" s="30">
        <f>IF(E$13&lt;=alternative_projection_initial_period,VLOOKUP(Data!D34,alternative_projection,3,TRUE),VLOOKUP(Data!D34,original_projection,3,TRUE))</f>
        <v>-0.04</v>
      </c>
      <c r="F46" s="30">
        <f>IF(F$13&lt;=alternative_projection_initial_period,VLOOKUP(Data!E34,alternative_projection,3,TRUE),VLOOKUP(Data!E34,original_projection,3,TRUE))</f>
        <v>-0.04</v>
      </c>
      <c r="G46" s="30">
        <f>IF(G$13&lt;=alternative_projection_initial_period,VLOOKUP(Data!F34,alternative_projection,3,TRUE),VLOOKUP(Data!F34,original_projection,3,TRUE))</f>
        <v>0.04</v>
      </c>
      <c r="H46" s="30">
        <f>IF(H$13&lt;=alternative_projection_initial_period,VLOOKUP(Data!G34,alternative_projection,3,TRUE),VLOOKUP(Data!G34,original_projection,3,TRUE))</f>
        <v>0.04</v>
      </c>
      <c r="I46" s="30">
        <f>IF(I$13&lt;=alternative_projection_initial_period,VLOOKUP(Data!H34,alternative_projection,3,TRUE),VLOOKUP(Data!H34,original_projection,3,TRUE))</f>
        <v>0.02</v>
      </c>
      <c r="J46" s="30">
        <f>IF(J$13&lt;=alternative_projection_initial_period,VLOOKUP(Data!I34,alternative_projection,3,TRUE),VLOOKUP(Data!I34,original_projection,3,TRUE))</f>
        <v>0.04</v>
      </c>
      <c r="K46" s="30">
        <f>IF(K$13&lt;=alternative_projection_initial_period,VLOOKUP(Data!J34,alternative_projection,3,TRUE),VLOOKUP(Data!J34,original_projection,3,TRUE))</f>
        <v>-0.01</v>
      </c>
      <c r="L46" s="30">
        <f>IF(L$13&lt;=alternative_projection_initial_period,VLOOKUP(Data!K34,alternative_projection,3,TRUE),VLOOKUP(Data!K34,original_projection,3,TRUE))</f>
        <v>0.04</v>
      </c>
      <c r="M46" s="30">
        <f>IF(M$13&lt;=alternative_projection_initial_period,VLOOKUP(Data!L34,alternative_projection,3,TRUE),VLOOKUP(Data!L34,original_projection,3,TRUE))</f>
        <v>0.04</v>
      </c>
      <c r="N46" s="30">
        <f>IF(N$13&lt;=alternative_projection_initial_period,VLOOKUP(Data!M34,alternative_projection,3,TRUE),VLOOKUP(Data!M34,original_projection,3,TRUE))</f>
        <v>-0.02</v>
      </c>
      <c r="O46" s="30">
        <f>IF(O$13&lt;=alternative_projection_initial_period,VLOOKUP(Data!N34,alternative_projection,3,TRUE),VLOOKUP(Data!N34,original_projection,3,TRUE))</f>
        <v>0.04</v>
      </c>
      <c r="P46" s="30">
        <f>IF(P$13&lt;=alternative_projection_initial_period,VLOOKUP(Data!O34,alternative_projection,3,TRUE),VLOOKUP(Data!O34,original_projection,3,TRUE))</f>
        <v>0</v>
      </c>
      <c r="Q46" s="30">
        <f>IF(Q$13&lt;=alternative_projection_initial_period,VLOOKUP(Data!P34,alternative_projection,3,TRUE),VLOOKUP(Data!P34,original_projection,3,TRUE))</f>
        <v>0.02</v>
      </c>
      <c r="R46" s="30">
        <f>IF(R$13&lt;=alternative_projection_initial_period,VLOOKUP(Data!Q34,alternative_projection,3,TRUE),VLOOKUP(Data!Q34,original_projection,3,TRUE))</f>
        <v>0.02</v>
      </c>
      <c r="S46" s="30">
        <f>IF(S$13&lt;=alternative_projection_initial_period,VLOOKUP(Data!R34,alternative_projection,3,TRUE),VLOOKUP(Data!R34,original_projection,3,TRUE))</f>
        <v>-0.02</v>
      </c>
      <c r="T46" s="30">
        <f>IF(T$13&lt;=alternative_projection_initial_period,VLOOKUP(Data!S34,alternative_projection,3,TRUE),VLOOKUP(Data!S34,original_projection,3,TRUE))</f>
        <v>-0.01</v>
      </c>
      <c r="U46" s="30">
        <f>IF(U$13&lt;=alternative_projection_initial_period,VLOOKUP(Data!T34,alternative_projection,3,TRUE),VLOOKUP(Data!T34,original_projection,3,TRUE))</f>
        <v>0.02</v>
      </c>
      <c r="V46" s="30">
        <f>IF(V$13&lt;=alternative_projection_initial_period,VLOOKUP(Data!U34,alternative_projection,3,TRUE),VLOOKUP(Data!U34,original_projection,3,TRUE))</f>
        <v>0</v>
      </c>
      <c r="X46">
        <f t="shared" si="8"/>
        <v>32</v>
      </c>
      <c r="Z46" s="31">
        <f t="shared" si="2"/>
        <v>2500000</v>
      </c>
      <c r="AA46" s="28">
        <f t="shared" ref="AA46:AT46" si="38">Z46*(1+C46)*(1-$AA$9)</f>
        <v>2559853.5423920844</v>
      </c>
      <c r="AB46" s="28">
        <f t="shared" si="38"/>
        <v>2621140.0633989214</v>
      </c>
      <c r="AC46" s="28">
        <f t="shared" si="38"/>
        <v>2477440.4959006305</v>
      </c>
      <c r="AD46" s="28">
        <f t="shared" si="38"/>
        <v>2341619.0139680607</v>
      </c>
      <c r="AE46" s="28">
        <f t="shared" si="38"/>
        <v>2397680.6911355201</v>
      </c>
      <c r="AF46" s="28">
        <f t="shared" si="38"/>
        <v>2455084.564291345</v>
      </c>
      <c r="AG46" s="28">
        <f t="shared" si="38"/>
        <v>2465519.2527495357</v>
      </c>
      <c r="AH46" s="28">
        <f t="shared" si="38"/>
        <v>2524547.2771947132</v>
      </c>
      <c r="AI46" s="28">
        <f t="shared" si="38"/>
        <v>2460710.2221379024</v>
      </c>
      <c r="AJ46" s="28">
        <f t="shared" si="38"/>
        <v>2519623.1115760491</v>
      </c>
      <c r="AK46" s="28">
        <f t="shared" si="38"/>
        <v>2579946.4590643663</v>
      </c>
      <c r="AL46" s="28">
        <f t="shared" si="38"/>
        <v>2489307.4541421062</v>
      </c>
      <c r="AM46" s="28">
        <f t="shared" si="38"/>
        <v>2548905.0018354771</v>
      </c>
      <c r="AN46" s="28">
        <f t="shared" si="38"/>
        <v>2509547.4992959416</v>
      </c>
      <c r="AO46" s="28">
        <f t="shared" si="38"/>
        <v>2520213.6680736123</v>
      </c>
      <c r="AP46" s="28">
        <f t="shared" si="38"/>
        <v>2530925.1705843266</v>
      </c>
      <c r="AQ46" s="28">
        <f t="shared" si="38"/>
        <v>2442008.3877617642</v>
      </c>
      <c r="AR46" s="28">
        <f t="shared" si="38"/>
        <v>2380258.4552859631</v>
      </c>
      <c r="AS46" s="28">
        <f t="shared" si="38"/>
        <v>2390375.115132282</v>
      </c>
      <c r="AT46" s="28">
        <f t="shared" si="38"/>
        <v>2353465.4638912533</v>
      </c>
      <c r="AU46" s="19"/>
      <c r="AV46" s="27">
        <f t="shared" si="6"/>
        <v>139</v>
      </c>
      <c r="AW46" s="19"/>
      <c r="AX46" s="46">
        <f t="shared" si="4"/>
        <v>374570.5610313238</v>
      </c>
    </row>
    <row r="47" spans="1:50" x14ac:dyDescent="0.2">
      <c r="A47">
        <f t="shared" si="7"/>
        <v>33</v>
      </c>
      <c r="C47" s="30">
        <f>IF(C$13&lt;=alternative_projection_initial_period,VLOOKUP(Data!B35,alternative_projection,3,TRUE),VLOOKUP(Data!B35,original_projection,3,TRUE))</f>
        <v>0</v>
      </c>
      <c r="D47" s="30">
        <f>IF(D$13&lt;=alternative_projection_initial_period,VLOOKUP(Data!C35,alternative_projection,3,TRUE),VLOOKUP(Data!C35,original_projection,3,TRUE))</f>
        <v>0.02</v>
      </c>
      <c r="E47" s="30">
        <f>IF(E$13&lt;=alternative_projection_initial_period,VLOOKUP(Data!D35,alternative_projection,3,TRUE),VLOOKUP(Data!D35,original_projection,3,TRUE))</f>
        <v>0.02</v>
      </c>
      <c r="F47" s="30">
        <f>IF(F$13&lt;=alternative_projection_initial_period,VLOOKUP(Data!E35,alternative_projection,3,TRUE),VLOOKUP(Data!E35,original_projection,3,TRUE))</f>
        <v>0</v>
      </c>
      <c r="G47" s="30">
        <f>IF(G$13&lt;=alternative_projection_initial_period,VLOOKUP(Data!F35,alternative_projection,3,TRUE),VLOOKUP(Data!F35,original_projection,3,TRUE))</f>
        <v>0.04</v>
      </c>
      <c r="H47" s="30">
        <f>IF(H$13&lt;=alternative_projection_initial_period,VLOOKUP(Data!G35,alternative_projection,3,TRUE),VLOOKUP(Data!G35,original_projection,3,TRUE))</f>
        <v>0.02</v>
      </c>
      <c r="I47" s="30">
        <f>IF(I$13&lt;=alternative_projection_initial_period,VLOOKUP(Data!H35,alternative_projection,3,TRUE),VLOOKUP(Data!H35,original_projection,3,TRUE))</f>
        <v>-0.02</v>
      </c>
      <c r="J47" s="30">
        <f>IF(J$13&lt;=alternative_projection_initial_period,VLOOKUP(Data!I35,alternative_projection,3,TRUE),VLOOKUP(Data!I35,original_projection,3,TRUE))</f>
        <v>0.02</v>
      </c>
      <c r="K47" s="30">
        <f>IF(K$13&lt;=alternative_projection_initial_period,VLOOKUP(Data!J35,alternative_projection,3,TRUE),VLOOKUP(Data!J35,original_projection,3,TRUE))</f>
        <v>0.02</v>
      </c>
      <c r="L47" s="30">
        <f>IF(L$13&lt;=alternative_projection_initial_period,VLOOKUP(Data!K35,alternative_projection,3,TRUE),VLOOKUP(Data!K35,original_projection,3,TRUE))</f>
        <v>0.02</v>
      </c>
      <c r="M47" s="30">
        <f>IF(M$13&lt;=alternative_projection_initial_period,VLOOKUP(Data!L35,alternative_projection,3,TRUE),VLOOKUP(Data!L35,original_projection,3,TRUE))</f>
        <v>0.02</v>
      </c>
      <c r="N47" s="30">
        <f>IF(N$13&lt;=alternative_projection_initial_period,VLOOKUP(Data!M35,alternative_projection,3,TRUE),VLOOKUP(Data!M35,original_projection,3,TRUE))</f>
        <v>0</v>
      </c>
      <c r="O47" s="30">
        <f>IF(O$13&lt;=alternative_projection_initial_period,VLOOKUP(Data!N35,alternative_projection,3,TRUE),VLOOKUP(Data!N35,original_projection,3,TRUE))</f>
        <v>0</v>
      </c>
      <c r="P47" s="30">
        <f>IF(P$13&lt;=alternative_projection_initial_period,VLOOKUP(Data!O35,alternative_projection,3,TRUE),VLOOKUP(Data!O35,original_projection,3,TRUE))</f>
        <v>0.02</v>
      </c>
      <c r="Q47" s="30">
        <f>IF(Q$13&lt;=alternative_projection_initial_period,VLOOKUP(Data!P35,alternative_projection,3,TRUE),VLOOKUP(Data!P35,original_projection,3,TRUE))</f>
        <v>0.04</v>
      </c>
      <c r="R47" s="30">
        <f>IF(R$13&lt;=alternative_projection_initial_period,VLOOKUP(Data!Q35,alternative_projection,3,TRUE),VLOOKUP(Data!Q35,original_projection,3,TRUE))</f>
        <v>-0.02</v>
      </c>
      <c r="S47" s="30">
        <f>IF(S$13&lt;=alternative_projection_initial_period,VLOOKUP(Data!R35,alternative_projection,3,TRUE),VLOOKUP(Data!R35,original_projection,3,TRUE))</f>
        <v>0</v>
      </c>
      <c r="T47" s="30">
        <f>IF(T$13&lt;=alternative_projection_initial_period,VLOOKUP(Data!S35,alternative_projection,3,TRUE),VLOOKUP(Data!S35,original_projection,3,TRUE))</f>
        <v>-0.01</v>
      </c>
      <c r="U47" s="30">
        <f>IF(U$13&lt;=alternative_projection_initial_period,VLOOKUP(Data!T35,alternative_projection,3,TRUE),VLOOKUP(Data!T35,original_projection,3,TRUE))</f>
        <v>0.04</v>
      </c>
      <c r="V47" s="30">
        <f>IF(V$13&lt;=alternative_projection_initial_period,VLOOKUP(Data!U35,alternative_projection,3,TRUE),VLOOKUP(Data!U35,original_projection,3,TRUE))</f>
        <v>0.02</v>
      </c>
      <c r="X47">
        <f t="shared" si="8"/>
        <v>33</v>
      </c>
      <c r="Z47" s="31">
        <f t="shared" ref="Z47:Z78" si="39">initial_value</f>
        <v>2500000</v>
      </c>
      <c r="AA47" s="28">
        <f t="shared" ref="AA47:AT47" si="40">Z47*(1+C47)*(1-$AA$9)</f>
        <v>2461397.6369154658</v>
      </c>
      <c r="AB47" s="28">
        <f t="shared" si="40"/>
        <v>2471859.1574213202</v>
      </c>
      <c r="AC47" s="28">
        <f t="shared" si="40"/>
        <v>2482365.1418567942</v>
      </c>
      <c r="AD47" s="28">
        <f t="shared" si="40"/>
        <v>2444035.0776510555</v>
      </c>
      <c r="AE47" s="28">
        <f t="shared" si="40"/>
        <v>2502548.7405022271</v>
      </c>
      <c r="AF47" s="28">
        <f t="shared" si="40"/>
        <v>2513185.1629042868</v>
      </c>
      <c r="AG47" s="28">
        <f t="shared" si="40"/>
        <v>2424891.6242726194</v>
      </c>
      <c r="AH47" s="28">
        <f t="shared" si="40"/>
        <v>2435197.985614378</v>
      </c>
      <c r="AI47" s="28">
        <f t="shared" si="40"/>
        <v>2445548.151422713</v>
      </c>
      <c r="AJ47" s="28">
        <f t="shared" si="40"/>
        <v>2455942.3078769394</v>
      </c>
      <c r="AK47" s="28">
        <f t="shared" si="40"/>
        <v>2466380.6419476778</v>
      </c>
      <c r="AL47" s="28">
        <f t="shared" si="40"/>
        <v>2428297.3935296256</v>
      </c>
      <c r="AM47" s="28">
        <f t="shared" si="40"/>
        <v>2390802.1864647223</v>
      </c>
      <c r="AN47" s="28">
        <f t="shared" si="40"/>
        <v>2400963.6596554113</v>
      </c>
      <c r="AO47" s="28">
        <f t="shared" si="40"/>
        <v>2458446.1317294273</v>
      </c>
      <c r="AP47" s="28">
        <f t="shared" si="40"/>
        <v>2372075.6916561299</v>
      </c>
      <c r="AQ47" s="28">
        <f t="shared" si="40"/>
        <v>2335448.6008108067</v>
      </c>
      <c r="AR47" s="28">
        <f t="shared" si="40"/>
        <v>2276393.1962006073</v>
      </c>
      <c r="AS47" s="28">
        <f t="shared" si="40"/>
        <v>2330893.2748685461</v>
      </c>
      <c r="AT47" s="28">
        <f t="shared" si="40"/>
        <v>2340800.1210547453</v>
      </c>
      <c r="AU47" s="19"/>
      <c r="AV47" s="27">
        <f t="shared" si="6"/>
        <v>135</v>
      </c>
      <c r="AW47" s="19"/>
      <c r="AX47" s="46">
        <f t="shared" ref="AX47:AX78" si="41">SUM(AA47:AT47)*amc/(1-amc)</f>
        <v>366026.23590193072</v>
      </c>
    </row>
    <row r="48" spans="1:50" x14ac:dyDescent="0.2">
      <c r="A48">
        <f t="shared" si="7"/>
        <v>34</v>
      </c>
      <c r="C48" s="30">
        <f>IF(C$13&lt;=alternative_projection_initial_period,VLOOKUP(Data!B36,alternative_projection,3,TRUE),VLOOKUP(Data!B36,original_projection,3,TRUE))</f>
        <v>0.1</v>
      </c>
      <c r="D48" s="30">
        <f>IF(D$13&lt;=alternative_projection_initial_period,VLOOKUP(Data!C36,alternative_projection,3,TRUE),VLOOKUP(Data!C36,original_projection,3,TRUE))</f>
        <v>0.1</v>
      </c>
      <c r="E48" s="30">
        <f>IF(E$13&lt;=alternative_projection_initial_period,VLOOKUP(Data!D36,alternative_projection,3,TRUE),VLOOKUP(Data!D36,original_projection,3,TRUE))</f>
        <v>0.1</v>
      </c>
      <c r="F48" s="30">
        <f>IF(F$13&lt;=alternative_projection_initial_period,VLOOKUP(Data!E36,alternative_projection,3,TRUE),VLOOKUP(Data!E36,original_projection,3,TRUE))</f>
        <v>0</v>
      </c>
      <c r="G48" s="30">
        <f>IF(G$13&lt;=alternative_projection_initial_period,VLOOKUP(Data!F36,alternative_projection,3,TRUE),VLOOKUP(Data!F36,original_projection,3,TRUE))</f>
        <v>0.1</v>
      </c>
      <c r="H48" s="30">
        <f>IF(H$13&lt;=alternative_projection_initial_period,VLOOKUP(Data!G36,alternative_projection,3,TRUE),VLOOKUP(Data!G36,original_projection,3,TRUE))</f>
        <v>0</v>
      </c>
      <c r="I48" s="30">
        <f>IF(I$13&lt;=alternative_projection_initial_period,VLOOKUP(Data!H36,alternative_projection,3,TRUE),VLOOKUP(Data!H36,original_projection,3,TRUE))</f>
        <v>0.04</v>
      </c>
      <c r="J48" s="30">
        <f>IF(J$13&lt;=alternative_projection_initial_period,VLOOKUP(Data!I36,alternative_projection,3,TRUE),VLOOKUP(Data!I36,original_projection,3,TRUE))</f>
        <v>0</v>
      </c>
      <c r="K48" s="30">
        <f>IF(K$13&lt;=alternative_projection_initial_period,VLOOKUP(Data!J36,alternative_projection,3,TRUE),VLOOKUP(Data!J36,original_projection,3,TRUE))</f>
        <v>0.04</v>
      </c>
      <c r="L48" s="30">
        <f>IF(L$13&lt;=alternative_projection_initial_period,VLOOKUP(Data!K36,alternative_projection,3,TRUE),VLOOKUP(Data!K36,original_projection,3,TRUE))</f>
        <v>0.02</v>
      </c>
      <c r="M48" s="30">
        <f>IF(M$13&lt;=alternative_projection_initial_period,VLOOKUP(Data!L36,alternative_projection,3,TRUE),VLOOKUP(Data!L36,original_projection,3,TRUE))</f>
        <v>-0.02</v>
      </c>
      <c r="N48" s="30">
        <f>IF(N$13&lt;=alternative_projection_initial_period,VLOOKUP(Data!M36,alternative_projection,3,TRUE),VLOOKUP(Data!M36,original_projection,3,TRUE))</f>
        <v>0.02</v>
      </c>
      <c r="O48" s="30">
        <f>IF(O$13&lt;=alternative_projection_initial_period,VLOOKUP(Data!N36,alternative_projection,3,TRUE),VLOOKUP(Data!N36,original_projection,3,TRUE))</f>
        <v>0.04</v>
      </c>
      <c r="P48" s="30">
        <f>IF(P$13&lt;=alternative_projection_initial_period,VLOOKUP(Data!O36,alternative_projection,3,TRUE),VLOOKUP(Data!O36,original_projection,3,TRUE))</f>
        <v>0.04</v>
      </c>
      <c r="Q48" s="30">
        <f>IF(Q$13&lt;=alternative_projection_initial_period,VLOOKUP(Data!P36,alternative_projection,3,TRUE),VLOOKUP(Data!P36,original_projection,3,TRUE))</f>
        <v>0.02</v>
      </c>
      <c r="R48" s="30">
        <f>IF(R$13&lt;=alternative_projection_initial_period,VLOOKUP(Data!Q36,alternative_projection,3,TRUE),VLOOKUP(Data!Q36,original_projection,3,TRUE))</f>
        <v>-0.01</v>
      </c>
      <c r="S48" s="30">
        <f>IF(S$13&lt;=alternative_projection_initial_period,VLOOKUP(Data!R36,alternative_projection,3,TRUE),VLOOKUP(Data!R36,original_projection,3,TRUE))</f>
        <v>-0.02</v>
      </c>
      <c r="T48" s="30">
        <f>IF(T$13&lt;=alternative_projection_initial_period,VLOOKUP(Data!S36,alternative_projection,3,TRUE),VLOOKUP(Data!S36,original_projection,3,TRUE))</f>
        <v>0.04</v>
      </c>
      <c r="U48" s="30">
        <f>IF(U$13&lt;=alternative_projection_initial_period,VLOOKUP(Data!T36,alternative_projection,3,TRUE),VLOOKUP(Data!T36,original_projection,3,TRUE))</f>
        <v>0.02</v>
      </c>
      <c r="V48" s="30">
        <f>IF(V$13&lt;=alternative_projection_initial_period,VLOOKUP(Data!U36,alternative_projection,3,TRUE),VLOOKUP(Data!U36,original_projection,3,TRUE))</f>
        <v>0</v>
      </c>
      <c r="X48">
        <f t="shared" si="8"/>
        <v>34</v>
      </c>
      <c r="Z48" s="31">
        <f t="shared" si="39"/>
        <v>2500000</v>
      </c>
      <c r="AA48" s="28">
        <f t="shared" ref="AA48:AT48" si="42">Z48*(1+C48)*(1-$AA$9)</f>
        <v>2707537.4006070122</v>
      </c>
      <c r="AB48" s="28">
        <f t="shared" si="42"/>
        <v>2932303.5102743111</v>
      </c>
      <c r="AC48" s="28">
        <f t="shared" si="42"/>
        <v>3175728.5695995707</v>
      </c>
      <c r="AD48" s="28">
        <f t="shared" si="42"/>
        <v>3126692.3186789262</v>
      </c>
      <c r="AE48" s="28">
        <f t="shared" si="42"/>
        <v>3386254.5572055411</v>
      </c>
      <c r="AF48" s="28">
        <f t="shared" si="42"/>
        <v>3333967.5860399785</v>
      </c>
      <c r="AG48" s="28">
        <f t="shared" si="42"/>
        <v>3413787.4941379307</v>
      </c>
      <c r="AH48" s="28">
        <f t="shared" si="42"/>
        <v>3361075.3884010687</v>
      </c>
      <c r="AI48" s="28">
        <f t="shared" si="42"/>
        <v>3441544.295698131</v>
      </c>
      <c r="AJ48" s="28">
        <f t="shared" si="42"/>
        <v>3456171.6706826822</v>
      </c>
      <c r="AK48" s="28">
        <f t="shared" si="42"/>
        <v>3334749.0109330723</v>
      </c>
      <c r="AL48" s="28">
        <f t="shared" si="42"/>
        <v>3348922.4807684752</v>
      </c>
      <c r="AM48" s="28">
        <f t="shared" si="42"/>
        <v>3429100.4302366674</v>
      </c>
      <c r="AN48" s="28">
        <f t="shared" si="42"/>
        <v>3511197.9534238218</v>
      </c>
      <c r="AO48" s="28">
        <f t="shared" si="42"/>
        <v>3526121.3728823247</v>
      </c>
      <c r="AP48" s="28">
        <f t="shared" si="42"/>
        <v>3436957.9786171103</v>
      </c>
      <c r="AQ48" s="28">
        <f t="shared" si="42"/>
        <v>3316210.3367243973</v>
      </c>
      <c r="AR48" s="28">
        <f t="shared" si="42"/>
        <v>3395605.1111124782</v>
      </c>
      <c r="AS48" s="28">
        <f t="shared" si="42"/>
        <v>3410037.2337272554</v>
      </c>
      <c r="AT48" s="28">
        <f t="shared" si="42"/>
        <v>3357383.0355560072</v>
      </c>
      <c r="AU48" s="19"/>
      <c r="AV48" s="27">
        <f t="shared" si="6"/>
        <v>200</v>
      </c>
      <c r="AW48" s="19"/>
      <c r="AX48" s="46">
        <f t="shared" si="41"/>
        <v>501773.40857914422</v>
      </c>
    </row>
    <row r="49" spans="1:50" x14ac:dyDescent="0.2">
      <c r="A49">
        <f t="shared" si="7"/>
        <v>35</v>
      </c>
      <c r="C49" s="30">
        <f>IF(C$13&lt;=alternative_projection_initial_period,VLOOKUP(Data!B37,alternative_projection,3,TRUE),VLOOKUP(Data!B37,original_projection,3,TRUE))</f>
        <v>0.1</v>
      </c>
      <c r="D49" s="30">
        <f>IF(D$13&lt;=alternative_projection_initial_period,VLOOKUP(Data!C37,alternative_projection,3,TRUE),VLOOKUP(Data!C37,original_projection,3,TRUE))</f>
        <v>0.04</v>
      </c>
      <c r="E49" s="30">
        <f>IF(E$13&lt;=alternative_projection_initial_period,VLOOKUP(Data!D37,alternative_projection,3,TRUE),VLOOKUP(Data!D37,original_projection,3,TRUE))</f>
        <v>0.04</v>
      </c>
      <c r="F49" s="30">
        <f>IF(F$13&lt;=alternative_projection_initial_period,VLOOKUP(Data!E37,alternative_projection,3,TRUE),VLOOKUP(Data!E37,original_projection,3,TRUE))</f>
        <v>0.1</v>
      </c>
      <c r="G49" s="30">
        <f>IF(G$13&lt;=alternative_projection_initial_period,VLOOKUP(Data!F37,alternative_projection,3,TRUE),VLOOKUP(Data!F37,original_projection,3,TRUE))</f>
        <v>0.02</v>
      </c>
      <c r="H49" s="30">
        <f>IF(H$13&lt;=alternative_projection_initial_period,VLOOKUP(Data!G37,alternative_projection,3,TRUE),VLOOKUP(Data!G37,original_projection,3,TRUE))</f>
        <v>0.04</v>
      </c>
      <c r="I49" s="30">
        <f>IF(I$13&lt;=alternative_projection_initial_period,VLOOKUP(Data!H37,alternative_projection,3,TRUE),VLOOKUP(Data!H37,original_projection,3,TRUE))</f>
        <v>0</v>
      </c>
      <c r="J49" s="30">
        <f>IF(J$13&lt;=alternative_projection_initial_period,VLOOKUP(Data!I37,alternative_projection,3,TRUE),VLOOKUP(Data!I37,original_projection,3,TRUE))</f>
        <v>0.02</v>
      </c>
      <c r="K49" s="30">
        <f>IF(K$13&lt;=alternative_projection_initial_period,VLOOKUP(Data!J37,alternative_projection,3,TRUE),VLOOKUP(Data!J37,original_projection,3,TRUE))</f>
        <v>0.02</v>
      </c>
      <c r="L49" s="30">
        <f>IF(L$13&lt;=alternative_projection_initial_period,VLOOKUP(Data!K37,alternative_projection,3,TRUE),VLOOKUP(Data!K37,original_projection,3,TRUE))</f>
        <v>-0.01</v>
      </c>
      <c r="M49" s="30">
        <f>IF(M$13&lt;=alternative_projection_initial_period,VLOOKUP(Data!L37,alternative_projection,3,TRUE),VLOOKUP(Data!L37,original_projection,3,TRUE))</f>
        <v>0.04</v>
      </c>
      <c r="N49" s="30">
        <f>IF(N$13&lt;=alternative_projection_initial_period,VLOOKUP(Data!M37,alternative_projection,3,TRUE),VLOOKUP(Data!M37,original_projection,3,TRUE))</f>
        <v>0.02</v>
      </c>
      <c r="O49" s="30">
        <f>IF(O$13&lt;=alternative_projection_initial_period,VLOOKUP(Data!N37,alternative_projection,3,TRUE),VLOOKUP(Data!N37,original_projection,3,TRUE))</f>
        <v>0.02</v>
      </c>
      <c r="P49" s="30">
        <f>IF(P$13&lt;=alternative_projection_initial_period,VLOOKUP(Data!O37,alternative_projection,3,TRUE),VLOOKUP(Data!O37,original_projection,3,TRUE))</f>
        <v>-0.01</v>
      </c>
      <c r="Q49" s="30">
        <f>IF(Q$13&lt;=alternative_projection_initial_period,VLOOKUP(Data!P37,alternative_projection,3,TRUE),VLOOKUP(Data!P37,original_projection,3,TRUE))</f>
        <v>-0.02</v>
      </c>
      <c r="R49" s="30">
        <f>IF(R$13&lt;=alternative_projection_initial_period,VLOOKUP(Data!Q37,alternative_projection,3,TRUE),VLOOKUP(Data!Q37,original_projection,3,TRUE))</f>
        <v>0.02</v>
      </c>
      <c r="S49" s="30">
        <f>IF(S$13&lt;=alternative_projection_initial_period,VLOOKUP(Data!R37,alternative_projection,3,TRUE),VLOOKUP(Data!R37,original_projection,3,TRUE))</f>
        <v>-0.01</v>
      </c>
      <c r="T49" s="30">
        <f>IF(T$13&lt;=alternative_projection_initial_period,VLOOKUP(Data!S37,alternative_projection,3,TRUE),VLOOKUP(Data!S37,original_projection,3,TRUE))</f>
        <v>0.04</v>
      </c>
      <c r="U49" s="30">
        <f>IF(U$13&lt;=alternative_projection_initial_period,VLOOKUP(Data!T37,alternative_projection,3,TRUE),VLOOKUP(Data!T37,original_projection,3,TRUE))</f>
        <v>0</v>
      </c>
      <c r="V49" s="30">
        <f>IF(V$13&lt;=alternative_projection_initial_period,VLOOKUP(Data!U37,alternative_projection,3,TRUE),VLOOKUP(Data!U37,original_projection,3,TRUE))</f>
        <v>-0.01</v>
      </c>
      <c r="X49">
        <f t="shared" si="8"/>
        <v>35</v>
      </c>
      <c r="Z49" s="31">
        <f t="shared" si="39"/>
        <v>2500000</v>
      </c>
      <c r="AA49" s="28">
        <f t="shared" ref="AA49:AT49" si="43">Z49*(1+C49)*(1-$AA$9)</f>
        <v>2707537.4006070122</v>
      </c>
      <c r="AB49" s="28">
        <f t="shared" si="43"/>
        <v>2772359.6824411671</v>
      </c>
      <c r="AC49" s="28">
        <f t="shared" si="43"/>
        <v>2838733.9015528061</v>
      </c>
      <c r="AD49" s="28">
        <f t="shared" si="43"/>
        <v>3074391.2835301151</v>
      </c>
      <c r="AE49" s="28">
        <f t="shared" si="43"/>
        <v>3087458.1716156886</v>
      </c>
      <c r="AF49" s="28">
        <f t="shared" si="43"/>
        <v>3161376.2950391234</v>
      </c>
      <c r="AG49" s="28">
        <f t="shared" si="43"/>
        <v>3112561.6568039474</v>
      </c>
      <c r="AH49" s="28">
        <f t="shared" si="43"/>
        <v>3125790.7779788566</v>
      </c>
      <c r="AI49" s="28">
        <f t="shared" si="43"/>
        <v>3139076.1260389998</v>
      </c>
      <c r="AJ49" s="28">
        <f t="shared" si="43"/>
        <v>3059699.7652571392</v>
      </c>
      <c r="AK49" s="28">
        <f t="shared" si="43"/>
        <v>3132953.3130998868</v>
      </c>
      <c r="AL49" s="28">
        <f t="shared" si="43"/>
        <v>3146269.1036236607</v>
      </c>
      <c r="AM49" s="28">
        <f t="shared" si="43"/>
        <v>3159641.4893978434</v>
      </c>
      <c r="AN49" s="28">
        <f t="shared" si="43"/>
        <v>3079745.1018195502</v>
      </c>
      <c r="AO49" s="28">
        <f t="shared" si="43"/>
        <v>2971547.1078408835</v>
      </c>
      <c r="AP49" s="28">
        <f t="shared" si="43"/>
        <v>2984176.8839227953</v>
      </c>
      <c r="AQ49" s="28">
        <f t="shared" si="43"/>
        <v>2908717.3883692292</v>
      </c>
      <c r="AR49" s="28">
        <f t="shared" si="43"/>
        <v>2978356.2041737698</v>
      </c>
      <c r="AS49" s="28">
        <f t="shared" si="43"/>
        <v>2932367.5691383337</v>
      </c>
      <c r="AT49" s="28">
        <f t="shared" si="43"/>
        <v>2858218.1516768788</v>
      </c>
      <c r="AU49" s="19"/>
      <c r="AV49" s="27">
        <f t="shared" si="6"/>
        <v>190</v>
      </c>
      <c r="AW49" s="19"/>
      <c r="AX49" s="46">
        <f t="shared" si="41"/>
        <v>455145.92474000767</v>
      </c>
    </row>
    <row r="50" spans="1:50" x14ac:dyDescent="0.2">
      <c r="A50">
        <f t="shared" si="7"/>
        <v>36</v>
      </c>
      <c r="C50" s="30">
        <f>IF(C$13&lt;=alternative_projection_initial_period,VLOOKUP(Data!B38,alternative_projection,3,TRUE),VLOOKUP(Data!B38,original_projection,3,TRUE))</f>
        <v>0</v>
      </c>
      <c r="D50" s="30">
        <f>IF(D$13&lt;=alternative_projection_initial_period,VLOOKUP(Data!C38,alternative_projection,3,TRUE),VLOOKUP(Data!C38,original_projection,3,TRUE))</f>
        <v>0.04</v>
      </c>
      <c r="E50" s="30">
        <f>IF(E$13&lt;=alternative_projection_initial_period,VLOOKUP(Data!D38,alternative_projection,3,TRUE),VLOOKUP(Data!D38,original_projection,3,TRUE))</f>
        <v>0.02</v>
      </c>
      <c r="F50" s="30">
        <f>IF(F$13&lt;=alternative_projection_initial_period,VLOOKUP(Data!E38,alternative_projection,3,TRUE),VLOOKUP(Data!E38,original_projection,3,TRUE))</f>
        <v>-0.04</v>
      </c>
      <c r="G50" s="30">
        <f>IF(G$13&lt;=alternative_projection_initial_period,VLOOKUP(Data!F38,alternative_projection,3,TRUE),VLOOKUP(Data!F38,original_projection,3,TRUE))</f>
        <v>0.02</v>
      </c>
      <c r="H50" s="30">
        <f>IF(H$13&lt;=alternative_projection_initial_period,VLOOKUP(Data!G38,alternative_projection,3,TRUE),VLOOKUP(Data!G38,original_projection,3,TRUE))</f>
        <v>0.04</v>
      </c>
      <c r="I50" s="30">
        <f>IF(I$13&lt;=alternative_projection_initial_period,VLOOKUP(Data!H38,alternative_projection,3,TRUE),VLOOKUP(Data!H38,original_projection,3,TRUE))</f>
        <v>0</v>
      </c>
      <c r="J50" s="30">
        <f>IF(J$13&lt;=alternative_projection_initial_period,VLOOKUP(Data!I38,alternative_projection,3,TRUE),VLOOKUP(Data!I38,original_projection,3,TRUE))</f>
        <v>-0.02</v>
      </c>
      <c r="K50" s="30">
        <f>IF(K$13&lt;=alternative_projection_initial_period,VLOOKUP(Data!J38,alternative_projection,3,TRUE),VLOOKUP(Data!J38,original_projection,3,TRUE))</f>
        <v>0.02</v>
      </c>
      <c r="L50" s="30">
        <f>IF(L$13&lt;=alternative_projection_initial_period,VLOOKUP(Data!K38,alternative_projection,3,TRUE),VLOOKUP(Data!K38,original_projection,3,TRUE))</f>
        <v>0.02</v>
      </c>
      <c r="M50" s="30">
        <f>IF(M$13&lt;=alternative_projection_initial_period,VLOOKUP(Data!L38,alternative_projection,3,TRUE),VLOOKUP(Data!L38,original_projection,3,TRUE))</f>
        <v>0.02</v>
      </c>
      <c r="N50" s="30">
        <f>IF(N$13&lt;=alternative_projection_initial_period,VLOOKUP(Data!M38,alternative_projection,3,TRUE),VLOOKUP(Data!M38,original_projection,3,TRUE))</f>
        <v>0</v>
      </c>
      <c r="O50" s="30">
        <f>IF(O$13&lt;=alternative_projection_initial_period,VLOOKUP(Data!N38,alternative_projection,3,TRUE),VLOOKUP(Data!N38,original_projection,3,TRUE))</f>
        <v>0.04</v>
      </c>
      <c r="P50" s="30">
        <f>IF(P$13&lt;=alternative_projection_initial_period,VLOOKUP(Data!O38,alternative_projection,3,TRUE),VLOOKUP(Data!O38,original_projection,3,TRUE))</f>
        <v>-0.01</v>
      </c>
      <c r="Q50" s="30">
        <f>IF(Q$13&lt;=alternative_projection_initial_period,VLOOKUP(Data!P38,alternative_projection,3,TRUE),VLOOKUP(Data!P38,original_projection,3,TRUE))</f>
        <v>0.04</v>
      </c>
      <c r="R50" s="30">
        <f>IF(R$13&lt;=alternative_projection_initial_period,VLOOKUP(Data!Q38,alternative_projection,3,TRUE),VLOOKUP(Data!Q38,original_projection,3,TRUE))</f>
        <v>0</v>
      </c>
      <c r="S50" s="30">
        <f>IF(S$13&lt;=alternative_projection_initial_period,VLOOKUP(Data!R38,alternative_projection,3,TRUE),VLOOKUP(Data!R38,original_projection,3,TRUE))</f>
        <v>0.04</v>
      </c>
      <c r="T50" s="30">
        <f>IF(T$13&lt;=alternative_projection_initial_period,VLOOKUP(Data!S38,alternative_projection,3,TRUE),VLOOKUP(Data!S38,original_projection,3,TRUE))</f>
        <v>-0.01</v>
      </c>
      <c r="U50" s="30">
        <f>IF(U$13&lt;=alternative_projection_initial_period,VLOOKUP(Data!T38,alternative_projection,3,TRUE),VLOOKUP(Data!T38,original_projection,3,TRUE))</f>
        <v>-0.01</v>
      </c>
      <c r="V50" s="30">
        <f>IF(V$13&lt;=alternative_projection_initial_period,VLOOKUP(Data!U38,alternative_projection,3,TRUE),VLOOKUP(Data!U38,original_projection,3,TRUE))</f>
        <v>-0.01</v>
      </c>
      <c r="X50">
        <f t="shared" si="8"/>
        <v>36</v>
      </c>
      <c r="Z50" s="31">
        <f t="shared" si="39"/>
        <v>2500000</v>
      </c>
      <c r="AA50" s="28">
        <f t="shared" ref="AA50:AT50" si="44">Z50*(1+C50)*(1-$AA$9)</f>
        <v>2461397.6369154658</v>
      </c>
      <c r="AB50" s="28">
        <f t="shared" si="44"/>
        <v>2520326.9840374244</v>
      </c>
      <c r="AC50" s="28">
        <f t="shared" si="44"/>
        <v>2531038.968167712</v>
      </c>
      <c r="AD50" s="28">
        <f t="shared" si="44"/>
        <v>2392279.0407125629</v>
      </c>
      <c r="AE50" s="28">
        <f t="shared" si="44"/>
        <v>2402446.7908821381</v>
      </c>
      <c r="AF50" s="28">
        <f t="shared" si="44"/>
        <v>2459964.7712192549</v>
      </c>
      <c r="AG50" s="28">
        <f t="shared" si="44"/>
        <v>2421980.5899097472</v>
      </c>
      <c r="AH50" s="28">
        <f t="shared" si="44"/>
        <v>2336891.2618583189</v>
      </c>
      <c r="AI50" s="28">
        <f t="shared" si="44"/>
        <v>2346823.600903919</v>
      </c>
      <c r="AJ50" s="28">
        <f t="shared" si="44"/>
        <v>2356798.1547331191</v>
      </c>
      <c r="AK50" s="28">
        <f t="shared" si="44"/>
        <v>2366815.1027687066</v>
      </c>
      <c r="AL50" s="28">
        <f t="shared" si="44"/>
        <v>2330269.2403882919</v>
      </c>
      <c r="AM50" s="28">
        <f t="shared" si="44"/>
        <v>2386059.1878941124</v>
      </c>
      <c r="AN50" s="28">
        <f t="shared" si="44"/>
        <v>2325724.0168627095</v>
      </c>
      <c r="AO50" s="28">
        <f t="shared" si="44"/>
        <v>2381405.1452769423</v>
      </c>
      <c r="AP50" s="28">
        <f t="shared" si="44"/>
        <v>2344633.9988491992</v>
      </c>
      <c r="AQ50" s="28">
        <f t="shared" si="44"/>
        <v>2400767.8590268162</v>
      </c>
      <c r="AR50" s="28">
        <f t="shared" si="44"/>
        <v>2340060.7566565182</v>
      </c>
      <c r="AS50" s="28">
        <f t="shared" si="44"/>
        <v>2280888.7266024961</v>
      </c>
      <c r="AT50" s="28">
        <f t="shared" si="44"/>
        <v>2223212.952203698</v>
      </c>
      <c r="AU50" s="19"/>
      <c r="AV50" s="27">
        <f t="shared" si="6"/>
        <v>103</v>
      </c>
      <c r="AW50" s="19"/>
      <c r="AX50" s="46">
        <f t="shared" si="41"/>
        <v>359771.67344485509</v>
      </c>
    </row>
    <row r="51" spans="1:50" x14ac:dyDescent="0.2">
      <c r="A51">
        <f t="shared" si="7"/>
        <v>37</v>
      </c>
      <c r="C51" s="30">
        <f>IF(C$13&lt;=alternative_projection_initial_period,VLOOKUP(Data!B39,alternative_projection,3,TRUE),VLOOKUP(Data!B39,original_projection,3,TRUE))</f>
        <v>0</v>
      </c>
      <c r="D51" s="30">
        <f>IF(D$13&lt;=alternative_projection_initial_period,VLOOKUP(Data!C39,alternative_projection,3,TRUE),VLOOKUP(Data!C39,original_projection,3,TRUE))</f>
        <v>0.02</v>
      </c>
      <c r="E51" s="30">
        <f>IF(E$13&lt;=alternative_projection_initial_period,VLOOKUP(Data!D39,alternative_projection,3,TRUE),VLOOKUP(Data!D39,original_projection,3,TRUE))</f>
        <v>-0.04</v>
      </c>
      <c r="F51" s="30">
        <f>IF(F$13&lt;=alternative_projection_initial_period,VLOOKUP(Data!E39,alternative_projection,3,TRUE),VLOOKUP(Data!E39,original_projection,3,TRUE))</f>
        <v>0.1</v>
      </c>
      <c r="G51" s="30">
        <f>IF(G$13&lt;=alternative_projection_initial_period,VLOOKUP(Data!F39,alternative_projection,3,TRUE),VLOOKUP(Data!F39,original_projection,3,TRUE))</f>
        <v>-0.04</v>
      </c>
      <c r="H51" s="30">
        <f>IF(H$13&lt;=alternative_projection_initial_period,VLOOKUP(Data!G39,alternative_projection,3,TRUE),VLOOKUP(Data!G39,original_projection,3,TRUE))</f>
        <v>-0.01</v>
      </c>
      <c r="I51" s="30">
        <f>IF(I$13&lt;=alternative_projection_initial_period,VLOOKUP(Data!H39,alternative_projection,3,TRUE),VLOOKUP(Data!H39,original_projection,3,TRUE))</f>
        <v>-0.01</v>
      </c>
      <c r="J51" s="30">
        <f>IF(J$13&lt;=alternative_projection_initial_period,VLOOKUP(Data!I39,alternative_projection,3,TRUE),VLOOKUP(Data!I39,original_projection,3,TRUE))</f>
        <v>-0.02</v>
      </c>
      <c r="K51" s="30">
        <f>IF(K$13&lt;=alternative_projection_initial_period,VLOOKUP(Data!J39,alternative_projection,3,TRUE),VLOOKUP(Data!J39,original_projection,3,TRUE))</f>
        <v>-0.01</v>
      </c>
      <c r="L51" s="30">
        <f>IF(L$13&lt;=alternative_projection_initial_period,VLOOKUP(Data!K39,alternative_projection,3,TRUE),VLOOKUP(Data!K39,original_projection,3,TRUE))</f>
        <v>0.04</v>
      </c>
      <c r="M51" s="30">
        <f>IF(M$13&lt;=alternative_projection_initial_period,VLOOKUP(Data!L39,alternative_projection,3,TRUE),VLOOKUP(Data!L39,original_projection,3,TRUE))</f>
        <v>-0.02</v>
      </c>
      <c r="N51" s="30">
        <f>IF(N$13&lt;=alternative_projection_initial_period,VLOOKUP(Data!M39,alternative_projection,3,TRUE),VLOOKUP(Data!M39,original_projection,3,TRUE))</f>
        <v>0</v>
      </c>
      <c r="O51" s="30">
        <f>IF(O$13&lt;=alternative_projection_initial_period,VLOOKUP(Data!N39,alternative_projection,3,TRUE),VLOOKUP(Data!N39,original_projection,3,TRUE))</f>
        <v>-0.01</v>
      </c>
      <c r="P51" s="30">
        <f>IF(P$13&lt;=alternative_projection_initial_period,VLOOKUP(Data!O39,alternative_projection,3,TRUE),VLOOKUP(Data!O39,original_projection,3,TRUE))</f>
        <v>-0.02</v>
      </c>
      <c r="Q51" s="30">
        <f>IF(Q$13&lt;=alternative_projection_initial_period,VLOOKUP(Data!P39,alternative_projection,3,TRUE),VLOOKUP(Data!P39,original_projection,3,TRUE))</f>
        <v>0</v>
      </c>
      <c r="R51" s="30">
        <f>IF(R$13&lt;=alternative_projection_initial_period,VLOOKUP(Data!Q39,alternative_projection,3,TRUE),VLOOKUP(Data!Q39,original_projection,3,TRUE))</f>
        <v>-0.02</v>
      </c>
      <c r="S51" s="30">
        <f>IF(S$13&lt;=alternative_projection_initial_period,VLOOKUP(Data!R39,alternative_projection,3,TRUE),VLOOKUP(Data!R39,original_projection,3,TRUE))</f>
        <v>-0.02</v>
      </c>
      <c r="T51" s="30">
        <f>IF(T$13&lt;=alternative_projection_initial_period,VLOOKUP(Data!S39,alternative_projection,3,TRUE),VLOOKUP(Data!S39,original_projection,3,TRUE))</f>
        <v>0.04</v>
      </c>
      <c r="U51" s="30">
        <f>IF(U$13&lt;=alternative_projection_initial_period,VLOOKUP(Data!T39,alternative_projection,3,TRUE),VLOOKUP(Data!T39,original_projection,3,TRUE))</f>
        <v>-0.02</v>
      </c>
      <c r="V51" s="30">
        <f>IF(V$13&lt;=alternative_projection_initial_period,VLOOKUP(Data!U39,alternative_projection,3,TRUE),VLOOKUP(Data!U39,original_projection,3,TRUE))</f>
        <v>0</v>
      </c>
      <c r="X51">
        <f t="shared" si="8"/>
        <v>37</v>
      </c>
      <c r="Z51" s="31">
        <f t="shared" si="39"/>
        <v>2500000</v>
      </c>
      <c r="AA51" s="28">
        <f t="shared" ref="AA51:AT51" si="45">Z51*(1+C51)*(1-$AA$9)</f>
        <v>2461397.6369154658</v>
      </c>
      <c r="AB51" s="28">
        <f t="shared" si="45"/>
        <v>2471859.1574213202</v>
      </c>
      <c r="AC51" s="28">
        <f t="shared" si="45"/>
        <v>2336343.6629240415</v>
      </c>
      <c r="AD51" s="28">
        <f t="shared" si="45"/>
        <v>2530295.1392152105</v>
      </c>
      <c r="AE51" s="28">
        <f t="shared" si="45"/>
        <v>2391575.9909233954</v>
      </c>
      <c r="AF51" s="28">
        <f t="shared" si="45"/>
        <v>2331101.3190547931</v>
      </c>
      <c r="AG51" s="28">
        <f t="shared" si="45"/>
        <v>2272155.8421402695</v>
      </c>
      <c r="AH51" s="28">
        <f t="shared" si="45"/>
        <v>2192330.1760547101</v>
      </c>
      <c r="AI51" s="28">
        <f t="shared" si="45"/>
        <v>2136893.7406130941</v>
      </c>
      <c r="AJ51" s="28">
        <f t="shared" si="45"/>
        <v>2188054.0046495604</v>
      </c>
      <c r="AK51" s="28">
        <f t="shared" si="45"/>
        <v>2111183.014943237</v>
      </c>
      <c r="AL51" s="28">
        <f t="shared" si="45"/>
        <v>2078584.3536309409</v>
      </c>
      <c r="AM51" s="28">
        <f t="shared" si="45"/>
        <v>2026024.155998037</v>
      </c>
      <c r="AN51" s="28">
        <f t="shared" si="45"/>
        <v>1954845.6194036298</v>
      </c>
      <c r="AO51" s="28">
        <f t="shared" si="45"/>
        <v>1924660.9552538579</v>
      </c>
      <c r="AP51" s="28">
        <f t="shared" si="45"/>
        <v>1857043.5234331209</v>
      </c>
      <c r="AQ51" s="28">
        <f t="shared" si="45"/>
        <v>1791801.6357691621</v>
      </c>
      <c r="AR51" s="28">
        <f t="shared" si="45"/>
        <v>1834699.9058350483</v>
      </c>
      <c r="AS51" s="28">
        <f t="shared" si="45"/>
        <v>1770242.9969671948</v>
      </c>
      <c r="AT51" s="28">
        <f t="shared" si="45"/>
        <v>1742908.7718004822</v>
      </c>
      <c r="AU51" s="19"/>
      <c r="AV51" s="27">
        <f t="shared" si="6"/>
        <v>6</v>
      </c>
      <c r="AW51" s="19"/>
      <c r="AX51" s="46">
        <f t="shared" si="41"/>
        <v>320433.26148322347</v>
      </c>
    </row>
    <row r="52" spans="1:50" x14ac:dyDescent="0.2">
      <c r="A52">
        <f t="shared" si="7"/>
        <v>38</v>
      </c>
      <c r="C52" s="30">
        <f>IF(C$13&lt;=alternative_projection_initial_period,VLOOKUP(Data!B40,alternative_projection,3,TRUE),VLOOKUP(Data!B40,original_projection,3,TRUE))</f>
        <v>0.04</v>
      </c>
      <c r="D52" s="30">
        <f>IF(D$13&lt;=alternative_projection_initial_period,VLOOKUP(Data!C40,alternative_projection,3,TRUE),VLOOKUP(Data!C40,original_projection,3,TRUE))</f>
        <v>0.1</v>
      </c>
      <c r="E52" s="30">
        <f>IF(E$13&lt;=alternative_projection_initial_period,VLOOKUP(Data!D40,alternative_projection,3,TRUE),VLOOKUP(Data!D40,original_projection,3,TRUE))</f>
        <v>0</v>
      </c>
      <c r="F52" s="30">
        <f>IF(F$13&lt;=alternative_projection_initial_period,VLOOKUP(Data!E40,alternative_projection,3,TRUE),VLOOKUP(Data!E40,original_projection,3,TRUE))</f>
        <v>0</v>
      </c>
      <c r="G52" s="30">
        <f>IF(G$13&lt;=alternative_projection_initial_period,VLOOKUP(Data!F40,alternative_projection,3,TRUE),VLOOKUP(Data!F40,original_projection,3,TRUE))</f>
        <v>0.04</v>
      </c>
      <c r="H52" s="30">
        <f>IF(H$13&lt;=alternative_projection_initial_period,VLOOKUP(Data!G40,alternative_projection,3,TRUE),VLOOKUP(Data!G40,original_projection,3,TRUE))</f>
        <v>-0.01</v>
      </c>
      <c r="I52" s="30">
        <f>IF(I$13&lt;=alternative_projection_initial_period,VLOOKUP(Data!H40,alternative_projection,3,TRUE),VLOOKUP(Data!H40,original_projection,3,TRUE))</f>
        <v>0</v>
      </c>
      <c r="J52" s="30">
        <f>IF(J$13&lt;=alternative_projection_initial_period,VLOOKUP(Data!I40,alternative_projection,3,TRUE),VLOOKUP(Data!I40,original_projection,3,TRUE))</f>
        <v>0</v>
      </c>
      <c r="K52" s="30">
        <f>IF(K$13&lt;=alternative_projection_initial_period,VLOOKUP(Data!J40,alternative_projection,3,TRUE),VLOOKUP(Data!J40,original_projection,3,TRUE))</f>
        <v>0.02</v>
      </c>
      <c r="L52" s="30">
        <f>IF(L$13&lt;=alternative_projection_initial_period,VLOOKUP(Data!K40,alternative_projection,3,TRUE),VLOOKUP(Data!K40,original_projection,3,TRUE))</f>
        <v>-0.01</v>
      </c>
      <c r="M52" s="30">
        <f>IF(M$13&lt;=alternative_projection_initial_period,VLOOKUP(Data!L40,alternative_projection,3,TRUE),VLOOKUP(Data!L40,original_projection,3,TRUE))</f>
        <v>-0.01</v>
      </c>
      <c r="N52" s="30">
        <f>IF(N$13&lt;=alternative_projection_initial_period,VLOOKUP(Data!M40,alternative_projection,3,TRUE),VLOOKUP(Data!M40,original_projection,3,TRUE))</f>
        <v>-0.02</v>
      </c>
      <c r="O52" s="30">
        <f>IF(O$13&lt;=alternative_projection_initial_period,VLOOKUP(Data!N40,alternative_projection,3,TRUE),VLOOKUP(Data!N40,original_projection,3,TRUE))</f>
        <v>0.04</v>
      </c>
      <c r="P52" s="30">
        <f>IF(P$13&lt;=alternative_projection_initial_period,VLOOKUP(Data!O40,alternative_projection,3,TRUE),VLOOKUP(Data!O40,original_projection,3,TRUE))</f>
        <v>-0.02</v>
      </c>
      <c r="Q52" s="30">
        <f>IF(Q$13&lt;=alternative_projection_initial_period,VLOOKUP(Data!P40,alternative_projection,3,TRUE),VLOOKUP(Data!P40,original_projection,3,TRUE))</f>
        <v>0.02</v>
      </c>
      <c r="R52" s="30">
        <f>IF(R$13&lt;=alternative_projection_initial_period,VLOOKUP(Data!Q40,alternative_projection,3,TRUE),VLOOKUP(Data!Q40,original_projection,3,TRUE))</f>
        <v>0.04</v>
      </c>
      <c r="S52" s="30">
        <f>IF(S$13&lt;=alternative_projection_initial_period,VLOOKUP(Data!R40,alternative_projection,3,TRUE),VLOOKUP(Data!R40,original_projection,3,TRUE))</f>
        <v>-0.02</v>
      </c>
      <c r="T52" s="30">
        <f>IF(T$13&lt;=alternative_projection_initial_period,VLOOKUP(Data!S40,alternative_projection,3,TRUE),VLOOKUP(Data!S40,original_projection,3,TRUE))</f>
        <v>0.04</v>
      </c>
      <c r="U52" s="30">
        <f>IF(U$13&lt;=alternative_projection_initial_period,VLOOKUP(Data!T40,alternative_projection,3,TRUE),VLOOKUP(Data!T40,original_projection,3,TRUE))</f>
        <v>-0.02</v>
      </c>
      <c r="V52" s="30">
        <f>IF(V$13&lt;=alternative_projection_initial_period,VLOOKUP(Data!U40,alternative_projection,3,TRUE),VLOOKUP(Data!U40,original_projection,3,TRUE))</f>
        <v>-0.02</v>
      </c>
      <c r="X52">
        <f t="shared" si="8"/>
        <v>38</v>
      </c>
      <c r="Z52" s="31">
        <f t="shared" si="39"/>
        <v>2500000</v>
      </c>
      <c r="AA52" s="28">
        <f t="shared" ref="AA52:AT52" si="46">Z52*(1+C52)*(1-$AA$9)</f>
        <v>2559853.5423920844</v>
      </c>
      <c r="AB52" s="28">
        <f t="shared" si="46"/>
        <v>2772359.6824411671</v>
      </c>
      <c r="AC52" s="28">
        <f t="shared" si="46"/>
        <v>2729551.8284161598</v>
      </c>
      <c r="AD52" s="28">
        <f t="shared" si="46"/>
        <v>2687404.96812073</v>
      </c>
      <c r="AE52" s="28">
        <f t="shared" si="46"/>
        <v>2751745.250994375</v>
      </c>
      <c r="AF52" s="28">
        <f t="shared" si="46"/>
        <v>2682163.1462436002</v>
      </c>
      <c r="AG52" s="28">
        <f t="shared" si="46"/>
        <v>2640748.0119942995</v>
      </c>
      <c r="AH52" s="28">
        <f t="shared" si="46"/>
        <v>2599972.366564793</v>
      </c>
      <c r="AI52" s="28">
        <f t="shared" si="46"/>
        <v>2611022.8623561016</v>
      </c>
      <c r="AJ52" s="28">
        <f t="shared" si="46"/>
        <v>2544999.1393208834</v>
      </c>
      <c r="AK52" s="28">
        <f t="shared" si="46"/>
        <v>2480644.9275206216</v>
      </c>
      <c r="AL52" s="28">
        <f t="shared" si="46"/>
        <v>2393494.596549233</v>
      </c>
      <c r="AM52" s="28">
        <f t="shared" si="46"/>
        <v>2450798.248669147</v>
      </c>
      <c r="AN52" s="28">
        <f t="shared" si="46"/>
        <v>2364696.4949896736</v>
      </c>
      <c r="AO52" s="28">
        <f t="shared" si="46"/>
        <v>2374747.0128342658</v>
      </c>
      <c r="AP52" s="28">
        <f t="shared" si="46"/>
        <v>2431601.8212355264</v>
      </c>
      <c r="AQ52" s="28">
        <f t="shared" si="46"/>
        <v>2346174.4788697194</v>
      </c>
      <c r="AR52" s="28">
        <f t="shared" si="46"/>
        <v>2402345.2203218215</v>
      </c>
      <c r="AS52" s="28">
        <f t="shared" si="46"/>
        <v>2317945.7245552759</v>
      </c>
      <c r="AT52" s="28">
        <f t="shared" si="46"/>
        <v>2236511.362536116</v>
      </c>
      <c r="AU52" s="19"/>
      <c r="AV52" s="27">
        <f t="shared" si="6"/>
        <v>105</v>
      </c>
      <c r="AW52" s="19"/>
      <c r="AX52" s="46">
        <f t="shared" si="41"/>
        <v>380696.07571984065</v>
      </c>
    </row>
    <row r="53" spans="1:50" x14ac:dyDescent="0.2">
      <c r="A53">
        <f t="shared" si="7"/>
        <v>39</v>
      </c>
      <c r="C53" s="30">
        <f>IF(C$13&lt;=alternative_projection_initial_period,VLOOKUP(Data!B41,alternative_projection,3,TRUE),VLOOKUP(Data!B41,original_projection,3,TRUE))</f>
        <v>-0.04</v>
      </c>
      <c r="D53" s="30">
        <f>IF(D$13&lt;=alternative_projection_initial_period,VLOOKUP(Data!C41,alternative_projection,3,TRUE),VLOOKUP(Data!C41,original_projection,3,TRUE))</f>
        <v>-0.04</v>
      </c>
      <c r="E53" s="30">
        <f>IF(E$13&lt;=alternative_projection_initial_period,VLOOKUP(Data!D41,alternative_projection,3,TRUE),VLOOKUP(Data!D41,original_projection,3,TRUE))</f>
        <v>0</v>
      </c>
      <c r="F53" s="30">
        <f>IF(F$13&lt;=alternative_projection_initial_period,VLOOKUP(Data!E41,alternative_projection,3,TRUE),VLOOKUP(Data!E41,original_projection,3,TRUE))</f>
        <v>0</v>
      </c>
      <c r="G53" s="30">
        <f>IF(G$13&lt;=alternative_projection_initial_period,VLOOKUP(Data!F41,alternative_projection,3,TRUE),VLOOKUP(Data!F41,original_projection,3,TRUE))</f>
        <v>0.1</v>
      </c>
      <c r="H53" s="30">
        <f>IF(H$13&lt;=alternative_projection_initial_period,VLOOKUP(Data!G41,alternative_projection,3,TRUE),VLOOKUP(Data!G41,original_projection,3,TRUE))</f>
        <v>-0.02</v>
      </c>
      <c r="I53" s="30">
        <f>IF(I$13&lt;=alternative_projection_initial_period,VLOOKUP(Data!H41,alternative_projection,3,TRUE),VLOOKUP(Data!H41,original_projection,3,TRUE))</f>
        <v>0.04</v>
      </c>
      <c r="J53" s="30">
        <f>IF(J$13&lt;=alternative_projection_initial_period,VLOOKUP(Data!I41,alternative_projection,3,TRUE),VLOOKUP(Data!I41,original_projection,3,TRUE))</f>
        <v>0.04</v>
      </c>
      <c r="K53" s="30">
        <f>IF(K$13&lt;=alternative_projection_initial_period,VLOOKUP(Data!J41,alternative_projection,3,TRUE),VLOOKUP(Data!J41,original_projection,3,TRUE))</f>
        <v>0.04</v>
      </c>
      <c r="L53" s="30">
        <f>IF(L$13&lt;=alternative_projection_initial_period,VLOOKUP(Data!K41,alternative_projection,3,TRUE),VLOOKUP(Data!K41,original_projection,3,TRUE))</f>
        <v>0.04</v>
      </c>
      <c r="M53" s="30">
        <f>IF(M$13&lt;=alternative_projection_initial_period,VLOOKUP(Data!L41,alternative_projection,3,TRUE),VLOOKUP(Data!L41,original_projection,3,TRUE))</f>
        <v>0.04</v>
      </c>
      <c r="N53" s="30">
        <f>IF(N$13&lt;=alternative_projection_initial_period,VLOOKUP(Data!M41,alternative_projection,3,TRUE),VLOOKUP(Data!M41,original_projection,3,TRUE))</f>
        <v>0.04</v>
      </c>
      <c r="O53" s="30">
        <f>IF(O$13&lt;=alternative_projection_initial_period,VLOOKUP(Data!N41,alternative_projection,3,TRUE),VLOOKUP(Data!N41,original_projection,3,TRUE))</f>
        <v>0</v>
      </c>
      <c r="P53" s="30">
        <f>IF(P$13&lt;=alternative_projection_initial_period,VLOOKUP(Data!O41,alternative_projection,3,TRUE),VLOOKUP(Data!O41,original_projection,3,TRUE))</f>
        <v>0</v>
      </c>
      <c r="Q53" s="30">
        <f>IF(Q$13&lt;=alternative_projection_initial_period,VLOOKUP(Data!P41,alternative_projection,3,TRUE),VLOOKUP(Data!P41,original_projection,3,TRUE))</f>
        <v>-0.02</v>
      </c>
      <c r="R53" s="30">
        <f>IF(R$13&lt;=alternative_projection_initial_period,VLOOKUP(Data!Q41,alternative_projection,3,TRUE),VLOOKUP(Data!Q41,original_projection,3,TRUE))</f>
        <v>0.04</v>
      </c>
      <c r="S53" s="30">
        <f>IF(S$13&lt;=alternative_projection_initial_period,VLOOKUP(Data!R41,alternative_projection,3,TRUE),VLOOKUP(Data!R41,original_projection,3,TRUE))</f>
        <v>-0.02</v>
      </c>
      <c r="T53" s="30">
        <f>IF(T$13&lt;=alternative_projection_initial_period,VLOOKUP(Data!S41,alternative_projection,3,TRUE),VLOOKUP(Data!S41,original_projection,3,TRUE))</f>
        <v>0.02</v>
      </c>
      <c r="U53" s="30">
        <f>IF(U$13&lt;=alternative_projection_initial_period,VLOOKUP(Data!T41,alternative_projection,3,TRUE),VLOOKUP(Data!T41,original_projection,3,TRUE))</f>
        <v>0.02</v>
      </c>
      <c r="V53" s="30">
        <f>IF(V$13&lt;=alternative_projection_initial_period,VLOOKUP(Data!U41,alternative_projection,3,TRUE),VLOOKUP(Data!U41,original_projection,3,TRUE))</f>
        <v>0.04</v>
      </c>
      <c r="X53">
        <f t="shared" si="8"/>
        <v>39</v>
      </c>
      <c r="Z53" s="31">
        <f t="shared" si="39"/>
        <v>2500000</v>
      </c>
      <c r="AA53" s="28">
        <f t="shared" ref="AA53:AT53" si="47">Z53*(1+C53)*(1-$AA$9)</f>
        <v>2362941.7314388473</v>
      </c>
      <c r="AB53" s="28">
        <f t="shared" si="47"/>
        <v>2233397.4504700871</v>
      </c>
      <c r="AC53" s="28">
        <f t="shared" si="47"/>
        <v>2198911.6827520393</v>
      </c>
      <c r="AD53" s="28">
        <f t="shared" si="47"/>
        <v>2164958.4078846718</v>
      </c>
      <c r="AE53" s="28">
        <f t="shared" si="47"/>
        <v>2344682.3440425443</v>
      </c>
      <c r="AF53" s="28">
        <f t="shared" si="47"/>
        <v>2262308.6677299435</v>
      </c>
      <c r="AG53" s="28">
        <f t="shared" si="47"/>
        <v>2316471.5428291252</v>
      </c>
      <c r="AH53" s="28">
        <f t="shared" si="47"/>
        <v>2371931.1539046373</v>
      </c>
      <c r="AI53" s="28">
        <f t="shared" si="47"/>
        <v>2428718.546653172</v>
      </c>
      <c r="AJ53" s="28">
        <f t="shared" si="47"/>
        <v>2486865.5100493911</v>
      </c>
      <c r="AK53" s="28">
        <f t="shared" si="47"/>
        <v>2546404.5941410526</v>
      </c>
      <c r="AL53" s="28">
        <f t="shared" si="47"/>
        <v>2607369.1282701809</v>
      </c>
      <c r="AM53" s="28">
        <f t="shared" si="47"/>
        <v>2567108.8843562244</v>
      </c>
      <c r="AN53" s="28">
        <f t="shared" si="47"/>
        <v>2527470.2966636433</v>
      </c>
      <c r="AO53" s="28">
        <f t="shared" si="47"/>
        <v>2438674.8909081137</v>
      </c>
      <c r="AP53" s="28">
        <f t="shared" si="47"/>
        <v>2497060.2232935061</v>
      </c>
      <c r="AQ53" s="28">
        <f t="shared" si="47"/>
        <v>2409333.1880772943</v>
      </c>
      <c r="AR53" s="28">
        <f t="shared" si="47"/>
        <v>2419573.422395587</v>
      </c>
      <c r="AS53" s="28">
        <f t="shared" si="47"/>
        <v>2429857.1801250093</v>
      </c>
      <c r="AT53" s="28">
        <f t="shared" si="47"/>
        <v>2488031.4040199383</v>
      </c>
      <c r="AU53" s="19"/>
      <c r="AV53" s="27">
        <f t="shared" si="6"/>
        <v>166</v>
      </c>
      <c r="AW53" s="19"/>
      <c r="AX53" s="46">
        <f t="shared" si="41"/>
        <v>363491.71473555418</v>
      </c>
    </row>
    <row r="54" spans="1:50" x14ac:dyDescent="0.2">
      <c r="A54">
        <f t="shared" si="7"/>
        <v>40</v>
      </c>
      <c r="C54" s="30">
        <f>IF(C$13&lt;=alternative_projection_initial_period,VLOOKUP(Data!B42,alternative_projection,3,TRUE),VLOOKUP(Data!B42,original_projection,3,TRUE))</f>
        <v>0</v>
      </c>
      <c r="D54" s="30">
        <f>IF(D$13&lt;=alternative_projection_initial_period,VLOOKUP(Data!C42,alternative_projection,3,TRUE),VLOOKUP(Data!C42,original_projection,3,TRUE))</f>
        <v>0.04</v>
      </c>
      <c r="E54" s="30">
        <f>IF(E$13&lt;=alternative_projection_initial_period,VLOOKUP(Data!D42,alternative_projection,3,TRUE),VLOOKUP(Data!D42,original_projection,3,TRUE))</f>
        <v>-0.04</v>
      </c>
      <c r="F54" s="30">
        <f>IF(F$13&lt;=alternative_projection_initial_period,VLOOKUP(Data!E42,alternative_projection,3,TRUE),VLOOKUP(Data!E42,original_projection,3,TRUE))</f>
        <v>0.04</v>
      </c>
      <c r="G54" s="30">
        <f>IF(G$13&lt;=alternative_projection_initial_period,VLOOKUP(Data!F42,alternative_projection,3,TRUE),VLOOKUP(Data!F42,original_projection,3,TRUE))</f>
        <v>0.04</v>
      </c>
      <c r="H54" s="30">
        <f>IF(H$13&lt;=alternative_projection_initial_period,VLOOKUP(Data!G42,alternative_projection,3,TRUE),VLOOKUP(Data!G42,original_projection,3,TRUE))</f>
        <v>0.02</v>
      </c>
      <c r="I54" s="30">
        <f>IF(I$13&lt;=alternative_projection_initial_period,VLOOKUP(Data!H42,alternative_projection,3,TRUE),VLOOKUP(Data!H42,original_projection,3,TRUE))</f>
        <v>-0.02</v>
      </c>
      <c r="J54" s="30">
        <f>IF(J$13&lt;=alternative_projection_initial_period,VLOOKUP(Data!I42,alternative_projection,3,TRUE),VLOOKUP(Data!I42,original_projection,3,TRUE))</f>
        <v>-0.02</v>
      </c>
      <c r="K54" s="30">
        <f>IF(K$13&lt;=alternative_projection_initial_period,VLOOKUP(Data!J42,alternative_projection,3,TRUE),VLOOKUP(Data!J42,original_projection,3,TRUE))</f>
        <v>-0.01</v>
      </c>
      <c r="L54" s="30">
        <f>IF(L$13&lt;=alternative_projection_initial_period,VLOOKUP(Data!K42,alternative_projection,3,TRUE),VLOOKUP(Data!K42,original_projection,3,TRUE))</f>
        <v>0</v>
      </c>
      <c r="M54" s="30">
        <f>IF(M$13&lt;=alternative_projection_initial_period,VLOOKUP(Data!L42,alternative_projection,3,TRUE),VLOOKUP(Data!L42,original_projection,3,TRUE))</f>
        <v>-0.01</v>
      </c>
      <c r="N54" s="30">
        <f>IF(N$13&lt;=alternative_projection_initial_period,VLOOKUP(Data!M42,alternative_projection,3,TRUE),VLOOKUP(Data!M42,original_projection,3,TRUE))</f>
        <v>-0.01</v>
      </c>
      <c r="O54" s="30">
        <f>IF(O$13&lt;=alternative_projection_initial_period,VLOOKUP(Data!N42,alternative_projection,3,TRUE),VLOOKUP(Data!N42,original_projection,3,TRUE))</f>
        <v>0.02</v>
      </c>
      <c r="P54" s="30">
        <f>IF(P$13&lt;=alternative_projection_initial_period,VLOOKUP(Data!O42,alternative_projection,3,TRUE),VLOOKUP(Data!O42,original_projection,3,TRUE))</f>
        <v>-0.02</v>
      </c>
      <c r="Q54" s="30">
        <f>IF(Q$13&lt;=alternative_projection_initial_period,VLOOKUP(Data!P42,alternative_projection,3,TRUE),VLOOKUP(Data!P42,original_projection,3,TRUE))</f>
        <v>-0.02</v>
      </c>
      <c r="R54" s="30">
        <f>IF(R$13&lt;=alternative_projection_initial_period,VLOOKUP(Data!Q42,alternative_projection,3,TRUE),VLOOKUP(Data!Q42,original_projection,3,TRUE))</f>
        <v>0</v>
      </c>
      <c r="S54" s="30">
        <f>IF(S$13&lt;=alternative_projection_initial_period,VLOOKUP(Data!R42,alternative_projection,3,TRUE),VLOOKUP(Data!R42,original_projection,3,TRUE))</f>
        <v>-0.01</v>
      </c>
      <c r="T54" s="30">
        <f>IF(T$13&lt;=alternative_projection_initial_period,VLOOKUP(Data!S42,alternative_projection,3,TRUE),VLOOKUP(Data!S42,original_projection,3,TRUE))</f>
        <v>-0.02</v>
      </c>
      <c r="U54" s="30">
        <f>IF(U$13&lt;=alternative_projection_initial_period,VLOOKUP(Data!T42,alternative_projection,3,TRUE),VLOOKUP(Data!T42,original_projection,3,TRUE))</f>
        <v>0</v>
      </c>
      <c r="V54" s="30">
        <f>IF(V$13&lt;=alternative_projection_initial_period,VLOOKUP(Data!U42,alternative_projection,3,TRUE),VLOOKUP(Data!U42,original_projection,3,TRUE))</f>
        <v>-0.02</v>
      </c>
      <c r="X54">
        <f t="shared" si="8"/>
        <v>40</v>
      </c>
      <c r="Z54" s="31">
        <f t="shared" si="39"/>
        <v>2500000</v>
      </c>
      <c r="AA54" s="28">
        <f t="shared" ref="AA54:AT54" si="48">Z54*(1+C54)*(1-$AA$9)</f>
        <v>2461397.6369154658</v>
      </c>
      <c r="AB54" s="28">
        <f t="shared" si="48"/>
        <v>2520326.9840374244</v>
      </c>
      <c r="AC54" s="28">
        <f t="shared" si="48"/>
        <v>2382154.3229813757</v>
      </c>
      <c r="AD54" s="28">
        <f t="shared" si="48"/>
        <v>2439186.4728833972</v>
      </c>
      <c r="AE54" s="28">
        <f t="shared" si="48"/>
        <v>2497584.0532661676</v>
      </c>
      <c r="AF54" s="28">
        <f t="shared" si="48"/>
        <v>2508199.374576495</v>
      </c>
      <c r="AG54" s="28">
        <f t="shared" si="48"/>
        <v>2420080.9972902103</v>
      </c>
      <c r="AH54" s="28">
        <f t="shared" si="48"/>
        <v>2335058.4059666661</v>
      </c>
      <c r="AI54" s="28">
        <f t="shared" si="48"/>
        <v>2276012.8680323544</v>
      </c>
      <c r="AJ54" s="28">
        <f t="shared" si="48"/>
        <v>2240869.0779856117</v>
      </c>
      <c r="AK54" s="28">
        <f t="shared" si="48"/>
        <v>2184205.2618635264</v>
      </c>
      <c r="AL54" s="28">
        <f t="shared" si="48"/>
        <v>2128974.2773553273</v>
      </c>
      <c r="AM54" s="28">
        <f t="shared" si="48"/>
        <v>2138022.9201771757</v>
      </c>
      <c r="AN54" s="28">
        <f t="shared" si="48"/>
        <v>2062909.6288509199</v>
      </c>
      <c r="AO54" s="28">
        <f t="shared" si="48"/>
        <v>1990435.2271645353</v>
      </c>
      <c r="AP54" s="28">
        <f t="shared" si="48"/>
        <v>1959701.0258304342</v>
      </c>
      <c r="AQ54" s="28">
        <f t="shared" si="48"/>
        <v>1910146.9757197786</v>
      </c>
      <c r="AR54" s="28">
        <f t="shared" si="48"/>
        <v>1843039.4508615716</v>
      </c>
      <c r="AS54" s="28">
        <f t="shared" si="48"/>
        <v>1814581.17963706</v>
      </c>
      <c r="AT54" s="28">
        <f t="shared" si="48"/>
        <v>1750831.0843995756</v>
      </c>
      <c r="AU54" s="19"/>
      <c r="AV54" s="27">
        <f t="shared" si="6"/>
        <v>8</v>
      </c>
      <c r="AW54" s="19"/>
      <c r="AX54" s="46">
        <f t="shared" si="41"/>
        <v>331463.85812943376</v>
      </c>
    </row>
    <row r="55" spans="1:50" x14ac:dyDescent="0.2">
      <c r="A55">
        <f t="shared" si="7"/>
        <v>41</v>
      </c>
      <c r="C55" s="30">
        <f>IF(C$13&lt;=alternative_projection_initial_period,VLOOKUP(Data!B43,alternative_projection,3,TRUE),VLOOKUP(Data!B43,original_projection,3,TRUE))</f>
        <v>0.04</v>
      </c>
      <c r="D55" s="30">
        <f>IF(D$13&lt;=alternative_projection_initial_period,VLOOKUP(Data!C43,alternative_projection,3,TRUE),VLOOKUP(Data!C43,original_projection,3,TRUE))</f>
        <v>-0.04</v>
      </c>
      <c r="E55" s="30">
        <f>IF(E$13&lt;=alternative_projection_initial_period,VLOOKUP(Data!D43,alternative_projection,3,TRUE),VLOOKUP(Data!D43,original_projection,3,TRUE))</f>
        <v>0.02</v>
      </c>
      <c r="F55" s="30">
        <f>IF(F$13&lt;=alternative_projection_initial_period,VLOOKUP(Data!E43,alternative_projection,3,TRUE),VLOOKUP(Data!E43,original_projection,3,TRUE))</f>
        <v>0</v>
      </c>
      <c r="G55" s="30">
        <f>IF(G$13&lt;=alternative_projection_initial_period,VLOOKUP(Data!F43,alternative_projection,3,TRUE),VLOOKUP(Data!F43,original_projection,3,TRUE))</f>
        <v>0</v>
      </c>
      <c r="H55" s="30">
        <f>IF(H$13&lt;=alternative_projection_initial_period,VLOOKUP(Data!G43,alternative_projection,3,TRUE),VLOOKUP(Data!G43,original_projection,3,TRUE))</f>
        <v>0.04</v>
      </c>
      <c r="I55" s="30">
        <f>IF(I$13&lt;=alternative_projection_initial_period,VLOOKUP(Data!H43,alternative_projection,3,TRUE),VLOOKUP(Data!H43,original_projection,3,TRUE))</f>
        <v>0</v>
      </c>
      <c r="J55" s="30">
        <f>IF(J$13&lt;=alternative_projection_initial_period,VLOOKUP(Data!I43,alternative_projection,3,TRUE),VLOOKUP(Data!I43,original_projection,3,TRUE))</f>
        <v>0.04</v>
      </c>
      <c r="K55" s="30">
        <f>IF(K$13&lt;=alternative_projection_initial_period,VLOOKUP(Data!J43,alternative_projection,3,TRUE),VLOOKUP(Data!J43,original_projection,3,TRUE))</f>
        <v>0</v>
      </c>
      <c r="L55" s="30">
        <f>IF(L$13&lt;=alternative_projection_initial_period,VLOOKUP(Data!K43,alternative_projection,3,TRUE),VLOOKUP(Data!K43,original_projection,3,TRUE))</f>
        <v>0</v>
      </c>
      <c r="M55" s="30">
        <f>IF(M$13&lt;=alternative_projection_initial_period,VLOOKUP(Data!L43,alternative_projection,3,TRUE),VLOOKUP(Data!L43,original_projection,3,TRUE))</f>
        <v>-0.01</v>
      </c>
      <c r="N55" s="30">
        <f>IF(N$13&lt;=alternative_projection_initial_period,VLOOKUP(Data!M43,alternative_projection,3,TRUE),VLOOKUP(Data!M43,original_projection,3,TRUE))</f>
        <v>-0.02</v>
      </c>
      <c r="O55" s="30">
        <f>IF(O$13&lt;=alternative_projection_initial_period,VLOOKUP(Data!N43,alternative_projection,3,TRUE),VLOOKUP(Data!N43,original_projection,3,TRUE))</f>
        <v>-0.01</v>
      </c>
      <c r="P55" s="30">
        <f>IF(P$13&lt;=alternative_projection_initial_period,VLOOKUP(Data!O43,alternative_projection,3,TRUE),VLOOKUP(Data!O43,original_projection,3,TRUE))</f>
        <v>0.02</v>
      </c>
      <c r="Q55" s="30">
        <f>IF(Q$13&lt;=alternative_projection_initial_period,VLOOKUP(Data!P43,alternative_projection,3,TRUE),VLOOKUP(Data!P43,original_projection,3,TRUE))</f>
        <v>0.02</v>
      </c>
      <c r="R55" s="30">
        <f>IF(R$13&lt;=alternative_projection_initial_period,VLOOKUP(Data!Q43,alternative_projection,3,TRUE),VLOOKUP(Data!Q43,original_projection,3,TRUE))</f>
        <v>0.02</v>
      </c>
      <c r="S55" s="30">
        <f>IF(S$13&lt;=alternative_projection_initial_period,VLOOKUP(Data!R43,alternative_projection,3,TRUE),VLOOKUP(Data!R43,original_projection,3,TRUE))</f>
        <v>-0.02</v>
      </c>
      <c r="T55" s="30">
        <f>IF(T$13&lt;=alternative_projection_initial_period,VLOOKUP(Data!S43,alternative_projection,3,TRUE),VLOOKUP(Data!S43,original_projection,3,TRUE))</f>
        <v>0.04</v>
      </c>
      <c r="U55" s="30">
        <f>IF(U$13&lt;=alternative_projection_initial_period,VLOOKUP(Data!T43,alternative_projection,3,TRUE),VLOOKUP(Data!T43,original_projection,3,TRUE))</f>
        <v>0.04</v>
      </c>
      <c r="V55" s="30">
        <f>IF(V$13&lt;=alternative_projection_initial_period,VLOOKUP(Data!U43,alternative_projection,3,TRUE),VLOOKUP(Data!U43,original_projection,3,TRUE))</f>
        <v>0.02</v>
      </c>
      <c r="X55">
        <f t="shared" si="8"/>
        <v>41</v>
      </c>
      <c r="Z55" s="31">
        <f t="shared" si="39"/>
        <v>2500000</v>
      </c>
      <c r="AA55" s="28">
        <f t="shared" ref="AA55:AT55" si="49">Z55*(1+C55)*(1-$AA$9)</f>
        <v>2559853.5423920844</v>
      </c>
      <c r="AB55" s="28">
        <f t="shared" si="49"/>
        <v>2419513.9046759275</v>
      </c>
      <c r="AC55" s="28">
        <f t="shared" si="49"/>
        <v>2429797.4094410036</v>
      </c>
      <c r="AD55" s="28">
        <f t="shared" si="49"/>
        <v>2392279.0407125629</v>
      </c>
      <c r="AE55" s="28">
        <f t="shared" si="49"/>
        <v>2355339.9910609201</v>
      </c>
      <c r="AF55" s="28">
        <f t="shared" si="49"/>
        <v>2411730.1678620148</v>
      </c>
      <c r="AG55" s="28">
        <f t="shared" si="49"/>
        <v>2374490.7744213212</v>
      </c>
      <c r="AH55" s="28">
        <f t="shared" si="49"/>
        <v>2431339.4481118973</v>
      </c>
      <c r="AI55" s="28">
        <f t="shared" si="49"/>
        <v>2393797.2688487908</v>
      </c>
      <c r="AJ55" s="28">
        <f t="shared" si="49"/>
        <v>2356834.7763196439</v>
      </c>
      <c r="AK55" s="28">
        <f t="shared" si="49"/>
        <v>2297238.5894172112</v>
      </c>
      <c r="AL55" s="28">
        <f t="shared" si="49"/>
        <v>2216531.7130856365</v>
      </c>
      <c r="AM55" s="28">
        <f t="shared" si="49"/>
        <v>2160483.3046119213</v>
      </c>
      <c r="AN55" s="28">
        <f t="shared" si="49"/>
        <v>2169665.8682313766</v>
      </c>
      <c r="AO55" s="28">
        <f t="shared" si="49"/>
        <v>2178887.4599120282</v>
      </c>
      <c r="AP55" s="28">
        <f t="shared" si="49"/>
        <v>2188148.2455323408</v>
      </c>
      <c r="AQ55" s="28">
        <f t="shared" si="49"/>
        <v>2111273.9449434183</v>
      </c>
      <c r="AR55" s="28">
        <f t="shared" si="49"/>
        <v>2161820.8347694082</v>
      </c>
      <c r="AS55" s="28">
        <f t="shared" si="49"/>
        <v>2213577.8887605933</v>
      </c>
      <c r="AT55" s="28">
        <f t="shared" si="49"/>
        <v>2222986.1168856495</v>
      </c>
      <c r="AU55" s="19"/>
      <c r="AV55" s="27">
        <f t="shared" si="6"/>
        <v>101</v>
      </c>
      <c r="AW55" s="19"/>
      <c r="AX55" s="46">
        <f t="shared" si="41"/>
        <v>347951.56390424998</v>
      </c>
    </row>
    <row r="56" spans="1:50" x14ac:dyDescent="0.2">
      <c r="A56">
        <f t="shared" si="7"/>
        <v>42</v>
      </c>
      <c r="C56" s="30">
        <f>IF(C$13&lt;=alternative_projection_initial_period,VLOOKUP(Data!B44,alternative_projection,3,TRUE),VLOOKUP(Data!B44,original_projection,3,TRUE))</f>
        <v>0.02</v>
      </c>
      <c r="D56" s="30">
        <f>IF(D$13&lt;=alternative_projection_initial_period,VLOOKUP(Data!C44,alternative_projection,3,TRUE),VLOOKUP(Data!C44,original_projection,3,TRUE))</f>
        <v>-0.04</v>
      </c>
      <c r="E56" s="30">
        <f>IF(E$13&lt;=alternative_projection_initial_period,VLOOKUP(Data!D44,alternative_projection,3,TRUE),VLOOKUP(Data!D44,original_projection,3,TRUE))</f>
        <v>0.02</v>
      </c>
      <c r="F56" s="30">
        <f>IF(F$13&lt;=alternative_projection_initial_period,VLOOKUP(Data!E44,alternative_projection,3,TRUE),VLOOKUP(Data!E44,original_projection,3,TRUE))</f>
        <v>0</v>
      </c>
      <c r="G56" s="30">
        <f>IF(G$13&lt;=alternative_projection_initial_period,VLOOKUP(Data!F44,alternative_projection,3,TRUE),VLOOKUP(Data!F44,original_projection,3,TRUE))</f>
        <v>0.02</v>
      </c>
      <c r="H56" s="30">
        <f>IF(H$13&lt;=alternative_projection_initial_period,VLOOKUP(Data!G44,alternative_projection,3,TRUE),VLOOKUP(Data!G44,original_projection,3,TRUE))</f>
        <v>0.04</v>
      </c>
      <c r="I56" s="30">
        <f>IF(I$13&lt;=alternative_projection_initial_period,VLOOKUP(Data!H44,alternative_projection,3,TRUE),VLOOKUP(Data!H44,original_projection,3,TRUE))</f>
        <v>-0.01</v>
      </c>
      <c r="J56" s="30">
        <f>IF(J$13&lt;=alternative_projection_initial_period,VLOOKUP(Data!I44,alternative_projection,3,TRUE),VLOOKUP(Data!I44,original_projection,3,TRUE))</f>
        <v>0</v>
      </c>
      <c r="K56" s="30">
        <f>IF(K$13&lt;=alternative_projection_initial_period,VLOOKUP(Data!J44,alternative_projection,3,TRUE),VLOOKUP(Data!J44,original_projection,3,TRUE))</f>
        <v>-0.01</v>
      </c>
      <c r="L56" s="30">
        <f>IF(L$13&lt;=alternative_projection_initial_period,VLOOKUP(Data!K44,alternative_projection,3,TRUE),VLOOKUP(Data!K44,original_projection,3,TRUE))</f>
        <v>-0.01</v>
      </c>
      <c r="M56" s="30">
        <f>IF(M$13&lt;=alternative_projection_initial_period,VLOOKUP(Data!L44,alternative_projection,3,TRUE),VLOOKUP(Data!L44,original_projection,3,TRUE))</f>
        <v>-0.01</v>
      </c>
      <c r="N56" s="30">
        <f>IF(N$13&lt;=alternative_projection_initial_period,VLOOKUP(Data!M44,alternative_projection,3,TRUE),VLOOKUP(Data!M44,original_projection,3,TRUE))</f>
        <v>0.02</v>
      </c>
      <c r="O56" s="30">
        <f>IF(O$13&lt;=alternative_projection_initial_period,VLOOKUP(Data!N44,alternative_projection,3,TRUE),VLOOKUP(Data!N44,original_projection,3,TRUE))</f>
        <v>-0.01</v>
      </c>
      <c r="P56" s="30">
        <f>IF(P$13&lt;=alternative_projection_initial_period,VLOOKUP(Data!O44,alternative_projection,3,TRUE),VLOOKUP(Data!O44,original_projection,3,TRUE))</f>
        <v>0.04</v>
      </c>
      <c r="Q56" s="30">
        <f>IF(Q$13&lt;=alternative_projection_initial_period,VLOOKUP(Data!P44,alternative_projection,3,TRUE),VLOOKUP(Data!P44,original_projection,3,TRUE))</f>
        <v>0</v>
      </c>
      <c r="R56" s="30">
        <f>IF(R$13&lt;=alternative_projection_initial_period,VLOOKUP(Data!Q44,alternative_projection,3,TRUE),VLOOKUP(Data!Q44,original_projection,3,TRUE))</f>
        <v>0.04</v>
      </c>
      <c r="S56" s="30">
        <f>IF(S$13&lt;=alternative_projection_initial_period,VLOOKUP(Data!R44,alternative_projection,3,TRUE),VLOOKUP(Data!R44,original_projection,3,TRUE))</f>
        <v>-0.01</v>
      </c>
      <c r="T56" s="30">
        <f>IF(T$13&lt;=alternative_projection_initial_period,VLOOKUP(Data!S44,alternative_projection,3,TRUE),VLOOKUP(Data!S44,original_projection,3,TRUE))</f>
        <v>0.04</v>
      </c>
      <c r="U56" s="30">
        <f>IF(U$13&lt;=alternative_projection_initial_period,VLOOKUP(Data!T44,alternative_projection,3,TRUE),VLOOKUP(Data!T44,original_projection,3,TRUE))</f>
        <v>-0.01</v>
      </c>
      <c r="V56" s="30">
        <f>IF(V$13&lt;=alternative_projection_initial_period,VLOOKUP(Data!U44,alternative_projection,3,TRUE),VLOOKUP(Data!U44,original_projection,3,TRUE))</f>
        <v>-0.01</v>
      </c>
      <c r="X56">
        <f t="shared" si="8"/>
        <v>42</v>
      </c>
      <c r="Z56" s="31">
        <f t="shared" si="39"/>
        <v>2500000</v>
      </c>
      <c r="AA56" s="28">
        <f t="shared" ref="AA56:AT56" si="50">Z56*(1+C56)*(1-$AA$9)</f>
        <v>2510625.5896537751</v>
      </c>
      <c r="AB56" s="28">
        <f t="shared" si="50"/>
        <v>2372984.7911244668</v>
      </c>
      <c r="AC56" s="28">
        <f t="shared" si="50"/>
        <v>2383070.5361825218</v>
      </c>
      <c r="AD56" s="28">
        <f t="shared" si="50"/>
        <v>2346273.6745450124</v>
      </c>
      <c r="AE56" s="28">
        <f t="shared" si="50"/>
        <v>2356245.8910574806</v>
      </c>
      <c r="AF56" s="28">
        <f t="shared" si="50"/>
        <v>2412657.7563881138</v>
      </c>
      <c r="AG56" s="28">
        <f t="shared" si="50"/>
        <v>2351649.9997027516</v>
      </c>
      <c r="AH56" s="28">
        <f t="shared" si="50"/>
        <v>2315338.3008482433</v>
      </c>
      <c r="AI56" s="28">
        <f t="shared" si="50"/>
        <v>2256791.4160576235</v>
      </c>
      <c r="AJ56" s="28">
        <f t="shared" si="50"/>
        <v>2199724.9791641557</v>
      </c>
      <c r="AK56" s="28">
        <f t="shared" si="50"/>
        <v>2144101.5547691155</v>
      </c>
      <c r="AL56" s="28">
        <f t="shared" si="50"/>
        <v>2153214.4920879146</v>
      </c>
      <c r="AM56" s="28">
        <f t="shared" si="50"/>
        <v>2098767.1567885419</v>
      </c>
      <c r="AN56" s="28">
        <f t="shared" si="50"/>
        <v>2149014.6163845249</v>
      </c>
      <c r="AO56" s="28">
        <f t="shared" si="50"/>
        <v>2115831.7993862662</v>
      </c>
      <c r="AP56" s="28">
        <f t="shared" si="50"/>
        <v>2166487.8107059007</v>
      </c>
      <c r="AQ56" s="28">
        <f t="shared" si="50"/>
        <v>2111704.8391603553</v>
      </c>
      <c r="AR56" s="28">
        <f t="shared" si="50"/>
        <v>2162262.0452044569</v>
      </c>
      <c r="AS56" s="28">
        <f t="shared" si="50"/>
        <v>2107585.9286294677</v>
      </c>
      <c r="AT56" s="28">
        <f t="shared" si="50"/>
        <v>2054292.3816326442</v>
      </c>
      <c r="AU56" s="19"/>
      <c r="AV56" s="27">
        <f t="shared" si="6"/>
        <v>58</v>
      </c>
      <c r="AW56" s="19"/>
      <c r="AX56" s="46">
        <f t="shared" si="41"/>
        <v>338301.95636881603</v>
      </c>
    </row>
    <row r="57" spans="1:50" x14ac:dyDescent="0.2">
      <c r="A57">
        <f t="shared" si="7"/>
        <v>43</v>
      </c>
      <c r="C57" s="30">
        <f>IF(C$13&lt;=alternative_projection_initial_period,VLOOKUP(Data!B45,alternative_projection,3,TRUE),VLOOKUP(Data!B45,original_projection,3,TRUE))</f>
        <v>0.02</v>
      </c>
      <c r="D57" s="30">
        <f>IF(D$13&lt;=alternative_projection_initial_period,VLOOKUP(Data!C45,alternative_projection,3,TRUE),VLOOKUP(Data!C45,original_projection,3,TRUE))</f>
        <v>-0.04</v>
      </c>
      <c r="E57" s="30">
        <f>IF(E$13&lt;=alternative_projection_initial_period,VLOOKUP(Data!D45,alternative_projection,3,TRUE),VLOOKUP(Data!D45,original_projection,3,TRUE))</f>
        <v>0.04</v>
      </c>
      <c r="F57" s="30">
        <f>IF(F$13&lt;=alternative_projection_initial_period,VLOOKUP(Data!E45,alternative_projection,3,TRUE),VLOOKUP(Data!E45,original_projection,3,TRUE))</f>
        <v>0.1</v>
      </c>
      <c r="G57" s="30">
        <f>IF(G$13&lt;=alternative_projection_initial_period,VLOOKUP(Data!F45,alternative_projection,3,TRUE),VLOOKUP(Data!F45,original_projection,3,TRUE))</f>
        <v>-0.04</v>
      </c>
      <c r="H57" s="30">
        <f>IF(H$13&lt;=alternative_projection_initial_period,VLOOKUP(Data!G45,alternative_projection,3,TRUE),VLOOKUP(Data!G45,original_projection,3,TRUE))</f>
        <v>-0.01</v>
      </c>
      <c r="I57" s="30">
        <f>IF(I$13&lt;=alternative_projection_initial_period,VLOOKUP(Data!H45,alternative_projection,3,TRUE),VLOOKUP(Data!H45,original_projection,3,TRUE))</f>
        <v>-0.01</v>
      </c>
      <c r="J57" s="30">
        <f>IF(J$13&lt;=alternative_projection_initial_period,VLOOKUP(Data!I45,alternative_projection,3,TRUE),VLOOKUP(Data!I45,original_projection,3,TRUE))</f>
        <v>-0.01</v>
      </c>
      <c r="K57" s="30">
        <f>IF(K$13&lt;=alternative_projection_initial_period,VLOOKUP(Data!J45,alternative_projection,3,TRUE),VLOOKUP(Data!J45,original_projection,3,TRUE))</f>
        <v>0</v>
      </c>
      <c r="L57" s="30">
        <f>IF(L$13&lt;=alternative_projection_initial_period,VLOOKUP(Data!K45,alternative_projection,3,TRUE),VLOOKUP(Data!K45,original_projection,3,TRUE))</f>
        <v>-0.01</v>
      </c>
      <c r="M57" s="30">
        <f>IF(M$13&lt;=alternative_projection_initial_period,VLOOKUP(Data!L45,alternative_projection,3,TRUE),VLOOKUP(Data!L45,original_projection,3,TRUE))</f>
        <v>0.02</v>
      </c>
      <c r="N57" s="30">
        <f>IF(N$13&lt;=alternative_projection_initial_period,VLOOKUP(Data!M45,alternative_projection,3,TRUE),VLOOKUP(Data!M45,original_projection,3,TRUE))</f>
        <v>-0.02</v>
      </c>
      <c r="O57" s="30">
        <f>IF(O$13&lt;=alternative_projection_initial_period,VLOOKUP(Data!N45,alternative_projection,3,TRUE),VLOOKUP(Data!N45,original_projection,3,TRUE))</f>
        <v>0</v>
      </c>
      <c r="P57" s="30">
        <f>IF(P$13&lt;=alternative_projection_initial_period,VLOOKUP(Data!O45,alternative_projection,3,TRUE),VLOOKUP(Data!O45,original_projection,3,TRUE))</f>
        <v>0</v>
      </c>
      <c r="Q57" s="30">
        <f>IF(Q$13&lt;=alternative_projection_initial_period,VLOOKUP(Data!P45,alternative_projection,3,TRUE),VLOOKUP(Data!P45,original_projection,3,TRUE))</f>
        <v>0</v>
      </c>
      <c r="R57" s="30">
        <f>IF(R$13&lt;=alternative_projection_initial_period,VLOOKUP(Data!Q45,alternative_projection,3,TRUE),VLOOKUP(Data!Q45,original_projection,3,TRUE))</f>
        <v>0.02</v>
      </c>
      <c r="S57" s="30">
        <f>IF(S$13&lt;=alternative_projection_initial_period,VLOOKUP(Data!R45,alternative_projection,3,TRUE),VLOOKUP(Data!R45,original_projection,3,TRUE))</f>
        <v>-0.01</v>
      </c>
      <c r="T57" s="30">
        <f>IF(T$13&lt;=alternative_projection_initial_period,VLOOKUP(Data!S45,alternative_projection,3,TRUE),VLOOKUP(Data!S45,original_projection,3,TRUE))</f>
        <v>0.04</v>
      </c>
      <c r="U57" s="30">
        <f>IF(U$13&lt;=alternative_projection_initial_period,VLOOKUP(Data!T45,alternative_projection,3,TRUE),VLOOKUP(Data!T45,original_projection,3,TRUE))</f>
        <v>0.04</v>
      </c>
      <c r="V57" s="30">
        <f>IF(V$13&lt;=alternative_projection_initial_period,VLOOKUP(Data!U45,alternative_projection,3,TRUE),VLOOKUP(Data!U45,original_projection,3,TRUE))</f>
        <v>-0.02</v>
      </c>
      <c r="X57">
        <f t="shared" si="8"/>
        <v>43</v>
      </c>
      <c r="Z57" s="31">
        <f t="shared" si="39"/>
        <v>2500000</v>
      </c>
      <c r="AA57" s="28">
        <f t="shared" ref="AA57:AT57" si="51">Z57*(1+C57)*(1-$AA$9)</f>
        <v>2510625.5896537751</v>
      </c>
      <c r="AB57" s="28">
        <f t="shared" si="51"/>
        <v>2372984.7911244668</v>
      </c>
      <c r="AC57" s="28">
        <f t="shared" si="51"/>
        <v>2429797.4094410031</v>
      </c>
      <c r="AD57" s="28">
        <f t="shared" si="51"/>
        <v>2631506.9447838189</v>
      </c>
      <c r="AE57" s="28">
        <f t="shared" si="51"/>
        <v>2487239.030560331</v>
      </c>
      <c r="AF57" s="28">
        <f t="shared" si="51"/>
        <v>2424345.3718169844</v>
      </c>
      <c r="AG57" s="28">
        <f t="shared" si="51"/>
        <v>2363042.0758258794</v>
      </c>
      <c r="AH57" s="28">
        <f t="shared" si="51"/>
        <v>2303288.9278223757</v>
      </c>
      <c r="AI57" s="28">
        <f t="shared" si="51"/>
        <v>2267723.9696302209</v>
      </c>
      <c r="AJ57" s="28">
        <f t="shared" si="51"/>
        <v>2210381.0863296562</v>
      </c>
      <c r="AK57" s="28">
        <f t="shared" si="51"/>
        <v>2219775.727290378</v>
      </c>
      <c r="AL57" s="28">
        <f t="shared" si="51"/>
        <v>2141790.2860168596</v>
      </c>
      <c r="AM57" s="28">
        <f t="shared" si="51"/>
        <v>2108719.0195081593</v>
      </c>
      <c r="AN57" s="28">
        <f t="shared" si="51"/>
        <v>2076158.4046144325</v>
      </c>
      <c r="AO57" s="28">
        <f t="shared" si="51"/>
        <v>2044100.556392059</v>
      </c>
      <c r="AP57" s="28">
        <f t="shared" si="51"/>
        <v>2052788.4658813691</v>
      </c>
      <c r="AQ57" s="28">
        <f t="shared" si="51"/>
        <v>2000880.5568870595</v>
      </c>
      <c r="AR57" s="28">
        <f t="shared" si="51"/>
        <v>2048784.4725803144</v>
      </c>
      <c r="AS57" s="28">
        <f t="shared" si="51"/>
        <v>2097835.2758930465</v>
      </c>
      <c r="AT57" s="28">
        <f t="shared" si="51"/>
        <v>2024133.8619626511</v>
      </c>
      <c r="AU57" s="19"/>
      <c r="AV57" s="27">
        <f t="shared" si="6"/>
        <v>47</v>
      </c>
      <c r="AW57" s="19"/>
      <c r="AX57" s="46">
        <f t="shared" si="41"/>
        <v>338659.20773814747</v>
      </c>
    </row>
    <row r="58" spans="1:50" x14ac:dyDescent="0.2">
      <c r="A58">
        <f t="shared" si="7"/>
        <v>44</v>
      </c>
      <c r="C58" s="30">
        <f>IF(C$13&lt;=alternative_projection_initial_period,VLOOKUP(Data!B46,alternative_projection,3,TRUE),VLOOKUP(Data!B46,original_projection,3,TRUE))</f>
        <v>-0.04</v>
      </c>
      <c r="D58" s="30">
        <f>IF(D$13&lt;=alternative_projection_initial_period,VLOOKUP(Data!C46,alternative_projection,3,TRUE),VLOOKUP(Data!C46,original_projection,3,TRUE))</f>
        <v>-0.04</v>
      </c>
      <c r="E58" s="30">
        <f>IF(E$13&lt;=alternative_projection_initial_period,VLOOKUP(Data!D46,alternative_projection,3,TRUE),VLOOKUP(Data!D46,original_projection,3,TRUE))</f>
        <v>0.1</v>
      </c>
      <c r="F58" s="30">
        <f>IF(F$13&lt;=alternative_projection_initial_period,VLOOKUP(Data!E46,alternative_projection,3,TRUE),VLOOKUP(Data!E46,original_projection,3,TRUE))</f>
        <v>0.1</v>
      </c>
      <c r="G58" s="30">
        <f>IF(G$13&lt;=alternative_projection_initial_period,VLOOKUP(Data!F46,alternative_projection,3,TRUE),VLOOKUP(Data!F46,original_projection,3,TRUE))</f>
        <v>0</v>
      </c>
      <c r="H58" s="30">
        <f>IF(H$13&lt;=alternative_projection_initial_period,VLOOKUP(Data!G46,alternative_projection,3,TRUE),VLOOKUP(Data!G46,original_projection,3,TRUE))</f>
        <v>-0.01</v>
      </c>
      <c r="I58" s="30">
        <f>IF(I$13&lt;=alternative_projection_initial_period,VLOOKUP(Data!H46,alternative_projection,3,TRUE),VLOOKUP(Data!H46,original_projection,3,TRUE))</f>
        <v>0</v>
      </c>
      <c r="J58" s="30">
        <f>IF(J$13&lt;=alternative_projection_initial_period,VLOOKUP(Data!I46,alternative_projection,3,TRUE),VLOOKUP(Data!I46,original_projection,3,TRUE))</f>
        <v>-0.02</v>
      </c>
      <c r="K58" s="30">
        <f>IF(K$13&lt;=alternative_projection_initial_period,VLOOKUP(Data!J46,alternative_projection,3,TRUE),VLOOKUP(Data!J46,original_projection,3,TRUE))</f>
        <v>0.02</v>
      </c>
      <c r="L58" s="30">
        <f>IF(L$13&lt;=alternative_projection_initial_period,VLOOKUP(Data!K46,alternative_projection,3,TRUE),VLOOKUP(Data!K46,original_projection,3,TRUE))</f>
        <v>0.04</v>
      </c>
      <c r="M58" s="30">
        <f>IF(M$13&lt;=alternative_projection_initial_period,VLOOKUP(Data!L46,alternative_projection,3,TRUE),VLOOKUP(Data!L46,original_projection,3,TRUE))</f>
        <v>0.04</v>
      </c>
      <c r="N58" s="30">
        <f>IF(N$13&lt;=alternative_projection_initial_period,VLOOKUP(Data!M46,alternative_projection,3,TRUE),VLOOKUP(Data!M46,original_projection,3,TRUE))</f>
        <v>0</v>
      </c>
      <c r="O58" s="30">
        <f>IF(O$13&lt;=alternative_projection_initial_period,VLOOKUP(Data!N46,alternative_projection,3,TRUE),VLOOKUP(Data!N46,original_projection,3,TRUE))</f>
        <v>0</v>
      </c>
      <c r="P58" s="30">
        <f>IF(P$13&lt;=alternative_projection_initial_period,VLOOKUP(Data!O46,alternative_projection,3,TRUE),VLOOKUP(Data!O46,original_projection,3,TRUE))</f>
        <v>-0.01</v>
      </c>
      <c r="Q58" s="30">
        <f>IF(Q$13&lt;=alternative_projection_initial_period,VLOOKUP(Data!P46,alternative_projection,3,TRUE),VLOOKUP(Data!P46,original_projection,3,TRUE))</f>
        <v>0.04</v>
      </c>
      <c r="R58" s="30">
        <f>IF(R$13&lt;=alternative_projection_initial_period,VLOOKUP(Data!Q46,alternative_projection,3,TRUE),VLOOKUP(Data!Q46,original_projection,3,TRUE))</f>
        <v>-0.02</v>
      </c>
      <c r="S58" s="30">
        <f>IF(S$13&lt;=alternative_projection_initial_period,VLOOKUP(Data!R46,alternative_projection,3,TRUE),VLOOKUP(Data!R46,original_projection,3,TRUE))</f>
        <v>0.04</v>
      </c>
      <c r="T58" s="30">
        <f>IF(T$13&lt;=alternative_projection_initial_period,VLOOKUP(Data!S46,alternative_projection,3,TRUE),VLOOKUP(Data!S46,original_projection,3,TRUE))</f>
        <v>-0.01</v>
      </c>
      <c r="U58" s="30">
        <f>IF(U$13&lt;=alternative_projection_initial_period,VLOOKUP(Data!T46,alternative_projection,3,TRUE),VLOOKUP(Data!T46,original_projection,3,TRUE))</f>
        <v>-0.01</v>
      </c>
      <c r="V58" s="30">
        <f>IF(V$13&lt;=alternative_projection_initial_period,VLOOKUP(Data!U46,alternative_projection,3,TRUE),VLOOKUP(Data!U46,original_projection,3,TRUE))</f>
        <v>-0.01</v>
      </c>
      <c r="X58">
        <f t="shared" si="8"/>
        <v>44</v>
      </c>
      <c r="Z58" s="31">
        <f t="shared" si="39"/>
        <v>2500000</v>
      </c>
      <c r="AA58" s="28">
        <f t="shared" ref="AA58:AT58" si="52">Z58*(1+C58)*(1-$AA$9)</f>
        <v>2362941.7314388473</v>
      </c>
      <c r="AB58" s="28">
        <f t="shared" si="52"/>
        <v>2233397.4504700871</v>
      </c>
      <c r="AC58" s="28">
        <f t="shared" si="52"/>
        <v>2418802.8510272438</v>
      </c>
      <c r="AD58" s="28">
        <f t="shared" si="52"/>
        <v>2619599.6735404539</v>
      </c>
      <c r="AE58" s="28">
        <f t="shared" si="52"/>
        <v>2579150.5784467994</v>
      </c>
      <c r="AF58" s="28">
        <f t="shared" si="52"/>
        <v>2513932.7950590914</v>
      </c>
      <c r="AG58" s="28">
        <f t="shared" si="52"/>
        <v>2475115.2964490959</v>
      </c>
      <c r="AH58" s="28">
        <f t="shared" si="52"/>
        <v>2388159.2331750658</v>
      </c>
      <c r="AI58" s="28">
        <f t="shared" si="52"/>
        <v>2398309.4731909032</v>
      </c>
      <c r="AJ58" s="28">
        <f t="shared" si="52"/>
        <v>2455728.4002800914</v>
      </c>
      <c r="AK58" s="28">
        <f t="shared" si="52"/>
        <v>2514522.0178439356</v>
      </c>
      <c r="AL58" s="28">
        <f t="shared" si="52"/>
        <v>2475695.4210771886</v>
      </c>
      <c r="AM58" s="28">
        <f t="shared" si="52"/>
        <v>2437468.3436647323</v>
      </c>
      <c r="AN58" s="28">
        <f t="shared" si="52"/>
        <v>2375833.21317644</v>
      </c>
      <c r="AO58" s="28">
        <f t="shared" si="52"/>
        <v>2432714.0267529911</v>
      </c>
      <c r="AP58" s="28">
        <f t="shared" si="52"/>
        <v>2347247.6102424404</v>
      </c>
      <c r="AQ58" s="28">
        <f t="shared" si="52"/>
        <v>2403444.0439801863</v>
      </c>
      <c r="AR58" s="28">
        <f t="shared" si="52"/>
        <v>2342669.2701633074</v>
      </c>
      <c r="AS58" s="28">
        <f t="shared" si="52"/>
        <v>2283431.2798391599</v>
      </c>
      <c r="AT58" s="28">
        <f t="shared" si="52"/>
        <v>2225691.2130769663</v>
      </c>
      <c r="AU58" s="19"/>
      <c r="AV58" s="27">
        <f t="shared" si="6"/>
        <v>104</v>
      </c>
      <c r="AW58" s="19"/>
      <c r="AX58" s="46">
        <f t="shared" si="41"/>
        <v>364865.39488333766</v>
      </c>
    </row>
    <row r="59" spans="1:50" x14ac:dyDescent="0.2">
      <c r="A59">
        <f t="shared" si="7"/>
        <v>45</v>
      </c>
      <c r="C59" s="30">
        <f>IF(C$13&lt;=alternative_projection_initial_period,VLOOKUP(Data!B47,alternative_projection,3,TRUE),VLOOKUP(Data!B47,original_projection,3,TRUE))</f>
        <v>0.1</v>
      </c>
      <c r="D59" s="30">
        <f>IF(D$13&lt;=alternative_projection_initial_period,VLOOKUP(Data!C47,alternative_projection,3,TRUE),VLOOKUP(Data!C47,original_projection,3,TRUE))</f>
        <v>0.02</v>
      </c>
      <c r="E59" s="30">
        <f>IF(E$13&lt;=alternative_projection_initial_period,VLOOKUP(Data!D47,alternative_projection,3,TRUE),VLOOKUP(Data!D47,original_projection,3,TRUE))</f>
        <v>-0.04</v>
      </c>
      <c r="F59" s="30">
        <f>IF(F$13&lt;=alternative_projection_initial_period,VLOOKUP(Data!E47,alternative_projection,3,TRUE),VLOOKUP(Data!E47,original_projection,3,TRUE))</f>
        <v>0.02</v>
      </c>
      <c r="G59" s="30">
        <f>IF(G$13&lt;=alternative_projection_initial_period,VLOOKUP(Data!F47,alternative_projection,3,TRUE),VLOOKUP(Data!F47,original_projection,3,TRUE))</f>
        <v>-0.04</v>
      </c>
      <c r="H59" s="30">
        <f>IF(H$13&lt;=alternative_projection_initial_period,VLOOKUP(Data!G47,alternative_projection,3,TRUE),VLOOKUP(Data!G47,original_projection,3,TRUE))</f>
        <v>0.04</v>
      </c>
      <c r="I59" s="30">
        <f>IF(I$13&lt;=alternative_projection_initial_period,VLOOKUP(Data!H47,alternative_projection,3,TRUE),VLOOKUP(Data!H47,original_projection,3,TRUE))</f>
        <v>-0.02</v>
      </c>
      <c r="J59" s="30">
        <f>IF(J$13&lt;=alternative_projection_initial_period,VLOOKUP(Data!I47,alternative_projection,3,TRUE),VLOOKUP(Data!I47,original_projection,3,TRUE))</f>
        <v>0.04</v>
      </c>
      <c r="K59" s="30">
        <f>IF(K$13&lt;=alternative_projection_initial_period,VLOOKUP(Data!J47,alternative_projection,3,TRUE),VLOOKUP(Data!J47,original_projection,3,TRUE))</f>
        <v>0.04</v>
      </c>
      <c r="L59" s="30">
        <f>IF(L$13&lt;=alternative_projection_initial_period,VLOOKUP(Data!K47,alternative_projection,3,TRUE),VLOOKUP(Data!K47,original_projection,3,TRUE))</f>
        <v>0.02</v>
      </c>
      <c r="M59" s="30">
        <f>IF(M$13&lt;=alternative_projection_initial_period,VLOOKUP(Data!L47,alternative_projection,3,TRUE),VLOOKUP(Data!L47,original_projection,3,TRUE))</f>
        <v>-0.01</v>
      </c>
      <c r="N59" s="30">
        <f>IF(N$13&lt;=alternative_projection_initial_period,VLOOKUP(Data!M47,alternative_projection,3,TRUE),VLOOKUP(Data!M47,original_projection,3,TRUE))</f>
        <v>-0.01</v>
      </c>
      <c r="O59" s="30">
        <f>IF(O$13&lt;=alternative_projection_initial_period,VLOOKUP(Data!N47,alternative_projection,3,TRUE),VLOOKUP(Data!N47,original_projection,3,TRUE))</f>
        <v>0.04</v>
      </c>
      <c r="P59" s="30">
        <f>IF(P$13&lt;=alternative_projection_initial_period,VLOOKUP(Data!O47,alternative_projection,3,TRUE),VLOOKUP(Data!O47,original_projection,3,TRUE))</f>
        <v>0.04</v>
      </c>
      <c r="Q59" s="30">
        <f>IF(Q$13&lt;=alternative_projection_initial_period,VLOOKUP(Data!P47,alternative_projection,3,TRUE),VLOOKUP(Data!P47,original_projection,3,TRUE))</f>
        <v>0.04</v>
      </c>
      <c r="R59" s="30">
        <f>IF(R$13&lt;=alternative_projection_initial_period,VLOOKUP(Data!Q47,alternative_projection,3,TRUE),VLOOKUP(Data!Q47,original_projection,3,TRUE))</f>
        <v>-0.02</v>
      </c>
      <c r="S59" s="30">
        <f>IF(S$13&lt;=alternative_projection_initial_period,VLOOKUP(Data!R47,alternative_projection,3,TRUE),VLOOKUP(Data!R47,original_projection,3,TRUE))</f>
        <v>0.02</v>
      </c>
      <c r="T59" s="30">
        <f>IF(T$13&lt;=alternative_projection_initial_period,VLOOKUP(Data!S47,alternative_projection,3,TRUE),VLOOKUP(Data!S47,original_projection,3,TRUE))</f>
        <v>-0.02</v>
      </c>
      <c r="U59" s="30">
        <f>IF(U$13&lt;=alternative_projection_initial_period,VLOOKUP(Data!T47,alternative_projection,3,TRUE),VLOOKUP(Data!T47,original_projection,3,TRUE))</f>
        <v>0.04</v>
      </c>
      <c r="V59" s="30">
        <f>IF(V$13&lt;=alternative_projection_initial_period,VLOOKUP(Data!U47,alternative_projection,3,TRUE),VLOOKUP(Data!U47,original_projection,3,TRUE))</f>
        <v>0.02</v>
      </c>
      <c r="X59">
        <f t="shared" si="8"/>
        <v>45</v>
      </c>
      <c r="Z59" s="31">
        <f t="shared" si="39"/>
        <v>2500000</v>
      </c>
      <c r="AA59" s="28">
        <f t="shared" ref="AA59:AT59" si="53">Z59*(1+C59)*(1-$AA$9)</f>
        <v>2707537.4006070122</v>
      </c>
      <c r="AB59" s="28">
        <f t="shared" si="53"/>
        <v>2719045.0731634521</v>
      </c>
      <c r="AC59" s="28">
        <f t="shared" si="53"/>
        <v>2569978.029216446</v>
      </c>
      <c r="AD59" s="28">
        <f t="shared" si="53"/>
        <v>2580901.0419995147</v>
      </c>
      <c r="AE59" s="28">
        <f t="shared" si="53"/>
        <v>2439407.5107418629</v>
      </c>
      <c r="AF59" s="28">
        <f t="shared" si="53"/>
        <v>2497810.3830841663</v>
      </c>
      <c r="AG59" s="28">
        <f t="shared" si="53"/>
        <v>2410056.9931594227</v>
      </c>
      <c r="AH59" s="28">
        <f t="shared" si="53"/>
        <v>2467757.1725223856</v>
      </c>
      <c r="AI59" s="28">
        <f t="shared" si="53"/>
        <v>2526838.7759379614</v>
      </c>
      <c r="AJ59" s="28">
        <f t="shared" si="53"/>
        <v>2537578.4367197072</v>
      </c>
      <c r="AK59" s="28">
        <f t="shared" si="53"/>
        <v>2473411.8687812933</v>
      </c>
      <c r="AL59" s="28">
        <f t="shared" si="53"/>
        <v>2410867.8510590284</v>
      </c>
      <c r="AM59" s="28">
        <f t="shared" si="53"/>
        <v>2468587.4435090586</v>
      </c>
      <c r="AN59" s="28">
        <f t="shared" si="53"/>
        <v>2527688.9247885132</v>
      </c>
      <c r="AO59" s="28">
        <f t="shared" si="53"/>
        <v>2588205.379274046</v>
      </c>
      <c r="AP59" s="28">
        <f t="shared" si="53"/>
        <v>2497276.2209236375</v>
      </c>
      <c r="AQ59" s="28">
        <f t="shared" si="53"/>
        <v>2507890.2338739033</v>
      </c>
      <c r="AR59" s="28">
        <f t="shared" si="53"/>
        <v>2419782.7173578353</v>
      </c>
      <c r="AS59" s="28">
        <f t="shared" si="53"/>
        <v>2477715.7443390395</v>
      </c>
      <c r="AT59" s="28">
        <f t="shared" si="53"/>
        <v>2488246.6206502574</v>
      </c>
      <c r="AU59" s="19"/>
      <c r="AV59" s="27">
        <f t="shared" si="6"/>
        <v>167</v>
      </c>
      <c r="AW59" s="19"/>
      <c r="AX59" s="46">
        <f t="shared" si="41"/>
        <v>380226.07421946008</v>
      </c>
    </row>
    <row r="60" spans="1:50" x14ac:dyDescent="0.2">
      <c r="A60">
        <f t="shared" si="7"/>
        <v>46</v>
      </c>
      <c r="C60" s="30">
        <f>IF(C$13&lt;=alternative_projection_initial_period,VLOOKUP(Data!B48,alternative_projection,3,TRUE),VLOOKUP(Data!B48,original_projection,3,TRUE))</f>
        <v>0</v>
      </c>
      <c r="D60" s="30">
        <f>IF(D$13&lt;=alternative_projection_initial_period,VLOOKUP(Data!C48,alternative_projection,3,TRUE),VLOOKUP(Data!C48,original_projection,3,TRUE))</f>
        <v>0.04</v>
      </c>
      <c r="E60" s="30">
        <f>IF(E$13&lt;=alternative_projection_initial_period,VLOOKUP(Data!D48,alternative_projection,3,TRUE),VLOOKUP(Data!D48,original_projection,3,TRUE))</f>
        <v>0</v>
      </c>
      <c r="F60" s="30">
        <f>IF(F$13&lt;=alternative_projection_initial_period,VLOOKUP(Data!E48,alternative_projection,3,TRUE),VLOOKUP(Data!E48,original_projection,3,TRUE))</f>
        <v>-0.04</v>
      </c>
      <c r="G60" s="30">
        <f>IF(G$13&lt;=alternative_projection_initial_period,VLOOKUP(Data!F48,alternative_projection,3,TRUE),VLOOKUP(Data!F48,original_projection,3,TRUE))</f>
        <v>0.02</v>
      </c>
      <c r="H60" s="30">
        <f>IF(H$13&lt;=alternative_projection_initial_period,VLOOKUP(Data!G48,alternative_projection,3,TRUE),VLOOKUP(Data!G48,original_projection,3,TRUE))</f>
        <v>-0.01</v>
      </c>
      <c r="I60" s="30">
        <f>IF(I$13&lt;=alternative_projection_initial_period,VLOOKUP(Data!H48,alternative_projection,3,TRUE),VLOOKUP(Data!H48,original_projection,3,TRUE))</f>
        <v>0</v>
      </c>
      <c r="J60" s="30">
        <f>IF(J$13&lt;=alternative_projection_initial_period,VLOOKUP(Data!I48,alternative_projection,3,TRUE),VLOOKUP(Data!I48,original_projection,3,TRUE))</f>
        <v>-0.02</v>
      </c>
      <c r="K60" s="30">
        <f>IF(K$13&lt;=alternative_projection_initial_period,VLOOKUP(Data!J48,alternative_projection,3,TRUE),VLOOKUP(Data!J48,original_projection,3,TRUE))</f>
        <v>0</v>
      </c>
      <c r="L60" s="30">
        <f>IF(L$13&lt;=alternative_projection_initial_period,VLOOKUP(Data!K48,alternative_projection,3,TRUE),VLOOKUP(Data!K48,original_projection,3,TRUE))</f>
        <v>0.04</v>
      </c>
      <c r="M60" s="30">
        <f>IF(M$13&lt;=alternative_projection_initial_period,VLOOKUP(Data!L48,alternative_projection,3,TRUE),VLOOKUP(Data!L48,original_projection,3,TRUE))</f>
        <v>0.04</v>
      </c>
      <c r="N60" s="30">
        <f>IF(N$13&lt;=alternative_projection_initial_period,VLOOKUP(Data!M48,alternative_projection,3,TRUE),VLOOKUP(Data!M48,original_projection,3,TRUE))</f>
        <v>0.04</v>
      </c>
      <c r="O60" s="30">
        <f>IF(O$13&lt;=alternative_projection_initial_period,VLOOKUP(Data!N48,alternative_projection,3,TRUE),VLOOKUP(Data!N48,original_projection,3,TRUE))</f>
        <v>0.04</v>
      </c>
      <c r="P60" s="30">
        <f>IF(P$13&lt;=alternative_projection_initial_period,VLOOKUP(Data!O48,alternative_projection,3,TRUE),VLOOKUP(Data!O48,original_projection,3,TRUE))</f>
        <v>0.04</v>
      </c>
      <c r="Q60" s="30">
        <f>IF(Q$13&lt;=alternative_projection_initial_period,VLOOKUP(Data!P48,alternative_projection,3,TRUE),VLOOKUP(Data!P48,original_projection,3,TRUE))</f>
        <v>0.04</v>
      </c>
      <c r="R60" s="30">
        <f>IF(R$13&lt;=alternative_projection_initial_period,VLOOKUP(Data!Q48,alternative_projection,3,TRUE),VLOOKUP(Data!Q48,original_projection,3,TRUE))</f>
        <v>0.02</v>
      </c>
      <c r="S60" s="30">
        <f>IF(S$13&lt;=alternative_projection_initial_period,VLOOKUP(Data!R48,alternative_projection,3,TRUE),VLOOKUP(Data!R48,original_projection,3,TRUE))</f>
        <v>-0.02</v>
      </c>
      <c r="T60" s="30">
        <f>IF(T$13&lt;=alternative_projection_initial_period,VLOOKUP(Data!S48,alternative_projection,3,TRUE),VLOOKUP(Data!S48,original_projection,3,TRUE))</f>
        <v>0.04</v>
      </c>
      <c r="U60" s="30">
        <f>IF(U$13&lt;=alternative_projection_initial_period,VLOOKUP(Data!T48,alternative_projection,3,TRUE),VLOOKUP(Data!T48,original_projection,3,TRUE))</f>
        <v>-0.01</v>
      </c>
      <c r="V60" s="30">
        <f>IF(V$13&lt;=alternative_projection_initial_period,VLOOKUP(Data!U48,alternative_projection,3,TRUE),VLOOKUP(Data!U48,original_projection,3,TRUE))</f>
        <v>0.04</v>
      </c>
      <c r="X60">
        <f t="shared" si="8"/>
        <v>46</v>
      </c>
      <c r="Z60" s="31">
        <f t="shared" si="39"/>
        <v>2500000</v>
      </c>
      <c r="AA60" s="28">
        <f t="shared" ref="AA60:AT60" si="54">Z60*(1+C60)*(1-$AA$9)</f>
        <v>2461397.6369154658</v>
      </c>
      <c r="AB60" s="28">
        <f t="shared" si="54"/>
        <v>2520326.9840374244</v>
      </c>
      <c r="AC60" s="28">
        <f t="shared" si="54"/>
        <v>2481410.7531055999</v>
      </c>
      <c r="AD60" s="28">
        <f t="shared" si="54"/>
        <v>2345371.608541728</v>
      </c>
      <c r="AE60" s="28">
        <f t="shared" si="54"/>
        <v>2355339.9910609196</v>
      </c>
      <c r="AF60" s="28">
        <f t="shared" si="54"/>
        <v>2295781.6020994172</v>
      </c>
      <c r="AG60" s="28">
        <f t="shared" si="54"/>
        <v>2260332.5641126032</v>
      </c>
      <c r="AH60" s="28">
        <f t="shared" si="54"/>
        <v>2180922.274924336</v>
      </c>
      <c r="AI60" s="28">
        <f t="shared" si="54"/>
        <v>2147246.7735180249</v>
      </c>
      <c r="AJ60" s="28">
        <f t="shared" si="54"/>
        <v>2198654.9038320361</v>
      </c>
      <c r="AK60" s="28">
        <f t="shared" si="54"/>
        <v>2251293.8176288665</v>
      </c>
      <c r="AL60" s="28">
        <f t="shared" si="54"/>
        <v>2305192.9816090618</v>
      </c>
      <c r="AM60" s="28">
        <f t="shared" si="54"/>
        <v>2360382.5679477314</v>
      </c>
      <c r="AN60" s="28">
        <f t="shared" si="54"/>
        <v>2416893.4711846099</v>
      </c>
      <c r="AO60" s="28">
        <f t="shared" si="54"/>
        <v>2474757.3255184903</v>
      </c>
      <c r="AP60" s="28">
        <f t="shared" si="54"/>
        <v>2485275.627851944</v>
      </c>
      <c r="AQ60" s="28">
        <f t="shared" si="54"/>
        <v>2397962.6105315229</v>
      </c>
      <c r="AR60" s="28">
        <f t="shared" si="54"/>
        <v>2455373.2332371557</v>
      </c>
      <c r="AS60" s="28">
        <f t="shared" si="54"/>
        <v>2393285.3501180271</v>
      </c>
      <c r="AT60" s="28">
        <f t="shared" si="54"/>
        <v>2450583.9925818848</v>
      </c>
      <c r="AU60" s="19"/>
      <c r="AV60" s="27">
        <f t="shared" si="6"/>
        <v>156</v>
      </c>
      <c r="AW60" s="19"/>
      <c r="AX60" s="46">
        <f t="shared" si="41"/>
        <v>356960.60002788546</v>
      </c>
    </row>
    <row r="61" spans="1:50" x14ac:dyDescent="0.2">
      <c r="A61">
        <f t="shared" si="7"/>
        <v>47</v>
      </c>
      <c r="C61" s="30">
        <f>IF(C$13&lt;=alternative_projection_initial_period,VLOOKUP(Data!B49,alternative_projection,3,TRUE),VLOOKUP(Data!B49,original_projection,3,TRUE))</f>
        <v>0.02</v>
      </c>
      <c r="D61" s="30">
        <f>IF(D$13&lt;=alternative_projection_initial_period,VLOOKUP(Data!C49,alternative_projection,3,TRUE),VLOOKUP(Data!C49,original_projection,3,TRUE))</f>
        <v>0.1</v>
      </c>
      <c r="E61" s="30">
        <f>IF(E$13&lt;=alternative_projection_initial_period,VLOOKUP(Data!D49,alternative_projection,3,TRUE),VLOOKUP(Data!D49,original_projection,3,TRUE))</f>
        <v>0</v>
      </c>
      <c r="F61" s="30">
        <f>IF(F$13&lt;=alternative_projection_initial_period,VLOOKUP(Data!E49,alternative_projection,3,TRUE),VLOOKUP(Data!E49,original_projection,3,TRUE))</f>
        <v>0.02</v>
      </c>
      <c r="G61" s="30">
        <f>IF(G$13&lt;=alternative_projection_initial_period,VLOOKUP(Data!F49,alternative_projection,3,TRUE),VLOOKUP(Data!F49,original_projection,3,TRUE))</f>
        <v>0.1</v>
      </c>
      <c r="H61" s="30">
        <f>IF(H$13&lt;=alternative_projection_initial_period,VLOOKUP(Data!G49,alternative_projection,3,TRUE),VLOOKUP(Data!G49,original_projection,3,TRUE))</f>
        <v>-0.02</v>
      </c>
      <c r="I61" s="30">
        <f>IF(I$13&lt;=alternative_projection_initial_period,VLOOKUP(Data!H49,alternative_projection,3,TRUE),VLOOKUP(Data!H49,original_projection,3,TRUE))</f>
        <v>-0.01</v>
      </c>
      <c r="J61" s="30">
        <f>IF(J$13&lt;=alternative_projection_initial_period,VLOOKUP(Data!I49,alternative_projection,3,TRUE),VLOOKUP(Data!I49,original_projection,3,TRUE))</f>
        <v>0.04</v>
      </c>
      <c r="K61" s="30">
        <f>IF(K$13&lt;=alternative_projection_initial_period,VLOOKUP(Data!J49,alternative_projection,3,TRUE),VLOOKUP(Data!J49,original_projection,3,TRUE))</f>
        <v>-0.01</v>
      </c>
      <c r="L61" s="30">
        <f>IF(L$13&lt;=alternative_projection_initial_period,VLOOKUP(Data!K49,alternative_projection,3,TRUE),VLOOKUP(Data!K49,original_projection,3,TRUE))</f>
        <v>0.04</v>
      </c>
      <c r="M61" s="30">
        <f>IF(M$13&lt;=alternative_projection_initial_period,VLOOKUP(Data!L49,alternative_projection,3,TRUE),VLOOKUP(Data!L49,original_projection,3,TRUE))</f>
        <v>-0.02</v>
      </c>
      <c r="N61" s="30">
        <f>IF(N$13&lt;=alternative_projection_initial_period,VLOOKUP(Data!M49,alternative_projection,3,TRUE),VLOOKUP(Data!M49,original_projection,3,TRUE))</f>
        <v>-0.01</v>
      </c>
      <c r="O61" s="30">
        <f>IF(O$13&lt;=alternative_projection_initial_period,VLOOKUP(Data!N49,alternative_projection,3,TRUE),VLOOKUP(Data!N49,original_projection,3,TRUE))</f>
        <v>0</v>
      </c>
      <c r="P61" s="30">
        <f>IF(P$13&lt;=alternative_projection_initial_period,VLOOKUP(Data!O49,alternative_projection,3,TRUE),VLOOKUP(Data!O49,original_projection,3,TRUE))</f>
        <v>0.02</v>
      </c>
      <c r="Q61" s="30">
        <f>IF(Q$13&lt;=alternative_projection_initial_period,VLOOKUP(Data!P49,alternative_projection,3,TRUE),VLOOKUP(Data!P49,original_projection,3,TRUE))</f>
        <v>0.04</v>
      </c>
      <c r="R61" s="30">
        <f>IF(R$13&lt;=alternative_projection_initial_period,VLOOKUP(Data!Q49,alternative_projection,3,TRUE),VLOOKUP(Data!Q49,original_projection,3,TRUE))</f>
        <v>0</v>
      </c>
      <c r="S61" s="30">
        <f>IF(S$13&lt;=alternative_projection_initial_period,VLOOKUP(Data!R49,alternative_projection,3,TRUE),VLOOKUP(Data!R49,original_projection,3,TRUE))</f>
        <v>-0.02</v>
      </c>
      <c r="T61" s="30">
        <f>IF(T$13&lt;=alternative_projection_initial_period,VLOOKUP(Data!S49,alternative_projection,3,TRUE),VLOOKUP(Data!S49,original_projection,3,TRUE))</f>
        <v>-0.01</v>
      </c>
      <c r="U61" s="30">
        <f>IF(U$13&lt;=alternative_projection_initial_period,VLOOKUP(Data!T49,alternative_projection,3,TRUE),VLOOKUP(Data!T49,original_projection,3,TRUE))</f>
        <v>-0.02</v>
      </c>
      <c r="V61" s="30">
        <f>IF(V$13&lt;=alternative_projection_initial_period,VLOOKUP(Data!U49,alternative_projection,3,TRUE),VLOOKUP(Data!U49,original_projection,3,TRUE))</f>
        <v>0</v>
      </c>
      <c r="X61">
        <f t="shared" si="8"/>
        <v>47</v>
      </c>
      <c r="Z61" s="31">
        <f t="shared" si="39"/>
        <v>2500000</v>
      </c>
      <c r="AA61" s="28">
        <f t="shared" ref="AA61:AT61" si="55">Z61*(1+C61)*(1-$AA$9)</f>
        <v>2510625.5896537751</v>
      </c>
      <c r="AB61" s="28">
        <f t="shared" si="55"/>
        <v>2719045.0731634521</v>
      </c>
      <c r="AC61" s="28">
        <f t="shared" si="55"/>
        <v>2677060.4471004643</v>
      </c>
      <c r="AD61" s="28">
        <f t="shared" si="55"/>
        <v>2688438.5854161605</v>
      </c>
      <c r="AE61" s="28">
        <f t="shared" si="55"/>
        <v>2911619.2076997058</v>
      </c>
      <c r="AF61" s="28">
        <f t="shared" si="55"/>
        <v>2809327.8338724566</v>
      </c>
      <c r="AG61" s="28">
        <f t="shared" si="55"/>
        <v>2738289.6650793455</v>
      </c>
      <c r="AH61" s="28">
        <f t="shared" si="55"/>
        <v>2803848.1996995988</v>
      </c>
      <c r="AI61" s="28">
        <f t="shared" si="55"/>
        <v>2732948.5918720691</v>
      </c>
      <c r="AJ61" s="28">
        <f t="shared" si="55"/>
        <v>2798379.25363167</v>
      </c>
      <c r="AK61" s="28">
        <f t="shared" si="55"/>
        <v>2700066.2401762451</v>
      </c>
      <c r="AL61" s="28">
        <f t="shared" si="55"/>
        <v>2631790.9185816743</v>
      </c>
      <c r="AM61" s="28">
        <f t="shared" si="55"/>
        <v>2591153.5791410063</v>
      </c>
      <c r="AN61" s="28">
        <f t="shared" si="55"/>
        <v>2602166.5930057517</v>
      </c>
      <c r="AO61" s="28">
        <f t="shared" si="55"/>
        <v>2664466.1484000459</v>
      </c>
      <c r="AP61" s="28">
        <f t="shared" si="55"/>
        <v>2623324.2725252504</v>
      </c>
      <c r="AQ61" s="28">
        <f t="shared" si="55"/>
        <v>2531161.3127806005</v>
      </c>
      <c r="AR61" s="28">
        <f t="shared" si="55"/>
        <v>2467157.0116762868</v>
      </c>
      <c r="AS61" s="28">
        <f t="shared" si="55"/>
        <v>2380480.5398682579</v>
      </c>
      <c r="AT61" s="28">
        <f t="shared" si="55"/>
        <v>2343723.6702219928</v>
      </c>
      <c r="AU61" s="19"/>
      <c r="AV61" s="27">
        <f t="shared" si="6"/>
        <v>137</v>
      </c>
      <c r="AW61" s="19"/>
      <c r="AX61" s="46">
        <f t="shared" si="41"/>
        <v>399937.57733173162</v>
      </c>
    </row>
    <row r="62" spans="1:50" x14ac:dyDescent="0.2">
      <c r="A62">
        <f t="shared" si="7"/>
        <v>48</v>
      </c>
      <c r="C62" s="30">
        <f>IF(C$13&lt;=alternative_projection_initial_period,VLOOKUP(Data!B50,alternative_projection,3,TRUE),VLOOKUP(Data!B50,original_projection,3,TRUE))</f>
        <v>-0.04</v>
      </c>
      <c r="D62" s="30">
        <f>IF(D$13&lt;=alternative_projection_initial_period,VLOOKUP(Data!C50,alternative_projection,3,TRUE),VLOOKUP(Data!C50,original_projection,3,TRUE))</f>
        <v>0.1</v>
      </c>
      <c r="E62" s="30">
        <f>IF(E$13&lt;=alternative_projection_initial_period,VLOOKUP(Data!D50,alternative_projection,3,TRUE),VLOOKUP(Data!D50,original_projection,3,TRUE))</f>
        <v>0.04</v>
      </c>
      <c r="F62" s="30">
        <f>IF(F$13&lt;=alternative_projection_initial_period,VLOOKUP(Data!E50,alternative_projection,3,TRUE),VLOOKUP(Data!E50,original_projection,3,TRUE))</f>
        <v>0.1</v>
      </c>
      <c r="G62" s="30">
        <f>IF(G$13&lt;=alternative_projection_initial_period,VLOOKUP(Data!F50,alternative_projection,3,TRUE),VLOOKUP(Data!F50,original_projection,3,TRUE))</f>
        <v>-0.04</v>
      </c>
      <c r="H62" s="30">
        <f>IF(H$13&lt;=alternative_projection_initial_period,VLOOKUP(Data!G50,alternative_projection,3,TRUE),VLOOKUP(Data!G50,original_projection,3,TRUE))</f>
        <v>0.02</v>
      </c>
      <c r="I62" s="30">
        <f>IF(I$13&lt;=alternative_projection_initial_period,VLOOKUP(Data!H50,alternative_projection,3,TRUE),VLOOKUP(Data!H50,original_projection,3,TRUE))</f>
        <v>0</v>
      </c>
      <c r="J62" s="30">
        <f>IF(J$13&lt;=alternative_projection_initial_period,VLOOKUP(Data!I50,alternative_projection,3,TRUE),VLOOKUP(Data!I50,original_projection,3,TRUE))</f>
        <v>0.04</v>
      </c>
      <c r="K62" s="30">
        <f>IF(K$13&lt;=alternative_projection_initial_period,VLOOKUP(Data!J50,alternative_projection,3,TRUE),VLOOKUP(Data!J50,original_projection,3,TRUE))</f>
        <v>-0.01</v>
      </c>
      <c r="L62" s="30">
        <f>IF(L$13&lt;=alternative_projection_initial_period,VLOOKUP(Data!K50,alternative_projection,3,TRUE),VLOOKUP(Data!K50,original_projection,3,TRUE))</f>
        <v>0</v>
      </c>
      <c r="M62" s="30">
        <f>IF(M$13&lt;=alternative_projection_initial_period,VLOOKUP(Data!L50,alternative_projection,3,TRUE),VLOOKUP(Data!L50,original_projection,3,TRUE))</f>
        <v>-0.01</v>
      </c>
      <c r="N62" s="30">
        <f>IF(N$13&lt;=alternative_projection_initial_period,VLOOKUP(Data!M50,alternative_projection,3,TRUE),VLOOKUP(Data!M50,original_projection,3,TRUE))</f>
        <v>0.04</v>
      </c>
      <c r="O62" s="30">
        <f>IF(O$13&lt;=alternative_projection_initial_period,VLOOKUP(Data!N50,alternative_projection,3,TRUE),VLOOKUP(Data!N50,original_projection,3,TRUE))</f>
        <v>0</v>
      </c>
      <c r="P62" s="30">
        <f>IF(P$13&lt;=alternative_projection_initial_period,VLOOKUP(Data!O50,alternative_projection,3,TRUE),VLOOKUP(Data!O50,original_projection,3,TRUE))</f>
        <v>-0.01</v>
      </c>
      <c r="Q62" s="30">
        <f>IF(Q$13&lt;=alternative_projection_initial_period,VLOOKUP(Data!P50,alternative_projection,3,TRUE),VLOOKUP(Data!P50,original_projection,3,TRUE))</f>
        <v>-0.01</v>
      </c>
      <c r="R62" s="30">
        <f>IF(R$13&lt;=alternative_projection_initial_period,VLOOKUP(Data!Q50,alternative_projection,3,TRUE),VLOOKUP(Data!Q50,original_projection,3,TRUE))</f>
        <v>0.04</v>
      </c>
      <c r="S62" s="30">
        <f>IF(S$13&lt;=alternative_projection_initial_period,VLOOKUP(Data!R50,alternative_projection,3,TRUE),VLOOKUP(Data!R50,original_projection,3,TRUE))</f>
        <v>-0.01</v>
      </c>
      <c r="T62" s="30">
        <f>IF(T$13&lt;=alternative_projection_initial_period,VLOOKUP(Data!S50,alternative_projection,3,TRUE),VLOOKUP(Data!S50,original_projection,3,TRUE))</f>
        <v>-0.02</v>
      </c>
      <c r="U62" s="30">
        <f>IF(U$13&lt;=alternative_projection_initial_period,VLOOKUP(Data!T50,alternative_projection,3,TRUE),VLOOKUP(Data!T50,original_projection,3,TRUE))</f>
        <v>-0.01</v>
      </c>
      <c r="V62" s="30">
        <f>IF(V$13&lt;=alternative_projection_initial_period,VLOOKUP(Data!U50,alternative_projection,3,TRUE),VLOOKUP(Data!U50,original_projection,3,TRUE))</f>
        <v>0.02</v>
      </c>
      <c r="X62">
        <f t="shared" si="8"/>
        <v>48</v>
      </c>
      <c r="Z62" s="31">
        <f t="shared" si="39"/>
        <v>2500000</v>
      </c>
      <c r="AA62" s="28">
        <f t="shared" ref="AA62:AT62" si="56">Z62*(1+C62)*(1-$AA$9)</f>
        <v>2362941.7314388473</v>
      </c>
      <c r="AB62" s="28">
        <f t="shared" si="56"/>
        <v>2559101.2453303081</v>
      </c>
      <c r="AC62" s="28">
        <f t="shared" si="56"/>
        <v>2620369.7552795135</v>
      </c>
      <c r="AD62" s="28">
        <f t="shared" si="56"/>
        <v>2837899.646335491</v>
      </c>
      <c r="AE62" s="28">
        <f t="shared" si="56"/>
        <v>2682316.6015846711</v>
      </c>
      <c r="AF62" s="28">
        <f t="shared" si="56"/>
        <v>2693717.07979665</v>
      </c>
      <c r="AG62" s="28">
        <f t="shared" si="56"/>
        <v>2652123.5418921215</v>
      </c>
      <c r="AH62" s="28">
        <f t="shared" si="56"/>
        <v>2715619.1374295955</v>
      </c>
      <c r="AI62" s="28">
        <f t="shared" si="56"/>
        <v>2646950.5369421225</v>
      </c>
      <c r="AJ62" s="28">
        <f t="shared" si="56"/>
        <v>2606079.1186645855</v>
      </c>
      <c r="AK62" s="28">
        <f t="shared" si="56"/>
        <v>2540180.4057811168</v>
      </c>
      <c r="AL62" s="28">
        <f t="shared" si="56"/>
        <v>2600995.9240215016</v>
      </c>
      <c r="AM62" s="28">
        <f t="shared" si="56"/>
        <v>2560834.088405313</v>
      </c>
      <c r="AN62" s="28">
        <f t="shared" si="56"/>
        <v>2496079.4655984296</v>
      </c>
      <c r="AO62" s="28">
        <f t="shared" si="56"/>
        <v>2432962.2628781684</v>
      </c>
      <c r="AP62" s="28">
        <f t="shared" si="56"/>
        <v>2491210.8268539766</v>
      </c>
      <c r="AQ62" s="28">
        <f t="shared" si="56"/>
        <v>2428216.7351415344</v>
      </c>
      <c r="AR62" s="28">
        <f t="shared" si="56"/>
        <v>2342908.3180480162</v>
      </c>
      <c r="AS62" s="28">
        <f t="shared" si="56"/>
        <v>2283664.2830309784</v>
      </c>
      <c r="AT62" s="28">
        <f t="shared" si="56"/>
        <v>2293370.3948623659</v>
      </c>
      <c r="AU62" s="19"/>
      <c r="AV62" s="27">
        <f t="shared" si="6"/>
        <v>125</v>
      </c>
      <c r="AW62" s="19"/>
      <c r="AX62" s="46">
        <f t="shared" si="41"/>
        <v>384238.34583865455</v>
      </c>
    </row>
    <row r="63" spans="1:50" x14ac:dyDescent="0.2">
      <c r="A63">
        <f t="shared" si="7"/>
        <v>49</v>
      </c>
      <c r="C63" s="30">
        <f>IF(C$13&lt;=alternative_projection_initial_period,VLOOKUP(Data!B51,alternative_projection,3,TRUE),VLOOKUP(Data!B51,original_projection,3,TRUE))</f>
        <v>0.04</v>
      </c>
      <c r="D63" s="30">
        <f>IF(D$13&lt;=alternative_projection_initial_period,VLOOKUP(Data!C51,alternative_projection,3,TRUE),VLOOKUP(Data!C51,original_projection,3,TRUE))</f>
        <v>0.1</v>
      </c>
      <c r="E63" s="30">
        <f>IF(E$13&lt;=alternative_projection_initial_period,VLOOKUP(Data!D51,alternative_projection,3,TRUE),VLOOKUP(Data!D51,original_projection,3,TRUE))</f>
        <v>0.02</v>
      </c>
      <c r="F63" s="30">
        <f>IF(F$13&lt;=alternative_projection_initial_period,VLOOKUP(Data!E51,alternative_projection,3,TRUE),VLOOKUP(Data!E51,original_projection,3,TRUE))</f>
        <v>0.1</v>
      </c>
      <c r="G63" s="30">
        <f>IF(G$13&lt;=alternative_projection_initial_period,VLOOKUP(Data!F51,alternative_projection,3,TRUE),VLOOKUP(Data!F51,original_projection,3,TRUE))</f>
        <v>0</v>
      </c>
      <c r="H63" s="30">
        <f>IF(H$13&lt;=alternative_projection_initial_period,VLOOKUP(Data!G51,alternative_projection,3,TRUE),VLOOKUP(Data!G51,original_projection,3,TRUE))</f>
        <v>0</v>
      </c>
      <c r="I63" s="30">
        <f>IF(I$13&lt;=alternative_projection_initial_period,VLOOKUP(Data!H51,alternative_projection,3,TRUE),VLOOKUP(Data!H51,original_projection,3,TRUE))</f>
        <v>0.04</v>
      </c>
      <c r="J63" s="30">
        <f>IF(J$13&lt;=alternative_projection_initial_period,VLOOKUP(Data!I51,alternative_projection,3,TRUE),VLOOKUP(Data!I51,original_projection,3,TRUE))</f>
        <v>0.02</v>
      </c>
      <c r="K63" s="30">
        <f>IF(K$13&lt;=alternative_projection_initial_period,VLOOKUP(Data!J51,alternative_projection,3,TRUE),VLOOKUP(Data!J51,original_projection,3,TRUE))</f>
        <v>-0.02</v>
      </c>
      <c r="L63" s="30">
        <f>IF(L$13&lt;=alternative_projection_initial_period,VLOOKUP(Data!K51,alternative_projection,3,TRUE),VLOOKUP(Data!K51,original_projection,3,TRUE))</f>
        <v>0.02</v>
      </c>
      <c r="M63" s="30">
        <f>IF(M$13&lt;=alternative_projection_initial_period,VLOOKUP(Data!L51,alternative_projection,3,TRUE),VLOOKUP(Data!L51,original_projection,3,TRUE))</f>
        <v>0</v>
      </c>
      <c r="N63" s="30">
        <f>IF(N$13&lt;=alternative_projection_initial_period,VLOOKUP(Data!M51,alternative_projection,3,TRUE),VLOOKUP(Data!M51,original_projection,3,TRUE))</f>
        <v>-0.01</v>
      </c>
      <c r="O63" s="30">
        <f>IF(O$13&lt;=alternative_projection_initial_period,VLOOKUP(Data!N51,alternative_projection,3,TRUE),VLOOKUP(Data!N51,original_projection,3,TRUE))</f>
        <v>0.04</v>
      </c>
      <c r="P63" s="30">
        <f>IF(P$13&lt;=alternative_projection_initial_period,VLOOKUP(Data!O51,alternative_projection,3,TRUE),VLOOKUP(Data!O51,original_projection,3,TRUE))</f>
        <v>0</v>
      </c>
      <c r="Q63" s="30">
        <f>IF(Q$13&lt;=alternative_projection_initial_period,VLOOKUP(Data!P51,alternative_projection,3,TRUE),VLOOKUP(Data!P51,original_projection,3,TRUE))</f>
        <v>0</v>
      </c>
      <c r="R63" s="30">
        <f>IF(R$13&lt;=alternative_projection_initial_period,VLOOKUP(Data!Q51,alternative_projection,3,TRUE),VLOOKUP(Data!Q51,original_projection,3,TRUE))</f>
        <v>0</v>
      </c>
      <c r="S63" s="30">
        <f>IF(S$13&lt;=alternative_projection_initial_period,VLOOKUP(Data!R51,alternative_projection,3,TRUE),VLOOKUP(Data!R51,original_projection,3,TRUE))</f>
        <v>0</v>
      </c>
      <c r="T63" s="30">
        <f>IF(T$13&lt;=alternative_projection_initial_period,VLOOKUP(Data!S51,alternative_projection,3,TRUE),VLOOKUP(Data!S51,original_projection,3,TRUE))</f>
        <v>0.04</v>
      </c>
      <c r="U63" s="30">
        <f>IF(U$13&lt;=alternative_projection_initial_period,VLOOKUP(Data!T51,alternative_projection,3,TRUE),VLOOKUP(Data!T51,original_projection,3,TRUE))</f>
        <v>0.02</v>
      </c>
      <c r="V63" s="30">
        <f>IF(V$13&lt;=alternative_projection_initial_period,VLOOKUP(Data!U51,alternative_projection,3,TRUE),VLOOKUP(Data!U51,original_projection,3,TRUE))</f>
        <v>0.04</v>
      </c>
      <c r="X63">
        <f t="shared" si="8"/>
        <v>49</v>
      </c>
      <c r="Z63" s="31">
        <f t="shared" si="39"/>
        <v>2500000</v>
      </c>
      <c r="AA63" s="28">
        <f t="shared" ref="AA63:AT63" si="57">Z63*(1+C63)*(1-$AA$9)</f>
        <v>2559853.5423920844</v>
      </c>
      <c r="AB63" s="28">
        <f t="shared" si="57"/>
        <v>2772359.6824411671</v>
      </c>
      <c r="AC63" s="28">
        <f t="shared" si="57"/>
        <v>2784142.8649844835</v>
      </c>
      <c r="AD63" s="28">
        <f t="shared" si="57"/>
        <v>3015268.37423146</v>
      </c>
      <c r="AE63" s="28">
        <f t="shared" si="57"/>
        <v>2968709.7803997016</v>
      </c>
      <c r="AF63" s="28">
        <f t="shared" si="57"/>
        <v>2922870.0952654625</v>
      </c>
      <c r="AG63" s="28">
        <f t="shared" si="57"/>
        <v>2992847.7469268739</v>
      </c>
      <c r="AH63" s="28">
        <f t="shared" si="57"/>
        <v>3005568.0557489023</v>
      </c>
      <c r="AI63" s="28">
        <f t="shared" si="57"/>
        <v>2899976.0591235119</v>
      </c>
      <c r="AJ63" s="28">
        <f t="shared" si="57"/>
        <v>2912301.6413675193</v>
      </c>
      <c r="AK63" s="28">
        <f t="shared" si="57"/>
        <v>2867332.9512188178</v>
      </c>
      <c r="AL63" s="28">
        <f t="shared" si="57"/>
        <v>2794828.0339504192</v>
      </c>
      <c r="AM63" s="28">
        <f t="shared" si="57"/>
        <v>2861740.1772338743</v>
      </c>
      <c r="AN63" s="28">
        <f t="shared" si="57"/>
        <v>2817552.2038838021</v>
      </c>
      <c r="AO63" s="28">
        <f t="shared" si="57"/>
        <v>2774046.5346102212</v>
      </c>
      <c r="AP63" s="28">
        <f t="shared" si="57"/>
        <v>2731212.633993254</v>
      </c>
      <c r="AQ63" s="28">
        <f t="shared" si="57"/>
        <v>2689040.1292898641</v>
      </c>
      <c r="AR63" s="28">
        <f t="shared" si="57"/>
        <v>2753419.5602388512</v>
      </c>
      <c r="AS63" s="28">
        <f t="shared" si="57"/>
        <v>2765122.2427955619</v>
      </c>
      <c r="AT63" s="28">
        <f t="shared" si="57"/>
        <v>2831323.1873469455</v>
      </c>
      <c r="AU63" s="19"/>
      <c r="AV63" s="27">
        <f t="shared" si="6"/>
        <v>188</v>
      </c>
      <c r="AW63" s="19"/>
      <c r="AX63" s="46">
        <f t="shared" si="41"/>
        <v>428610.9483433963</v>
      </c>
    </row>
    <row r="64" spans="1:50" x14ac:dyDescent="0.2">
      <c r="A64">
        <f t="shared" si="7"/>
        <v>50</v>
      </c>
      <c r="C64" s="30">
        <f>IF(C$13&lt;=alternative_projection_initial_period,VLOOKUP(Data!B52,alternative_projection,3,TRUE),VLOOKUP(Data!B52,original_projection,3,TRUE))</f>
        <v>0.04</v>
      </c>
      <c r="D64" s="30">
        <f>IF(D$13&lt;=alternative_projection_initial_period,VLOOKUP(Data!C52,alternative_projection,3,TRUE),VLOOKUP(Data!C52,original_projection,3,TRUE))</f>
        <v>0</v>
      </c>
      <c r="E64" s="30">
        <f>IF(E$13&lt;=alternative_projection_initial_period,VLOOKUP(Data!D52,alternative_projection,3,TRUE),VLOOKUP(Data!D52,original_projection,3,TRUE))</f>
        <v>0.02</v>
      </c>
      <c r="F64" s="30">
        <f>IF(F$13&lt;=alternative_projection_initial_period,VLOOKUP(Data!E52,alternative_projection,3,TRUE),VLOOKUP(Data!E52,original_projection,3,TRUE))</f>
        <v>0.04</v>
      </c>
      <c r="G64" s="30">
        <f>IF(G$13&lt;=alternative_projection_initial_period,VLOOKUP(Data!F52,alternative_projection,3,TRUE),VLOOKUP(Data!F52,original_projection,3,TRUE))</f>
        <v>0.02</v>
      </c>
      <c r="H64" s="30">
        <f>IF(H$13&lt;=alternative_projection_initial_period,VLOOKUP(Data!G52,alternative_projection,3,TRUE),VLOOKUP(Data!G52,original_projection,3,TRUE))</f>
        <v>-0.01</v>
      </c>
      <c r="I64" s="30">
        <f>IF(I$13&lt;=alternative_projection_initial_period,VLOOKUP(Data!H52,alternative_projection,3,TRUE),VLOOKUP(Data!H52,original_projection,3,TRUE))</f>
        <v>0.04</v>
      </c>
      <c r="J64" s="30">
        <f>IF(J$13&lt;=alternative_projection_initial_period,VLOOKUP(Data!I52,alternative_projection,3,TRUE),VLOOKUP(Data!I52,original_projection,3,TRUE))</f>
        <v>-0.02</v>
      </c>
      <c r="K64" s="30">
        <f>IF(K$13&lt;=alternative_projection_initial_period,VLOOKUP(Data!J52,alternative_projection,3,TRUE),VLOOKUP(Data!J52,original_projection,3,TRUE))</f>
        <v>0</v>
      </c>
      <c r="L64" s="30">
        <f>IF(L$13&lt;=alternative_projection_initial_period,VLOOKUP(Data!K52,alternative_projection,3,TRUE),VLOOKUP(Data!K52,original_projection,3,TRUE))</f>
        <v>-0.01</v>
      </c>
      <c r="M64" s="30">
        <f>IF(M$13&lt;=alternative_projection_initial_period,VLOOKUP(Data!L52,alternative_projection,3,TRUE),VLOOKUP(Data!L52,original_projection,3,TRUE))</f>
        <v>0.04</v>
      </c>
      <c r="N64" s="30">
        <f>IF(N$13&lt;=alternative_projection_initial_period,VLOOKUP(Data!M52,alternative_projection,3,TRUE),VLOOKUP(Data!M52,original_projection,3,TRUE))</f>
        <v>0</v>
      </c>
      <c r="O64" s="30">
        <f>IF(O$13&lt;=alternative_projection_initial_period,VLOOKUP(Data!N52,alternative_projection,3,TRUE),VLOOKUP(Data!N52,original_projection,3,TRUE))</f>
        <v>-0.01</v>
      </c>
      <c r="P64" s="30">
        <f>IF(P$13&lt;=alternative_projection_initial_period,VLOOKUP(Data!O52,alternative_projection,3,TRUE),VLOOKUP(Data!O52,original_projection,3,TRUE))</f>
        <v>-0.01</v>
      </c>
      <c r="Q64" s="30">
        <f>IF(Q$13&lt;=alternative_projection_initial_period,VLOOKUP(Data!P52,alternative_projection,3,TRUE),VLOOKUP(Data!P52,original_projection,3,TRUE))</f>
        <v>0.04</v>
      </c>
      <c r="R64" s="30">
        <f>IF(R$13&lt;=alternative_projection_initial_period,VLOOKUP(Data!Q52,alternative_projection,3,TRUE),VLOOKUP(Data!Q52,original_projection,3,TRUE))</f>
        <v>0</v>
      </c>
      <c r="S64" s="30">
        <f>IF(S$13&lt;=alternative_projection_initial_period,VLOOKUP(Data!R52,alternative_projection,3,TRUE),VLOOKUP(Data!R52,original_projection,3,TRUE))</f>
        <v>0.04</v>
      </c>
      <c r="T64" s="30">
        <f>IF(T$13&lt;=alternative_projection_initial_period,VLOOKUP(Data!S52,alternative_projection,3,TRUE),VLOOKUP(Data!S52,original_projection,3,TRUE))</f>
        <v>-0.01</v>
      </c>
      <c r="U64" s="30">
        <f>IF(U$13&lt;=alternative_projection_initial_period,VLOOKUP(Data!T52,alternative_projection,3,TRUE),VLOOKUP(Data!T52,original_projection,3,TRUE))</f>
        <v>0</v>
      </c>
      <c r="V64" s="30">
        <f>IF(V$13&lt;=alternative_projection_initial_period,VLOOKUP(Data!U52,alternative_projection,3,TRUE),VLOOKUP(Data!U52,original_projection,3,TRUE))</f>
        <v>0.04</v>
      </c>
      <c r="X64">
        <f t="shared" si="8"/>
        <v>50</v>
      </c>
      <c r="Z64" s="31">
        <f t="shared" si="39"/>
        <v>2500000</v>
      </c>
      <c r="AA64" s="28">
        <f t="shared" ref="AA64:AT64" si="58">Z64*(1+C64)*(1-$AA$9)</f>
        <v>2559853.5423920844</v>
      </c>
      <c r="AB64" s="28">
        <f t="shared" si="58"/>
        <v>2520326.9840374244</v>
      </c>
      <c r="AC64" s="28">
        <f t="shared" si="58"/>
        <v>2531038.968167712</v>
      </c>
      <c r="AD64" s="28">
        <f t="shared" si="58"/>
        <v>2591635.6274386095</v>
      </c>
      <c r="AE64" s="28">
        <f t="shared" si="58"/>
        <v>2602650.6901223161</v>
      </c>
      <c r="AF64" s="28">
        <f t="shared" si="58"/>
        <v>2536838.6703198561</v>
      </c>
      <c r="AG64" s="28">
        <f t="shared" si="58"/>
        <v>2597574.1826782036</v>
      </c>
      <c r="AH64" s="28">
        <f t="shared" si="58"/>
        <v>2506315.8783430471</v>
      </c>
      <c r="AI64" s="28">
        <f t="shared" si="58"/>
        <v>2467615.9921269147</v>
      </c>
      <c r="AJ64" s="28">
        <f t="shared" si="58"/>
        <v>2405218.5320470561</v>
      </c>
      <c r="AK64" s="28">
        <f t="shared" si="58"/>
        <v>2462802.8717950983</v>
      </c>
      <c r="AL64" s="28">
        <f t="shared" si="58"/>
        <v>2424774.8675300311</v>
      </c>
      <c r="AM64" s="28">
        <f t="shared" si="58"/>
        <v>2363460.7110802103</v>
      </c>
      <c r="AN64" s="28">
        <f t="shared" si="58"/>
        <v>2303696.977241369</v>
      </c>
      <c r="AO64" s="28">
        <f t="shared" si="58"/>
        <v>2358850.7471157024</v>
      </c>
      <c r="AP64" s="28">
        <f t="shared" si="58"/>
        <v>2322427.8619147483</v>
      </c>
      <c r="AQ64" s="28">
        <f t="shared" si="58"/>
        <v>2378030.0757090175</v>
      </c>
      <c r="AR64" s="28">
        <f t="shared" si="58"/>
        <v>2317897.9331101766</v>
      </c>
      <c r="AS64" s="28">
        <f t="shared" si="58"/>
        <v>2282107.3980674525</v>
      </c>
      <c r="AT64" s="28">
        <f t="shared" si="58"/>
        <v>2336744.2828248604</v>
      </c>
      <c r="AU64" s="19"/>
      <c r="AV64" s="27">
        <f t="shared" si="6"/>
        <v>133</v>
      </c>
      <c r="AW64" s="19"/>
      <c r="AX64" s="46">
        <f t="shared" si="41"/>
        <v>369293.67350676481</v>
      </c>
    </row>
    <row r="65" spans="1:50" x14ac:dyDescent="0.2">
      <c r="A65">
        <f t="shared" si="7"/>
        <v>51</v>
      </c>
      <c r="C65" s="30">
        <f>IF(C$13&lt;=alternative_projection_initial_period,VLOOKUP(Data!B53,alternative_projection,3,TRUE),VLOOKUP(Data!B53,original_projection,3,TRUE))</f>
        <v>0.02</v>
      </c>
      <c r="D65" s="30">
        <f>IF(D$13&lt;=alternative_projection_initial_period,VLOOKUP(Data!C53,alternative_projection,3,TRUE),VLOOKUP(Data!C53,original_projection,3,TRUE))</f>
        <v>0.02</v>
      </c>
      <c r="E65" s="30">
        <f>IF(E$13&lt;=alternative_projection_initial_period,VLOOKUP(Data!D53,alternative_projection,3,TRUE),VLOOKUP(Data!D53,original_projection,3,TRUE))</f>
        <v>0</v>
      </c>
      <c r="F65" s="30">
        <f>IF(F$13&lt;=alternative_projection_initial_period,VLOOKUP(Data!E53,alternative_projection,3,TRUE),VLOOKUP(Data!E53,original_projection,3,TRUE))</f>
        <v>-0.04</v>
      </c>
      <c r="G65" s="30">
        <f>IF(G$13&lt;=alternative_projection_initial_period,VLOOKUP(Data!F53,alternative_projection,3,TRUE),VLOOKUP(Data!F53,original_projection,3,TRUE))</f>
        <v>0.1</v>
      </c>
      <c r="H65" s="30">
        <f>IF(H$13&lt;=alternative_projection_initial_period,VLOOKUP(Data!G53,alternative_projection,3,TRUE),VLOOKUP(Data!G53,original_projection,3,TRUE))</f>
        <v>-0.01</v>
      </c>
      <c r="I65" s="30">
        <f>IF(I$13&lt;=alternative_projection_initial_period,VLOOKUP(Data!H53,alternative_projection,3,TRUE),VLOOKUP(Data!H53,original_projection,3,TRUE))</f>
        <v>0.02</v>
      </c>
      <c r="J65" s="30">
        <f>IF(J$13&lt;=alternative_projection_initial_period,VLOOKUP(Data!I53,alternative_projection,3,TRUE),VLOOKUP(Data!I53,original_projection,3,TRUE))</f>
        <v>-0.01</v>
      </c>
      <c r="K65" s="30">
        <f>IF(K$13&lt;=alternative_projection_initial_period,VLOOKUP(Data!J53,alternative_projection,3,TRUE),VLOOKUP(Data!J53,original_projection,3,TRUE))</f>
        <v>0</v>
      </c>
      <c r="L65" s="30">
        <f>IF(L$13&lt;=alternative_projection_initial_period,VLOOKUP(Data!K53,alternative_projection,3,TRUE),VLOOKUP(Data!K53,original_projection,3,TRUE))</f>
        <v>0.02</v>
      </c>
      <c r="M65" s="30">
        <f>IF(M$13&lt;=alternative_projection_initial_period,VLOOKUP(Data!L53,alternative_projection,3,TRUE),VLOOKUP(Data!L53,original_projection,3,TRUE))</f>
        <v>-0.02</v>
      </c>
      <c r="N65" s="30">
        <f>IF(N$13&lt;=alternative_projection_initial_period,VLOOKUP(Data!M53,alternative_projection,3,TRUE),VLOOKUP(Data!M53,original_projection,3,TRUE))</f>
        <v>-0.01</v>
      </c>
      <c r="O65" s="30">
        <f>IF(O$13&lt;=alternative_projection_initial_period,VLOOKUP(Data!N53,alternative_projection,3,TRUE),VLOOKUP(Data!N53,original_projection,3,TRUE))</f>
        <v>0.04</v>
      </c>
      <c r="P65" s="30">
        <f>IF(P$13&lt;=alternative_projection_initial_period,VLOOKUP(Data!O53,alternative_projection,3,TRUE),VLOOKUP(Data!O53,original_projection,3,TRUE))</f>
        <v>0</v>
      </c>
      <c r="Q65" s="30">
        <f>IF(Q$13&lt;=alternative_projection_initial_period,VLOOKUP(Data!P53,alternative_projection,3,TRUE),VLOOKUP(Data!P53,original_projection,3,TRUE))</f>
        <v>0</v>
      </c>
      <c r="R65" s="30">
        <f>IF(R$13&lt;=alternative_projection_initial_period,VLOOKUP(Data!Q53,alternative_projection,3,TRUE),VLOOKUP(Data!Q53,original_projection,3,TRUE))</f>
        <v>0.02</v>
      </c>
      <c r="S65" s="30">
        <f>IF(S$13&lt;=alternative_projection_initial_period,VLOOKUP(Data!R53,alternative_projection,3,TRUE),VLOOKUP(Data!R53,original_projection,3,TRUE))</f>
        <v>0</v>
      </c>
      <c r="T65" s="30">
        <f>IF(T$13&lt;=alternative_projection_initial_period,VLOOKUP(Data!S53,alternative_projection,3,TRUE),VLOOKUP(Data!S53,original_projection,3,TRUE))</f>
        <v>-0.01</v>
      </c>
      <c r="U65" s="30">
        <f>IF(U$13&lt;=alternative_projection_initial_period,VLOOKUP(Data!T53,alternative_projection,3,TRUE),VLOOKUP(Data!T53,original_projection,3,TRUE))</f>
        <v>0</v>
      </c>
      <c r="V65" s="30">
        <f>IF(V$13&lt;=alternative_projection_initial_period,VLOOKUP(Data!U53,alternative_projection,3,TRUE),VLOOKUP(Data!U53,original_projection,3,TRUE))</f>
        <v>0.04</v>
      </c>
      <c r="X65">
        <f t="shared" si="8"/>
        <v>51</v>
      </c>
      <c r="Z65" s="31">
        <f t="shared" si="39"/>
        <v>2500000</v>
      </c>
      <c r="AA65" s="28">
        <f t="shared" ref="AA65:AT65" si="59">Z65*(1+C65)*(1-$AA$9)</f>
        <v>2510625.5896537751</v>
      </c>
      <c r="AB65" s="28">
        <f t="shared" si="59"/>
        <v>2521296.3405697467</v>
      </c>
      <c r="AC65" s="28">
        <f t="shared" si="59"/>
        <v>2482365.1418567942</v>
      </c>
      <c r="AD65" s="28">
        <f t="shared" si="59"/>
        <v>2346273.6745450129</v>
      </c>
      <c r="AE65" s="28">
        <f t="shared" si="59"/>
        <v>2541049.4903561072</v>
      </c>
      <c r="AF65" s="28">
        <f t="shared" si="59"/>
        <v>2476795.1514957175</v>
      </c>
      <c r="AG65" s="28">
        <f t="shared" si="59"/>
        <v>2487322.1150702187</v>
      </c>
      <c r="AH65" s="28">
        <f t="shared" si="59"/>
        <v>2424426.3554074401</v>
      </c>
      <c r="AI65" s="28">
        <f t="shared" si="59"/>
        <v>2386990.9208301795</v>
      </c>
      <c r="AJ65" s="28">
        <f t="shared" si="59"/>
        <v>2397136.1952429912</v>
      </c>
      <c r="AK65" s="28">
        <f t="shared" si="59"/>
        <v>2312919.7036035666</v>
      </c>
      <c r="AL65" s="28">
        <f t="shared" si="59"/>
        <v>2254433.9767587152</v>
      </c>
      <c r="AM65" s="28">
        <f t="shared" si="59"/>
        <v>2308408.3205979485</v>
      </c>
      <c r="AN65" s="28">
        <f t="shared" si="59"/>
        <v>2272764.3141423156</v>
      </c>
      <c r="AO65" s="28">
        <f t="shared" si="59"/>
        <v>2237670.6848382782</v>
      </c>
      <c r="AP65" s="28">
        <f t="shared" si="59"/>
        <v>2247181.3130292273</v>
      </c>
      <c r="AQ65" s="28">
        <f t="shared" si="59"/>
        <v>2212482.7094442933</v>
      </c>
      <c r="AR65" s="28">
        <f t="shared" si="59"/>
        <v>2156536.6862460342</v>
      </c>
      <c r="AS65" s="28">
        <f t="shared" si="59"/>
        <v>2123237.7213789993</v>
      </c>
      <c r="AT65" s="28">
        <f t="shared" si="59"/>
        <v>2174071.0409650113</v>
      </c>
      <c r="AU65" s="19"/>
      <c r="AV65" s="27">
        <f t="shared" si="6"/>
        <v>84</v>
      </c>
      <c r="AW65" s="19"/>
      <c r="AX65" s="46">
        <f t="shared" si="41"/>
        <v>354211.49203550909</v>
      </c>
    </row>
    <row r="66" spans="1:50" x14ac:dyDescent="0.2">
      <c r="A66">
        <f t="shared" si="7"/>
        <v>52</v>
      </c>
      <c r="C66" s="30">
        <f>IF(C$13&lt;=alternative_projection_initial_period,VLOOKUP(Data!B54,alternative_projection,3,TRUE),VLOOKUP(Data!B54,original_projection,3,TRUE))</f>
        <v>0</v>
      </c>
      <c r="D66" s="30">
        <f>IF(D$13&lt;=alternative_projection_initial_period,VLOOKUP(Data!C54,alternative_projection,3,TRUE),VLOOKUP(Data!C54,original_projection,3,TRUE))</f>
        <v>0.04</v>
      </c>
      <c r="E66" s="30">
        <f>IF(E$13&lt;=alternative_projection_initial_period,VLOOKUP(Data!D54,alternative_projection,3,TRUE),VLOOKUP(Data!D54,original_projection,3,TRUE))</f>
        <v>0</v>
      </c>
      <c r="F66" s="30">
        <f>IF(F$13&lt;=alternative_projection_initial_period,VLOOKUP(Data!E54,alternative_projection,3,TRUE),VLOOKUP(Data!E54,original_projection,3,TRUE))</f>
        <v>0.02</v>
      </c>
      <c r="G66" s="30">
        <f>IF(G$13&lt;=alternative_projection_initial_period,VLOOKUP(Data!F54,alternative_projection,3,TRUE),VLOOKUP(Data!F54,original_projection,3,TRUE))</f>
        <v>0.1</v>
      </c>
      <c r="H66" s="30">
        <f>IF(H$13&lt;=alternative_projection_initial_period,VLOOKUP(Data!G54,alternative_projection,3,TRUE),VLOOKUP(Data!G54,original_projection,3,TRUE))</f>
        <v>0.04</v>
      </c>
      <c r="I66" s="30">
        <f>IF(I$13&lt;=alternative_projection_initial_period,VLOOKUP(Data!H54,alternative_projection,3,TRUE),VLOOKUP(Data!H54,original_projection,3,TRUE))</f>
        <v>-0.02</v>
      </c>
      <c r="J66" s="30">
        <f>IF(J$13&lt;=alternative_projection_initial_period,VLOOKUP(Data!I54,alternative_projection,3,TRUE),VLOOKUP(Data!I54,original_projection,3,TRUE))</f>
        <v>0</v>
      </c>
      <c r="K66" s="30">
        <f>IF(K$13&lt;=alternative_projection_initial_period,VLOOKUP(Data!J54,alternative_projection,3,TRUE),VLOOKUP(Data!J54,original_projection,3,TRUE))</f>
        <v>-0.01</v>
      </c>
      <c r="L66" s="30">
        <f>IF(L$13&lt;=alternative_projection_initial_period,VLOOKUP(Data!K54,alternative_projection,3,TRUE),VLOOKUP(Data!K54,original_projection,3,TRUE))</f>
        <v>0.04</v>
      </c>
      <c r="M66" s="30">
        <f>IF(M$13&lt;=alternative_projection_initial_period,VLOOKUP(Data!L54,alternative_projection,3,TRUE),VLOOKUP(Data!L54,original_projection,3,TRUE))</f>
        <v>0</v>
      </c>
      <c r="N66" s="30">
        <f>IF(N$13&lt;=alternative_projection_initial_period,VLOOKUP(Data!M54,alternative_projection,3,TRUE),VLOOKUP(Data!M54,original_projection,3,TRUE))</f>
        <v>-0.01</v>
      </c>
      <c r="O66" s="30">
        <f>IF(O$13&lt;=alternative_projection_initial_period,VLOOKUP(Data!N54,alternative_projection,3,TRUE),VLOOKUP(Data!N54,original_projection,3,TRUE))</f>
        <v>0</v>
      </c>
      <c r="P66" s="30">
        <f>IF(P$13&lt;=alternative_projection_initial_period,VLOOKUP(Data!O54,alternative_projection,3,TRUE),VLOOKUP(Data!O54,original_projection,3,TRUE))</f>
        <v>0</v>
      </c>
      <c r="Q66" s="30">
        <f>IF(Q$13&lt;=alternative_projection_initial_period,VLOOKUP(Data!P54,alternative_projection,3,TRUE),VLOOKUP(Data!P54,original_projection,3,TRUE))</f>
        <v>0.02</v>
      </c>
      <c r="R66" s="30">
        <f>IF(R$13&lt;=alternative_projection_initial_period,VLOOKUP(Data!Q54,alternative_projection,3,TRUE),VLOOKUP(Data!Q54,original_projection,3,TRUE))</f>
        <v>0.02</v>
      </c>
      <c r="S66" s="30">
        <f>IF(S$13&lt;=alternative_projection_initial_period,VLOOKUP(Data!R54,alternative_projection,3,TRUE),VLOOKUP(Data!R54,original_projection,3,TRUE))</f>
        <v>0.02</v>
      </c>
      <c r="T66" s="30">
        <f>IF(T$13&lt;=alternative_projection_initial_period,VLOOKUP(Data!S54,alternative_projection,3,TRUE),VLOOKUP(Data!S54,original_projection,3,TRUE))</f>
        <v>-0.02</v>
      </c>
      <c r="U66" s="30">
        <f>IF(U$13&lt;=alternative_projection_initial_period,VLOOKUP(Data!T54,alternative_projection,3,TRUE),VLOOKUP(Data!T54,original_projection,3,TRUE))</f>
        <v>0</v>
      </c>
      <c r="V66" s="30">
        <f>IF(V$13&lt;=alternative_projection_initial_period,VLOOKUP(Data!U54,alternative_projection,3,TRUE),VLOOKUP(Data!U54,original_projection,3,TRUE))</f>
        <v>-0.01</v>
      </c>
      <c r="X66">
        <f t="shared" si="8"/>
        <v>52</v>
      </c>
      <c r="Z66" s="31">
        <f t="shared" si="39"/>
        <v>2500000</v>
      </c>
      <c r="AA66" s="28">
        <f t="shared" ref="AA66:AT66" si="60">Z66*(1+C66)*(1-$AA$9)</f>
        <v>2461397.6369154658</v>
      </c>
      <c r="AB66" s="28">
        <f t="shared" si="60"/>
        <v>2520326.9840374244</v>
      </c>
      <c r="AC66" s="28">
        <f t="shared" si="60"/>
        <v>2481410.7531055999</v>
      </c>
      <c r="AD66" s="28">
        <f t="shared" si="60"/>
        <v>2491957.3340755859</v>
      </c>
      <c r="AE66" s="28">
        <f t="shared" si="60"/>
        <v>2698827.0730906371</v>
      </c>
      <c r="AF66" s="28">
        <f t="shared" si="60"/>
        <v>2763440.8173418916</v>
      </c>
      <c r="AG66" s="28">
        <f t="shared" si="60"/>
        <v>2666355.2654439416</v>
      </c>
      <c r="AH66" s="28">
        <f t="shared" si="60"/>
        <v>2625184.2198163308</v>
      </c>
      <c r="AI66" s="28">
        <f t="shared" si="60"/>
        <v>2558802.4051089804</v>
      </c>
      <c r="AJ66" s="28">
        <f t="shared" si="60"/>
        <v>2620063.7603998436</v>
      </c>
      <c r="AK66" s="28">
        <f t="shared" si="60"/>
        <v>2579607.4993664096</v>
      </c>
      <c r="AL66" s="28">
        <f t="shared" si="60"/>
        <v>2514378.1620315183</v>
      </c>
      <c r="AM66" s="28">
        <f t="shared" si="60"/>
        <v>2475553.7865344924</v>
      </c>
      <c r="AN66" s="28">
        <f t="shared" si="60"/>
        <v>2437328.896093253</v>
      </c>
      <c r="AO66" s="28">
        <f t="shared" si="60"/>
        <v>2447688.1187737235</v>
      </c>
      <c r="AP66" s="28">
        <f t="shared" si="60"/>
        <v>2458091.3705939278</v>
      </c>
      <c r="AQ66" s="28">
        <f t="shared" si="60"/>
        <v>2468538.8386880942</v>
      </c>
      <c r="AR66" s="28">
        <f t="shared" si="60"/>
        <v>2381813.8203589218</v>
      </c>
      <c r="AS66" s="28">
        <f t="shared" si="60"/>
        <v>2345036.3636016189</v>
      </c>
      <c r="AT66" s="28">
        <f t="shared" si="60"/>
        <v>2285738.5176845449</v>
      </c>
      <c r="AU66" s="19"/>
      <c r="AV66" s="27">
        <f t="shared" si="6"/>
        <v>123</v>
      </c>
      <c r="AW66" s="19"/>
      <c r="AX66" s="46">
        <f t="shared" si="41"/>
        <v>379961.27171079745</v>
      </c>
    </row>
    <row r="67" spans="1:50" x14ac:dyDescent="0.2">
      <c r="A67">
        <f t="shared" si="7"/>
        <v>53</v>
      </c>
      <c r="C67" s="30">
        <f>IF(C$13&lt;=alternative_projection_initial_period,VLOOKUP(Data!B55,alternative_projection,3,TRUE),VLOOKUP(Data!B55,original_projection,3,TRUE))</f>
        <v>0.04</v>
      </c>
      <c r="D67" s="30">
        <f>IF(D$13&lt;=alternative_projection_initial_period,VLOOKUP(Data!C55,alternative_projection,3,TRUE),VLOOKUP(Data!C55,original_projection,3,TRUE))</f>
        <v>-0.04</v>
      </c>
      <c r="E67" s="30">
        <f>IF(E$13&lt;=alternative_projection_initial_period,VLOOKUP(Data!D55,alternative_projection,3,TRUE),VLOOKUP(Data!D55,original_projection,3,TRUE))</f>
        <v>0</v>
      </c>
      <c r="F67" s="30">
        <f>IF(F$13&lt;=alternative_projection_initial_period,VLOOKUP(Data!E55,alternative_projection,3,TRUE),VLOOKUP(Data!E55,original_projection,3,TRUE))</f>
        <v>0.02</v>
      </c>
      <c r="G67" s="30">
        <f>IF(G$13&lt;=alternative_projection_initial_period,VLOOKUP(Data!F55,alternative_projection,3,TRUE),VLOOKUP(Data!F55,original_projection,3,TRUE))</f>
        <v>0.02</v>
      </c>
      <c r="H67" s="30">
        <f>IF(H$13&lt;=alternative_projection_initial_period,VLOOKUP(Data!G55,alternative_projection,3,TRUE),VLOOKUP(Data!G55,original_projection,3,TRUE))</f>
        <v>0</v>
      </c>
      <c r="I67" s="30">
        <f>IF(I$13&lt;=alternative_projection_initial_period,VLOOKUP(Data!H55,alternative_projection,3,TRUE),VLOOKUP(Data!H55,original_projection,3,TRUE))</f>
        <v>0.02</v>
      </c>
      <c r="J67" s="30">
        <f>IF(J$13&lt;=alternative_projection_initial_period,VLOOKUP(Data!I55,alternative_projection,3,TRUE),VLOOKUP(Data!I55,original_projection,3,TRUE))</f>
        <v>-0.02</v>
      </c>
      <c r="K67" s="30">
        <f>IF(K$13&lt;=alternative_projection_initial_period,VLOOKUP(Data!J55,alternative_projection,3,TRUE),VLOOKUP(Data!J55,original_projection,3,TRUE))</f>
        <v>0</v>
      </c>
      <c r="L67" s="30">
        <f>IF(L$13&lt;=alternative_projection_initial_period,VLOOKUP(Data!K55,alternative_projection,3,TRUE),VLOOKUP(Data!K55,original_projection,3,TRUE))</f>
        <v>0.04</v>
      </c>
      <c r="M67" s="30">
        <f>IF(M$13&lt;=alternative_projection_initial_period,VLOOKUP(Data!L55,alternative_projection,3,TRUE),VLOOKUP(Data!L55,original_projection,3,TRUE))</f>
        <v>0.02</v>
      </c>
      <c r="N67" s="30">
        <f>IF(N$13&lt;=alternative_projection_initial_period,VLOOKUP(Data!M55,alternative_projection,3,TRUE),VLOOKUP(Data!M55,original_projection,3,TRUE))</f>
        <v>0.04</v>
      </c>
      <c r="O67" s="30">
        <f>IF(O$13&lt;=alternative_projection_initial_period,VLOOKUP(Data!N55,alternative_projection,3,TRUE),VLOOKUP(Data!N55,original_projection,3,TRUE))</f>
        <v>0</v>
      </c>
      <c r="P67" s="30">
        <f>IF(P$13&lt;=alternative_projection_initial_period,VLOOKUP(Data!O55,alternative_projection,3,TRUE),VLOOKUP(Data!O55,original_projection,3,TRUE))</f>
        <v>0</v>
      </c>
      <c r="Q67" s="30">
        <f>IF(Q$13&lt;=alternative_projection_initial_period,VLOOKUP(Data!P55,alternative_projection,3,TRUE),VLOOKUP(Data!P55,original_projection,3,TRUE))</f>
        <v>-0.02</v>
      </c>
      <c r="R67" s="30">
        <f>IF(R$13&lt;=alternative_projection_initial_period,VLOOKUP(Data!Q55,alternative_projection,3,TRUE),VLOOKUP(Data!Q55,original_projection,3,TRUE))</f>
        <v>-0.01</v>
      </c>
      <c r="S67" s="30">
        <f>IF(S$13&lt;=alternative_projection_initial_period,VLOOKUP(Data!R55,alternative_projection,3,TRUE),VLOOKUP(Data!R55,original_projection,3,TRUE))</f>
        <v>-0.01</v>
      </c>
      <c r="T67" s="30">
        <f>IF(T$13&lt;=alternative_projection_initial_period,VLOOKUP(Data!S55,alternative_projection,3,TRUE),VLOOKUP(Data!S55,original_projection,3,TRUE))</f>
        <v>0</v>
      </c>
      <c r="U67" s="30">
        <f>IF(U$13&lt;=alternative_projection_initial_period,VLOOKUP(Data!T55,alternative_projection,3,TRUE),VLOOKUP(Data!T55,original_projection,3,TRUE))</f>
        <v>0.02</v>
      </c>
      <c r="V67" s="30">
        <f>IF(V$13&lt;=alternative_projection_initial_period,VLOOKUP(Data!U55,alternative_projection,3,TRUE),VLOOKUP(Data!U55,original_projection,3,TRUE))</f>
        <v>-0.01</v>
      </c>
      <c r="X67">
        <f t="shared" si="8"/>
        <v>53</v>
      </c>
      <c r="Z67" s="31">
        <f t="shared" si="39"/>
        <v>2500000</v>
      </c>
      <c r="AA67" s="28">
        <f t="shared" ref="AA67:AT67" si="61">Z67*(1+C67)*(1-$AA$9)</f>
        <v>2559853.5423920844</v>
      </c>
      <c r="AB67" s="28">
        <f t="shared" si="61"/>
        <v>2419513.9046759275</v>
      </c>
      <c r="AC67" s="28">
        <f t="shared" si="61"/>
        <v>2382154.3229813757</v>
      </c>
      <c r="AD67" s="28">
        <f t="shared" si="61"/>
        <v>2392279.0407125624</v>
      </c>
      <c r="AE67" s="28">
        <f t="shared" si="61"/>
        <v>2402446.7908821376</v>
      </c>
      <c r="AF67" s="28">
        <f t="shared" si="61"/>
        <v>2365350.7415569751</v>
      </c>
      <c r="AG67" s="28">
        <f t="shared" si="61"/>
        <v>2375404.0401037899</v>
      </c>
      <c r="AH67" s="28">
        <f t="shared" si="61"/>
        <v>2291951.0452841199</v>
      </c>
      <c r="AI67" s="28">
        <f t="shared" si="61"/>
        <v>2256561.1547153057</v>
      </c>
      <c r="AJ67" s="28">
        <f t="shared" si="61"/>
        <v>2310586.4262089394</v>
      </c>
      <c r="AK67" s="28">
        <f t="shared" si="61"/>
        <v>2320406.9634987311</v>
      </c>
      <c r="AL67" s="28">
        <f t="shared" si="61"/>
        <v>2375960.7941213949</v>
      </c>
      <c r="AM67" s="28">
        <f t="shared" si="61"/>
        <v>2339273.7136216778</v>
      </c>
      <c r="AN67" s="28">
        <f t="shared" si="61"/>
        <v>2303153.1163227456</v>
      </c>
      <c r="AO67" s="28">
        <f t="shared" si="61"/>
        <v>2222238.4500847482</v>
      </c>
      <c r="AP67" s="28">
        <f t="shared" si="61"/>
        <v>2166045.7380017093</v>
      </c>
      <c r="AQ67" s="28">
        <f t="shared" si="61"/>
        <v>2111273.9449434164</v>
      </c>
      <c r="AR67" s="28">
        <f t="shared" si="61"/>
        <v>2078673.8795859674</v>
      </c>
      <c r="AS67" s="28">
        <f t="shared" si="61"/>
        <v>2087508.7338533681</v>
      </c>
      <c r="AT67" s="28">
        <f t="shared" si="61"/>
        <v>2034722.8695606422</v>
      </c>
      <c r="AU67" s="19"/>
      <c r="AV67" s="27">
        <f t="shared" si="6"/>
        <v>51</v>
      </c>
      <c r="AW67" s="19"/>
      <c r="AX67" s="46">
        <f t="shared" si="41"/>
        <v>346060.64896554878</v>
      </c>
    </row>
    <row r="68" spans="1:50" x14ac:dyDescent="0.2">
      <c r="A68">
        <f t="shared" si="7"/>
        <v>54</v>
      </c>
      <c r="C68" s="30">
        <f>IF(C$13&lt;=alternative_projection_initial_period,VLOOKUP(Data!B56,alternative_projection,3,TRUE),VLOOKUP(Data!B56,original_projection,3,TRUE))</f>
        <v>0.1</v>
      </c>
      <c r="D68" s="30">
        <f>IF(D$13&lt;=alternative_projection_initial_period,VLOOKUP(Data!C56,alternative_projection,3,TRUE),VLOOKUP(Data!C56,original_projection,3,TRUE))</f>
        <v>0.1</v>
      </c>
      <c r="E68" s="30">
        <f>IF(E$13&lt;=alternative_projection_initial_period,VLOOKUP(Data!D56,alternative_projection,3,TRUE),VLOOKUP(Data!D56,original_projection,3,TRUE))</f>
        <v>-0.04</v>
      </c>
      <c r="F68" s="30">
        <f>IF(F$13&lt;=alternative_projection_initial_period,VLOOKUP(Data!E56,alternative_projection,3,TRUE),VLOOKUP(Data!E56,original_projection,3,TRUE))</f>
        <v>-0.04</v>
      </c>
      <c r="G68" s="30">
        <f>IF(G$13&lt;=alternative_projection_initial_period,VLOOKUP(Data!F56,alternative_projection,3,TRUE),VLOOKUP(Data!F56,original_projection,3,TRUE))</f>
        <v>-0.04</v>
      </c>
      <c r="H68" s="30">
        <f>IF(H$13&lt;=alternative_projection_initial_period,VLOOKUP(Data!G56,alternative_projection,3,TRUE),VLOOKUP(Data!G56,original_projection,3,TRUE))</f>
        <v>0.02</v>
      </c>
      <c r="I68" s="30">
        <f>IF(I$13&lt;=alternative_projection_initial_period,VLOOKUP(Data!H56,alternative_projection,3,TRUE),VLOOKUP(Data!H56,original_projection,3,TRUE))</f>
        <v>0.02</v>
      </c>
      <c r="J68" s="30">
        <f>IF(J$13&lt;=alternative_projection_initial_period,VLOOKUP(Data!I56,alternative_projection,3,TRUE),VLOOKUP(Data!I56,original_projection,3,TRUE))</f>
        <v>0</v>
      </c>
      <c r="K68" s="30">
        <f>IF(K$13&lt;=alternative_projection_initial_period,VLOOKUP(Data!J56,alternative_projection,3,TRUE),VLOOKUP(Data!J56,original_projection,3,TRUE))</f>
        <v>-0.01</v>
      </c>
      <c r="L68" s="30">
        <f>IF(L$13&lt;=alternative_projection_initial_period,VLOOKUP(Data!K56,alternative_projection,3,TRUE),VLOOKUP(Data!K56,original_projection,3,TRUE))</f>
        <v>0.02</v>
      </c>
      <c r="M68" s="30">
        <f>IF(M$13&lt;=alternative_projection_initial_period,VLOOKUP(Data!L56,alternative_projection,3,TRUE),VLOOKUP(Data!L56,original_projection,3,TRUE))</f>
        <v>0.04</v>
      </c>
      <c r="N68" s="30">
        <f>IF(N$13&lt;=alternative_projection_initial_period,VLOOKUP(Data!M56,alternative_projection,3,TRUE),VLOOKUP(Data!M56,original_projection,3,TRUE))</f>
        <v>0.02</v>
      </c>
      <c r="O68" s="30">
        <f>IF(O$13&lt;=alternative_projection_initial_period,VLOOKUP(Data!N56,alternative_projection,3,TRUE),VLOOKUP(Data!N56,original_projection,3,TRUE))</f>
        <v>-0.01</v>
      </c>
      <c r="P68" s="30">
        <f>IF(P$13&lt;=alternative_projection_initial_period,VLOOKUP(Data!O56,alternative_projection,3,TRUE),VLOOKUP(Data!O56,original_projection,3,TRUE))</f>
        <v>0.02</v>
      </c>
      <c r="Q68" s="30">
        <f>IF(Q$13&lt;=alternative_projection_initial_period,VLOOKUP(Data!P56,alternative_projection,3,TRUE),VLOOKUP(Data!P56,original_projection,3,TRUE))</f>
        <v>0.02</v>
      </c>
      <c r="R68" s="30">
        <f>IF(R$13&lt;=alternative_projection_initial_period,VLOOKUP(Data!Q56,alternative_projection,3,TRUE),VLOOKUP(Data!Q56,original_projection,3,TRUE))</f>
        <v>-0.01</v>
      </c>
      <c r="S68" s="30">
        <f>IF(S$13&lt;=alternative_projection_initial_period,VLOOKUP(Data!R56,alternative_projection,3,TRUE),VLOOKUP(Data!R56,original_projection,3,TRUE))</f>
        <v>0.02</v>
      </c>
      <c r="T68" s="30">
        <f>IF(T$13&lt;=alternative_projection_initial_period,VLOOKUP(Data!S56,alternative_projection,3,TRUE),VLOOKUP(Data!S56,original_projection,3,TRUE))</f>
        <v>0.02</v>
      </c>
      <c r="U68" s="30">
        <f>IF(U$13&lt;=alternative_projection_initial_period,VLOOKUP(Data!T56,alternative_projection,3,TRUE),VLOOKUP(Data!T56,original_projection,3,TRUE))</f>
        <v>-0.01</v>
      </c>
      <c r="V68" s="30">
        <f>IF(V$13&lt;=alternative_projection_initial_period,VLOOKUP(Data!U56,alternative_projection,3,TRUE),VLOOKUP(Data!U56,original_projection,3,TRUE))</f>
        <v>-0.02</v>
      </c>
      <c r="X68">
        <f t="shared" si="8"/>
        <v>54</v>
      </c>
      <c r="Z68" s="31">
        <f t="shared" si="39"/>
        <v>2500000</v>
      </c>
      <c r="AA68" s="28">
        <f t="shared" ref="AA68:AT68" si="62">Z68*(1+C68)*(1-$AA$9)</f>
        <v>2707537.4006070122</v>
      </c>
      <c r="AB68" s="28">
        <f t="shared" si="62"/>
        <v>2932303.5102743111</v>
      </c>
      <c r="AC68" s="28">
        <f t="shared" si="62"/>
        <v>2771544.9334687158</v>
      </c>
      <c r="AD68" s="28">
        <f t="shared" si="62"/>
        <v>2619599.6735404525</v>
      </c>
      <c r="AE68" s="28">
        <f t="shared" si="62"/>
        <v>2475984.5553089259</v>
      </c>
      <c r="AF68" s="28">
        <f t="shared" si="62"/>
        <v>2486508.0736584449</v>
      </c>
      <c r="AG68" s="28">
        <f t="shared" si="62"/>
        <v>2497076.3194430424</v>
      </c>
      <c r="AH68" s="28">
        <f t="shared" si="62"/>
        <v>2458519.1007498694</v>
      </c>
      <c r="AI68" s="28">
        <f t="shared" si="62"/>
        <v>2396351.6695393166</v>
      </c>
      <c r="AJ68" s="28">
        <f t="shared" si="62"/>
        <v>2406536.7293419824</v>
      </c>
      <c r="AK68" s="28">
        <f t="shared" si="62"/>
        <v>2464152.6286010942</v>
      </c>
      <c r="AL68" s="28">
        <f t="shared" si="62"/>
        <v>2474625.8584714085</v>
      </c>
      <c r="AM68" s="28">
        <f t="shared" si="62"/>
        <v>2412051.1431554067</v>
      </c>
      <c r="AN68" s="28">
        <f t="shared" si="62"/>
        <v>2422302.9294238421</v>
      </c>
      <c r="AO68" s="28">
        <f t="shared" si="62"/>
        <v>2432598.2882019202</v>
      </c>
      <c r="AP68" s="28">
        <f t="shared" si="62"/>
        <v>2371086.3045453462</v>
      </c>
      <c r="AQ68" s="28">
        <f t="shared" si="62"/>
        <v>2381163.9805876603</v>
      </c>
      <c r="AR68" s="28">
        <f t="shared" si="62"/>
        <v>2391284.48913009</v>
      </c>
      <c r="AS68" s="28">
        <f t="shared" si="62"/>
        <v>2330817.1883320147</v>
      </c>
      <c r="AT68" s="28">
        <f t="shared" si="62"/>
        <v>2248930.6244214093</v>
      </c>
      <c r="AU68" s="19"/>
      <c r="AV68" s="27">
        <f t="shared" si="6"/>
        <v>112</v>
      </c>
      <c r="AW68" s="19"/>
      <c r="AX68" s="46">
        <f t="shared" si="41"/>
        <v>375422.98791538231</v>
      </c>
    </row>
    <row r="69" spans="1:50" x14ac:dyDescent="0.2">
      <c r="A69">
        <f t="shared" si="7"/>
        <v>55</v>
      </c>
      <c r="C69" s="30">
        <f>IF(C$13&lt;=alternative_projection_initial_period,VLOOKUP(Data!B57,alternative_projection,3,TRUE),VLOOKUP(Data!B57,original_projection,3,TRUE))</f>
        <v>0.02</v>
      </c>
      <c r="D69" s="30">
        <f>IF(D$13&lt;=alternative_projection_initial_period,VLOOKUP(Data!C57,alternative_projection,3,TRUE),VLOOKUP(Data!C57,original_projection,3,TRUE))</f>
        <v>0.02</v>
      </c>
      <c r="E69" s="30">
        <f>IF(E$13&lt;=alternative_projection_initial_period,VLOOKUP(Data!D57,alternative_projection,3,TRUE),VLOOKUP(Data!D57,original_projection,3,TRUE))</f>
        <v>0.02</v>
      </c>
      <c r="F69" s="30">
        <f>IF(F$13&lt;=alternative_projection_initial_period,VLOOKUP(Data!E57,alternative_projection,3,TRUE),VLOOKUP(Data!E57,original_projection,3,TRUE))</f>
        <v>0.1</v>
      </c>
      <c r="G69" s="30">
        <f>IF(G$13&lt;=alternative_projection_initial_period,VLOOKUP(Data!F57,alternative_projection,3,TRUE),VLOOKUP(Data!F57,original_projection,3,TRUE))</f>
        <v>-0.04</v>
      </c>
      <c r="H69" s="30">
        <f>IF(H$13&lt;=alternative_projection_initial_period,VLOOKUP(Data!G57,alternative_projection,3,TRUE),VLOOKUP(Data!G57,original_projection,3,TRUE))</f>
        <v>0.02</v>
      </c>
      <c r="I69" s="30">
        <f>IF(I$13&lt;=alternative_projection_initial_period,VLOOKUP(Data!H57,alternative_projection,3,TRUE),VLOOKUP(Data!H57,original_projection,3,TRUE))</f>
        <v>0.04</v>
      </c>
      <c r="J69" s="30">
        <f>IF(J$13&lt;=alternative_projection_initial_period,VLOOKUP(Data!I57,alternative_projection,3,TRUE),VLOOKUP(Data!I57,original_projection,3,TRUE))</f>
        <v>0</v>
      </c>
      <c r="K69" s="30">
        <f>IF(K$13&lt;=alternative_projection_initial_period,VLOOKUP(Data!J57,alternative_projection,3,TRUE),VLOOKUP(Data!J57,original_projection,3,TRUE))</f>
        <v>0</v>
      </c>
      <c r="L69" s="30">
        <f>IF(L$13&lt;=alternative_projection_initial_period,VLOOKUP(Data!K57,alternative_projection,3,TRUE),VLOOKUP(Data!K57,original_projection,3,TRUE))</f>
        <v>-0.02</v>
      </c>
      <c r="M69" s="30">
        <f>IF(M$13&lt;=alternative_projection_initial_period,VLOOKUP(Data!L57,alternative_projection,3,TRUE),VLOOKUP(Data!L57,original_projection,3,TRUE))</f>
        <v>0</v>
      </c>
      <c r="N69" s="30">
        <f>IF(N$13&lt;=alternative_projection_initial_period,VLOOKUP(Data!M57,alternative_projection,3,TRUE),VLOOKUP(Data!M57,original_projection,3,TRUE))</f>
        <v>-0.01</v>
      </c>
      <c r="O69" s="30">
        <f>IF(O$13&lt;=alternative_projection_initial_period,VLOOKUP(Data!N57,alternative_projection,3,TRUE),VLOOKUP(Data!N57,original_projection,3,TRUE))</f>
        <v>-0.01</v>
      </c>
      <c r="P69" s="30">
        <f>IF(P$13&lt;=alternative_projection_initial_period,VLOOKUP(Data!O57,alternative_projection,3,TRUE),VLOOKUP(Data!O57,original_projection,3,TRUE))</f>
        <v>-0.01</v>
      </c>
      <c r="Q69" s="30">
        <f>IF(Q$13&lt;=alternative_projection_initial_period,VLOOKUP(Data!P57,alternative_projection,3,TRUE),VLOOKUP(Data!P57,original_projection,3,TRUE))</f>
        <v>-0.01</v>
      </c>
      <c r="R69" s="30">
        <f>IF(R$13&lt;=alternative_projection_initial_period,VLOOKUP(Data!Q57,alternative_projection,3,TRUE),VLOOKUP(Data!Q57,original_projection,3,TRUE))</f>
        <v>0.04</v>
      </c>
      <c r="S69" s="30">
        <f>IF(S$13&lt;=alternative_projection_initial_period,VLOOKUP(Data!R57,alternative_projection,3,TRUE),VLOOKUP(Data!R57,original_projection,3,TRUE))</f>
        <v>0.04</v>
      </c>
      <c r="T69" s="30">
        <f>IF(T$13&lt;=alternative_projection_initial_period,VLOOKUP(Data!S57,alternative_projection,3,TRUE),VLOOKUP(Data!S57,original_projection,3,TRUE))</f>
        <v>0.02</v>
      </c>
      <c r="U69" s="30">
        <f>IF(U$13&lt;=alternative_projection_initial_period,VLOOKUP(Data!T57,alternative_projection,3,TRUE),VLOOKUP(Data!T57,original_projection,3,TRUE))</f>
        <v>-0.01</v>
      </c>
      <c r="V69" s="30">
        <f>IF(V$13&lt;=alternative_projection_initial_period,VLOOKUP(Data!U57,alternative_projection,3,TRUE),VLOOKUP(Data!U57,original_projection,3,TRUE))</f>
        <v>-0.02</v>
      </c>
      <c r="X69">
        <f t="shared" si="8"/>
        <v>55</v>
      </c>
      <c r="Z69" s="31">
        <f t="shared" si="39"/>
        <v>2500000</v>
      </c>
      <c r="AA69" s="28">
        <f t="shared" ref="AA69:AT69" si="63">Z69*(1+C69)*(1-$AA$9)</f>
        <v>2510625.5896537751</v>
      </c>
      <c r="AB69" s="28">
        <f t="shared" si="63"/>
        <v>2521296.3405697467</v>
      </c>
      <c r="AC69" s="28">
        <f t="shared" si="63"/>
        <v>2532012.44469393</v>
      </c>
      <c r="AD69" s="28">
        <f t="shared" si="63"/>
        <v>2742207.3571244841</v>
      </c>
      <c r="AE69" s="28">
        <f t="shared" si="63"/>
        <v>2591870.4801632296</v>
      </c>
      <c r="AF69" s="28">
        <f t="shared" si="63"/>
        <v>2602886.5410264088</v>
      </c>
      <c r="AG69" s="28">
        <f t="shared" si="63"/>
        <v>2665203.3329964532</v>
      </c>
      <c r="AH69" s="28">
        <f t="shared" si="63"/>
        <v>2624050.0742946775</v>
      </c>
      <c r="AI69" s="28">
        <f t="shared" si="63"/>
        <v>2583532.2608067086</v>
      </c>
      <c r="AJ69" s="28">
        <f t="shared" si="63"/>
        <v>2492767.2790446454</v>
      </c>
      <c r="AK69" s="28">
        <f t="shared" si="63"/>
        <v>2454276.5960082742</v>
      </c>
      <c r="AL69" s="28">
        <f t="shared" si="63"/>
        <v>2392216.443045673</v>
      </c>
      <c r="AM69" s="28">
        <f t="shared" si="63"/>
        <v>2331725.5763615645</v>
      </c>
      <c r="AN69" s="28">
        <f t="shared" si="63"/>
        <v>2272764.3141423161</v>
      </c>
      <c r="AO69" s="28">
        <f t="shared" si="63"/>
        <v>2215293.9779898957</v>
      </c>
      <c r="AP69" s="28">
        <f t="shared" si="63"/>
        <v>2268331.2547989148</v>
      </c>
      <c r="AQ69" s="28">
        <f t="shared" si="63"/>
        <v>2322638.3191662738</v>
      </c>
      <c r="AR69" s="28">
        <f t="shared" si="63"/>
        <v>2332510.079843712</v>
      </c>
      <c r="AS69" s="28">
        <f t="shared" si="63"/>
        <v>2273528.9802490915</v>
      </c>
      <c r="AT69" s="28">
        <f t="shared" si="63"/>
        <v>2193655.0729020252</v>
      </c>
      <c r="AU69" s="19"/>
      <c r="AV69" s="27">
        <f t="shared" si="6"/>
        <v>90</v>
      </c>
      <c r="AW69" s="19"/>
      <c r="AX69" s="46">
        <f t="shared" si="41"/>
        <v>369698.17870187759</v>
      </c>
    </row>
    <row r="70" spans="1:50" x14ac:dyDescent="0.2">
      <c r="A70">
        <f t="shared" si="7"/>
        <v>56</v>
      </c>
      <c r="C70" s="30">
        <f>IF(C$13&lt;=alternative_projection_initial_period,VLOOKUP(Data!B58,alternative_projection,3,TRUE),VLOOKUP(Data!B58,original_projection,3,TRUE))</f>
        <v>-0.04</v>
      </c>
      <c r="D70" s="30">
        <f>IF(D$13&lt;=alternative_projection_initial_period,VLOOKUP(Data!C58,alternative_projection,3,TRUE),VLOOKUP(Data!C58,original_projection,3,TRUE))</f>
        <v>0.02</v>
      </c>
      <c r="E70" s="30">
        <f>IF(E$13&lt;=alternative_projection_initial_period,VLOOKUP(Data!D58,alternative_projection,3,TRUE),VLOOKUP(Data!D58,original_projection,3,TRUE))</f>
        <v>0.04</v>
      </c>
      <c r="F70" s="30">
        <f>IF(F$13&lt;=alternative_projection_initial_period,VLOOKUP(Data!E58,alternative_projection,3,TRUE),VLOOKUP(Data!E58,original_projection,3,TRUE))</f>
        <v>-0.04</v>
      </c>
      <c r="G70" s="30">
        <f>IF(G$13&lt;=alternative_projection_initial_period,VLOOKUP(Data!F58,alternative_projection,3,TRUE),VLOOKUP(Data!F58,original_projection,3,TRUE))</f>
        <v>0.04</v>
      </c>
      <c r="H70" s="30">
        <f>IF(H$13&lt;=alternative_projection_initial_period,VLOOKUP(Data!G58,alternative_projection,3,TRUE),VLOOKUP(Data!G58,original_projection,3,TRUE))</f>
        <v>0.04</v>
      </c>
      <c r="I70" s="30">
        <f>IF(I$13&lt;=alternative_projection_initial_period,VLOOKUP(Data!H58,alternative_projection,3,TRUE),VLOOKUP(Data!H58,original_projection,3,TRUE))</f>
        <v>-0.02</v>
      </c>
      <c r="J70" s="30">
        <f>IF(J$13&lt;=alternative_projection_initial_period,VLOOKUP(Data!I58,alternative_projection,3,TRUE),VLOOKUP(Data!I58,original_projection,3,TRUE))</f>
        <v>0.04</v>
      </c>
      <c r="K70" s="30">
        <f>IF(K$13&lt;=alternative_projection_initial_period,VLOOKUP(Data!J58,alternative_projection,3,TRUE),VLOOKUP(Data!J58,original_projection,3,TRUE))</f>
        <v>0.04</v>
      </c>
      <c r="L70" s="30">
        <f>IF(L$13&lt;=alternative_projection_initial_period,VLOOKUP(Data!K58,alternative_projection,3,TRUE),VLOOKUP(Data!K58,original_projection,3,TRUE))</f>
        <v>0.02</v>
      </c>
      <c r="M70" s="30">
        <f>IF(M$13&lt;=alternative_projection_initial_period,VLOOKUP(Data!L58,alternative_projection,3,TRUE),VLOOKUP(Data!L58,original_projection,3,TRUE))</f>
        <v>-0.02</v>
      </c>
      <c r="N70" s="30">
        <f>IF(N$13&lt;=alternative_projection_initial_period,VLOOKUP(Data!M58,alternative_projection,3,TRUE),VLOOKUP(Data!M58,original_projection,3,TRUE))</f>
        <v>-0.01</v>
      </c>
      <c r="O70" s="30">
        <f>IF(O$13&lt;=alternative_projection_initial_period,VLOOKUP(Data!N58,alternative_projection,3,TRUE),VLOOKUP(Data!N58,original_projection,3,TRUE))</f>
        <v>0</v>
      </c>
      <c r="P70" s="30">
        <f>IF(P$13&lt;=alternative_projection_initial_period,VLOOKUP(Data!O58,alternative_projection,3,TRUE),VLOOKUP(Data!O58,original_projection,3,TRUE))</f>
        <v>0.02</v>
      </c>
      <c r="Q70" s="30">
        <f>IF(Q$13&lt;=alternative_projection_initial_period,VLOOKUP(Data!P58,alternative_projection,3,TRUE),VLOOKUP(Data!P58,original_projection,3,TRUE))</f>
        <v>0.04</v>
      </c>
      <c r="R70" s="30">
        <f>IF(R$13&lt;=alternative_projection_initial_period,VLOOKUP(Data!Q58,alternative_projection,3,TRUE),VLOOKUP(Data!Q58,original_projection,3,TRUE))</f>
        <v>0.04</v>
      </c>
      <c r="S70" s="30">
        <f>IF(S$13&lt;=alternative_projection_initial_period,VLOOKUP(Data!R58,alternative_projection,3,TRUE),VLOOKUP(Data!R58,original_projection,3,TRUE))</f>
        <v>0.02</v>
      </c>
      <c r="T70" s="30">
        <f>IF(T$13&lt;=alternative_projection_initial_period,VLOOKUP(Data!S58,alternative_projection,3,TRUE),VLOOKUP(Data!S58,original_projection,3,TRUE))</f>
        <v>0.02</v>
      </c>
      <c r="U70" s="30">
        <f>IF(U$13&lt;=alternative_projection_initial_period,VLOOKUP(Data!T58,alternative_projection,3,TRUE),VLOOKUP(Data!T58,original_projection,3,TRUE))</f>
        <v>0</v>
      </c>
      <c r="V70" s="30">
        <f>IF(V$13&lt;=alternative_projection_initial_period,VLOOKUP(Data!U58,alternative_projection,3,TRUE),VLOOKUP(Data!U58,original_projection,3,TRUE))</f>
        <v>-0.01</v>
      </c>
      <c r="X70">
        <f t="shared" si="8"/>
        <v>56</v>
      </c>
      <c r="Z70" s="31">
        <f t="shared" si="39"/>
        <v>2500000</v>
      </c>
      <c r="AA70" s="28">
        <f t="shared" ref="AA70:AT70" si="64">Z70*(1+C70)*(1-$AA$9)</f>
        <v>2362941.7314388473</v>
      </c>
      <c r="AB70" s="28">
        <f t="shared" si="64"/>
        <v>2372984.7911244673</v>
      </c>
      <c r="AC70" s="28">
        <f t="shared" si="64"/>
        <v>2429797.4094410036</v>
      </c>
      <c r="AD70" s="28">
        <f t="shared" si="64"/>
        <v>2296587.87908406</v>
      </c>
      <c r="AE70" s="28">
        <f t="shared" si="64"/>
        <v>2351571.4470752222</v>
      </c>
      <c r="AF70" s="28">
        <f t="shared" si="64"/>
        <v>2407871.3995934352</v>
      </c>
      <c r="AG70" s="28">
        <f t="shared" si="64"/>
        <v>2323277.7573986016</v>
      </c>
      <c r="AH70" s="28">
        <f t="shared" si="64"/>
        <v>2378900.3188950191</v>
      </c>
      <c r="AI70" s="28">
        <f t="shared" si="64"/>
        <v>2435854.5633284296</v>
      </c>
      <c r="AJ70" s="28">
        <f t="shared" si="64"/>
        <v>2446207.5197469112</v>
      </c>
      <c r="AK70" s="28">
        <f t="shared" si="64"/>
        <v>2360267.0481358767</v>
      </c>
      <c r="AL70" s="28">
        <f t="shared" si="64"/>
        <v>2300584.0709693511</v>
      </c>
      <c r="AM70" s="28">
        <f t="shared" si="64"/>
        <v>2265060.8783237291</v>
      </c>
      <c r="AN70" s="28">
        <f t="shared" si="64"/>
        <v>2274687.9212972843</v>
      </c>
      <c r="AO70" s="28">
        <f t="shared" si="64"/>
        <v>2329147.1732677361</v>
      </c>
      <c r="AP70" s="28">
        <f t="shared" si="64"/>
        <v>2384910.2568967701</v>
      </c>
      <c r="AQ70" s="28">
        <f t="shared" si="64"/>
        <v>2395046.6879971158</v>
      </c>
      <c r="AR70" s="28">
        <f t="shared" si="64"/>
        <v>2405226.2013204317</v>
      </c>
      <c r="AS70" s="28">
        <f t="shared" si="64"/>
        <v>2368087.235270909</v>
      </c>
      <c r="AT70" s="28">
        <f t="shared" si="64"/>
        <v>2308206.5126625756</v>
      </c>
      <c r="AU70" s="19"/>
      <c r="AV70" s="27">
        <f t="shared" si="6"/>
        <v>127</v>
      </c>
      <c r="AW70" s="19"/>
      <c r="AX70" s="46">
        <f t="shared" si="41"/>
        <v>356654.0463723006</v>
      </c>
    </row>
    <row r="71" spans="1:50" x14ac:dyDescent="0.2">
      <c r="A71">
        <f t="shared" si="7"/>
        <v>57</v>
      </c>
      <c r="C71" s="30">
        <f>IF(C$13&lt;=alternative_projection_initial_period,VLOOKUP(Data!B59,alternative_projection,3,TRUE),VLOOKUP(Data!B59,original_projection,3,TRUE))</f>
        <v>0.02</v>
      </c>
      <c r="D71" s="30">
        <f>IF(D$13&lt;=alternative_projection_initial_period,VLOOKUP(Data!C59,alternative_projection,3,TRUE),VLOOKUP(Data!C59,original_projection,3,TRUE))</f>
        <v>-0.04</v>
      </c>
      <c r="E71" s="30">
        <f>IF(E$13&lt;=alternative_projection_initial_period,VLOOKUP(Data!D59,alternative_projection,3,TRUE),VLOOKUP(Data!D59,original_projection,3,TRUE))</f>
        <v>0.1</v>
      </c>
      <c r="F71" s="30">
        <f>IF(F$13&lt;=alternative_projection_initial_period,VLOOKUP(Data!E59,alternative_projection,3,TRUE),VLOOKUP(Data!E59,original_projection,3,TRUE))</f>
        <v>0</v>
      </c>
      <c r="G71" s="30">
        <f>IF(G$13&lt;=alternative_projection_initial_period,VLOOKUP(Data!F59,alternative_projection,3,TRUE),VLOOKUP(Data!F59,original_projection,3,TRUE))</f>
        <v>0.04</v>
      </c>
      <c r="H71" s="30">
        <f>IF(H$13&lt;=alternative_projection_initial_period,VLOOKUP(Data!G59,alternative_projection,3,TRUE),VLOOKUP(Data!G59,original_projection,3,TRUE))</f>
        <v>0.02</v>
      </c>
      <c r="I71" s="30">
        <f>IF(I$13&lt;=alternative_projection_initial_period,VLOOKUP(Data!H59,alternative_projection,3,TRUE),VLOOKUP(Data!H59,original_projection,3,TRUE))</f>
        <v>0.02</v>
      </c>
      <c r="J71" s="30">
        <f>IF(J$13&lt;=alternative_projection_initial_period,VLOOKUP(Data!I59,alternative_projection,3,TRUE),VLOOKUP(Data!I59,original_projection,3,TRUE))</f>
        <v>0.04</v>
      </c>
      <c r="K71" s="30">
        <f>IF(K$13&lt;=alternative_projection_initial_period,VLOOKUP(Data!J59,alternative_projection,3,TRUE),VLOOKUP(Data!J59,original_projection,3,TRUE))</f>
        <v>0</v>
      </c>
      <c r="L71" s="30">
        <f>IF(L$13&lt;=alternative_projection_initial_period,VLOOKUP(Data!K59,alternative_projection,3,TRUE),VLOOKUP(Data!K59,original_projection,3,TRUE))</f>
        <v>-0.02</v>
      </c>
      <c r="M71" s="30">
        <f>IF(M$13&lt;=alternative_projection_initial_period,VLOOKUP(Data!L59,alternative_projection,3,TRUE),VLOOKUP(Data!L59,original_projection,3,TRUE))</f>
        <v>0</v>
      </c>
      <c r="N71" s="30">
        <f>IF(N$13&lt;=alternative_projection_initial_period,VLOOKUP(Data!M59,alternative_projection,3,TRUE),VLOOKUP(Data!M59,original_projection,3,TRUE))</f>
        <v>0</v>
      </c>
      <c r="O71" s="30">
        <f>IF(O$13&lt;=alternative_projection_initial_period,VLOOKUP(Data!N59,alternative_projection,3,TRUE),VLOOKUP(Data!N59,original_projection,3,TRUE))</f>
        <v>0.04</v>
      </c>
      <c r="P71" s="30">
        <f>IF(P$13&lt;=alternative_projection_initial_period,VLOOKUP(Data!O59,alternative_projection,3,TRUE),VLOOKUP(Data!O59,original_projection,3,TRUE))</f>
        <v>-0.01</v>
      </c>
      <c r="Q71" s="30">
        <f>IF(Q$13&lt;=alternative_projection_initial_period,VLOOKUP(Data!P59,alternative_projection,3,TRUE),VLOOKUP(Data!P59,original_projection,3,TRUE))</f>
        <v>0.04</v>
      </c>
      <c r="R71" s="30">
        <f>IF(R$13&lt;=alternative_projection_initial_period,VLOOKUP(Data!Q59,alternative_projection,3,TRUE),VLOOKUP(Data!Q59,original_projection,3,TRUE))</f>
        <v>-0.01</v>
      </c>
      <c r="S71" s="30">
        <f>IF(S$13&lt;=alternative_projection_initial_period,VLOOKUP(Data!R59,alternative_projection,3,TRUE),VLOOKUP(Data!R59,original_projection,3,TRUE))</f>
        <v>-0.02</v>
      </c>
      <c r="T71" s="30">
        <f>IF(T$13&lt;=alternative_projection_initial_period,VLOOKUP(Data!S59,alternative_projection,3,TRUE),VLOOKUP(Data!S59,original_projection,3,TRUE))</f>
        <v>0.04</v>
      </c>
      <c r="U71" s="30">
        <f>IF(U$13&lt;=alternative_projection_initial_period,VLOOKUP(Data!T59,alternative_projection,3,TRUE),VLOOKUP(Data!T59,original_projection,3,TRUE))</f>
        <v>0</v>
      </c>
      <c r="V71" s="30">
        <f>IF(V$13&lt;=alternative_projection_initial_period,VLOOKUP(Data!U59,alternative_projection,3,TRUE),VLOOKUP(Data!U59,original_projection,3,TRUE))</f>
        <v>-0.01</v>
      </c>
      <c r="X71">
        <f t="shared" si="8"/>
        <v>57</v>
      </c>
      <c r="Z71" s="31">
        <f t="shared" si="39"/>
        <v>2500000</v>
      </c>
      <c r="AA71" s="28">
        <f t="shared" ref="AA71:AT71" si="65">Z71*(1+C71)*(1-$AA$9)</f>
        <v>2510625.5896537751</v>
      </c>
      <c r="AB71" s="28">
        <f t="shared" si="65"/>
        <v>2372984.7911244668</v>
      </c>
      <c r="AC71" s="28">
        <f t="shared" si="65"/>
        <v>2569978.0292164455</v>
      </c>
      <c r="AD71" s="28">
        <f t="shared" si="65"/>
        <v>2530295.13921521</v>
      </c>
      <c r="AE71" s="28">
        <f t="shared" si="65"/>
        <v>2590873.990167011</v>
      </c>
      <c r="AF71" s="28">
        <f t="shared" si="65"/>
        <v>2601885.8157126722</v>
      </c>
      <c r="AG71" s="28">
        <f t="shared" si="65"/>
        <v>2612944.4441141686</v>
      </c>
      <c r="AH71" s="28">
        <f t="shared" si="65"/>
        <v>2675502.0365357483</v>
      </c>
      <c r="AI71" s="28">
        <f t="shared" si="65"/>
        <v>2634189.7561166426</v>
      </c>
      <c r="AJ71" s="28">
        <f t="shared" si="65"/>
        <v>2541645.0688298331</v>
      </c>
      <c r="AK71" s="28">
        <f t="shared" si="65"/>
        <v>2502399.6665182388</v>
      </c>
      <c r="AL71" s="28">
        <f t="shared" si="65"/>
        <v>2463760.2503144173</v>
      </c>
      <c r="AM71" s="28">
        <f t="shared" si="65"/>
        <v>2522746.1617488679</v>
      </c>
      <c r="AN71" s="28">
        <f t="shared" si="65"/>
        <v>2458954.6506622247</v>
      </c>
      <c r="AO71" s="28">
        <f t="shared" si="65"/>
        <v>2517825.5092316745</v>
      </c>
      <c r="AP71" s="28">
        <f t="shared" si="65"/>
        <v>2454158.4244009759</v>
      </c>
      <c r="AQ71" s="28">
        <f t="shared" si="65"/>
        <v>2367938.6206032038</v>
      </c>
      <c r="AR71" s="28">
        <f t="shared" si="65"/>
        <v>2424630.4264472546</v>
      </c>
      <c r="AS71" s="28">
        <f t="shared" si="65"/>
        <v>2387191.840820244</v>
      </c>
      <c r="AT71" s="28">
        <f t="shared" si="65"/>
        <v>2326828.0289200963</v>
      </c>
      <c r="AU71" s="19"/>
      <c r="AV71" s="27">
        <f t="shared" si="6"/>
        <v>129</v>
      </c>
      <c r="AW71" s="19"/>
      <c r="AX71" s="46">
        <f t="shared" si="41"/>
        <v>378342.75748377712</v>
      </c>
    </row>
    <row r="72" spans="1:50" x14ac:dyDescent="0.2">
      <c r="A72">
        <f t="shared" si="7"/>
        <v>58</v>
      </c>
      <c r="C72" s="30">
        <f>IF(C$13&lt;=alternative_projection_initial_period,VLOOKUP(Data!B60,alternative_projection,3,TRUE),VLOOKUP(Data!B60,original_projection,3,TRUE))</f>
        <v>0</v>
      </c>
      <c r="D72" s="30">
        <f>IF(D$13&lt;=alternative_projection_initial_period,VLOOKUP(Data!C60,alternative_projection,3,TRUE),VLOOKUP(Data!C60,original_projection,3,TRUE))</f>
        <v>0.04</v>
      </c>
      <c r="E72" s="30">
        <f>IF(E$13&lt;=alternative_projection_initial_period,VLOOKUP(Data!D60,alternative_projection,3,TRUE),VLOOKUP(Data!D60,original_projection,3,TRUE))</f>
        <v>0.02</v>
      </c>
      <c r="F72" s="30">
        <f>IF(F$13&lt;=alternative_projection_initial_period,VLOOKUP(Data!E60,alternative_projection,3,TRUE),VLOOKUP(Data!E60,original_projection,3,TRUE))</f>
        <v>0.04</v>
      </c>
      <c r="G72" s="30">
        <f>IF(G$13&lt;=alternative_projection_initial_period,VLOOKUP(Data!F60,alternative_projection,3,TRUE),VLOOKUP(Data!F60,original_projection,3,TRUE))</f>
        <v>-0.04</v>
      </c>
      <c r="H72" s="30">
        <f>IF(H$13&lt;=alternative_projection_initial_period,VLOOKUP(Data!G60,alternative_projection,3,TRUE),VLOOKUP(Data!G60,original_projection,3,TRUE))</f>
        <v>-0.02</v>
      </c>
      <c r="I72" s="30">
        <f>IF(I$13&lt;=alternative_projection_initial_period,VLOOKUP(Data!H60,alternative_projection,3,TRUE),VLOOKUP(Data!H60,original_projection,3,TRUE))</f>
        <v>0</v>
      </c>
      <c r="J72" s="30">
        <f>IF(J$13&lt;=alternative_projection_initial_period,VLOOKUP(Data!I60,alternative_projection,3,TRUE),VLOOKUP(Data!I60,original_projection,3,TRUE))</f>
        <v>0</v>
      </c>
      <c r="K72" s="30">
        <f>IF(K$13&lt;=alternative_projection_initial_period,VLOOKUP(Data!J60,alternative_projection,3,TRUE),VLOOKUP(Data!J60,original_projection,3,TRUE))</f>
        <v>0.02</v>
      </c>
      <c r="L72" s="30">
        <f>IF(L$13&lt;=alternative_projection_initial_period,VLOOKUP(Data!K60,alternative_projection,3,TRUE),VLOOKUP(Data!K60,original_projection,3,TRUE))</f>
        <v>0.02</v>
      </c>
      <c r="M72" s="30">
        <f>IF(M$13&lt;=alternative_projection_initial_period,VLOOKUP(Data!L60,alternative_projection,3,TRUE),VLOOKUP(Data!L60,original_projection,3,TRUE))</f>
        <v>0.02</v>
      </c>
      <c r="N72" s="30">
        <f>IF(N$13&lt;=alternative_projection_initial_period,VLOOKUP(Data!M60,alternative_projection,3,TRUE),VLOOKUP(Data!M60,original_projection,3,TRUE))</f>
        <v>0</v>
      </c>
      <c r="O72" s="30">
        <f>IF(O$13&lt;=alternative_projection_initial_period,VLOOKUP(Data!N60,alternative_projection,3,TRUE),VLOOKUP(Data!N60,original_projection,3,TRUE))</f>
        <v>0.04</v>
      </c>
      <c r="P72" s="30">
        <f>IF(P$13&lt;=alternative_projection_initial_period,VLOOKUP(Data!O60,alternative_projection,3,TRUE),VLOOKUP(Data!O60,original_projection,3,TRUE))</f>
        <v>-0.01</v>
      </c>
      <c r="Q72" s="30">
        <f>IF(Q$13&lt;=alternative_projection_initial_period,VLOOKUP(Data!P60,alternative_projection,3,TRUE),VLOOKUP(Data!P60,original_projection,3,TRUE))</f>
        <v>-0.02</v>
      </c>
      <c r="R72" s="30">
        <f>IF(R$13&lt;=alternative_projection_initial_period,VLOOKUP(Data!Q60,alternative_projection,3,TRUE),VLOOKUP(Data!Q60,original_projection,3,TRUE))</f>
        <v>-0.01</v>
      </c>
      <c r="S72" s="30">
        <f>IF(S$13&lt;=alternative_projection_initial_period,VLOOKUP(Data!R60,alternative_projection,3,TRUE),VLOOKUP(Data!R60,original_projection,3,TRUE))</f>
        <v>-0.01</v>
      </c>
      <c r="T72" s="30">
        <f>IF(T$13&lt;=alternative_projection_initial_period,VLOOKUP(Data!S60,alternative_projection,3,TRUE),VLOOKUP(Data!S60,original_projection,3,TRUE))</f>
        <v>-0.01</v>
      </c>
      <c r="U72" s="30">
        <f>IF(U$13&lt;=alternative_projection_initial_period,VLOOKUP(Data!T60,alternative_projection,3,TRUE),VLOOKUP(Data!T60,original_projection,3,TRUE))</f>
        <v>0.04</v>
      </c>
      <c r="V72" s="30">
        <f>IF(V$13&lt;=alternative_projection_initial_period,VLOOKUP(Data!U60,alternative_projection,3,TRUE),VLOOKUP(Data!U60,original_projection,3,TRUE))</f>
        <v>0</v>
      </c>
      <c r="X72">
        <f t="shared" si="8"/>
        <v>58</v>
      </c>
      <c r="Z72" s="31">
        <f t="shared" si="39"/>
        <v>2500000</v>
      </c>
      <c r="AA72" s="28">
        <f t="shared" ref="AA72:AT72" si="66">Z72*(1+C72)*(1-$AA$9)</f>
        <v>2461397.6369154658</v>
      </c>
      <c r="AB72" s="28">
        <f t="shared" si="66"/>
        <v>2520326.9840374244</v>
      </c>
      <c r="AC72" s="28">
        <f t="shared" si="66"/>
        <v>2531038.968167712</v>
      </c>
      <c r="AD72" s="28">
        <f t="shared" si="66"/>
        <v>2591635.6274386095</v>
      </c>
      <c r="AE72" s="28">
        <f t="shared" si="66"/>
        <v>2449553.5907033561</v>
      </c>
      <c r="AF72" s="28">
        <f t="shared" si="66"/>
        <v>2363495.5645047734</v>
      </c>
      <c r="AG72" s="28">
        <f t="shared" si="66"/>
        <v>2327000.9589328938</v>
      </c>
      <c r="AH72" s="28">
        <f t="shared" si="66"/>
        <v>2291069.864566979</v>
      </c>
      <c r="AI72" s="28">
        <f t="shared" si="66"/>
        <v>2300807.4518665862</v>
      </c>
      <c r="AJ72" s="28">
        <f t="shared" si="66"/>
        <v>2310586.4262089394</v>
      </c>
      <c r="AK72" s="28">
        <f t="shared" si="66"/>
        <v>2320406.9634987311</v>
      </c>
      <c r="AL72" s="28">
        <f t="shared" si="66"/>
        <v>2284577.6866551875</v>
      </c>
      <c r="AM72" s="28">
        <f t="shared" si="66"/>
        <v>2339273.7136216778</v>
      </c>
      <c r="AN72" s="28">
        <f t="shared" si="66"/>
        <v>2280121.5851595183</v>
      </c>
      <c r="AO72" s="28">
        <f t="shared" si="66"/>
        <v>2200016.065583901</v>
      </c>
      <c r="AP72" s="28">
        <f t="shared" si="66"/>
        <v>2144385.280621693</v>
      </c>
      <c r="AQ72" s="28">
        <f t="shared" si="66"/>
        <v>2090161.2054939829</v>
      </c>
      <c r="AR72" s="28">
        <f t="shared" si="66"/>
        <v>2037308.2693822072</v>
      </c>
      <c r="AS72" s="28">
        <f t="shared" si="66"/>
        <v>2086084.3161290921</v>
      </c>
      <c r="AT72" s="28">
        <f t="shared" si="66"/>
        <v>2053873.2024506251</v>
      </c>
      <c r="AU72" s="19"/>
      <c r="AV72" s="27">
        <f t="shared" si="6"/>
        <v>56</v>
      </c>
      <c r="AW72" s="19"/>
      <c r="AX72" s="46">
        <f t="shared" si="41"/>
        <v>347479.50651339552</v>
      </c>
    </row>
    <row r="73" spans="1:50" x14ac:dyDescent="0.2">
      <c r="A73">
        <f t="shared" si="7"/>
        <v>59</v>
      </c>
      <c r="C73" s="30">
        <f>IF(C$13&lt;=alternative_projection_initial_period,VLOOKUP(Data!B61,alternative_projection,3,TRUE),VLOOKUP(Data!B61,original_projection,3,TRUE))</f>
        <v>-0.04</v>
      </c>
      <c r="D73" s="30">
        <f>IF(D$13&lt;=alternative_projection_initial_period,VLOOKUP(Data!C61,alternative_projection,3,TRUE),VLOOKUP(Data!C61,original_projection,3,TRUE))</f>
        <v>0.04</v>
      </c>
      <c r="E73" s="30">
        <f>IF(E$13&lt;=alternative_projection_initial_period,VLOOKUP(Data!D61,alternative_projection,3,TRUE),VLOOKUP(Data!D61,original_projection,3,TRUE))</f>
        <v>0.04</v>
      </c>
      <c r="F73" s="30">
        <f>IF(F$13&lt;=alternative_projection_initial_period,VLOOKUP(Data!E61,alternative_projection,3,TRUE),VLOOKUP(Data!E61,original_projection,3,TRUE))</f>
        <v>0.04</v>
      </c>
      <c r="G73" s="30">
        <f>IF(G$13&lt;=alternative_projection_initial_period,VLOOKUP(Data!F61,alternative_projection,3,TRUE),VLOOKUP(Data!F61,original_projection,3,TRUE))</f>
        <v>0</v>
      </c>
      <c r="H73" s="30">
        <f>IF(H$13&lt;=alternative_projection_initial_period,VLOOKUP(Data!G61,alternative_projection,3,TRUE),VLOOKUP(Data!G61,original_projection,3,TRUE))</f>
        <v>-0.01</v>
      </c>
      <c r="I73" s="30">
        <f>IF(I$13&lt;=alternative_projection_initial_period,VLOOKUP(Data!H61,alternative_projection,3,TRUE),VLOOKUP(Data!H61,original_projection,3,TRUE))</f>
        <v>-0.02</v>
      </c>
      <c r="J73" s="30">
        <f>IF(J$13&lt;=alternative_projection_initial_period,VLOOKUP(Data!I61,alternative_projection,3,TRUE),VLOOKUP(Data!I61,original_projection,3,TRUE))</f>
        <v>0.04</v>
      </c>
      <c r="K73" s="30">
        <f>IF(K$13&lt;=alternative_projection_initial_period,VLOOKUP(Data!J61,alternative_projection,3,TRUE),VLOOKUP(Data!J61,original_projection,3,TRUE))</f>
        <v>-0.02</v>
      </c>
      <c r="L73" s="30">
        <f>IF(L$13&lt;=alternative_projection_initial_period,VLOOKUP(Data!K61,alternative_projection,3,TRUE),VLOOKUP(Data!K61,original_projection,3,TRUE))</f>
        <v>0.04</v>
      </c>
      <c r="M73" s="30">
        <f>IF(M$13&lt;=alternative_projection_initial_period,VLOOKUP(Data!L61,alternative_projection,3,TRUE),VLOOKUP(Data!L61,original_projection,3,TRUE))</f>
        <v>-0.02</v>
      </c>
      <c r="N73" s="30">
        <f>IF(N$13&lt;=alternative_projection_initial_period,VLOOKUP(Data!M61,alternative_projection,3,TRUE),VLOOKUP(Data!M61,original_projection,3,TRUE))</f>
        <v>-0.02</v>
      </c>
      <c r="O73" s="30">
        <f>IF(O$13&lt;=alternative_projection_initial_period,VLOOKUP(Data!N61,alternative_projection,3,TRUE),VLOOKUP(Data!N61,original_projection,3,TRUE))</f>
        <v>-0.01</v>
      </c>
      <c r="P73" s="30">
        <f>IF(P$13&lt;=alternative_projection_initial_period,VLOOKUP(Data!O61,alternative_projection,3,TRUE),VLOOKUP(Data!O61,original_projection,3,TRUE))</f>
        <v>0.04</v>
      </c>
      <c r="Q73" s="30">
        <f>IF(Q$13&lt;=alternative_projection_initial_period,VLOOKUP(Data!P61,alternative_projection,3,TRUE),VLOOKUP(Data!P61,original_projection,3,TRUE))</f>
        <v>0.02</v>
      </c>
      <c r="R73" s="30">
        <f>IF(R$13&lt;=alternative_projection_initial_period,VLOOKUP(Data!Q61,alternative_projection,3,TRUE),VLOOKUP(Data!Q61,original_projection,3,TRUE))</f>
        <v>-0.02</v>
      </c>
      <c r="S73" s="30">
        <f>IF(S$13&lt;=alternative_projection_initial_period,VLOOKUP(Data!R61,alternative_projection,3,TRUE),VLOOKUP(Data!R61,original_projection,3,TRUE))</f>
        <v>0</v>
      </c>
      <c r="T73" s="30">
        <f>IF(T$13&lt;=alternative_projection_initial_period,VLOOKUP(Data!S61,alternative_projection,3,TRUE),VLOOKUP(Data!S61,original_projection,3,TRUE))</f>
        <v>-0.01</v>
      </c>
      <c r="U73" s="30">
        <f>IF(U$13&lt;=alternative_projection_initial_period,VLOOKUP(Data!T61,alternative_projection,3,TRUE),VLOOKUP(Data!T61,original_projection,3,TRUE))</f>
        <v>0.02</v>
      </c>
      <c r="V73" s="30">
        <f>IF(V$13&lt;=alternative_projection_initial_period,VLOOKUP(Data!U61,alternative_projection,3,TRUE),VLOOKUP(Data!U61,original_projection,3,TRUE))</f>
        <v>0</v>
      </c>
      <c r="X73">
        <f t="shared" si="8"/>
        <v>59</v>
      </c>
      <c r="Z73" s="31">
        <f t="shared" si="39"/>
        <v>2500000</v>
      </c>
      <c r="AA73" s="28">
        <f t="shared" ref="AA73:AT73" si="67">Z73*(1+C73)*(1-$AA$9)</f>
        <v>2362941.7314388473</v>
      </c>
      <c r="AB73" s="28">
        <f t="shared" si="67"/>
        <v>2419513.9046759275</v>
      </c>
      <c r="AC73" s="28">
        <f t="shared" si="67"/>
        <v>2477440.495900631</v>
      </c>
      <c r="AD73" s="28">
        <f t="shared" si="67"/>
        <v>2536753.9317987333</v>
      </c>
      <c r="AE73" s="28">
        <f t="shared" si="67"/>
        <v>2497584.0532661676</v>
      </c>
      <c r="AF73" s="28">
        <f t="shared" si="67"/>
        <v>2434428.8047360098</v>
      </c>
      <c r="AG73" s="28">
        <f t="shared" si="67"/>
        <v>2348902.1444287333</v>
      </c>
      <c r="AH73" s="28">
        <f t="shared" si="67"/>
        <v>2405138.1900593028</v>
      </c>
      <c r="AI73" s="28">
        <f t="shared" si="67"/>
        <v>2320640.5713271066</v>
      </c>
      <c r="AJ73" s="28">
        <f t="shared" si="67"/>
        <v>2376199.9948521941</v>
      </c>
      <c r="AK73" s="28">
        <f t="shared" si="67"/>
        <v>2292719.0364497509</v>
      </c>
      <c r="AL73" s="28">
        <f t="shared" si="67"/>
        <v>2212170.9416239802</v>
      </c>
      <c r="AM73" s="28">
        <f t="shared" si="67"/>
        <v>2156232.8019538647</v>
      </c>
      <c r="AN73" s="28">
        <f t="shared" si="67"/>
        <v>2207856.0705214441</v>
      </c>
      <c r="AO73" s="28">
        <f t="shared" si="67"/>
        <v>2217239.9795694272</v>
      </c>
      <c r="AP73" s="28">
        <f t="shared" si="67"/>
        <v>2139343.6245051799</v>
      </c>
      <c r="AQ73" s="28">
        <f t="shared" si="67"/>
        <v>2106310.1367628868</v>
      </c>
      <c r="AR73" s="28">
        <f t="shared" si="67"/>
        <v>2053048.8501227475</v>
      </c>
      <c r="AS73" s="28">
        <f t="shared" si="67"/>
        <v>2061774.791970971</v>
      </c>
      <c r="AT73" s="28">
        <f t="shared" si="67"/>
        <v>2029939.0403236896</v>
      </c>
      <c r="AU73" s="19"/>
      <c r="AV73" s="27">
        <f t="shared" si="6"/>
        <v>50</v>
      </c>
      <c r="AW73" s="19"/>
      <c r="AX73" s="46">
        <f t="shared" si="41"/>
        <v>345008.9100475132</v>
      </c>
    </row>
    <row r="74" spans="1:50" x14ac:dyDescent="0.2">
      <c r="A74">
        <f t="shared" si="7"/>
        <v>60</v>
      </c>
      <c r="C74" s="30">
        <f>IF(C$13&lt;=alternative_projection_initial_period,VLOOKUP(Data!B62,alternative_projection,3,TRUE),VLOOKUP(Data!B62,original_projection,3,TRUE))</f>
        <v>0.1</v>
      </c>
      <c r="D74" s="30">
        <f>IF(D$13&lt;=alternative_projection_initial_period,VLOOKUP(Data!C62,alternative_projection,3,TRUE),VLOOKUP(Data!C62,original_projection,3,TRUE))</f>
        <v>0</v>
      </c>
      <c r="E74" s="30">
        <f>IF(E$13&lt;=alternative_projection_initial_period,VLOOKUP(Data!D62,alternative_projection,3,TRUE),VLOOKUP(Data!D62,original_projection,3,TRUE))</f>
        <v>0.04</v>
      </c>
      <c r="F74" s="30">
        <f>IF(F$13&lt;=alternative_projection_initial_period,VLOOKUP(Data!E62,alternative_projection,3,TRUE),VLOOKUP(Data!E62,original_projection,3,TRUE))</f>
        <v>0.02</v>
      </c>
      <c r="G74" s="30">
        <f>IF(G$13&lt;=alternative_projection_initial_period,VLOOKUP(Data!F62,alternative_projection,3,TRUE),VLOOKUP(Data!F62,original_projection,3,TRUE))</f>
        <v>0.04</v>
      </c>
      <c r="H74" s="30">
        <f>IF(H$13&lt;=alternative_projection_initial_period,VLOOKUP(Data!G62,alternative_projection,3,TRUE),VLOOKUP(Data!G62,original_projection,3,TRUE))</f>
        <v>-0.01</v>
      </c>
      <c r="I74" s="30">
        <f>IF(I$13&lt;=alternative_projection_initial_period,VLOOKUP(Data!H62,alternative_projection,3,TRUE),VLOOKUP(Data!H62,original_projection,3,TRUE))</f>
        <v>0</v>
      </c>
      <c r="J74" s="30">
        <f>IF(J$13&lt;=alternative_projection_initial_period,VLOOKUP(Data!I62,alternative_projection,3,TRUE),VLOOKUP(Data!I62,original_projection,3,TRUE))</f>
        <v>0</v>
      </c>
      <c r="K74" s="30">
        <f>IF(K$13&lt;=alternative_projection_initial_period,VLOOKUP(Data!J62,alternative_projection,3,TRUE),VLOOKUP(Data!J62,original_projection,3,TRUE))</f>
        <v>0.02</v>
      </c>
      <c r="L74" s="30">
        <f>IF(L$13&lt;=alternative_projection_initial_period,VLOOKUP(Data!K62,alternative_projection,3,TRUE),VLOOKUP(Data!K62,original_projection,3,TRUE))</f>
        <v>0.04</v>
      </c>
      <c r="M74" s="30">
        <f>IF(M$13&lt;=alternative_projection_initial_period,VLOOKUP(Data!L62,alternative_projection,3,TRUE),VLOOKUP(Data!L62,original_projection,3,TRUE))</f>
        <v>-0.02</v>
      </c>
      <c r="N74" s="30">
        <f>IF(N$13&lt;=alternative_projection_initial_period,VLOOKUP(Data!M62,alternative_projection,3,TRUE),VLOOKUP(Data!M62,original_projection,3,TRUE))</f>
        <v>0.04</v>
      </c>
      <c r="O74" s="30">
        <f>IF(O$13&lt;=alternative_projection_initial_period,VLOOKUP(Data!N62,alternative_projection,3,TRUE),VLOOKUP(Data!N62,original_projection,3,TRUE))</f>
        <v>0.04</v>
      </c>
      <c r="P74" s="30">
        <f>IF(P$13&lt;=alternative_projection_initial_period,VLOOKUP(Data!O62,alternative_projection,3,TRUE),VLOOKUP(Data!O62,original_projection,3,TRUE))</f>
        <v>-0.01</v>
      </c>
      <c r="Q74" s="30">
        <f>IF(Q$13&lt;=alternative_projection_initial_period,VLOOKUP(Data!P62,alternative_projection,3,TRUE),VLOOKUP(Data!P62,original_projection,3,TRUE))</f>
        <v>-0.01</v>
      </c>
      <c r="R74" s="30">
        <f>IF(R$13&lt;=alternative_projection_initial_period,VLOOKUP(Data!Q62,alternative_projection,3,TRUE),VLOOKUP(Data!Q62,original_projection,3,TRUE))</f>
        <v>-0.01</v>
      </c>
      <c r="S74" s="30">
        <f>IF(S$13&lt;=alternative_projection_initial_period,VLOOKUP(Data!R62,alternative_projection,3,TRUE),VLOOKUP(Data!R62,original_projection,3,TRUE))</f>
        <v>0.02</v>
      </c>
      <c r="T74" s="30">
        <f>IF(T$13&lt;=alternative_projection_initial_period,VLOOKUP(Data!S62,alternative_projection,3,TRUE),VLOOKUP(Data!S62,original_projection,3,TRUE))</f>
        <v>0</v>
      </c>
      <c r="U74" s="30">
        <f>IF(U$13&lt;=alternative_projection_initial_period,VLOOKUP(Data!T62,alternative_projection,3,TRUE),VLOOKUP(Data!T62,original_projection,3,TRUE))</f>
        <v>0.02</v>
      </c>
      <c r="V74" s="30">
        <f>IF(V$13&lt;=alternative_projection_initial_period,VLOOKUP(Data!U62,alternative_projection,3,TRUE),VLOOKUP(Data!U62,original_projection,3,TRUE))</f>
        <v>0.02</v>
      </c>
      <c r="X74">
        <f t="shared" si="8"/>
        <v>60</v>
      </c>
      <c r="Z74" s="31">
        <f t="shared" si="39"/>
        <v>2500000</v>
      </c>
      <c r="AA74" s="28">
        <f t="shared" ref="AA74:AT74" si="68">Z74*(1+C74)*(1-$AA$9)</f>
        <v>2707537.4006070122</v>
      </c>
      <c r="AB74" s="28">
        <f t="shared" si="68"/>
        <v>2665730.4638857371</v>
      </c>
      <c r="AC74" s="28">
        <f t="shared" si="68"/>
        <v>2729551.8284161594</v>
      </c>
      <c r="AD74" s="28">
        <f t="shared" si="68"/>
        <v>2741153.0674831439</v>
      </c>
      <c r="AE74" s="28">
        <f t="shared" si="68"/>
        <v>2806780.1560142618</v>
      </c>
      <c r="AF74" s="28">
        <f t="shared" si="68"/>
        <v>2735806.4091684716</v>
      </c>
      <c r="AG74" s="28">
        <f t="shared" si="68"/>
        <v>2693562.9722341849</v>
      </c>
      <c r="AH74" s="28">
        <f t="shared" si="68"/>
        <v>2651971.8138960884</v>
      </c>
      <c r="AI74" s="28">
        <f t="shared" si="68"/>
        <v>2663243.3196032234</v>
      </c>
      <c r="AJ74" s="28">
        <f t="shared" si="68"/>
        <v>2727005.1383753465</v>
      </c>
      <c r="AK74" s="28">
        <f t="shared" si="68"/>
        <v>2631199.649353737</v>
      </c>
      <c r="AL74" s="28">
        <f t="shared" si="68"/>
        <v>2694194.2972555901</v>
      </c>
      <c r="AM74" s="28">
        <f t="shared" si="68"/>
        <v>2758697.1262889099</v>
      </c>
      <c r="AN74" s="28">
        <f t="shared" si="68"/>
        <v>2688939.2326947516</v>
      </c>
      <c r="AO74" s="28">
        <f t="shared" si="68"/>
        <v>2620945.274573002</v>
      </c>
      <c r="AP74" s="28">
        <f t="shared" si="68"/>
        <v>2554670.6481062225</v>
      </c>
      <c r="AQ74" s="28">
        <f t="shared" si="68"/>
        <v>2565528.6009091511</v>
      </c>
      <c r="AR74" s="28">
        <f t="shared" si="68"/>
        <v>2525914.4142867303</v>
      </c>
      <c r="AS74" s="28">
        <f t="shared" si="68"/>
        <v>2536650.1463134368</v>
      </c>
      <c r="AT74" s="28">
        <f t="shared" si="68"/>
        <v>2547431.5077334028</v>
      </c>
      <c r="AU74" s="19"/>
      <c r="AV74" s="27">
        <f t="shared" si="6"/>
        <v>169</v>
      </c>
      <c r="AW74" s="19"/>
      <c r="AX74" s="46">
        <f t="shared" si="41"/>
        <v>402366.60050779773</v>
      </c>
    </row>
    <row r="75" spans="1:50" x14ac:dyDescent="0.2">
      <c r="A75">
        <f t="shared" si="7"/>
        <v>61</v>
      </c>
      <c r="C75" s="30">
        <f>IF(C$13&lt;=alternative_projection_initial_period,VLOOKUP(Data!B63,alternative_projection,3,TRUE),VLOOKUP(Data!B63,original_projection,3,TRUE))</f>
        <v>0</v>
      </c>
      <c r="D75" s="30">
        <f>IF(D$13&lt;=alternative_projection_initial_period,VLOOKUP(Data!C63,alternative_projection,3,TRUE),VLOOKUP(Data!C63,original_projection,3,TRUE))</f>
        <v>0</v>
      </c>
      <c r="E75" s="30">
        <f>IF(E$13&lt;=alternative_projection_initial_period,VLOOKUP(Data!D63,alternative_projection,3,TRUE),VLOOKUP(Data!D63,original_projection,3,TRUE))</f>
        <v>-0.04</v>
      </c>
      <c r="F75" s="30">
        <f>IF(F$13&lt;=alternative_projection_initial_period,VLOOKUP(Data!E63,alternative_projection,3,TRUE),VLOOKUP(Data!E63,original_projection,3,TRUE))</f>
        <v>0</v>
      </c>
      <c r="G75" s="30">
        <f>IF(G$13&lt;=alternative_projection_initial_period,VLOOKUP(Data!F63,alternative_projection,3,TRUE),VLOOKUP(Data!F63,original_projection,3,TRUE))</f>
        <v>0.02</v>
      </c>
      <c r="H75" s="30">
        <f>IF(H$13&lt;=alternative_projection_initial_period,VLOOKUP(Data!G63,alternative_projection,3,TRUE),VLOOKUP(Data!G63,original_projection,3,TRUE))</f>
        <v>-0.02</v>
      </c>
      <c r="I75" s="30">
        <f>IF(I$13&lt;=alternative_projection_initial_period,VLOOKUP(Data!H63,alternative_projection,3,TRUE),VLOOKUP(Data!H63,original_projection,3,TRUE))</f>
        <v>0.04</v>
      </c>
      <c r="J75" s="30">
        <f>IF(J$13&lt;=alternative_projection_initial_period,VLOOKUP(Data!I63,alternative_projection,3,TRUE),VLOOKUP(Data!I63,original_projection,3,TRUE))</f>
        <v>0.04</v>
      </c>
      <c r="K75" s="30">
        <f>IF(K$13&lt;=alternative_projection_initial_period,VLOOKUP(Data!J63,alternative_projection,3,TRUE),VLOOKUP(Data!J63,original_projection,3,TRUE))</f>
        <v>-0.01</v>
      </c>
      <c r="L75" s="30">
        <f>IF(L$13&lt;=alternative_projection_initial_period,VLOOKUP(Data!K63,alternative_projection,3,TRUE),VLOOKUP(Data!K63,original_projection,3,TRUE))</f>
        <v>0</v>
      </c>
      <c r="M75" s="30">
        <f>IF(M$13&lt;=alternative_projection_initial_period,VLOOKUP(Data!L63,alternative_projection,3,TRUE),VLOOKUP(Data!L63,original_projection,3,TRUE))</f>
        <v>-0.01</v>
      </c>
      <c r="N75" s="30">
        <f>IF(N$13&lt;=alternative_projection_initial_period,VLOOKUP(Data!M63,alternative_projection,3,TRUE),VLOOKUP(Data!M63,original_projection,3,TRUE))</f>
        <v>0.04</v>
      </c>
      <c r="O75" s="30">
        <f>IF(O$13&lt;=alternative_projection_initial_period,VLOOKUP(Data!N63,alternative_projection,3,TRUE),VLOOKUP(Data!N63,original_projection,3,TRUE))</f>
        <v>0</v>
      </c>
      <c r="P75" s="30">
        <f>IF(P$13&lt;=alternative_projection_initial_period,VLOOKUP(Data!O63,alternative_projection,3,TRUE),VLOOKUP(Data!O63,original_projection,3,TRUE))</f>
        <v>-0.02</v>
      </c>
      <c r="Q75" s="30">
        <f>IF(Q$13&lt;=alternative_projection_initial_period,VLOOKUP(Data!P63,alternative_projection,3,TRUE),VLOOKUP(Data!P63,original_projection,3,TRUE))</f>
        <v>0.04</v>
      </c>
      <c r="R75" s="30">
        <f>IF(R$13&lt;=alternative_projection_initial_period,VLOOKUP(Data!Q63,alternative_projection,3,TRUE),VLOOKUP(Data!Q63,original_projection,3,TRUE))</f>
        <v>0.02</v>
      </c>
      <c r="S75" s="30">
        <f>IF(S$13&lt;=alternative_projection_initial_period,VLOOKUP(Data!R63,alternative_projection,3,TRUE),VLOOKUP(Data!R63,original_projection,3,TRUE))</f>
        <v>-0.01</v>
      </c>
      <c r="T75" s="30">
        <f>IF(T$13&lt;=alternative_projection_initial_period,VLOOKUP(Data!S63,alternative_projection,3,TRUE),VLOOKUP(Data!S63,original_projection,3,TRUE))</f>
        <v>0.04</v>
      </c>
      <c r="U75" s="30">
        <f>IF(U$13&lt;=alternative_projection_initial_period,VLOOKUP(Data!T63,alternative_projection,3,TRUE),VLOOKUP(Data!T63,original_projection,3,TRUE))</f>
        <v>-0.01</v>
      </c>
      <c r="V75" s="30">
        <f>IF(V$13&lt;=alternative_projection_initial_period,VLOOKUP(Data!U63,alternative_projection,3,TRUE),VLOOKUP(Data!U63,original_projection,3,TRUE))</f>
        <v>-0.02</v>
      </c>
      <c r="X75">
        <f t="shared" si="8"/>
        <v>61</v>
      </c>
      <c r="Z75" s="31">
        <f t="shared" si="39"/>
        <v>2500000</v>
      </c>
      <c r="AA75" s="28">
        <f t="shared" ref="AA75:AT75" si="69">Z75*(1+C75)*(1-$AA$9)</f>
        <v>2461397.6369154658</v>
      </c>
      <c r="AB75" s="28">
        <f t="shared" si="69"/>
        <v>2423391.3308052155</v>
      </c>
      <c r="AC75" s="28">
        <f t="shared" si="69"/>
        <v>2290533.0028667068</v>
      </c>
      <c r="AD75" s="28">
        <f t="shared" si="69"/>
        <v>2255165.0082131992</v>
      </c>
      <c r="AE75" s="28">
        <f t="shared" si="69"/>
        <v>2264749.9914047299</v>
      </c>
      <c r="AF75" s="28">
        <f t="shared" si="69"/>
        <v>2185184.5086027859</v>
      </c>
      <c r="AG75" s="28">
        <f t="shared" si="69"/>
        <v>2237500.9220508593</v>
      </c>
      <c r="AH75" s="28">
        <f t="shared" si="69"/>
        <v>2291069.864566979</v>
      </c>
      <c r="AI75" s="28">
        <f t="shared" si="69"/>
        <v>2233136.6444587456</v>
      </c>
      <c r="AJ75" s="28">
        <f t="shared" si="69"/>
        <v>2198654.9038320356</v>
      </c>
      <c r="AK75" s="28">
        <f t="shared" si="69"/>
        <v>2143058.5379351703</v>
      </c>
      <c r="AL75" s="28">
        <f t="shared" si="69"/>
        <v>2194366.3959547789</v>
      </c>
      <c r="AM75" s="28">
        <f t="shared" si="69"/>
        <v>2160483.3046119199</v>
      </c>
      <c r="AN75" s="28">
        <f t="shared" si="69"/>
        <v>2084580.9322223016</v>
      </c>
      <c r="AO75" s="28">
        <f t="shared" si="69"/>
        <v>2134488.7535009012</v>
      </c>
      <c r="AP75" s="28">
        <f t="shared" si="69"/>
        <v>2143560.8341470207</v>
      </c>
      <c r="AQ75" s="28">
        <f t="shared" si="69"/>
        <v>2089357.6064145924</v>
      </c>
      <c r="AR75" s="28">
        <f t="shared" si="69"/>
        <v>2139379.7880416964</v>
      </c>
      <c r="AS75" s="28">
        <f t="shared" si="69"/>
        <v>2085282.2844812144</v>
      </c>
      <c r="AT75" s="28">
        <f t="shared" si="69"/>
        <v>2012021.883830908</v>
      </c>
      <c r="AU75" s="19"/>
      <c r="AV75" s="27">
        <f t="shared" si="6"/>
        <v>42</v>
      </c>
      <c r="AW75" s="19"/>
      <c r="AX75" s="46">
        <f t="shared" si="41"/>
        <v>332700.48464627628</v>
      </c>
    </row>
    <row r="76" spans="1:50" x14ac:dyDescent="0.2">
      <c r="A76">
        <f t="shared" si="7"/>
        <v>62</v>
      </c>
      <c r="C76" s="30">
        <f>IF(C$13&lt;=alternative_projection_initial_period,VLOOKUP(Data!B64,alternative_projection,3,TRUE),VLOOKUP(Data!B64,original_projection,3,TRUE))</f>
        <v>0.04</v>
      </c>
      <c r="D76" s="30">
        <f>IF(D$13&lt;=alternative_projection_initial_period,VLOOKUP(Data!C64,alternative_projection,3,TRUE),VLOOKUP(Data!C64,original_projection,3,TRUE))</f>
        <v>0</v>
      </c>
      <c r="E76" s="30">
        <f>IF(E$13&lt;=alternative_projection_initial_period,VLOOKUP(Data!D64,alternative_projection,3,TRUE),VLOOKUP(Data!D64,original_projection,3,TRUE))</f>
        <v>0.1</v>
      </c>
      <c r="F76" s="30">
        <f>IF(F$13&lt;=alternative_projection_initial_period,VLOOKUP(Data!E64,alternative_projection,3,TRUE),VLOOKUP(Data!E64,original_projection,3,TRUE))</f>
        <v>-0.04</v>
      </c>
      <c r="G76" s="30">
        <f>IF(G$13&lt;=alternative_projection_initial_period,VLOOKUP(Data!F64,alternative_projection,3,TRUE),VLOOKUP(Data!F64,original_projection,3,TRUE))</f>
        <v>-0.04</v>
      </c>
      <c r="H76" s="30">
        <f>IF(H$13&lt;=alternative_projection_initial_period,VLOOKUP(Data!G64,alternative_projection,3,TRUE),VLOOKUP(Data!G64,original_projection,3,TRUE))</f>
        <v>-0.01</v>
      </c>
      <c r="I76" s="30">
        <f>IF(I$13&lt;=alternative_projection_initial_period,VLOOKUP(Data!H64,alternative_projection,3,TRUE),VLOOKUP(Data!H64,original_projection,3,TRUE))</f>
        <v>0</v>
      </c>
      <c r="J76" s="30">
        <f>IF(J$13&lt;=alternative_projection_initial_period,VLOOKUP(Data!I64,alternative_projection,3,TRUE),VLOOKUP(Data!I64,original_projection,3,TRUE))</f>
        <v>-0.01</v>
      </c>
      <c r="K76" s="30">
        <f>IF(K$13&lt;=alternative_projection_initial_period,VLOOKUP(Data!J64,alternative_projection,3,TRUE),VLOOKUP(Data!J64,original_projection,3,TRUE))</f>
        <v>-0.02</v>
      </c>
      <c r="L76" s="30">
        <f>IF(L$13&lt;=alternative_projection_initial_period,VLOOKUP(Data!K64,alternative_projection,3,TRUE),VLOOKUP(Data!K64,original_projection,3,TRUE))</f>
        <v>0.02</v>
      </c>
      <c r="M76" s="30">
        <f>IF(M$13&lt;=alternative_projection_initial_period,VLOOKUP(Data!L64,alternative_projection,3,TRUE),VLOOKUP(Data!L64,original_projection,3,TRUE))</f>
        <v>0.02</v>
      </c>
      <c r="N76" s="30">
        <f>IF(N$13&lt;=alternative_projection_initial_period,VLOOKUP(Data!M64,alternative_projection,3,TRUE),VLOOKUP(Data!M64,original_projection,3,TRUE))</f>
        <v>-0.01</v>
      </c>
      <c r="O76" s="30">
        <f>IF(O$13&lt;=alternative_projection_initial_period,VLOOKUP(Data!N64,alternative_projection,3,TRUE),VLOOKUP(Data!N64,original_projection,3,TRUE))</f>
        <v>0.02</v>
      </c>
      <c r="P76" s="30">
        <f>IF(P$13&lt;=alternative_projection_initial_period,VLOOKUP(Data!O64,alternative_projection,3,TRUE),VLOOKUP(Data!O64,original_projection,3,TRUE))</f>
        <v>0.02</v>
      </c>
      <c r="Q76" s="30">
        <f>IF(Q$13&lt;=alternative_projection_initial_period,VLOOKUP(Data!P64,alternative_projection,3,TRUE),VLOOKUP(Data!P64,original_projection,3,TRUE))</f>
        <v>0</v>
      </c>
      <c r="R76" s="30">
        <f>IF(R$13&lt;=alternative_projection_initial_period,VLOOKUP(Data!Q64,alternative_projection,3,TRUE),VLOOKUP(Data!Q64,original_projection,3,TRUE))</f>
        <v>-0.02</v>
      </c>
      <c r="S76" s="30">
        <f>IF(S$13&lt;=alternative_projection_initial_period,VLOOKUP(Data!R64,alternative_projection,3,TRUE),VLOOKUP(Data!R64,original_projection,3,TRUE))</f>
        <v>-0.01</v>
      </c>
      <c r="T76" s="30">
        <f>IF(T$13&lt;=alternative_projection_initial_period,VLOOKUP(Data!S64,alternative_projection,3,TRUE),VLOOKUP(Data!S64,original_projection,3,TRUE))</f>
        <v>0.02</v>
      </c>
      <c r="U76" s="30">
        <f>IF(U$13&lt;=alternative_projection_initial_period,VLOOKUP(Data!T64,alternative_projection,3,TRUE),VLOOKUP(Data!T64,original_projection,3,TRUE))</f>
        <v>0.04</v>
      </c>
      <c r="V76" s="30">
        <f>IF(V$13&lt;=alternative_projection_initial_period,VLOOKUP(Data!U64,alternative_projection,3,TRUE),VLOOKUP(Data!U64,original_projection,3,TRUE))</f>
        <v>-0.02</v>
      </c>
      <c r="X76">
        <f t="shared" si="8"/>
        <v>62</v>
      </c>
      <c r="Z76" s="31">
        <f t="shared" si="39"/>
        <v>2500000</v>
      </c>
      <c r="AA76" s="28">
        <f t="shared" ref="AA76:AT76" si="70">Z76*(1+C76)*(1-$AA$9)</f>
        <v>2559853.5423920844</v>
      </c>
      <c r="AB76" s="28">
        <f t="shared" si="70"/>
        <v>2520326.9840374244</v>
      </c>
      <c r="AC76" s="28">
        <f t="shared" si="70"/>
        <v>2729551.8284161598</v>
      </c>
      <c r="AD76" s="28">
        <f t="shared" si="70"/>
        <v>2579908.7693959009</v>
      </c>
      <c r="AE76" s="28">
        <f t="shared" si="70"/>
        <v>2438469.637804246</v>
      </c>
      <c r="AF76" s="28">
        <f t="shared" si="70"/>
        <v>2376809.1880558673</v>
      </c>
      <c r="AG76" s="28">
        <f t="shared" si="70"/>
        <v>2340109.0075518717</v>
      </c>
      <c r="AH76" s="28">
        <f t="shared" si="70"/>
        <v>2280935.757399858</v>
      </c>
      <c r="AI76" s="28">
        <f t="shared" si="70"/>
        <v>2200801.6342222393</v>
      </c>
      <c r="AJ76" s="28">
        <f t="shared" si="70"/>
        <v>2210155.5602520807</v>
      </c>
      <c r="AK76" s="28">
        <f t="shared" si="70"/>
        <v>2219549.2426737803</v>
      </c>
      <c r="AL76" s="28">
        <f t="shared" si="70"/>
        <v>2163424.5313301631</v>
      </c>
      <c r="AM76" s="28">
        <f t="shared" si="70"/>
        <v>2172619.5958568933</v>
      </c>
      <c r="AN76" s="28">
        <f t="shared" si="70"/>
        <v>2181853.7415766236</v>
      </c>
      <c r="AO76" s="28">
        <f t="shared" si="70"/>
        <v>2148163.8574447474</v>
      </c>
      <c r="AP76" s="28">
        <f t="shared" si="70"/>
        <v>2072694.2934293114</v>
      </c>
      <c r="AQ76" s="28">
        <f t="shared" si="70"/>
        <v>2020283.035014451</v>
      </c>
      <c r="AR76" s="28">
        <f t="shared" si="70"/>
        <v>2028869.7144202699</v>
      </c>
      <c r="AS76" s="28">
        <f t="shared" si="70"/>
        <v>2077443.7302042979</v>
      </c>
      <c r="AT76" s="28">
        <f t="shared" si="70"/>
        <v>2004458.7146330862</v>
      </c>
      <c r="AU76" s="19"/>
      <c r="AV76" s="27">
        <f t="shared" si="6"/>
        <v>37</v>
      </c>
      <c r="AW76" s="19"/>
      <c r="AX76" s="46">
        <f t="shared" si="41"/>
        <v>342515.98765323439</v>
      </c>
    </row>
    <row r="77" spans="1:50" x14ac:dyDescent="0.2">
      <c r="A77">
        <f t="shared" si="7"/>
        <v>63</v>
      </c>
      <c r="C77" s="30">
        <f>IF(C$13&lt;=alternative_projection_initial_period,VLOOKUP(Data!B65,alternative_projection,3,TRUE),VLOOKUP(Data!B65,original_projection,3,TRUE))</f>
        <v>-0.04</v>
      </c>
      <c r="D77" s="30">
        <f>IF(D$13&lt;=alternative_projection_initial_period,VLOOKUP(Data!C65,alternative_projection,3,TRUE),VLOOKUP(Data!C65,original_projection,3,TRUE))</f>
        <v>0.04</v>
      </c>
      <c r="E77" s="30">
        <f>IF(E$13&lt;=alternative_projection_initial_period,VLOOKUP(Data!D65,alternative_projection,3,TRUE),VLOOKUP(Data!D65,original_projection,3,TRUE))</f>
        <v>-0.04</v>
      </c>
      <c r="F77" s="30">
        <f>IF(F$13&lt;=alternative_projection_initial_period,VLOOKUP(Data!E65,alternative_projection,3,TRUE),VLOOKUP(Data!E65,original_projection,3,TRUE))</f>
        <v>0.02</v>
      </c>
      <c r="G77" s="30">
        <f>IF(G$13&lt;=alternative_projection_initial_period,VLOOKUP(Data!F65,alternative_projection,3,TRUE),VLOOKUP(Data!F65,original_projection,3,TRUE))</f>
        <v>-0.04</v>
      </c>
      <c r="H77" s="30">
        <f>IF(H$13&lt;=alternative_projection_initial_period,VLOOKUP(Data!G65,alternative_projection,3,TRUE),VLOOKUP(Data!G65,original_projection,3,TRUE))</f>
        <v>0.02</v>
      </c>
      <c r="I77" s="30">
        <f>IF(I$13&lt;=alternative_projection_initial_period,VLOOKUP(Data!H65,alternative_projection,3,TRUE),VLOOKUP(Data!H65,original_projection,3,TRUE))</f>
        <v>-0.01</v>
      </c>
      <c r="J77" s="30">
        <f>IF(J$13&lt;=alternative_projection_initial_period,VLOOKUP(Data!I65,alternative_projection,3,TRUE),VLOOKUP(Data!I65,original_projection,3,TRUE))</f>
        <v>0.02</v>
      </c>
      <c r="K77" s="30">
        <f>IF(K$13&lt;=alternative_projection_initial_period,VLOOKUP(Data!J65,alternative_projection,3,TRUE),VLOOKUP(Data!J65,original_projection,3,TRUE))</f>
        <v>0</v>
      </c>
      <c r="L77" s="30">
        <f>IF(L$13&lt;=alternative_projection_initial_period,VLOOKUP(Data!K65,alternative_projection,3,TRUE),VLOOKUP(Data!K65,original_projection,3,TRUE))</f>
        <v>0.04</v>
      </c>
      <c r="M77" s="30">
        <f>IF(M$13&lt;=alternative_projection_initial_period,VLOOKUP(Data!L65,alternative_projection,3,TRUE),VLOOKUP(Data!L65,original_projection,3,TRUE))</f>
        <v>0</v>
      </c>
      <c r="N77" s="30">
        <f>IF(N$13&lt;=alternative_projection_initial_period,VLOOKUP(Data!M65,alternative_projection,3,TRUE),VLOOKUP(Data!M65,original_projection,3,TRUE))</f>
        <v>0</v>
      </c>
      <c r="O77" s="30">
        <f>IF(O$13&lt;=alternative_projection_initial_period,VLOOKUP(Data!N65,alternative_projection,3,TRUE),VLOOKUP(Data!N65,original_projection,3,TRUE))</f>
        <v>-0.02</v>
      </c>
      <c r="P77" s="30">
        <f>IF(P$13&lt;=alternative_projection_initial_period,VLOOKUP(Data!O65,alternative_projection,3,TRUE),VLOOKUP(Data!O65,original_projection,3,TRUE))</f>
        <v>-0.02</v>
      </c>
      <c r="Q77" s="30">
        <f>IF(Q$13&lt;=alternative_projection_initial_period,VLOOKUP(Data!P65,alternative_projection,3,TRUE),VLOOKUP(Data!P65,original_projection,3,TRUE))</f>
        <v>-0.02</v>
      </c>
      <c r="R77" s="30">
        <f>IF(R$13&lt;=alternative_projection_initial_period,VLOOKUP(Data!Q65,alternative_projection,3,TRUE),VLOOKUP(Data!Q65,original_projection,3,TRUE))</f>
        <v>0.04</v>
      </c>
      <c r="S77" s="30">
        <f>IF(S$13&lt;=alternative_projection_initial_period,VLOOKUP(Data!R65,alternative_projection,3,TRUE),VLOOKUP(Data!R65,original_projection,3,TRUE))</f>
        <v>0.02</v>
      </c>
      <c r="T77" s="30">
        <f>IF(T$13&lt;=alternative_projection_initial_period,VLOOKUP(Data!S65,alternative_projection,3,TRUE),VLOOKUP(Data!S65,original_projection,3,TRUE))</f>
        <v>0.04</v>
      </c>
      <c r="U77" s="30">
        <f>IF(U$13&lt;=alternative_projection_initial_period,VLOOKUP(Data!T65,alternative_projection,3,TRUE),VLOOKUP(Data!T65,original_projection,3,TRUE))</f>
        <v>-0.02</v>
      </c>
      <c r="V77" s="30">
        <f>IF(V$13&lt;=alternative_projection_initial_period,VLOOKUP(Data!U65,alternative_projection,3,TRUE),VLOOKUP(Data!U65,original_projection,3,TRUE))</f>
        <v>-0.01</v>
      </c>
      <c r="X77">
        <f t="shared" si="8"/>
        <v>63</v>
      </c>
      <c r="Z77" s="31">
        <f t="shared" si="39"/>
        <v>2500000</v>
      </c>
      <c r="AA77" s="28">
        <f t="shared" ref="AA77:AT77" si="71">Z77*(1+C77)*(1-$AA$9)</f>
        <v>2362941.7314388473</v>
      </c>
      <c r="AB77" s="28">
        <f t="shared" si="71"/>
        <v>2419513.9046759275</v>
      </c>
      <c r="AC77" s="28">
        <f t="shared" si="71"/>
        <v>2286868.1500621205</v>
      </c>
      <c r="AD77" s="28">
        <f t="shared" si="71"/>
        <v>2296587.8790840595</v>
      </c>
      <c r="AE77" s="28">
        <f t="shared" si="71"/>
        <v>2170681.3357617427</v>
      </c>
      <c r="AF77" s="28">
        <f t="shared" si="71"/>
        <v>2179907.2434189077</v>
      </c>
      <c r="AG77" s="28">
        <f t="shared" si="71"/>
        <v>2124784.9409078974</v>
      </c>
      <c r="AH77" s="28">
        <f t="shared" si="71"/>
        <v>2133815.7780617406</v>
      </c>
      <c r="AI77" s="28">
        <f t="shared" si="71"/>
        <v>2100867.6454936415</v>
      </c>
      <c r="AJ77" s="28">
        <f t="shared" si="71"/>
        <v>2151165.3937655264</v>
      </c>
      <c r="AK77" s="28">
        <f t="shared" si="71"/>
        <v>2117949.3667315175</v>
      </c>
      <c r="AL77" s="28">
        <f t="shared" si="71"/>
        <v>2085246.2265518259</v>
      </c>
      <c r="AM77" s="28">
        <f t="shared" si="71"/>
        <v>2011987.0926932502</v>
      </c>
      <c r="AN77" s="28">
        <f t="shared" si="71"/>
        <v>1941301.7079801569</v>
      </c>
      <c r="AO77" s="28">
        <f t="shared" si="71"/>
        <v>1873099.6511324279</v>
      </c>
      <c r="AP77" s="28">
        <f t="shared" si="71"/>
        <v>1917944.3108818894</v>
      </c>
      <c r="AQ77" s="28">
        <f t="shared" si="71"/>
        <v>1926096.0265723791</v>
      </c>
      <c r="AR77" s="28">
        <f t="shared" si="71"/>
        <v>1972209.4946434493</v>
      </c>
      <c r="AS77" s="28">
        <f t="shared" si="71"/>
        <v>1902921.5815301114</v>
      </c>
      <c r="AT77" s="28">
        <f t="shared" si="71"/>
        <v>1854803.2868694083</v>
      </c>
      <c r="AU77" s="19"/>
      <c r="AV77" s="27">
        <f t="shared" si="6"/>
        <v>16</v>
      </c>
      <c r="AW77" s="19"/>
      <c r="AX77" s="46">
        <f t="shared" si="41"/>
        <v>316100.9527576082</v>
      </c>
    </row>
    <row r="78" spans="1:50" x14ac:dyDescent="0.2">
      <c r="A78">
        <f t="shared" si="7"/>
        <v>64</v>
      </c>
      <c r="C78" s="30">
        <f>IF(C$13&lt;=alternative_projection_initial_period,VLOOKUP(Data!B66,alternative_projection,3,TRUE),VLOOKUP(Data!B66,original_projection,3,TRUE))</f>
        <v>0.1</v>
      </c>
      <c r="D78" s="30">
        <f>IF(D$13&lt;=alternative_projection_initial_period,VLOOKUP(Data!C66,alternative_projection,3,TRUE),VLOOKUP(Data!C66,original_projection,3,TRUE))</f>
        <v>0.1</v>
      </c>
      <c r="E78" s="30">
        <f>IF(E$13&lt;=alternative_projection_initial_period,VLOOKUP(Data!D66,alternative_projection,3,TRUE),VLOOKUP(Data!D66,original_projection,3,TRUE))</f>
        <v>0.04</v>
      </c>
      <c r="F78" s="30">
        <f>IF(F$13&lt;=alternative_projection_initial_period,VLOOKUP(Data!E66,alternative_projection,3,TRUE),VLOOKUP(Data!E66,original_projection,3,TRUE))</f>
        <v>-0.04</v>
      </c>
      <c r="G78" s="30">
        <f>IF(G$13&lt;=alternative_projection_initial_period,VLOOKUP(Data!F66,alternative_projection,3,TRUE),VLOOKUP(Data!F66,original_projection,3,TRUE))</f>
        <v>0.1</v>
      </c>
      <c r="H78" s="30">
        <f>IF(H$13&lt;=alternative_projection_initial_period,VLOOKUP(Data!G66,alternative_projection,3,TRUE),VLOOKUP(Data!G66,original_projection,3,TRUE))</f>
        <v>0.02</v>
      </c>
      <c r="I78" s="30">
        <f>IF(I$13&lt;=alternative_projection_initial_period,VLOOKUP(Data!H66,alternative_projection,3,TRUE),VLOOKUP(Data!H66,original_projection,3,TRUE))</f>
        <v>0.02</v>
      </c>
      <c r="J78" s="30">
        <f>IF(J$13&lt;=alternative_projection_initial_period,VLOOKUP(Data!I66,alternative_projection,3,TRUE),VLOOKUP(Data!I66,original_projection,3,TRUE))</f>
        <v>-0.01</v>
      </c>
      <c r="K78" s="30">
        <f>IF(K$13&lt;=alternative_projection_initial_period,VLOOKUP(Data!J66,alternative_projection,3,TRUE),VLOOKUP(Data!J66,original_projection,3,TRUE))</f>
        <v>0.02</v>
      </c>
      <c r="L78" s="30">
        <f>IF(L$13&lt;=alternative_projection_initial_period,VLOOKUP(Data!K66,alternative_projection,3,TRUE),VLOOKUP(Data!K66,original_projection,3,TRUE))</f>
        <v>0.04</v>
      </c>
      <c r="M78" s="30">
        <f>IF(M$13&lt;=alternative_projection_initial_period,VLOOKUP(Data!L66,alternative_projection,3,TRUE),VLOOKUP(Data!L66,original_projection,3,TRUE))</f>
        <v>0</v>
      </c>
      <c r="N78" s="30">
        <f>IF(N$13&lt;=alternative_projection_initial_period,VLOOKUP(Data!M66,alternative_projection,3,TRUE),VLOOKUP(Data!M66,original_projection,3,TRUE))</f>
        <v>0.02</v>
      </c>
      <c r="O78" s="30">
        <f>IF(O$13&lt;=alternative_projection_initial_period,VLOOKUP(Data!N66,alternative_projection,3,TRUE),VLOOKUP(Data!N66,original_projection,3,TRUE))</f>
        <v>-0.01</v>
      </c>
      <c r="P78" s="30">
        <f>IF(P$13&lt;=alternative_projection_initial_period,VLOOKUP(Data!O66,alternative_projection,3,TRUE),VLOOKUP(Data!O66,original_projection,3,TRUE))</f>
        <v>0.02</v>
      </c>
      <c r="Q78" s="30">
        <f>IF(Q$13&lt;=alternative_projection_initial_period,VLOOKUP(Data!P66,alternative_projection,3,TRUE),VLOOKUP(Data!P66,original_projection,3,TRUE))</f>
        <v>0.04</v>
      </c>
      <c r="R78" s="30">
        <f>IF(R$13&lt;=alternative_projection_initial_period,VLOOKUP(Data!Q66,alternative_projection,3,TRUE),VLOOKUP(Data!Q66,original_projection,3,TRUE))</f>
        <v>-0.01</v>
      </c>
      <c r="S78" s="30">
        <f>IF(S$13&lt;=alternative_projection_initial_period,VLOOKUP(Data!R66,alternative_projection,3,TRUE),VLOOKUP(Data!R66,original_projection,3,TRUE))</f>
        <v>-0.02</v>
      </c>
      <c r="T78" s="30">
        <f>IF(T$13&lt;=alternative_projection_initial_period,VLOOKUP(Data!S66,alternative_projection,3,TRUE),VLOOKUP(Data!S66,original_projection,3,TRUE))</f>
        <v>-0.02</v>
      </c>
      <c r="U78" s="30">
        <f>IF(U$13&lt;=alternative_projection_initial_period,VLOOKUP(Data!T66,alternative_projection,3,TRUE),VLOOKUP(Data!T66,original_projection,3,TRUE))</f>
        <v>0.04</v>
      </c>
      <c r="V78" s="30">
        <f>IF(V$13&lt;=alternative_projection_initial_period,VLOOKUP(Data!U66,alternative_projection,3,TRUE),VLOOKUP(Data!U66,original_projection,3,TRUE))</f>
        <v>0.02</v>
      </c>
      <c r="X78">
        <f t="shared" si="8"/>
        <v>64</v>
      </c>
      <c r="Z78" s="31">
        <f t="shared" si="39"/>
        <v>2500000</v>
      </c>
      <c r="AA78" s="28">
        <f t="shared" ref="AA78:AT78" si="72">Z78*(1+C78)*(1-$AA$9)</f>
        <v>2707537.4006070122</v>
      </c>
      <c r="AB78" s="28">
        <f t="shared" si="72"/>
        <v>2932303.5102743111</v>
      </c>
      <c r="AC78" s="28">
        <f t="shared" si="72"/>
        <v>3002507.0112577761</v>
      </c>
      <c r="AD78" s="28">
        <f t="shared" si="72"/>
        <v>2837899.646335491</v>
      </c>
      <c r="AE78" s="28">
        <f t="shared" si="72"/>
        <v>3073487.7726491024</v>
      </c>
      <c r="AF78" s="28">
        <f t="shared" si="72"/>
        <v>3086550.8206003285</v>
      </c>
      <c r="AG78" s="28">
        <f t="shared" si="72"/>
        <v>3099669.3895864175</v>
      </c>
      <c r="AH78" s="28">
        <f t="shared" si="72"/>
        <v>3021289.4886558959</v>
      </c>
      <c r="AI78" s="28">
        <f t="shared" si="72"/>
        <v>3034130.6815885846</v>
      </c>
      <c r="AJ78" s="28">
        <f t="shared" si="72"/>
        <v>3106772.069338019</v>
      </c>
      <c r="AK78" s="28">
        <f t="shared" si="72"/>
        <v>3058800.5719614285</v>
      </c>
      <c r="AL78" s="28">
        <f t="shared" si="72"/>
        <v>3071801.1958455862</v>
      </c>
      <c r="AM78" s="28">
        <f t="shared" si="72"/>
        <v>2994125.9849932576</v>
      </c>
      <c r="AN78" s="28">
        <f t="shared" si="72"/>
        <v>3006851.726628555</v>
      </c>
      <c r="AO78" s="28">
        <f t="shared" si="72"/>
        <v>3078840.017543145</v>
      </c>
      <c r="AP78" s="28">
        <f t="shared" si="72"/>
        <v>3000986.8192741019</v>
      </c>
      <c r="AQ78" s="28">
        <f t="shared" si="72"/>
        <v>2895555.7712272881</v>
      </c>
      <c r="AR78" s="28">
        <f t="shared" si="72"/>
        <v>2793828.7400794681</v>
      </c>
      <c r="AS78" s="28">
        <f t="shared" si="72"/>
        <v>2860716.9588516965</v>
      </c>
      <c r="AT78" s="28">
        <f t="shared" si="72"/>
        <v>2872875.680659838</v>
      </c>
      <c r="AU78" s="19"/>
      <c r="AV78" s="27">
        <f t="shared" si="6"/>
        <v>191</v>
      </c>
      <c r="AW78" s="19"/>
      <c r="AX78" s="46">
        <f t="shared" si="41"/>
        <v>449898.22109287634</v>
      </c>
    </row>
    <row r="79" spans="1:50" x14ac:dyDescent="0.2">
      <c r="A79">
        <f t="shared" si="7"/>
        <v>65</v>
      </c>
      <c r="C79" s="30">
        <f>IF(C$13&lt;=alternative_projection_initial_period,VLOOKUP(Data!B67,alternative_projection,3,TRUE),VLOOKUP(Data!B67,original_projection,3,TRUE))</f>
        <v>0</v>
      </c>
      <c r="D79" s="30">
        <f>IF(D$13&lt;=alternative_projection_initial_period,VLOOKUP(Data!C67,alternative_projection,3,TRUE),VLOOKUP(Data!C67,original_projection,3,TRUE))</f>
        <v>0.02</v>
      </c>
      <c r="E79" s="30">
        <f>IF(E$13&lt;=alternative_projection_initial_period,VLOOKUP(Data!D67,alternative_projection,3,TRUE),VLOOKUP(Data!D67,original_projection,3,TRUE))</f>
        <v>-0.04</v>
      </c>
      <c r="F79" s="30">
        <f>IF(F$13&lt;=alternative_projection_initial_period,VLOOKUP(Data!E67,alternative_projection,3,TRUE),VLOOKUP(Data!E67,original_projection,3,TRUE))</f>
        <v>0.02</v>
      </c>
      <c r="G79" s="30">
        <f>IF(G$13&lt;=alternative_projection_initial_period,VLOOKUP(Data!F67,alternative_projection,3,TRUE),VLOOKUP(Data!F67,original_projection,3,TRUE))</f>
        <v>0.1</v>
      </c>
      <c r="H79" s="30">
        <f>IF(H$13&lt;=alternative_projection_initial_period,VLOOKUP(Data!G67,alternative_projection,3,TRUE),VLOOKUP(Data!G67,original_projection,3,TRUE))</f>
        <v>0</v>
      </c>
      <c r="I79" s="30">
        <f>IF(I$13&lt;=alternative_projection_initial_period,VLOOKUP(Data!H67,alternative_projection,3,TRUE),VLOOKUP(Data!H67,original_projection,3,TRUE))</f>
        <v>-0.02</v>
      </c>
      <c r="J79" s="30">
        <f>IF(J$13&lt;=alternative_projection_initial_period,VLOOKUP(Data!I67,alternative_projection,3,TRUE),VLOOKUP(Data!I67,original_projection,3,TRUE))</f>
        <v>0</v>
      </c>
      <c r="K79" s="30">
        <f>IF(K$13&lt;=alternative_projection_initial_period,VLOOKUP(Data!J67,alternative_projection,3,TRUE),VLOOKUP(Data!J67,original_projection,3,TRUE))</f>
        <v>0.02</v>
      </c>
      <c r="L79" s="30">
        <f>IF(L$13&lt;=alternative_projection_initial_period,VLOOKUP(Data!K67,alternative_projection,3,TRUE),VLOOKUP(Data!K67,original_projection,3,TRUE))</f>
        <v>-0.02</v>
      </c>
      <c r="M79" s="30">
        <f>IF(M$13&lt;=alternative_projection_initial_period,VLOOKUP(Data!L67,alternative_projection,3,TRUE),VLOOKUP(Data!L67,original_projection,3,TRUE))</f>
        <v>0</v>
      </c>
      <c r="N79" s="30">
        <f>IF(N$13&lt;=alternative_projection_initial_period,VLOOKUP(Data!M67,alternative_projection,3,TRUE),VLOOKUP(Data!M67,original_projection,3,TRUE))</f>
        <v>0</v>
      </c>
      <c r="O79" s="30">
        <f>IF(O$13&lt;=alternative_projection_initial_period,VLOOKUP(Data!N67,alternative_projection,3,TRUE),VLOOKUP(Data!N67,original_projection,3,TRUE))</f>
        <v>0</v>
      </c>
      <c r="P79" s="30">
        <f>IF(P$13&lt;=alternative_projection_initial_period,VLOOKUP(Data!O67,alternative_projection,3,TRUE),VLOOKUP(Data!O67,original_projection,3,TRUE))</f>
        <v>0</v>
      </c>
      <c r="Q79" s="30">
        <f>IF(Q$13&lt;=alternative_projection_initial_period,VLOOKUP(Data!P67,alternative_projection,3,TRUE),VLOOKUP(Data!P67,original_projection,3,TRUE))</f>
        <v>-0.02</v>
      </c>
      <c r="R79" s="30">
        <f>IF(R$13&lt;=alternative_projection_initial_period,VLOOKUP(Data!Q67,alternative_projection,3,TRUE),VLOOKUP(Data!Q67,original_projection,3,TRUE))</f>
        <v>-0.02</v>
      </c>
      <c r="S79" s="30">
        <f>IF(S$13&lt;=alternative_projection_initial_period,VLOOKUP(Data!R67,alternative_projection,3,TRUE),VLOOKUP(Data!R67,original_projection,3,TRUE))</f>
        <v>-0.02</v>
      </c>
      <c r="T79" s="30">
        <f>IF(T$13&lt;=alternative_projection_initial_period,VLOOKUP(Data!S67,alternative_projection,3,TRUE),VLOOKUP(Data!S67,original_projection,3,TRUE))</f>
        <v>-0.01</v>
      </c>
      <c r="U79" s="30">
        <f>IF(U$13&lt;=alternative_projection_initial_period,VLOOKUP(Data!T67,alternative_projection,3,TRUE),VLOOKUP(Data!T67,original_projection,3,TRUE))</f>
        <v>-0.02</v>
      </c>
      <c r="V79" s="30">
        <f>IF(V$13&lt;=alternative_projection_initial_period,VLOOKUP(Data!U67,alternative_projection,3,TRUE),VLOOKUP(Data!U67,original_projection,3,TRUE))</f>
        <v>-0.02</v>
      </c>
      <c r="X79">
        <f t="shared" si="8"/>
        <v>65</v>
      </c>
      <c r="Z79" s="31">
        <f t="shared" ref="Z79:Z110" si="73">initial_value</f>
        <v>2500000</v>
      </c>
      <c r="AA79" s="28">
        <f t="shared" ref="AA79:AT79" si="74">Z79*(1+C79)*(1-$AA$9)</f>
        <v>2461397.6369154658</v>
      </c>
      <c r="AB79" s="28">
        <f t="shared" si="74"/>
        <v>2471859.1574213202</v>
      </c>
      <c r="AC79" s="28">
        <f t="shared" si="74"/>
        <v>2336343.6629240415</v>
      </c>
      <c r="AD79" s="28">
        <f t="shared" si="74"/>
        <v>2346273.6745450129</v>
      </c>
      <c r="AE79" s="28">
        <f t="shared" si="74"/>
        <v>2541049.4903561072</v>
      </c>
      <c r="AF79" s="28">
        <f t="shared" si="74"/>
        <v>2501813.2843391085</v>
      </c>
      <c r="AG79" s="28">
        <f t="shared" si="74"/>
        <v>2413919.2639817931</v>
      </c>
      <c r="AH79" s="28">
        <f t="shared" si="74"/>
        <v>2376646.0688278023</v>
      </c>
      <c r="AI79" s="28">
        <f t="shared" si="74"/>
        <v>2386747.3751796512</v>
      </c>
      <c r="AJ79" s="28">
        <f t="shared" si="74"/>
        <v>2302895.8648791024</v>
      </c>
      <c r="AK79" s="28">
        <f t="shared" si="74"/>
        <v>2267336.9759503282</v>
      </c>
      <c r="AL79" s="28">
        <f t="shared" si="74"/>
        <v>2232327.1498780786</v>
      </c>
      <c r="AM79" s="28">
        <f t="shared" si="74"/>
        <v>2197857.9086128557</v>
      </c>
      <c r="AN79" s="28">
        <f t="shared" si="74"/>
        <v>2163920.9050142602</v>
      </c>
      <c r="AO79" s="28">
        <f t="shared" si="74"/>
        <v>2087897.7624130377</v>
      </c>
      <c r="AP79" s="28">
        <f t="shared" si="74"/>
        <v>2014545.4744616195</v>
      </c>
      <c r="AQ79" s="28">
        <f t="shared" si="74"/>
        <v>1943770.2083570419</v>
      </c>
      <c r="AR79" s="28">
        <f t="shared" si="74"/>
        <v>1894618.9934324555</v>
      </c>
      <c r="AS79" s="28">
        <f t="shared" si="74"/>
        <v>1828056.9996096033</v>
      </c>
      <c r="AT79" s="28">
        <f t="shared" si="74"/>
        <v>1763833.4701624548</v>
      </c>
      <c r="AU79" s="19"/>
      <c r="AV79" s="27">
        <f t="shared" si="6"/>
        <v>10</v>
      </c>
      <c r="AW79" s="19"/>
      <c r="AX79" s="46">
        <f t="shared" ref="AX79:AX110" si="75">SUM(AA79:AT79)*amc/(1-amc)</f>
        <v>336522.25184328319</v>
      </c>
    </row>
    <row r="80" spans="1:50" x14ac:dyDescent="0.2">
      <c r="A80">
        <f t="shared" si="7"/>
        <v>66</v>
      </c>
      <c r="C80" s="30">
        <f>IF(C$13&lt;=alternative_projection_initial_period,VLOOKUP(Data!B68,alternative_projection,3,TRUE),VLOOKUP(Data!B68,original_projection,3,TRUE))</f>
        <v>-0.04</v>
      </c>
      <c r="D80" s="30">
        <f>IF(D$13&lt;=alternative_projection_initial_period,VLOOKUP(Data!C68,alternative_projection,3,TRUE),VLOOKUP(Data!C68,original_projection,3,TRUE))</f>
        <v>0</v>
      </c>
      <c r="E80" s="30">
        <f>IF(E$13&lt;=alternative_projection_initial_period,VLOOKUP(Data!D68,alternative_projection,3,TRUE),VLOOKUP(Data!D68,original_projection,3,TRUE))</f>
        <v>0.04</v>
      </c>
      <c r="F80" s="30">
        <f>IF(F$13&lt;=alternative_projection_initial_period,VLOOKUP(Data!E68,alternative_projection,3,TRUE),VLOOKUP(Data!E68,original_projection,3,TRUE))</f>
        <v>0</v>
      </c>
      <c r="G80" s="30">
        <f>IF(G$13&lt;=alternative_projection_initial_period,VLOOKUP(Data!F68,alternative_projection,3,TRUE),VLOOKUP(Data!F68,original_projection,3,TRUE))</f>
        <v>-0.04</v>
      </c>
      <c r="H80" s="30">
        <f>IF(H$13&lt;=alternative_projection_initial_period,VLOOKUP(Data!G68,alternative_projection,3,TRUE),VLOOKUP(Data!G68,original_projection,3,TRUE))</f>
        <v>0.04</v>
      </c>
      <c r="I80" s="30">
        <f>IF(I$13&lt;=alternative_projection_initial_period,VLOOKUP(Data!H68,alternative_projection,3,TRUE),VLOOKUP(Data!H68,original_projection,3,TRUE))</f>
        <v>0.04</v>
      </c>
      <c r="J80" s="30">
        <f>IF(J$13&lt;=alternative_projection_initial_period,VLOOKUP(Data!I68,alternative_projection,3,TRUE),VLOOKUP(Data!I68,original_projection,3,TRUE))</f>
        <v>0.02</v>
      </c>
      <c r="K80" s="30">
        <f>IF(K$13&lt;=alternative_projection_initial_period,VLOOKUP(Data!J68,alternative_projection,3,TRUE),VLOOKUP(Data!J68,original_projection,3,TRUE))</f>
        <v>0</v>
      </c>
      <c r="L80" s="30">
        <f>IF(L$13&lt;=alternative_projection_initial_period,VLOOKUP(Data!K68,alternative_projection,3,TRUE),VLOOKUP(Data!K68,original_projection,3,TRUE))</f>
        <v>0.04</v>
      </c>
      <c r="M80" s="30">
        <f>IF(M$13&lt;=alternative_projection_initial_period,VLOOKUP(Data!L68,alternative_projection,3,TRUE),VLOOKUP(Data!L68,original_projection,3,TRUE))</f>
        <v>-0.01</v>
      </c>
      <c r="N80" s="30">
        <f>IF(N$13&lt;=alternative_projection_initial_period,VLOOKUP(Data!M68,alternative_projection,3,TRUE),VLOOKUP(Data!M68,original_projection,3,TRUE))</f>
        <v>-0.01</v>
      </c>
      <c r="O80" s="30">
        <f>IF(O$13&lt;=alternative_projection_initial_period,VLOOKUP(Data!N68,alternative_projection,3,TRUE),VLOOKUP(Data!N68,original_projection,3,TRUE))</f>
        <v>0.04</v>
      </c>
      <c r="P80" s="30">
        <f>IF(P$13&lt;=alternative_projection_initial_period,VLOOKUP(Data!O68,alternative_projection,3,TRUE),VLOOKUP(Data!O68,original_projection,3,TRUE))</f>
        <v>0.04</v>
      </c>
      <c r="Q80" s="30">
        <f>IF(Q$13&lt;=alternative_projection_initial_period,VLOOKUP(Data!P68,alternative_projection,3,TRUE),VLOOKUP(Data!P68,original_projection,3,TRUE))</f>
        <v>0.04</v>
      </c>
      <c r="R80" s="30">
        <f>IF(R$13&lt;=alternative_projection_initial_period,VLOOKUP(Data!Q68,alternative_projection,3,TRUE),VLOOKUP(Data!Q68,original_projection,3,TRUE))</f>
        <v>0.02</v>
      </c>
      <c r="S80" s="30">
        <f>IF(S$13&lt;=alternative_projection_initial_period,VLOOKUP(Data!R68,alternative_projection,3,TRUE),VLOOKUP(Data!R68,original_projection,3,TRUE))</f>
        <v>-0.02</v>
      </c>
      <c r="T80" s="30">
        <f>IF(T$13&lt;=alternative_projection_initial_period,VLOOKUP(Data!S68,alternative_projection,3,TRUE),VLOOKUP(Data!S68,original_projection,3,TRUE))</f>
        <v>0.02</v>
      </c>
      <c r="U80" s="30">
        <f>IF(U$13&lt;=alternative_projection_initial_period,VLOOKUP(Data!T68,alternative_projection,3,TRUE),VLOOKUP(Data!T68,original_projection,3,TRUE))</f>
        <v>-0.02</v>
      </c>
      <c r="V80" s="30">
        <f>IF(V$13&lt;=alternative_projection_initial_period,VLOOKUP(Data!U68,alternative_projection,3,TRUE),VLOOKUP(Data!U68,original_projection,3,TRUE))</f>
        <v>-0.01</v>
      </c>
      <c r="X80">
        <f t="shared" si="8"/>
        <v>66</v>
      </c>
      <c r="Z80" s="31">
        <f t="shared" si="73"/>
        <v>2500000</v>
      </c>
      <c r="AA80" s="28">
        <f t="shared" ref="AA80:AT80" si="76">Z80*(1+C80)*(1-$AA$9)</f>
        <v>2362941.7314388473</v>
      </c>
      <c r="AB80" s="28">
        <f t="shared" si="76"/>
        <v>2326455.6775730071</v>
      </c>
      <c r="AC80" s="28">
        <f t="shared" si="76"/>
        <v>2382154.3229813757</v>
      </c>
      <c r="AD80" s="28">
        <f t="shared" si="76"/>
        <v>2345371.608541728</v>
      </c>
      <c r="AE80" s="28">
        <f t="shared" si="76"/>
        <v>2216790.579822042</v>
      </c>
      <c r="AF80" s="28">
        <f t="shared" si="76"/>
        <v>2269863.6873995429</v>
      </c>
      <c r="AG80" s="28">
        <f t="shared" si="76"/>
        <v>2324207.4403747516</v>
      </c>
      <c r="AH80" s="28">
        <f t="shared" si="76"/>
        <v>2334085.8701874209</v>
      </c>
      <c r="AI80" s="28">
        <f t="shared" si="76"/>
        <v>2298045.3780948385</v>
      </c>
      <c r="AJ80" s="28">
        <f t="shared" si="76"/>
        <v>2353063.8406775319</v>
      </c>
      <c r="AK80" s="28">
        <f t="shared" si="76"/>
        <v>2293563.0076741432</v>
      </c>
      <c r="AL80" s="28">
        <f t="shared" si="76"/>
        <v>2235566.7446135222</v>
      </c>
      <c r="AM80" s="28">
        <f t="shared" si="76"/>
        <v>2289089.3801811459</v>
      </c>
      <c r="AN80" s="28">
        <f t="shared" si="76"/>
        <v>2343893.4234835231</v>
      </c>
      <c r="AO80" s="28">
        <f t="shared" si="76"/>
        <v>2400009.5532375225</v>
      </c>
      <c r="AP80" s="28">
        <f t="shared" si="76"/>
        <v>2410210.1599086593</v>
      </c>
      <c r="AQ80" s="28">
        <f t="shared" si="76"/>
        <v>2325534.3520909781</v>
      </c>
      <c r="AR80" s="28">
        <f t="shared" si="76"/>
        <v>2335418.4215914086</v>
      </c>
      <c r="AS80" s="28">
        <f t="shared" si="76"/>
        <v>2253370.2065726649</v>
      </c>
      <c r="AT80" s="28">
        <f t="shared" si="76"/>
        <v>2196390.2802152541</v>
      </c>
      <c r="AU80" s="19"/>
      <c r="AV80" s="27">
        <f t="shared" ref="AV80:AV143" si="77">RANK(AT80,$AT$15:$AT$214,1)</f>
        <v>92</v>
      </c>
      <c r="AW80" s="19"/>
      <c r="AX80" s="46">
        <f t="shared" si="75"/>
        <v>349844.02266997407</v>
      </c>
    </row>
    <row r="81" spans="1:50" x14ac:dyDescent="0.2">
      <c r="A81">
        <f t="shared" ref="A81:A144" si="78">A80+1</f>
        <v>67</v>
      </c>
      <c r="C81" s="30">
        <f>IF(C$13&lt;=alternative_projection_initial_period,VLOOKUP(Data!B69,alternative_projection,3,TRUE),VLOOKUP(Data!B69,original_projection,3,TRUE))</f>
        <v>0</v>
      </c>
      <c r="D81" s="30">
        <f>IF(D$13&lt;=alternative_projection_initial_period,VLOOKUP(Data!C69,alternative_projection,3,TRUE),VLOOKUP(Data!C69,original_projection,3,TRUE))</f>
        <v>0.02</v>
      </c>
      <c r="E81" s="30">
        <f>IF(E$13&lt;=alternative_projection_initial_period,VLOOKUP(Data!D69,alternative_projection,3,TRUE),VLOOKUP(Data!D69,original_projection,3,TRUE))</f>
        <v>0.02</v>
      </c>
      <c r="F81" s="30">
        <f>IF(F$13&lt;=alternative_projection_initial_period,VLOOKUP(Data!E69,alternative_projection,3,TRUE),VLOOKUP(Data!E69,original_projection,3,TRUE))</f>
        <v>0.1</v>
      </c>
      <c r="G81" s="30">
        <f>IF(G$13&lt;=alternative_projection_initial_period,VLOOKUP(Data!F69,alternative_projection,3,TRUE),VLOOKUP(Data!F69,original_projection,3,TRUE))</f>
        <v>0</v>
      </c>
      <c r="H81" s="30">
        <f>IF(H$13&lt;=alternative_projection_initial_period,VLOOKUP(Data!G69,alternative_projection,3,TRUE),VLOOKUP(Data!G69,original_projection,3,TRUE))</f>
        <v>0.02</v>
      </c>
      <c r="I81" s="30">
        <f>IF(I$13&lt;=alternative_projection_initial_period,VLOOKUP(Data!H69,alternative_projection,3,TRUE),VLOOKUP(Data!H69,original_projection,3,TRUE))</f>
        <v>0.04</v>
      </c>
      <c r="J81" s="30">
        <f>IF(J$13&lt;=alternative_projection_initial_period,VLOOKUP(Data!I69,alternative_projection,3,TRUE),VLOOKUP(Data!I69,original_projection,3,TRUE))</f>
        <v>-0.02</v>
      </c>
      <c r="K81" s="30">
        <f>IF(K$13&lt;=alternative_projection_initial_period,VLOOKUP(Data!J69,alternative_projection,3,TRUE),VLOOKUP(Data!J69,original_projection,3,TRUE))</f>
        <v>0</v>
      </c>
      <c r="L81" s="30">
        <f>IF(L$13&lt;=alternative_projection_initial_period,VLOOKUP(Data!K69,alternative_projection,3,TRUE),VLOOKUP(Data!K69,original_projection,3,TRUE))</f>
        <v>0.04</v>
      </c>
      <c r="M81" s="30">
        <f>IF(M$13&lt;=alternative_projection_initial_period,VLOOKUP(Data!L69,alternative_projection,3,TRUE),VLOOKUP(Data!L69,original_projection,3,TRUE))</f>
        <v>0</v>
      </c>
      <c r="N81" s="30">
        <f>IF(N$13&lt;=alternative_projection_initial_period,VLOOKUP(Data!M69,alternative_projection,3,TRUE),VLOOKUP(Data!M69,original_projection,3,TRUE))</f>
        <v>0</v>
      </c>
      <c r="O81" s="30">
        <f>IF(O$13&lt;=alternative_projection_initial_period,VLOOKUP(Data!N69,alternative_projection,3,TRUE),VLOOKUP(Data!N69,original_projection,3,TRUE))</f>
        <v>0.02</v>
      </c>
      <c r="P81" s="30">
        <f>IF(P$13&lt;=alternative_projection_initial_period,VLOOKUP(Data!O69,alternative_projection,3,TRUE),VLOOKUP(Data!O69,original_projection,3,TRUE))</f>
        <v>-0.01</v>
      </c>
      <c r="Q81" s="30">
        <f>IF(Q$13&lt;=alternative_projection_initial_period,VLOOKUP(Data!P69,alternative_projection,3,TRUE),VLOOKUP(Data!P69,original_projection,3,TRUE))</f>
        <v>-0.02</v>
      </c>
      <c r="R81" s="30">
        <f>IF(R$13&lt;=alternative_projection_initial_period,VLOOKUP(Data!Q69,alternative_projection,3,TRUE),VLOOKUP(Data!Q69,original_projection,3,TRUE))</f>
        <v>0.04</v>
      </c>
      <c r="S81" s="30">
        <f>IF(S$13&lt;=alternative_projection_initial_period,VLOOKUP(Data!R69,alternative_projection,3,TRUE),VLOOKUP(Data!R69,original_projection,3,TRUE))</f>
        <v>0</v>
      </c>
      <c r="T81" s="30">
        <f>IF(T$13&lt;=alternative_projection_initial_period,VLOOKUP(Data!S69,alternative_projection,3,TRUE),VLOOKUP(Data!S69,original_projection,3,TRUE))</f>
        <v>0.04</v>
      </c>
      <c r="U81" s="30">
        <f>IF(U$13&lt;=alternative_projection_initial_period,VLOOKUP(Data!T69,alternative_projection,3,TRUE),VLOOKUP(Data!T69,original_projection,3,TRUE))</f>
        <v>0.02</v>
      </c>
      <c r="V81" s="30">
        <f>IF(V$13&lt;=alternative_projection_initial_period,VLOOKUP(Data!U69,alternative_projection,3,TRUE),VLOOKUP(Data!U69,original_projection,3,TRUE))</f>
        <v>-0.02</v>
      </c>
      <c r="X81">
        <f t="shared" ref="X81:X144" si="79">X80+1</f>
        <v>67</v>
      </c>
      <c r="Z81" s="31">
        <f t="shared" si="73"/>
        <v>2500000</v>
      </c>
      <c r="AA81" s="28">
        <f t="shared" ref="AA81:AT81" si="80">Z81*(1+C81)*(1-$AA$9)</f>
        <v>2461397.6369154658</v>
      </c>
      <c r="AB81" s="28">
        <f t="shared" si="80"/>
        <v>2471859.1574213202</v>
      </c>
      <c r="AC81" s="28">
        <f t="shared" si="80"/>
        <v>2482365.1418567942</v>
      </c>
      <c r="AD81" s="28">
        <f t="shared" si="80"/>
        <v>2688438.585416161</v>
      </c>
      <c r="AE81" s="28">
        <f t="shared" si="80"/>
        <v>2646926.5524542783</v>
      </c>
      <c r="AF81" s="28">
        <f t="shared" si="80"/>
        <v>2658176.6146103027</v>
      </c>
      <c r="AG81" s="28">
        <f t="shared" si="80"/>
        <v>2721817.1292855931</v>
      </c>
      <c r="AH81" s="28">
        <f t="shared" si="80"/>
        <v>2626193.9060547217</v>
      </c>
      <c r="AI81" s="28">
        <f t="shared" si="80"/>
        <v>2585642.9897779557</v>
      </c>
      <c r="AJ81" s="28">
        <f t="shared" si="80"/>
        <v>2647546.9466977441</v>
      </c>
      <c r="AK81" s="28">
        <f t="shared" si="80"/>
        <v>2606666.3192898338</v>
      </c>
      <c r="AL81" s="28">
        <f t="shared" si="80"/>
        <v>2566416.9274108526</v>
      </c>
      <c r="AM81" s="28">
        <f t="shared" si="80"/>
        <v>2577324.8046713206</v>
      </c>
      <c r="AN81" s="28">
        <f t="shared" si="80"/>
        <v>2512153.1887775147</v>
      </c>
      <c r="AO81" s="28">
        <f t="shared" si="80"/>
        <v>2423895.9055912378</v>
      </c>
      <c r="AP81" s="28">
        <f t="shared" si="80"/>
        <v>2481927.40812696</v>
      </c>
      <c r="AQ81" s="28">
        <f t="shared" si="80"/>
        <v>2443604.1029437706</v>
      </c>
      <c r="AR81" s="28">
        <f t="shared" si="80"/>
        <v>2502107.4476497769</v>
      </c>
      <c r="AS81" s="28">
        <f t="shared" si="80"/>
        <v>2512741.9944531294</v>
      </c>
      <c r="AT81" s="28">
        <f t="shared" si="80"/>
        <v>2424464.0252714735</v>
      </c>
      <c r="AU81" s="19"/>
      <c r="AV81" s="27">
        <f t="shared" si="77"/>
        <v>151</v>
      </c>
      <c r="AW81" s="19"/>
      <c r="AX81" s="46">
        <f t="shared" si="75"/>
        <v>385705.29056430381</v>
      </c>
    </row>
    <row r="82" spans="1:50" x14ac:dyDescent="0.2">
      <c r="A82">
        <f t="shared" si="78"/>
        <v>68</v>
      </c>
      <c r="C82" s="30">
        <f>IF(C$13&lt;=alternative_projection_initial_period,VLOOKUP(Data!B70,alternative_projection,3,TRUE),VLOOKUP(Data!B70,original_projection,3,TRUE))</f>
        <v>0</v>
      </c>
      <c r="D82" s="30">
        <f>IF(D$13&lt;=alternative_projection_initial_period,VLOOKUP(Data!C70,alternative_projection,3,TRUE),VLOOKUP(Data!C70,original_projection,3,TRUE))</f>
        <v>0.02</v>
      </c>
      <c r="E82" s="30">
        <f>IF(E$13&lt;=alternative_projection_initial_period,VLOOKUP(Data!D70,alternative_projection,3,TRUE),VLOOKUP(Data!D70,original_projection,3,TRUE))</f>
        <v>0.1</v>
      </c>
      <c r="F82" s="30">
        <f>IF(F$13&lt;=alternative_projection_initial_period,VLOOKUP(Data!E70,alternative_projection,3,TRUE),VLOOKUP(Data!E70,original_projection,3,TRUE))</f>
        <v>0</v>
      </c>
      <c r="G82" s="30">
        <f>IF(G$13&lt;=alternative_projection_initial_period,VLOOKUP(Data!F70,alternative_projection,3,TRUE),VLOOKUP(Data!F70,original_projection,3,TRUE))</f>
        <v>0.02</v>
      </c>
      <c r="H82" s="30">
        <f>IF(H$13&lt;=alternative_projection_initial_period,VLOOKUP(Data!G70,alternative_projection,3,TRUE),VLOOKUP(Data!G70,original_projection,3,TRUE))</f>
        <v>0</v>
      </c>
      <c r="I82" s="30">
        <f>IF(I$13&lt;=alternative_projection_initial_period,VLOOKUP(Data!H70,alternative_projection,3,TRUE),VLOOKUP(Data!H70,original_projection,3,TRUE))</f>
        <v>0</v>
      </c>
      <c r="J82" s="30">
        <f>IF(J$13&lt;=alternative_projection_initial_period,VLOOKUP(Data!I70,alternative_projection,3,TRUE),VLOOKUP(Data!I70,original_projection,3,TRUE))</f>
        <v>0.02</v>
      </c>
      <c r="K82" s="30">
        <f>IF(K$13&lt;=alternative_projection_initial_period,VLOOKUP(Data!J70,alternative_projection,3,TRUE),VLOOKUP(Data!J70,original_projection,3,TRUE))</f>
        <v>0.02</v>
      </c>
      <c r="L82" s="30">
        <f>IF(L$13&lt;=alternative_projection_initial_period,VLOOKUP(Data!K70,alternative_projection,3,TRUE),VLOOKUP(Data!K70,original_projection,3,TRUE))</f>
        <v>-0.02</v>
      </c>
      <c r="M82" s="30">
        <f>IF(M$13&lt;=alternative_projection_initial_period,VLOOKUP(Data!L70,alternative_projection,3,TRUE),VLOOKUP(Data!L70,original_projection,3,TRUE))</f>
        <v>0.02</v>
      </c>
      <c r="N82" s="30">
        <f>IF(N$13&lt;=alternative_projection_initial_period,VLOOKUP(Data!M70,alternative_projection,3,TRUE),VLOOKUP(Data!M70,original_projection,3,TRUE))</f>
        <v>-0.01</v>
      </c>
      <c r="O82" s="30">
        <f>IF(O$13&lt;=alternative_projection_initial_period,VLOOKUP(Data!N70,alternative_projection,3,TRUE),VLOOKUP(Data!N70,original_projection,3,TRUE))</f>
        <v>0.04</v>
      </c>
      <c r="P82" s="30">
        <f>IF(P$13&lt;=alternative_projection_initial_period,VLOOKUP(Data!O70,alternative_projection,3,TRUE),VLOOKUP(Data!O70,original_projection,3,TRUE))</f>
        <v>0</v>
      </c>
      <c r="Q82" s="30">
        <f>IF(Q$13&lt;=alternative_projection_initial_period,VLOOKUP(Data!P70,alternative_projection,3,TRUE),VLOOKUP(Data!P70,original_projection,3,TRUE))</f>
        <v>-0.01</v>
      </c>
      <c r="R82" s="30">
        <f>IF(R$13&lt;=alternative_projection_initial_period,VLOOKUP(Data!Q70,alternative_projection,3,TRUE),VLOOKUP(Data!Q70,original_projection,3,TRUE))</f>
        <v>-0.02</v>
      </c>
      <c r="S82" s="30">
        <f>IF(S$13&lt;=alternative_projection_initial_period,VLOOKUP(Data!R70,alternative_projection,3,TRUE),VLOOKUP(Data!R70,original_projection,3,TRUE))</f>
        <v>-0.02</v>
      </c>
      <c r="T82" s="30">
        <f>IF(T$13&lt;=alternative_projection_initial_period,VLOOKUP(Data!S70,alternative_projection,3,TRUE),VLOOKUP(Data!S70,original_projection,3,TRUE))</f>
        <v>0.02</v>
      </c>
      <c r="U82" s="30">
        <f>IF(U$13&lt;=alternative_projection_initial_period,VLOOKUP(Data!T70,alternative_projection,3,TRUE),VLOOKUP(Data!T70,original_projection,3,TRUE))</f>
        <v>-0.02</v>
      </c>
      <c r="V82" s="30">
        <f>IF(V$13&lt;=alternative_projection_initial_period,VLOOKUP(Data!U70,alternative_projection,3,TRUE),VLOOKUP(Data!U70,original_projection,3,TRUE))</f>
        <v>0</v>
      </c>
      <c r="X82">
        <f t="shared" si="79"/>
        <v>68</v>
      </c>
      <c r="Z82" s="31">
        <f t="shared" si="73"/>
        <v>2500000</v>
      </c>
      <c r="AA82" s="28">
        <f t="shared" ref="AA82:AT82" si="81">Z82*(1+C82)*(1-$AA$9)</f>
        <v>2461397.6369154658</v>
      </c>
      <c r="AB82" s="28">
        <f t="shared" si="81"/>
        <v>2471859.1574213202</v>
      </c>
      <c r="AC82" s="28">
        <f t="shared" si="81"/>
        <v>2677060.4471004647</v>
      </c>
      <c r="AD82" s="28">
        <f t="shared" si="81"/>
        <v>2635724.1033491776</v>
      </c>
      <c r="AE82" s="28">
        <f t="shared" si="81"/>
        <v>2646926.5524542788</v>
      </c>
      <c r="AF82" s="28">
        <f t="shared" si="81"/>
        <v>2606055.504519905</v>
      </c>
      <c r="AG82" s="28">
        <f t="shared" si="81"/>
        <v>2565815.5441983342</v>
      </c>
      <c r="AH82" s="28">
        <f t="shared" si="81"/>
        <v>2576720.8654383058</v>
      </c>
      <c r="AI82" s="28">
        <f t="shared" si="81"/>
        <v>2587672.5368656926</v>
      </c>
      <c r="AJ82" s="28">
        <f t="shared" si="81"/>
        <v>2496762.0984020876</v>
      </c>
      <c r="AK82" s="28">
        <f t="shared" si="81"/>
        <v>2507373.926210375</v>
      </c>
      <c r="AL82" s="28">
        <f t="shared" si="81"/>
        <v>2443971.1257077176</v>
      </c>
      <c r="AM82" s="28">
        <f t="shared" si="81"/>
        <v>2502483.2574587483</v>
      </c>
      <c r="AN82" s="28">
        <f t="shared" si="81"/>
        <v>2463842.550531792</v>
      </c>
      <c r="AO82" s="28">
        <f t="shared" si="81"/>
        <v>2401540.5077178478</v>
      </c>
      <c r="AP82" s="28">
        <f t="shared" si="81"/>
        <v>2317169.2832161635</v>
      </c>
      <c r="AQ82" s="28">
        <f t="shared" si="81"/>
        <v>2235762.1992322165</v>
      </c>
      <c r="AR82" s="28">
        <f t="shared" si="81"/>
        <v>2245264.7159092017</v>
      </c>
      <c r="AS82" s="28">
        <f t="shared" si="81"/>
        <v>2166383.7922675246</v>
      </c>
      <c r="AT82" s="28">
        <f t="shared" si="81"/>
        <v>2132932.7787757004</v>
      </c>
      <c r="AU82" s="19"/>
      <c r="AV82" s="27">
        <f t="shared" si="77"/>
        <v>74</v>
      </c>
      <c r="AW82" s="19"/>
      <c r="AX82" s="46">
        <f t="shared" si="75"/>
        <v>371355.55604805268</v>
      </c>
    </row>
    <row r="83" spans="1:50" x14ac:dyDescent="0.2">
      <c r="A83">
        <f t="shared" si="78"/>
        <v>69</v>
      </c>
      <c r="C83" s="30">
        <f>IF(C$13&lt;=alternative_projection_initial_period,VLOOKUP(Data!B71,alternative_projection,3,TRUE),VLOOKUP(Data!B71,original_projection,3,TRUE))</f>
        <v>0.02</v>
      </c>
      <c r="D83" s="30">
        <f>IF(D$13&lt;=alternative_projection_initial_period,VLOOKUP(Data!C71,alternative_projection,3,TRUE),VLOOKUP(Data!C71,original_projection,3,TRUE))</f>
        <v>-0.04</v>
      </c>
      <c r="E83" s="30">
        <f>IF(E$13&lt;=alternative_projection_initial_period,VLOOKUP(Data!D71,alternative_projection,3,TRUE),VLOOKUP(Data!D71,original_projection,3,TRUE))</f>
        <v>0.1</v>
      </c>
      <c r="F83" s="30">
        <f>IF(F$13&lt;=alternative_projection_initial_period,VLOOKUP(Data!E71,alternative_projection,3,TRUE),VLOOKUP(Data!E71,original_projection,3,TRUE))</f>
        <v>0.1</v>
      </c>
      <c r="G83" s="30">
        <f>IF(G$13&lt;=alternative_projection_initial_period,VLOOKUP(Data!F71,alternative_projection,3,TRUE),VLOOKUP(Data!F71,original_projection,3,TRUE))</f>
        <v>0.04</v>
      </c>
      <c r="H83" s="30">
        <f>IF(H$13&lt;=alternative_projection_initial_period,VLOOKUP(Data!G71,alternative_projection,3,TRUE),VLOOKUP(Data!G71,original_projection,3,TRUE))</f>
        <v>0.02</v>
      </c>
      <c r="I83" s="30">
        <f>IF(I$13&lt;=alternative_projection_initial_period,VLOOKUP(Data!H71,alternative_projection,3,TRUE),VLOOKUP(Data!H71,original_projection,3,TRUE))</f>
        <v>-0.01</v>
      </c>
      <c r="J83" s="30">
        <f>IF(J$13&lt;=alternative_projection_initial_period,VLOOKUP(Data!I71,alternative_projection,3,TRUE),VLOOKUP(Data!I71,original_projection,3,TRUE))</f>
        <v>-0.01</v>
      </c>
      <c r="K83" s="30">
        <f>IF(K$13&lt;=alternative_projection_initial_period,VLOOKUP(Data!J71,alternative_projection,3,TRUE),VLOOKUP(Data!J71,original_projection,3,TRUE))</f>
        <v>0.02</v>
      </c>
      <c r="L83" s="30">
        <f>IF(L$13&lt;=alternative_projection_initial_period,VLOOKUP(Data!K71,alternative_projection,3,TRUE),VLOOKUP(Data!K71,original_projection,3,TRUE))</f>
        <v>-0.01</v>
      </c>
      <c r="M83" s="30">
        <f>IF(M$13&lt;=alternative_projection_initial_period,VLOOKUP(Data!L71,alternative_projection,3,TRUE),VLOOKUP(Data!L71,original_projection,3,TRUE))</f>
        <v>0.02</v>
      </c>
      <c r="N83" s="30">
        <f>IF(N$13&lt;=alternative_projection_initial_period,VLOOKUP(Data!M71,alternative_projection,3,TRUE),VLOOKUP(Data!M71,original_projection,3,TRUE))</f>
        <v>0.02</v>
      </c>
      <c r="O83" s="30">
        <f>IF(O$13&lt;=alternative_projection_initial_period,VLOOKUP(Data!N71,alternative_projection,3,TRUE),VLOOKUP(Data!N71,original_projection,3,TRUE))</f>
        <v>0.02</v>
      </c>
      <c r="P83" s="30">
        <f>IF(P$13&lt;=alternative_projection_initial_period,VLOOKUP(Data!O71,alternative_projection,3,TRUE),VLOOKUP(Data!O71,original_projection,3,TRUE))</f>
        <v>0.04</v>
      </c>
      <c r="Q83" s="30">
        <f>IF(Q$13&lt;=alternative_projection_initial_period,VLOOKUP(Data!P71,alternative_projection,3,TRUE),VLOOKUP(Data!P71,original_projection,3,TRUE))</f>
        <v>0.04</v>
      </c>
      <c r="R83" s="30">
        <f>IF(R$13&lt;=alternative_projection_initial_period,VLOOKUP(Data!Q71,alternative_projection,3,TRUE),VLOOKUP(Data!Q71,original_projection,3,TRUE))</f>
        <v>0.02</v>
      </c>
      <c r="S83" s="30">
        <f>IF(S$13&lt;=alternative_projection_initial_period,VLOOKUP(Data!R71,alternative_projection,3,TRUE),VLOOKUP(Data!R71,original_projection,3,TRUE))</f>
        <v>0.04</v>
      </c>
      <c r="T83" s="30">
        <f>IF(T$13&lt;=alternative_projection_initial_period,VLOOKUP(Data!S71,alternative_projection,3,TRUE),VLOOKUP(Data!S71,original_projection,3,TRUE))</f>
        <v>0.04</v>
      </c>
      <c r="U83" s="30">
        <f>IF(U$13&lt;=alternative_projection_initial_period,VLOOKUP(Data!T71,alternative_projection,3,TRUE),VLOOKUP(Data!T71,original_projection,3,TRUE))</f>
        <v>0</v>
      </c>
      <c r="V83" s="30">
        <f>IF(V$13&lt;=alternative_projection_initial_period,VLOOKUP(Data!U71,alternative_projection,3,TRUE),VLOOKUP(Data!U71,original_projection,3,TRUE))</f>
        <v>0.02</v>
      </c>
      <c r="X83">
        <f t="shared" si="79"/>
        <v>69</v>
      </c>
      <c r="Z83" s="31">
        <f t="shared" si="73"/>
        <v>2500000</v>
      </c>
      <c r="AA83" s="28">
        <f t="shared" ref="AA83:AT83" si="82">Z83*(1+C83)*(1-$AA$9)</f>
        <v>2510625.5896537751</v>
      </c>
      <c r="AB83" s="28">
        <f t="shared" si="82"/>
        <v>2372984.7911244668</v>
      </c>
      <c r="AC83" s="28">
        <f t="shared" si="82"/>
        <v>2569978.0292164455</v>
      </c>
      <c r="AD83" s="28">
        <f t="shared" si="82"/>
        <v>2783324.6531367311</v>
      </c>
      <c r="AE83" s="28">
        <f t="shared" si="82"/>
        <v>2849961.3891837122</v>
      </c>
      <c r="AF83" s="28">
        <f t="shared" si="82"/>
        <v>2862074.3972839401</v>
      </c>
      <c r="AG83" s="28">
        <f t="shared" si="82"/>
        <v>2789702.4506277749</v>
      </c>
      <c r="AH83" s="28">
        <f t="shared" si="82"/>
        <v>2719160.5397903058</v>
      </c>
      <c r="AI83" s="28">
        <f t="shared" si="82"/>
        <v>2730717.6134297256</v>
      </c>
      <c r="AJ83" s="28">
        <f t="shared" si="82"/>
        <v>2661667.2247886294</v>
      </c>
      <c r="AK83" s="28">
        <f t="shared" si="82"/>
        <v>2672979.9382788325</v>
      </c>
      <c r="AL83" s="28">
        <f t="shared" si="82"/>
        <v>2684340.7334696022</v>
      </c>
      <c r="AM83" s="28">
        <f t="shared" si="82"/>
        <v>2695749.814719507</v>
      </c>
      <c r="AN83" s="28">
        <f t="shared" si="82"/>
        <v>2760289.8850450143</v>
      </c>
      <c r="AO83" s="28">
        <f t="shared" si="82"/>
        <v>2826375.136104608</v>
      </c>
      <c r="AP83" s="28">
        <f t="shared" si="82"/>
        <v>2838387.8970661606</v>
      </c>
      <c r="AQ83" s="28">
        <f t="shared" si="82"/>
        <v>2906342.9251950523</v>
      </c>
      <c r="AR83" s="28">
        <f t="shared" si="82"/>
        <v>2975924.8929866911</v>
      </c>
      <c r="AS83" s="28">
        <f t="shared" si="82"/>
        <v>2929973.7996941409</v>
      </c>
      <c r="AT83" s="28">
        <f t="shared" si="82"/>
        <v>2942426.8794108857</v>
      </c>
      <c r="AU83" s="19"/>
      <c r="AV83" s="27">
        <f t="shared" si="77"/>
        <v>196</v>
      </c>
      <c r="AW83" s="19"/>
      <c r="AX83" s="46">
        <f t="shared" si="75"/>
        <v>416244.24619803019</v>
      </c>
    </row>
    <row r="84" spans="1:50" x14ac:dyDescent="0.2">
      <c r="A84">
        <f t="shared" si="78"/>
        <v>70</v>
      </c>
      <c r="C84" s="30">
        <f>IF(C$13&lt;=alternative_projection_initial_period,VLOOKUP(Data!B72,alternative_projection,3,TRUE),VLOOKUP(Data!B72,original_projection,3,TRUE))</f>
        <v>-0.04</v>
      </c>
      <c r="D84" s="30">
        <f>IF(D$13&lt;=alternative_projection_initial_period,VLOOKUP(Data!C72,alternative_projection,3,TRUE),VLOOKUP(Data!C72,original_projection,3,TRUE))</f>
        <v>0</v>
      </c>
      <c r="E84" s="30">
        <f>IF(E$13&lt;=alternative_projection_initial_period,VLOOKUP(Data!D72,alternative_projection,3,TRUE),VLOOKUP(Data!D72,original_projection,3,TRUE))</f>
        <v>-0.04</v>
      </c>
      <c r="F84" s="30">
        <f>IF(F$13&lt;=alternative_projection_initial_period,VLOOKUP(Data!E72,alternative_projection,3,TRUE),VLOOKUP(Data!E72,original_projection,3,TRUE))</f>
        <v>0.1</v>
      </c>
      <c r="G84" s="30">
        <f>IF(G$13&lt;=alternative_projection_initial_period,VLOOKUP(Data!F72,alternative_projection,3,TRUE),VLOOKUP(Data!F72,original_projection,3,TRUE))</f>
        <v>0</v>
      </c>
      <c r="H84" s="30">
        <f>IF(H$13&lt;=alternative_projection_initial_period,VLOOKUP(Data!G72,alternative_projection,3,TRUE),VLOOKUP(Data!G72,original_projection,3,TRUE))</f>
        <v>-0.01</v>
      </c>
      <c r="I84" s="30">
        <f>IF(I$13&lt;=alternative_projection_initial_period,VLOOKUP(Data!H72,alternative_projection,3,TRUE),VLOOKUP(Data!H72,original_projection,3,TRUE))</f>
        <v>-0.02</v>
      </c>
      <c r="J84" s="30">
        <f>IF(J$13&lt;=alternative_projection_initial_period,VLOOKUP(Data!I72,alternative_projection,3,TRUE),VLOOKUP(Data!I72,original_projection,3,TRUE))</f>
        <v>-0.02</v>
      </c>
      <c r="K84" s="30">
        <f>IF(K$13&lt;=alternative_projection_initial_period,VLOOKUP(Data!J72,alternative_projection,3,TRUE),VLOOKUP(Data!J72,original_projection,3,TRUE))</f>
        <v>0.04</v>
      </c>
      <c r="L84" s="30">
        <f>IF(L$13&lt;=alternative_projection_initial_period,VLOOKUP(Data!K72,alternative_projection,3,TRUE),VLOOKUP(Data!K72,original_projection,3,TRUE))</f>
        <v>0</v>
      </c>
      <c r="M84" s="30">
        <f>IF(M$13&lt;=alternative_projection_initial_period,VLOOKUP(Data!L72,alternative_projection,3,TRUE),VLOOKUP(Data!L72,original_projection,3,TRUE))</f>
        <v>0</v>
      </c>
      <c r="N84" s="30">
        <f>IF(N$13&lt;=alternative_projection_initial_period,VLOOKUP(Data!M72,alternative_projection,3,TRUE),VLOOKUP(Data!M72,original_projection,3,TRUE))</f>
        <v>0.04</v>
      </c>
      <c r="O84" s="30">
        <f>IF(O$13&lt;=alternative_projection_initial_period,VLOOKUP(Data!N72,alternative_projection,3,TRUE),VLOOKUP(Data!N72,original_projection,3,TRUE))</f>
        <v>0</v>
      </c>
      <c r="P84" s="30">
        <f>IF(P$13&lt;=alternative_projection_initial_period,VLOOKUP(Data!O72,alternative_projection,3,TRUE),VLOOKUP(Data!O72,original_projection,3,TRUE))</f>
        <v>-0.01</v>
      </c>
      <c r="Q84" s="30">
        <f>IF(Q$13&lt;=alternative_projection_initial_period,VLOOKUP(Data!P72,alternative_projection,3,TRUE),VLOOKUP(Data!P72,original_projection,3,TRUE))</f>
        <v>0.02</v>
      </c>
      <c r="R84" s="30">
        <f>IF(R$13&lt;=alternative_projection_initial_period,VLOOKUP(Data!Q72,alternative_projection,3,TRUE),VLOOKUP(Data!Q72,original_projection,3,TRUE))</f>
        <v>0.04</v>
      </c>
      <c r="S84" s="30">
        <f>IF(S$13&lt;=alternative_projection_initial_period,VLOOKUP(Data!R72,alternative_projection,3,TRUE),VLOOKUP(Data!R72,original_projection,3,TRUE))</f>
        <v>0</v>
      </c>
      <c r="T84" s="30">
        <f>IF(T$13&lt;=alternative_projection_initial_period,VLOOKUP(Data!S72,alternative_projection,3,TRUE),VLOOKUP(Data!S72,original_projection,3,TRUE))</f>
        <v>0.02</v>
      </c>
      <c r="U84" s="30">
        <f>IF(U$13&lt;=alternative_projection_initial_period,VLOOKUP(Data!T72,alternative_projection,3,TRUE),VLOOKUP(Data!T72,original_projection,3,TRUE))</f>
        <v>-0.01</v>
      </c>
      <c r="V84" s="30">
        <f>IF(V$13&lt;=alternative_projection_initial_period,VLOOKUP(Data!U72,alternative_projection,3,TRUE),VLOOKUP(Data!U72,original_projection,3,TRUE))</f>
        <v>0.04</v>
      </c>
      <c r="X84">
        <f t="shared" si="79"/>
        <v>70</v>
      </c>
      <c r="Z84" s="31">
        <f t="shared" si="73"/>
        <v>2500000</v>
      </c>
      <c r="AA84" s="28">
        <f t="shared" ref="AA84:AT84" si="83">Z84*(1+C84)*(1-$AA$9)</f>
        <v>2362941.7314388473</v>
      </c>
      <c r="AB84" s="28">
        <f t="shared" si="83"/>
        <v>2326455.6775730071</v>
      </c>
      <c r="AC84" s="28">
        <f t="shared" si="83"/>
        <v>2198911.6827520388</v>
      </c>
      <c r="AD84" s="28">
        <f t="shared" si="83"/>
        <v>2381454.2486731387</v>
      </c>
      <c r="AE84" s="28">
        <f t="shared" si="83"/>
        <v>2344682.3440425438</v>
      </c>
      <c r="AF84" s="28">
        <f t="shared" si="83"/>
        <v>2285393.4500537179</v>
      </c>
      <c r="AG84" s="28">
        <f t="shared" si="83"/>
        <v>2205102.7186546475</v>
      </c>
      <c r="AH84" s="28">
        <f t="shared" si="83"/>
        <v>2127632.7713741479</v>
      </c>
      <c r="AI84" s="28">
        <f t="shared" si="83"/>
        <v>2178571.3146846402</v>
      </c>
      <c r="AJ84" s="28">
        <f t="shared" si="83"/>
        <v>2144932.1143266372</v>
      </c>
      <c r="AK84" s="28">
        <f t="shared" si="83"/>
        <v>2111812.3350190716</v>
      </c>
      <c r="AL84" s="28">
        <f t="shared" si="83"/>
        <v>2162372.1146663479</v>
      </c>
      <c r="AM84" s="28">
        <f t="shared" si="83"/>
        <v>2128983.045268659</v>
      </c>
      <c r="AN84" s="28">
        <f t="shared" si="83"/>
        <v>2075148.4393163184</v>
      </c>
      <c r="AO84" s="28">
        <f t="shared" si="83"/>
        <v>2083968.3096310571</v>
      </c>
      <c r="AP84" s="28">
        <f t="shared" si="83"/>
        <v>2133861.4638567623</v>
      </c>
      <c r="AQ84" s="28">
        <f t="shared" si="83"/>
        <v>2100912.6258568047</v>
      </c>
      <c r="AR84" s="28">
        <f t="shared" si="83"/>
        <v>2109842.0000411207</v>
      </c>
      <c r="AS84" s="28">
        <f t="shared" si="83"/>
        <v>2056491.404813821</v>
      </c>
      <c r="AT84" s="28">
        <f t="shared" si="83"/>
        <v>2105726.7230046135</v>
      </c>
      <c r="AU84" s="19"/>
      <c r="AV84" s="27">
        <f t="shared" si="77"/>
        <v>67</v>
      </c>
      <c r="AW84" s="19"/>
      <c r="AX84" s="46">
        <f t="shared" si="75"/>
        <v>329661.4346225285</v>
      </c>
    </row>
    <row r="85" spans="1:50" x14ac:dyDescent="0.2">
      <c r="A85">
        <f t="shared" si="78"/>
        <v>71</v>
      </c>
      <c r="C85" s="30">
        <f>IF(C$13&lt;=alternative_projection_initial_period,VLOOKUP(Data!B73,alternative_projection,3,TRUE),VLOOKUP(Data!B73,original_projection,3,TRUE))</f>
        <v>0</v>
      </c>
      <c r="D85" s="30">
        <f>IF(D$13&lt;=alternative_projection_initial_period,VLOOKUP(Data!C73,alternative_projection,3,TRUE),VLOOKUP(Data!C73,original_projection,3,TRUE))</f>
        <v>-0.04</v>
      </c>
      <c r="E85" s="30">
        <f>IF(E$13&lt;=alternative_projection_initial_period,VLOOKUP(Data!D73,alternative_projection,3,TRUE),VLOOKUP(Data!D73,original_projection,3,TRUE))</f>
        <v>0.02</v>
      </c>
      <c r="F85" s="30">
        <f>IF(F$13&lt;=alternative_projection_initial_period,VLOOKUP(Data!E73,alternative_projection,3,TRUE),VLOOKUP(Data!E73,original_projection,3,TRUE))</f>
        <v>0</v>
      </c>
      <c r="G85" s="30">
        <f>IF(G$13&lt;=alternative_projection_initial_period,VLOOKUP(Data!F73,alternative_projection,3,TRUE),VLOOKUP(Data!F73,original_projection,3,TRUE))</f>
        <v>0</v>
      </c>
      <c r="H85" s="30">
        <f>IF(H$13&lt;=alternative_projection_initial_period,VLOOKUP(Data!G73,alternative_projection,3,TRUE),VLOOKUP(Data!G73,original_projection,3,TRUE))</f>
        <v>0.02</v>
      </c>
      <c r="I85" s="30">
        <f>IF(I$13&lt;=alternative_projection_initial_period,VLOOKUP(Data!H73,alternative_projection,3,TRUE),VLOOKUP(Data!H73,original_projection,3,TRUE))</f>
        <v>0.02</v>
      </c>
      <c r="J85" s="30">
        <f>IF(J$13&lt;=alternative_projection_initial_period,VLOOKUP(Data!I73,alternative_projection,3,TRUE),VLOOKUP(Data!I73,original_projection,3,TRUE))</f>
        <v>0</v>
      </c>
      <c r="K85" s="30">
        <f>IF(K$13&lt;=alternative_projection_initial_period,VLOOKUP(Data!J73,alternative_projection,3,TRUE),VLOOKUP(Data!J73,original_projection,3,TRUE))</f>
        <v>0.04</v>
      </c>
      <c r="L85" s="30">
        <f>IF(L$13&lt;=alternative_projection_initial_period,VLOOKUP(Data!K73,alternative_projection,3,TRUE),VLOOKUP(Data!K73,original_projection,3,TRUE))</f>
        <v>-0.02</v>
      </c>
      <c r="M85" s="30">
        <f>IF(M$13&lt;=alternative_projection_initial_period,VLOOKUP(Data!L73,alternative_projection,3,TRUE),VLOOKUP(Data!L73,original_projection,3,TRUE))</f>
        <v>0</v>
      </c>
      <c r="N85" s="30">
        <f>IF(N$13&lt;=alternative_projection_initial_period,VLOOKUP(Data!M73,alternative_projection,3,TRUE),VLOOKUP(Data!M73,original_projection,3,TRUE))</f>
        <v>-0.01</v>
      </c>
      <c r="O85" s="30">
        <f>IF(O$13&lt;=alternative_projection_initial_period,VLOOKUP(Data!N73,alternative_projection,3,TRUE),VLOOKUP(Data!N73,original_projection,3,TRUE))</f>
        <v>-0.02</v>
      </c>
      <c r="P85" s="30">
        <f>IF(P$13&lt;=alternative_projection_initial_period,VLOOKUP(Data!O73,alternative_projection,3,TRUE),VLOOKUP(Data!O73,original_projection,3,TRUE))</f>
        <v>-0.02</v>
      </c>
      <c r="Q85" s="30">
        <f>IF(Q$13&lt;=alternative_projection_initial_period,VLOOKUP(Data!P73,alternative_projection,3,TRUE),VLOOKUP(Data!P73,original_projection,3,TRUE))</f>
        <v>-0.02</v>
      </c>
      <c r="R85" s="30">
        <f>IF(R$13&lt;=alternative_projection_initial_period,VLOOKUP(Data!Q73,alternative_projection,3,TRUE),VLOOKUP(Data!Q73,original_projection,3,TRUE))</f>
        <v>-0.02</v>
      </c>
      <c r="S85" s="30">
        <f>IF(S$13&lt;=alternative_projection_initial_period,VLOOKUP(Data!R73,alternative_projection,3,TRUE),VLOOKUP(Data!R73,original_projection,3,TRUE))</f>
        <v>-0.02</v>
      </c>
      <c r="T85" s="30">
        <f>IF(T$13&lt;=alternative_projection_initial_period,VLOOKUP(Data!S73,alternative_projection,3,TRUE),VLOOKUP(Data!S73,original_projection,3,TRUE))</f>
        <v>0.02</v>
      </c>
      <c r="U85" s="30">
        <f>IF(U$13&lt;=alternative_projection_initial_period,VLOOKUP(Data!T73,alternative_projection,3,TRUE),VLOOKUP(Data!T73,original_projection,3,TRUE))</f>
        <v>0</v>
      </c>
      <c r="V85" s="30">
        <f>IF(V$13&lt;=alternative_projection_initial_period,VLOOKUP(Data!U73,alternative_projection,3,TRUE),VLOOKUP(Data!U73,original_projection,3,TRUE))</f>
        <v>-0.01</v>
      </c>
      <c r="X85">
        <f t="shared" si="79"/>
        <v>71</v>
      </c>
      <c r="Z85" s="31">
        <f t="shared" si="73"/>
        <v>2500000</v>
      </c>
      <c r="AA85" s="28">
        <f t="shared" ref="AA85:AT85" si="84">Z85*(1+C85)*(1-$AA$9)</f>
        <v>2461397.6369154658</v>
      </c>
      <c r="AB85" s="28">
        <f t="shared" si="84"/>
        <v>2326455.6775730071</v>
      </c>
      <c r="AC85" s="28">
        <f t="shared" si="84"/>
        <v>2336343.6629240415</v>
      </c>
      <c r="AD85" s="28">
        <f t="shared" si="84"/>
        <v>2300268.3083774638</v>
      </c>
      <c r="AE85" s="28">
        <f t="shared" si="84"/>
        <v>2264749.9914047304</v>
      </c>
      <c r="AF85" s="28">
        <f t="shared" si="84"/>
        <v>2274375.7130355532</v>
      </c>
      <c r="AG85" s="28">
        <f t="shared" si="84"/>
        <v>2284042.3462536447</v>
      </c>
      <c r="AH85" s="28">
        <f t="shared" si="84"/>
        <v>2248774.5734734307</v>
      </c>
      <c r="AI85" s="28">
        <f t="shared" si="84"/>
        <v>2302613.4231788842</v>
      </c>
      <c r="AJ85" s="28">
        <f t="shared" si="84"/>
        <v>2221717.7175085964</v>
      </c>
      <c r="AK85" s="28">
        <f t="shared" si="84"/>
        <v>2187412.2959075528</v>
      </c>
      <c r="AL85" s="28">
        <f t="shared" si="84"/>
        <v>2132100.2166182469</v>
      </c>
      <c r="AM85" s="28">
        <f t="shared" si="84"/>
        <v>2057195.0024616334</v>
      </c>
      <c r="AN85" s="28">
        <f t="shared" si="84"/>
        <v>1984921.3677514812</v>
      </c>
      <c r="AO85" s="28">
        <f t="shared" si="84"/>
        <v>1915186.859506232</v>
      </c>
      <c r="AP85" s="28">
        <f t="shared" si="84"/>
        <v>1847902.2728141551</v>
      </c>
      <c r="AQ85" s="28">
        <f t="shared" si="84"/>
        <v>1782981.5367217481</v>
      </c>
      <c r="AR85" s="28">
        <f t="shared" si="84"/>
        <v>1790559.6287895332</v>
      </c>
      <c r="AS85" s="28">
        <f t="shared" si="84"/>
        <v>1762911.6956235163</v>
      </c>
      <c r="AT85" s="28">
        <f t="shared" si="84"/>
        <v>1718333.7659525506</v>
      </c>
      <c r="AU85" s="19"/>
      <c r="AV85" s="27">
        <f t="shared" si="77"/>
        <v>5</v>
      </c>
      <c r="AW85" s="19"/>
      <c r="AX85" s="46">
        <f t="shared" si="75"/>
        <v>318893.52916467108</v>
      </c>
    </row>
    <row r="86" spans="1:50" x14ac:dyDescent="0.2">
      <c r="A86">
        <f t="shared" si="78"/>
        <v>72</v>
      </c>
      <c r="C86" s="30">
        <f>IF(C$13&lt;=alternative_projection_initial_period,VLOOKUP(Data!B74,alternative_projection,3,TRUE),VLOOKUP(Data!B74,original_projection,3,TRUE))</f>
        <v>-0.04</v>
      </c>
      <c r="D86" s="30">
        <f>IF(D$13&lt;=alternative_projection_initial_period,VLOOKUP(Data!C74,alternative_projection,3,TRUE),VLOOKUP(Data!C74,original_projection,3,TRUE))</f>
        <v>0</v>
      </c>
      <c r="E86" s="30">
        <f>IF(E$13&lt;=alternative_projection_initial_period,VLOOKUP(Data!D74,alternative_projection,3,TRUE),VLOOKUP(Data!D74,original_projection,3,TRUE))</f>
        <v>-0.04</v>
      </c>
      <c r="F86" s="30">
        <f>IF(F$13&lt;=alternative_projection_initial_period,VLOOKUP(Data!E74,alternative_projection,3,TRUE),VLOOKUP(Data!E74,original_projection,3,TRUE))</f>
        <v>-0.04</v>
      </c>
      <c r="G86" s="30">
        <f>IF(G$13&lt;=alternative_projection_initial_period,VLOOKUP(Data!F74,alternative_projection,3,TRUE),VLOOKUP(Data!F74,original_projection,3,TRUE))</f>
        <v>0.02</v>
      </c>
      <c r="H86" s="30">
        <f>IF(H$13&lt;=alternative_projection_initial_period,VLOOKUP(Data!G74,alternative_projection,3,TRUE),VLOOKUP(Data!G74,original_projection,3,TRUE))</f>
        <v>-0.01</v>
      </c>
      <c r="I86" s="30">
        <f>IF(I$13&lt;=alternative_projection_initial_period,VLOOKUP(Data!H74,alternative_projection,3,TRUE),VLOOKUP(Data!H74,original_projection,3,TRUE))</f>
        <v>0.02</v>
      </c>
      <c r="J86" s="30">
        <f>IF(J$13&lt;=alternative_projection_initial_period,VLOOKUP(Data!I74,alternative_projection,3,TRUE),VLOOKUP(Data!I74,original_projection,3,TRUE))</f>
        <v>-0.02</v>
      </c>
      <c r="K86" s="30">
        <f>IF(K$13&lt;=alternative_projection_initial_period,VLOOKUP(Data!J74,alternative_projection,3,TRUE),VLOOKUP(Data!J74,original_projection,3,TRUE))</f>
        <v>-0.02</v>
      </c>
      <c r="L86" s="30">
        <f>IF(L$13&lt;=alternative_projection_initial_period,VLOOKUP(Data!K74,alternative_projection,3,TRUE),VLOOKUP(Data!K74,original_projection,3,TRUE))</f>
        <v>0.02</v>
      </c>
      <c r="M86" s="30">
        <f>IF(M$13&lt;=alternative_projection_initial_period,VLOOKUP(Data!L74,alternative_projection,3,TRUE),VLOOKUP(Data!L74,original_projection,3,TRUE))</f>
        <v>0.04</v>
      </c>
      <c r="N86" s="30">
        <f>IF(N$13&lt;=alternative_projection_initial_period,VLOOKUP(Data!M74,alternative_projection,3,TRUE),VLOOKUP(Data!M74,original_projection,3,TRUE))</f>
        <v>-0.02</v>
      </c>
      <c r="O86" s="30">
        <f>IF(O$13&lt;=alternative_projection_initial_period,VLOOKUP(Data!N74,alternative_projection,3,TRUE),VLOOKUP(Data!N74,original_projection,3,TRUE))</f>
        <v>0.04</v>
      </c>
      <c r="P86" s="30">
        <f>IF(P$13&lt;=alternative_projection_initial_period,VLOOKUP(Data!O74,alternative_projection,3,TRUE),VLOOKUP(Data!O74,original_projection,3,TRUE))</f>
        <v>0.04</v>
      </c>
      <c r="Q86" s="30">
        <f>IF(Q$13&lt;=alternative_projection_initial_period,VLOOKUP(Data!P74,alternative_projection,3,TRUE),VLOOKUP(Data!P74,original_projection,3,TRUE))</f>
        <v>-0.01</v>
      </c>
      <c r="R86" s="30">
        <f>IF(R$13&lt;=alternative_projection_initial_period,VLOOKUP(Data!Q74,alternative_projection,3,TRUE),VLOOKUP(Data!Q74,original_projection,3,TRUE))</f>
        <v>0.02</v>
      </c>
      <c r="S86" s="30">
        <f>IF(S$13&lt;=alternative_projection_initial_period,VLOOKUP(Data!R74,alternative_projection,3,TRUE),VLOOKUP(Data!R74,original_projection,3,TRUE))</f>
        <v>-0.01</v>
      </c>
      <c r="T86" s="30">
        <f>IF(T$13&lt;=alternative_projection_initial_period,VLOOKUP(Data!S74,alternative_projection,3,TRUE),VLOOKUP(Data!S74,original_projection,3,TRUE))</f>
        <v>-0.01</v>
      </c>
      <c r="U86" s="30">
        <f>IF(U$13&lt;=alternative_projection_initial_period,VLOOKUP(Data!T74,alternative_projection,3,TRUE),VLOOKUP(Data!T74,original_projection,3,TRUE))</f>
        <v>0</v>
      </c>
      <c r="V86" s="30">
        <f>IF(V$13&lt;=alternative_projection_initial_period,VLOOKUP(Data!U74,alternative_projection,3,TRUE),VLOOKUP(Data!U74,original_projection,3,TRUE))</f>
        <v>0</v>
      </c>
      <c r="X86">
        <f t="shared" si="79"/>
        <v>72</v>
      </c>
      <c r="Z86" s="31">
        <f t="shared" si="73"/>
        <v>2500000</v>
      </c>
      <c r="AA86" s="28">
        <f t="shared" ref="AA86:AT86" si="85">Z86*(1+C86)*(1-$AA$9)</f>
        <v>2362941.7314388473</v>
      </c>
      <c r="AB86" s="28">
        <f t="shared" si="85"/>
        <v>2326455.6775730071</v>
      </c>
      <c r="AC86" s="28">
        <f t="shared" si="85"/>
        <v>2198911.6827520388</v>
      </c>
      <c r="AD86" s="28">
        <f t="shared" si="85"/>
        <v>2078360.0715692844</v>
      </c>
      <c r="AE86" s="28">
        <f t="shared" si="85"/>
        <v>2087193.5920785989</v>
      </c>
      <c r="AF86" s="28">
        <f t="shared" si="85"/>
        <v>2034415.6966296369</v>
      </c>
      <c r="AG86" s="28">
        <f t="shared" si="85"/>
        <v>2043062.4431806712</v>
      </c>
      <c r="AH86" s="28">
        <f t="shared" si="85"/>
        <v>1971285.3153285317</v>
      </c>
      <c r="AI86" s="28">
        <f t="shared" si="85"/>
        <v>1902029.8705996361</v>
      </c>
      <c r="AJ86" s="28">
        <f t="shared" si="85"/>
        <v>1910113.9461653221</v>
      </c>
      <c r="AK86" s="28">
        <f t="shared" si="85"/>
        <v>1955844.7805855293</v>
      </c>
      <c r="AL86" s="28">
        <f t="shared" si="85"/>
        <v>1887131.7946738144</v>
      </c>
      <c r="AM86" s="28">
        <f t="shared" si="85"/>
        <v>1932312.4038225983</v>
      </c>
      <c r="AN86" s="28">
        <f t="shared" si="85"/>
        <v>1978574.7007733767</v>
      </c>
      <c r="AO86" s="28">
        <f t="shared" si="85"/>
        <v>1928543.4008059485</v>
      </c>
      <c r="AP86" s="28">
        <f t="shared" si="85"/>
        <v>1936740.1651285326</v>
      </c>
      <c r="AQ86" s="28">
        <f t="shared" si="85"/>
        <v>1887766.7156435892</v>
      </c>
      <c r="AR86" s="28">
        <f t="shared" si="85"/>
        <v>1840031.6350413889</v>
      </c>
      <c r="AS86" s="28">
        <f t="shared" si="85"/>
        <v>1811619.8073362303</v>
      </c>
      <c r="AT86" s="28">
        <f t="shared" si="85"/>
        <v>1783646.6851066595</v>
      </c>
      <c r="AU86" s="19"/>
      <c r="AV86" s="27">
        <f t="shared" si="77"/>
        <v>12</v>
      </c>
      <c r="AW86" s="19"/>
      <c r="AX86" s="46">
        <f t="shared" si="75"/>
        <v>301186.2628430723</v>
      </c>
    </row>
    <row r="87" spans="1:50" x14ac:dyDescent="0.2">
      <c r="A87">
        <f t="shared" si="78"/>
        <v>73</v>
      </c>
      <c r="C87" s="30">
        <f>IF(C$13&lt;=alternative_projection_initial_period,VLOOKUP(Data!B75,alternative_projection,3,TRUE),VLOOKUP(Data!B75,original_projection,3,TRUE))</f>
        <v>0.1</v>
      </c>
      <c r="D87" s="30">
        <f>IF(D$13&lt;=alternative_projection_initial_period,VLOOKUP(Data!C75,alternative_projection,3,TRUE),VLOOKUP(Data!C75,original_projection,3,TRUE))</f>
        <v>0.04</v>
      </c>
      <c r="E87" s="30">
        <f>IF(E$13&lt;=alternative_projection_initial_period,VLOOKUP(Data!D75,alternative_projection,3,TRUE),VLOOKUP(Data!D75,original_projection,3,TRUE))</f>
        <v>0.02</v>
      </c>
      <c r="F87" s="30">
        <f>IF(F$13&lt;=alternative_projection_initial_period,VLOOKUP(Data!E75,alternative_projection,3,TRUE),VLOOKUP(Data!E75,original_projection,3,TRUE))</f>
        <v>0</v>
      </c>
      <c r="G87" s="30">
        <f>IF(G$13&lt;=alternative_projection_initial_period,VLOOKUP(Data!F75,alternative_projection,3,TRUE),VLOOKUP(Data!F75,original_projection,3,TRUE))</f>
        <v>0.04</v>
      </c>
      <c r="H87" s="30">
        <f>IF(H$13&lt;=alternative_projection_initial_period,VLOOKUP(Data!G75,alternative_projection,3,TRUE),VLOOKUP(Data!G75,original_projection,3,TRUE))</f>
        <v>-0.01</v>
      </c>
      <c r="I87" s="30">
        <f>IF(I$13&lt;=alternative_projection_initial_period,VLOOKUP(Data!H75,alternative_projection,3,TRUE),VLOOKUP(Data!H75,original_projection,3,TRUE))</f>
        <v>-0.01</v>
      </c>
      <c r="J87" s="30">
        <f>IF(J$13&lt;=alternative_projection_initial_period,VLOOKUP(Data!I75,alternative_projection,3,TRUE),VLOOKUP(Data!I75,original_projection,3,TRUE))</f>
        <v>-0.02</v>
      </c>
      <c r="K87" s="30">
        <f>IF(K$13&lt;=alternative_projection_initial_period,VLOOKUP(Data!J75,alternative_projection,3,TRUE),VLOOKUP(Data!J75,original_projection,3,TRUE))</f>
        <v>0.04</v>
      </c>
      <c r="L87" s="30">
        <f>IF(L$13&lt;=alternative_projection_initial_period,VLOOKUP(Data!K75,alternative_projection,3,TRUE),VLOOKUP(Data!K75,original_projection,3,TRUE))</f>
        <v>0.02</v>
      </c>
      <c r="M87" s="30">
        <f>IF(M$13&lt;=alternative_projection_initial_period,VLOOKUP(Data!L75,alternative_projection,3,TRUE),VLOOKUP(Data!L75,original_projection,3,TRUE))</f>
        <v>0.02</v>
      </c>
      <c r="N87" s="30">
        <f>IF(N$13&lt;=alternative_projection_initial_period,VLOOKUP(Data!M75,alternative_projection,3,TRUE),VLOOKUP(Data!M75,original_projection,3,TRUE))</f>
        <v>0</v>
      </c>
      <c r="O87" s="30">
        <f>IF(O$13&lt;=alternative_projection_initial_period,VLOOKUP(Data!N75,alternative_projection,3,TRUE),VLOOKUP(Data!N75,original_projection,3,TRUE))</f>
        <v>-0.02</v>
      </c>
      <c r="P87" s="30">
        <f>IF(P$13&lt;=alternative_projection_initial_period,VLOOKUP(Data!O75,alternative_projection,3,TRUE),VLOOKUP(Data!O75,original_projection,3,TRUE))</f>
        <v>0</v>
      </c>
      <c r="Q87" s="30">
        <f>IF(Q$13&lt;=alternative_projection_initial_period,VLOOKUP(Data!P75,alternative_projection,3,TRUE),VLOOKUP(Data!P75,original_projection,3,TRUE))</f>
        <v>0.04</v>
      </c>
      <c r="R87" s="30">
        <f>IF(R$13&lt;=alternative_projection_initial_period,VLOOKUP(Data!Q75,alternative_projection,3,TRUE),VLOOKUP(Data!Q75,original_projection,3,TRUE))</f>
        <v>-0.01</v>
      </c>
      <c r="S87" s="30">
        <f>IF(S$13&lt;=alternative_projection_initial_period,VLOOKUP(Data!R75,alternative_projection,3,TRUE),VLOOKUP(Data!R75,original_projection,3,TRUE))</f>
        <v>0.04</v>
      </c>
      <c r="T87" s="30">
        <f>IF(T$13&lt;=alternative_projection_initial_period,VLOOKUP(Data!S75,alternative_projection,3,TRUE),VLOOKUP(Data!S75,original_projection,3,TRUE))</f>
        <v>0</v>
      </c>
      <c r="U87" s="30">
        <f>IF(U$13&lt;=alternative_projection_initial_period,VLOOKUP(Data!T75,alternative_projection,3,TRUE),VLOOKUP(Data!T75,original_projection,3,TRUE))</f>
        <v>0</v>
      </c>
      <c r="V87" s="30">
        <f>IF(V$13&lt;=alternative_projection_initial_period,VLOOKUP(Data!U75,alternative_projection,3,TRUE),VLOOKUP(Data!U75,original_projection,3,TRUE))</f>
        <v>0.02</v>
      </c>
      <c r="X87">
        <f t="shared" si="79"/>
        <v>73</v>
      </c>
      <c r="Z87" s="31">
        <f t="shared" si="73"/>
        <v>2500000</v>
      </c>
      <c r="AA87" s="28">
        <f t="shared" ref="AA87:AT87" si="86">Z87*(1+C87)*(1-$AA$9)</f>
        <v>2707537.4006070122</v>
      </c>
      <c r="AB87" s="28">
        <f t="shared" si="86"/>
        <v>2772359.6824411671</v>
      </c>
      <c r="AC87" s="28">
        <f t="shared" si="86"/>
        <v>2784142.8649844835</v>
      </c>
      <c r="AD87" s="28">
        <f t="shared" si="86"/>
        <v>2741153.0674831448</v>
      </c>
      <c r="AE87" s="28">
        <f t="shared" si="86"/>
        <v>2806780.1560142627</v>
      </c>
      <c r="AF87" s="28">
        <f t="shared" si="86"/>
        <v>2735806.4091684725</v>
      </c>
      <c r="AG87" s="28">
        <f t="shared" si="86"/>
        <v>2666627.3425118439</v>
      </c>
      <c r="AH87" s="28">
        <f t="shared" si="86"/>
        <v>2572943.0538419858</v>
      </c>
      <c r="AI87" s="28">
        <f t="shared" si="86"/>
        <v>2634542.956300206</v>
      </c>
      <c r="AJ87" s="28">
        <f t="shared" si="86"/>
        <v>2645740.3852517623</v>
      </c>
      <c r="AK87" s="28">
        <f t="shared" si="86"/>
        <v>2656985.4059174052</v>
      </c>
      <c r="AL87" s="28">
        <f t="shared" si="86"/>
        <v>2615959.0397775923</v>
      </c>
      <c r="AM87" s="28">
        <f t="shared" si="86"/>
        <v>2524054.8363202768</v>
      </c>
      <c r="AN87" s="28">
        <f t="shared" si="86"/>
        <v>2485081.0438255128</v>
      </c>
      <c r="AO87" s="28">
        <f t="shared" si="86"/>
        <v>2544577.4052672633</v>
      </c>
      <c r="AP87" s="28">
        <f t="shared" si="86"/>
        <v>2480233.8576602386</v>
      </c>
      <c r="AQ87" s="28">
        <f t="shared" si="86"/>
        <v>2539614.1705969386</v>
      </c>
      <c r="AR87" s="28">
        <f t="shared" si="86"/>
        <v>2500400.1272737342</v>
      </c>
      <c r="AS87" s="28">
        <f t="shared" si="86"/>
        <v>2461791.5858458797</v>
      </c>
      <c r="AT87" s="28">
        <f t="shared" si="86"/>
        <v>2472254.7807276053</v>
      </c>
      <c r="AU87" s="19"/>
      <c r="AV87" s="27">
        <f t="shared" si="77"/>
        <v>164</v>
      </c>
      <c r="AW87" s="19"/>
      <c r="AX87" s="46">
        <f t="shared" si="75"/>
        <v>395581.251172419</v>
      </c>
    </row>
    <row r="88" spans="1:50" x14ac:dyDescent="0.2">
      <c r="A88">
        <f t="shared" si="78"/>
        <v>74</v>
      </c>
      <c r="C88" s="30">
        <f>IF(C$13&lt;=alternative_projection_initial_period,VLOOKUP(Data!B76,alternative_projection,3,TRUE),VLOOKUP(Data!B76,original_projection,3,TRUE))</f>
        <v>-0.04</v>
      </c>
      <c r="D88" s="30">
        <f>IF(D$13&lt;=alternative_projection_initial_period,VLOOKUP(Data!C76,alternative_projection,3,TRUE),VLOOKUP(Data!C76,original_projection,3,TRUE))</f>
        <v>-0.04</v>
      </c>
      <c r="E88" s="30">
        <f>IF(E$13&lt;=alternative_projection_initial_period,VLOOKUP(Data!D76,alternative_projection,3,TRUE),VLOOKUP(Data!D76,original_projection,3,TRUE))</f>
        <v>0</v>
      </c>
      <c r="F88" s="30">
        <f>IF(F$13&lt;=alternative_projection_initial_period,VLOOKUP(Data!E76,alternative_projection,3,TRUE),VLOOKUP(Data!E76,original_projection,3,TRUE))</f>
        <v>-0.04</v>
      </c>
      <c r="G88" s="30">
        <f>IF(G$13&lt;=alternative_projection_initial_period,VLOOKUP(Data!F76,alternative_projection,3,TRUE),VLOOKUP(Data!F76,original_projection,3,TRUE))</f>
        <v>0</v>
      </c>
      <c r="H88" s="30">
        <f>IF(H$13&lt;=alternative_projection_initial_period,VLOOKUP(Data!G76,alternative_projection,3,TRUE),VLOOKUP(Data!G76,original_projection,3,TRUE))</f>
        <v>0</v>
      </c>
      <c r="I88" s="30">
        <f>IF(I$13&lt;=alternative_projection_initial_period,VLOOKUP(Data!H76,alternative_projection,3,TRUE),VLOOKUP(Data!H76,original_projection,3,TRUE))</f>
        <v>0</v>
      </c>
      <c r="J88" s="30">
        <f>IF(J$13&lt;=alternative_projection_initial_period,VLOOKUP(Data!I76,alternative_projection,3,TRUE),VLOOKUP(Data!I76,original_projection,3,TRUE))</f>
        <v>0.02</v>
      </c>
      <c r="K88" s="30">
        <f>IF(K$13&lt;=alternative_projection_initial_period,VLOOKUP(Data!J76,alternative_projection,3,TRUE),VLOOKUP(Data!J76,original_projection,3,TRUE))</f>
        <v>0.04</v>
      </c>
      <c r="L88" s="30">
        <f>IF(L$13&lt;=alternative_projection_initial_period,VLOOKUP(Data!K76,alternative_projection,3,TRUE),VLOOKUP(Data!K76,original_projection,3,TRUE))</f>
        <v>-0.02</v>
      </c>
      <c r="M88" s="30">
        <f>IF(M$13&lt;=alternative_projection_initial_period,VLOOKUP(Data!L76,alternative_projection,3,TRUE),VLOOKUP(Data!L76,original_projection,3,TRUE))</f>
        <v>-0.02</v>
      </c>
      <c r="N88" s="30">
        <f>IF(N$13&lt;=alternative_projection_initial_period,VLOOKUP(Data!M76,alternative_projection,3,TRUE),VLOOKUP(Data!M76,original_projection,3,TRUE))</f>
        <v>0.04</v>
      </c>
      <c r="O88" s="30">
        <f>IF(O$13&lt;=alternative_projection_initial_period,VLOOKUP(Data!N76,alternative_projection,3,TRUE),VLOOKUP(Data!N76,original_projection,3,TRUE))</f>
        <v>-0.02</v>
      </c>
      <c r="P88" s="30">
        <f>IF(P$13&lt;=alternative_projection_initial_period,VLOOKUP(Data!O76,alternative_projection,3,TRUE),VLOOKUP(Data!O76,original_projection,3,TRUE))</f>
        <v>-0.01</v>
      </c>
      <c r="Q88" s="30">
        <f>IF(Q$13&lt;=alternative_projection_initial_period,VLOOKUP(Data!P76,alternative_projection,3,TRUE),VLOOKUP(Data!P76,original_projection,3,TRUE))</f>
        <v>-0.01</v>
      </c>
      <c r="R88" s="30">
        <f>IF(R$13&lt;=alternative_projection_initial_period,VLOOKUP(Data!Q76,alternative_projection,3,TRUE),VLOOKUP(Data!Q76,original_projection,3,TRUE))</f>
        <v>0.02</v>
      </c>
      <c r="S88" s="30">
        <f>IF(S$13&lt;=alternative_projection_initial_period,VLOOKUP(Data!R76,alternative_projection,3,TRUE),VLOOKUP(Data!R76,original_projection,3,TRUE))</f>
        <v>0.02</v>
      </c>
      <c r="T88" s="30">
        <f>IF(T$13&lt;=alternative_projection_initial_period,VLOOKUP(Data!S76,alternative_projection,3,TRUE),VLOOKUP(Data!S76,original_projection,3,TRUE))</f>
        <v>-0.02</v>
      </c>
      <c r="U88" s="30">
        <f>IF(U$13&lt;=alternative_projection_initial_period,VLOOKUP(Data!T76,alternative_projection,3,TRUE),VLOOKUP(Data!T76,original_projection,3,TRUE))</f>
        <v>0.02</v>
      </c>
      <c r="V88" s="30">
        <f>IF(V$13&lt;=alternative_projection_initial_period,VLOOKUP(Data!U76,alternative_projection,3,TRUE),VLOOKUP(Data!U76,original_projection,3,TRUE))</f>
        <v>-0.01</v>
      </c>
      <c r="X88">
        <f t="shared" si="79"/>
        <v>74</v>
      </c>
      <c r="Z88" s="31">
        <f t="shared" si="73"/>
        <v>2500000</v>
      </c>
      <c r="AA88" s="28">
        <f t="shared" ref="AA88:AT88" si="87">Z88*(1+C88)*(1-$AA$9)</f>
        <v>2362941.7314388473</v>
      </c>
      <c r="AB88" s="28">
        <f t="shared" si="87"/>
        <v>2233397.4504700871</v>
      </c>
      <c r="AC88" s="28">
        <f t="shared" si="87"/>
        <v>2198911.6827520393</v>
      </c>
      <c r="AD88" s="28">
        <f t="shared" si="87"/>
        <v>2078360.0715692849</v>
      </c>
      <c r="AE88" s="28">
        <f t="shared" si="87"/>
        <v>2046268.2275280384</v>
      </c>
      <c r="AF88" s="28">
        <f t="shared" si="87"/>
        <v>2014671.9118930851</v>
      </c>
      <c r="AG88" s="28">
        <f t="shared" si="87"/>
        <v>1983563.4732374414</v>
      </c>
      <c r="AH88" s="28">
        <f t="shared" si="87"/>
        <v>1991994.0858449766</v>
      </c>
      <c r="AI88" s="28">
        <f t="shared" si="87"/>
        <v>2039685.2468297381</v>
      </c>
      <c r="AJ88" s="28">
        <f t="shared" si="87"/>
        <v>1968026.767066438</v>
      </c>
      <c r="AK88" s="28">
        <f t="shared" si="87"/>
        <v>1898885.8020667362</v>
      </c>
      <c r="AL88" s="28">
        <f t="shared" si="87"/>
        <v>1944347.8188074278</v>
      </c>
      <c r="AM88" s="28">
        <f t="shared" si="87"/>
        <v>1876038.7456093023</v>
      </c>
      <c r="AN88" s="28">
        <f t="shared" si="87"/>
        <v>1828600.2247410181</v>
      </c>
      <c r="AO88" s="28">
        <f t="shared" si="87"/>
        <v>1782361.2597280901</v>
      </c>
      <c r="AP88" s="28">
        <f t="shared" si="87"/>
        <v>1789936.7154723527</v>
      </c>
      <c r="AQ88" s="28">
        <f t="shared" si="87"/>
        <v>1797544.3686902868</v>
      </c>
      <c r="AR88" s="28">
        <f t="shared" si="87"/>
        <v>1734392.8128472301</v>
      </c>
      <c r="AS88" s="28">
        <f t="shared" si="87"/>
        <v>1741764.3913783387</v>
      </c>
      <c r="AT88" s="28">
        <f t="shared" si="87"/>
        <v>1697721.2037728503</v>
      </c>
      <c r="AU88" s="19"/>
      <c r="AV88" s="27">
        <f t="shared" si="77"/>
        <v>3</v>
      </c>
      <c r="AW88" s="19"/>
      <c r="AX88" s="46">
        <f t="shared" si="75"/>
        <v>294781.46593257127</v>
      </c>
    </row>
    <row r="89" spans="1:50" x14ac:dyDescent="0.2">
      <c r="A89">
        <f t="shared" si="78"/>
        <v>75</v>
      </c>
      <c r="C89" s="30">
        <f>IF(C$13&lt;=alternative_projection_initial_period,VLOOKUP(Data!B77,alternative_projection,3,TRUE),VLOOKUP(Data!B77,original_projection,3,TRUE))</f>
        <v>0</v>
      </c>
      <c r="D89" s="30">
        <f>IF(D$13&lt;=alternative_projection_initial_period,VLOOKUP(Data!C77,alternative_projection,3,TRUE),VLOOKUP(Data!C77,original_projection,3,TRUE))</f>
        <v>0</v>
      </c>
      <c r="E89" s="30">
        <f>IF(E$13&lt;=alternative_projection_initial_period,VLOOKUP(Data!D77,alternative_projection,3,TRUE),VLOOKUP(Data!D77,original_projection,3,TRUE))</f>
        <v>0.1</v>
      </c>
      <c r="F89" s="30">
        <f>IF(F$13&lt;=alternative_projection_initial_period,VLOOKUP(Data!E77,alternative_projection,3,TRUE),VLOOKUP(Data!E77,original_projection,3,TRUE))</f>
        <v>0</v>
      </c>
      <c r="G89" s="30">
        <f>IF(G$13&lt;=alternative_projection_initial_period,VLOOKUP(Data!F77,alternative_projection,3,TRUE),VLOOKUP(Data!F77,original_projection,3,TRUE))</f>
        <v>0</v>
      </c>
      <c r="H89" s="30">
        <f>IF(H$13&lt;=alternative_projection_initial_period,VLOOKUP(Data!G77,alternative_projection,3,TRUE),VLOOKUP(Data!G77,original_projection,3,TRUE))</f>
        <v>-0.01</v>
      </c>
      <c r="I89" s="30">
        <f>IF(I$13&lt;=alternative_projection_initial_period,VLOOKUP(Data!H77,alternative_projection,3,TRUE),VLOOKUP(Data!H77,original_projection,3,TRUE))</f>
        <v>0.04</v>
      </c>
      <c r="J89" s="30">
        <f>IF(J$13&lt;=alternative_projection_initial_period,VLOOKUP(Data!I77,alternative_projection,3,TRUE),VLOOKUP(Data!I77,original_projection,3,TRUE))</f>
        <v>-0.02</v>
      </c>
      <c r="K89" s="30">
        <f>IF(K$13&lt;=alternative_projection_initial_period,VLOOKUP(Data!J77,alternative_projection,3,TRUE),VLOOKUP(Data!J77,original_projection,3,TRUE))</f>
        <v>0</v>
      </c>
      <c r="L89" s="30">
        <f>IF(L$13&lt;=alternative_projection_initial_period,VLOOKUP(Data!K77,alternative_projection,3,TRUE),VLOOKUP(Data!K77,original_projection,3,TRUE))</f>
        <v>0.02</v>
      </c>
      <c r="M89" s="30">
        <f>IF(M$13&lt;=alternative_projection_initial_period,VLOOKUP(Data!L77,alternative_projection,3,TRUE),VLOOKUP(Data!L77,original_projection,3,TRUE))</f>
        <v>0</v>
      </c>
      <c r="N89" s="30">
        <f>IF(N$13&lt;=alternative_projection_initial_period,VLOOKUP(Data!M77,alternative_projection,3,TRUE),VLOOKUP(Data!M77,original_projection,3,TRUE))</f>
        <v>-0.02</v>
      </c>
      <c r="O89" s="30">
        <f>IF(O$13&lt;=alternative_projection_initial_period,VLOOKUP(Data!N77,alternative_projection,3,TRUE),VLOOKUP(Data!N77,original_projection,3,TRUE))</f>
        <v>-0.01</v>
      </c>
      <c r="P89" s="30">
        <f>IF(P$13&lt;=alternative_projection_initial_period,VLOOKUP(Data!O77,alternative_projection,3,TRUE),VLOOKUP(Data!O77,original_projection,3,TRUE))</f>
        <v>0.02</v>
      </c>
      <c r="Q89" s="30">
        <f>IF(Q$13&lt;=alternative_projection_initial_period,VLOOKUP(Data!P77,alternative_projection,3,TRUE),VLOOKUP(Data!P77,original_projection,3,TRUE))</f>
        <v>-0.01</v>
      </c>
      <c r="R89" s="30">
        <f>IF(R$13&lt;=alternative_projection_initial_period,VLOOKUP(Data!Q77,alternative_projection,3,TRUE),VLOOKUP(Data!Q77,original_projection,3,TRUE))</f>
        <v>0</v>
      </c>
      <c r="S89" s="30">
        <f>IF(S$13&lt;=alternative_projection_initial_period,VLOOKUP(Data!R77,alternative_projection,3,TRUE),VLOOKUP(Data!R77,original_projection,3,TRUE))</f>
        <v>0.02</v>
      </c>
      <c r="T89" s="30">
        <f>IF(T$13&lt;=alternative_projection_initial_period,VLOOKUP(Data!S77,alternative_projection,3,TRUE),VLOOKUP(Data!S77,original_projection,3,TRUE))</f>
        <v>0</v>
      </c>
      <c r="U89" s="30">
        <f>IF(U$13&lt;=alternative_projection_initial_period,VLOOKUP(Data!T77,alternative_projection,3,TRUE),VLOOKUP(Data!T77,original_projection,3,TRUE))</f>
        <v>-0.01</v>
      </c>
      <c r="V89" s="30">
        <f>IF(V$13&lt;=alternative_projection_initial_period,VLOOKUP(Data!U77,alternative_projection,3,TRUE),VLOOKUP(Data!U77,original_projection,3,TRUE))</f>
        <v>0.04</v>
      </c>
      <c r="X89">
        <f t="shared" si="79"/>
        <v>75</v>
      </c>
      <c r="Z89" s="31">
        <f t="shared" si="73"/>
        <v>2500000</v>
      </c>
      <c r="AA89" s="28">
        <f t="shared" ref="AA89:AT89" si="88">Z89*(1+C89)*(1-$AA$9)</f>
        <v>2461397.6369154658</v>
      </c>
      <c r="AB89" s="28">
        <f t="shared" si="88"/>
        <v>2423391.3308052155</v>
      </c>
      <c r="AC89" s="28">
        <f t="shared" si="88"/>
        <v>2624569.0657847687</v>
      </c>
      <c r="AD89" s="28">
        <f t="shared" si="88"/>
        <v>2584043.2385776243</v>
      </c>
      <c r="AE89" s="28">
        <f t="shared" si="88"/>
        <v>2544143.1684489409</v>
      </c>
      <c r="AF89" s="28">
        <f t="shared" si="88"/>
        <v>2479810.6011867602</v>
      </c>
      <c r="AG89" s="28">
        <f t="shared" si="88"/>
        <v>2539180.780763749</v>
      </c>
      <c r="AH89" s="28">
        <f t="shared" si="88"/>
        <v>2449973.9608014389</v>
      </c>
      <c r="AI89" s="28">
        <f t="shared" si="88"/>
        <v>2412144.0470484341</v>
      </c>
      <c r="AJ89" s="28">
        <f t="shared" si="88"/>
        <v>2422396.2281803275</v>
      </c>
      <c r="AK89" s="28">
        <f t="shared" si="88"/>
        <v>2384992.1406863984</v>
      </c>
      <c r="AL89" s="28">
        <f t="shared" si="88"/>
        <v>2301202.295505804</v>
      </c>
      <c r="AM89" s="28">
        <f t="shared" si="88"/>
        <v>2243012.8613200826</v>
      </c>
      <c r="AN89" s="28">
        <f t="shared" si="88"/>
        <v>2252546.1950210934</v>
      </c>
      <c r="AO89" s="28">
        <f t="shared" si="88"/>
        <v>2195587.1050612661</v>
      </c>
      <c r="AP89" s="28">
        <f t="shared" si="88"/>
        <v>2161685.1648159474</v>
      </c>
      <c r="AQ89" s="28">
        <f t="shared" si="88"/>
        <v>2170872.8366247425</v>
      </c>
      <c r="AR89" s="28">
        <f t="shared" si="88"/>
        <v>2137352.5080448459</v>
      </c>
      <c r="AS89" s="28">
        <f t="shared" si="88"/>
        <v>2083306.2673725435</v>
      </c>
      <c r="AT89" s="28">
        <f t="shared" si="88"/>
        <v>2133183.5713684945</v>
      </c>
      <c r="AU89" s="19"/>
      <c r="AV89" s="27">
        <f t="shared" si="77"/>
        <v>75</v>
      </c>
      <c r="AW89" s="19"/>
      <c r="AX89" s="46">
        <f t="shared" si="75"/>
        <v>355199.93202267453</v>
      </c>
    </row>
    <row r="90" spans="1:50" x14ac:dyDescent="0.2">
      <c r="A90">
        <f t="shared" si="78"/>
        <v>76</v>
      </c>
      <c r="C90" s="30">
        <f>IF(C$13&lt;=alternative_projection_initial_period,VLOOKUP(Data!B78,alternative_projection,3,TRUE),VLOOKUP(Data!B78,original_projection,3,TRUE))</f>
        <v>-0.04</v>
      </c>
      <c r="D90" s="30">
        <f>IF(D$13&lt;=alternative_projection_initial_period,VLOOKUP(Data!C78,alternative_projection,3,TRUE),VLOOKUP(Data!C78,original_projection,3,TRUE))</f>
        <v>-0.04</v>
      </c>
      <c r="E90" s="30">
        <f>IF(E$13&lt;=alternative_projection_initial_period,VLOOKUP(Data!D78,alternative_projection,3,TRUE),VLOOKUP(Data!D78,original_projection,3,TRUE))</f>
        <v>0.02</v>
      </c>
      <c r="F90" s="30">
        <f>IF(F$13&lt;=alternative_projection_initial_period,VLOOKUP(Data!E78,alternative_projection,3,TRUE),VLOOKUP(Data!E78,original_projection,3,TRUE))</f>
        <v>0.04</v>
      </c>
      <c r="G90" s="30">
        <f>IF(G$13&lt;=alternative_projection_initial_period,VLOOKUP(Data!F78,alternative_projection,3,TRUE),VLOOKUP(Data!F78,original_projection,3,TRUE))</f>
        <v>0.02</v>
      </c>
      <c r="H90" s="30">
        <f>IF(H$13&lt;=alternative_projection_initial_period,VLOOKUP(Data!G78,alternative_projection,3,TRUE),VLOOKUP(Data!G78,original_projection,3,TRUE))</f>
        <v>0</v>
      </c>
      <c r="I90" s="30">
        <f>IF(I$13&lt;=alternative_projection_initial_period,VLOOKUP(Data!H78,alternative_projection,3,TRUE),VLOOKUP(Data!H78,original_projection,3,TRUE))</f>
        <v>0.02</v>
      </c>
      <c r="J90" s="30">
        <f>IF(J$13&lt;=alternative_projection_initial_period,VLOOKUP(Data!I78,alternative_projection,3,TRUE),VLOOKUP(Data!I78,original_projection,3,TRUE))</f>
        <v>0.02</v>
      </c>
      <c r="K90" s="30">
        <f>IF(K$13&lt;=alternative_projection_initial_period,VLOOKUP(Data!J78,alternative_projection,3,TRUE),VLOOKUP(Data!J78,original_projection,3,TRUE))</f>
        <v>0</v>
      </c>
      <c r="L90" s="30">
        <f>IF(L$13&lt;=alternative_projection_initial_period,VLOOKUP(Data!K78,alternative_projection,3,TRUE),VLOOKUP(Data!K78,original_projection,3,TRUE))</f>
        <v>0</v>
      </c>
      <c r="M90" s="30">
        <f>IF(M$13&lt;=alternative_projection_initial_period,VLOOKUP(Data!L78,alternative_projection,3,TRUE),VLOOKUP(Data!L78,original_projection,3,TRUE))</f>
        <v>-0.02</v>
      </c>
      <c r="N90" s="30">
        <f>IF(N$13&lt;=alternative_projection_initial_period,VLOOKUP(Data!M78,alternative_projection,3,TRUE),VLOOKUP(Data!M78,original_projection,3,TRUE))</f>
        <v>-0.02</v>
      </c>
      <c r="O90" s="30">
        <f>IF(O$13&lt;=alternative_projection_initial_period,VLOOKUP(Data!N78,alternative_projection,3,TRUE),VLOOKUP(Data!N78,original_projection,3,TRUE))</f>
        <v>0</v>
      </c>
      <c r="P90" s="30">
        <f>IF(P$13&lt;=alternative_projection_initial_period,VLOOKUP(Data!O78,alternative_projection,3,TRUE),VLOOKUP(Data!O78,original_projection,3,TRUE))</f>
        <v>0.02</v>
      </c>
      <c r="Q90" s="30">
        <f>IF(Q$13&lt;=alternative_projection_initial_period,VLOOKUP(Data!P78,alternative_projection,3,TRUE),VLOOKUP(Data!P78,original_projection,3,TRUE))</f>
        <v>0.02</v>
      </c>
      <c r="R90" s="30">
        <f>IF(R$13&lt;=alternative_projection_initial_period,VLOOKUP(Data!Q78,alternative_projection,3,TRUE),VLOOKUP(Data!Q78,original_projection,3,TRUE))</f>
        <v>0.04</v>
      </c>
      <c r="S90" s="30">
        <f>IF(S$13&lt;=alternative_projection_initial_period,VLOOKUP(Data!R78,alternative_projection,3,TRUE),VLOOKUP(Data!R78,original_projection,3,TRUE))</f>
        <v>0.04</v>
      </c>
      <c r="T90" s="30">
        <f>IF(T$13&lt;=alternative_projection_initial_period,VLOOKUP(Data!S78,alternative_projection,3,TRUE),VLOOKUP(Data!S78,original_projection,3,TRUE))</f>
        <v>-0.02</v>
      </c>
      <c r="U90" s="30">
        <f>IF(U$13&lt;=alternative_projection_initial_period,VLOOKUP(Data!T78,alternative_projection,3,TRUE),VLOOKUP(Data!T78,original_projection,3,TRUE))</f>
        <v>-0.01</v>
      </c>
      <c r="V90" s="30">
        <f>IF(V$13&lt;=alternative_projection_initial_period,VLOOKUP(Data!U78,alternative_projection,3,TRUE),VLOOKUP(Data!U78,original_projection,3,TRUE))</f>
        <v>-0.01</v>
      </c>
      <c r="X90">
        <f t="shared" si="79"/>
        <v>76</v>
      </c>
      <c r="Z90" s="31">
        <f t="shared" si="73"/>
        <v>2500000</v>
      </c>
      <c r="AA90" s="28">
        <f t="shared" ref="AA90:AT90" si="89">Z90*(1+C90)*(1-$AA$9)</f>
        <v>2362941.7314388473</v>
      </c>
      <c r="AB90" s="28">
        <f t="shared" si="89"/>
        <v>2233397.4504700871</v>
      </c>
      <c r="AC90" s="28">
        <f t="shared" si="89"/>
        <v>2242889.9164070804</v>
      </c>
      <c r="AD90" s="28">
        <f t="shared" si="89"/>
        <v>2296587.8790840604</v>
      </c>
      <c r="AE90" s="28">
        <f t="shared" si="89"/>
        <v>2306348.9192468529</v>
      </c>
      <c r="AF90" s="28">
        <f t="shared" si="89"/>
        <v>2270736.711894697</v>
      </c>
      <c r="AG90" s="28">
        <f t="shared" si="89"/>
        <v>2280387.8784996392</v>
      </c>
      <c r="AH90" s="28">
        <f t="shared" si="89"/>
        <v>2290080.0648389915</v>
      </c>
      <c r="AI90" s="28">
        <f t="shared" si="89"/>
        <v>2254719.0639767642</v>
      </c>
      <c r="AJ90" s="28">
        <f t="shared" si="89"/>
        <v>2219904.0703922636</v>
      </c>
      <c r="AK90" s="28">
        <f t="shared" si="89"/>
        <v>2141914.120152676</v>
      </c>
      <c r="AL90" s="28">
        <f t="shared" si="89"/>
        <v>2066664.1226973089</v>
      </c>
      <c r="AM90" s="28">
        <f t="shared" si="89"/>
        <v>2034752.8751620522</v>
      </c>
      <c r="AN90" s="28">
        <f t="shared" si="89"/>
        <v>2043401.0548013768</v>
      </c>
      <c r="AO90" s="28">
        <f t="shared" si="89"/>
        <v>2052085.991243941</v>
      </c>
      <c r="AP90" s="28">
        <f t="shared" si="89"/>
        <v>2101215.8375915899</v>
      </c>
      <c r="AQ90" s="28">
        <f t="shared" si="89"/>
        <v>2151521.922075673</v>
      </c>
      <c r="AR90" s="28">
        <f t="shared" si="89"/>
        <v>2075934.3821094017</v>
      </c>
      <c r="AS90" s="28">
        <f t="shared" si="89"/>
        <v>2023441.1930761968</v>
      </c>
      <c r="AT90" s="28">
        <f t="shared" si="89"/>
        <v>1972275.374945764</v>
      </c>
      <c r="AU90" s="19"/>
      <c r="AV90" s="27">
        <f t="shared" si="77"/>
        <v>30</v>
      </c>
      <c r="AW90" s="19"/>
      <c r="AX90" s="46">
        <f t="shared" si="75"/>
        <v>328119.90347686596</v>
      </c>
    </row>
    <row r="91" spans="1:50" x14ac:dyDescent="0.2">
      <c r="A91">
        <f t="shared" si="78"/>
        <v>77</v>
      </c>
      <c r="C91" s="30">
        <f>IF(C$13&lt;=alternative_projection_initial_period,VLOOKUP(Data!B79,alternative_projection,3,TRUE),VLOOKUP(Data!B79,original_projection,3,TRUE))</f>
        <v>-0.04</v>
      </c>
      <c r="D91" s="30">
        <f>IF(D$13&lt;=alternative_projection_initial_period,VLOOKUP(Data!C79,alternative_projection,3,TRUE),VLOOKUP(Data!C79,original_projection,3,TRUE))</f>
        <v>0.1</v>
      </c>
      <c r="E91" s="30">
        <f>IF(E$13&lt;=alternative_projection_initial_period,VLOOKUP(Data!D79,alternative_projection,3,TRUE),VLOOKUP(Data!D79,original_projection,3,TRUE))</f>
        <v>0.02</v>
      </c>
      <c r="F91" s="30">
        <f>IF(F$13&lt;=alternative_projection_initial_period,VLOOKUP(Data!E79,alternative_projection,3,TRUE),VLOOKUP(Data!E79,original_projection,3,TRUE))</f>
        <v>0.04</v>
      </c>
      <c r="G91" s="30">
        <f>IF(G$13&lt;=alternative_projection_initial_period,VLOOKUP(Data!F79,alternative_projection,3,TRUE),VLOOKUP(Data!F79,original_projection,3,TRUE))</f>
        <v>0.1</v>
      </c>
      <c r="H91" s="30">
        <f>IF(H$13&lt;=alternative_projection_initial_period,VLOOKUP(Data!G79,alternative_projection,3,TRUE),VLOOKUP(Data!G79,original_projection,3,TRUE))</f>
        <v>-0.02</v>
      </c>
      <c r="I91" s="30">
        <f>IF(I$13&lt;=alternative_projection_initial_period,VLOOKUP(Data!H79,alternative_projection,3,TRUE),VLOOKUP(Data!H79,original_projection,3,TRUE))</f>
        <v>-0.01</v>
      </c>
      <c r="J91" s="30">
        <f>IF(J$13&lt;=alternative_projection_initial_period,VLOOKUP(Data!I79,alternative_projection,3,TRUE),VLOOKUP(Data!I79,original_projection,3,TRUE))</f>
        <v>-0.01</v>
      </c>
      <c r="K91" s="30">
        <f>IF(K$13&lt;=alternative_projection_initial_period,VLOOKUP(Data!J79,alternative_projection,3,TRUE),VLOOKUP(Data!J79,original_projection,3,TRUE))</f>
        <v>0.04</v>
      </c>
      <c r="L91" s="30">
        <f>IF(L$13&lt;=alternative_projection_initial_period,VLOOKUP(Data!K79,alternative_projection,3,TRUE),VLOOKUP(Data!K79,original_projection,3,TRUE))</f>
        <v>0.04</v>
      </c>
      <c r="M91" s="30">
        <f>IF(M$13&lt;=alternative_projection_initial_period,VLOOKUP(Data!L79,alternative_projection,3,TRUE),VLOOKUP(Data!L79,original_projection,3,TRUE))</f>
        <v>-0.02</v>
      </c>
      <c r="N91" s="30">
        <f>IF(N$13&lt;=alternative_projection_initial_period,VLOOKUP(Data!M79,alternative_projection,3,TRUE),VLOOKUP(Data!M79,original_projection,3,TRUE))</f>
        <v>0</v>
      </c>
      <c r="O91" s="30">
        <f>IF(O$13&lt;=alternative_projection_initial_period,VLOOKUP(Data!N79,alternative_projection,3,TRUE),VLOOKUP(Data!N79,original_projection,3,TRUE))</f>
        <v>0</v>
      </c>
      <c r="P91" s="30">
        <f>IF(P$13&lt;=alternative_projection_initial_period,VLOOKUP(Data!O79,alternative_projection,3,TRUE),VLOOKUP(Data!O79,original_projection,3,TRUE))</f>
        <v>0.02</v>
      </c>
      <c r="Q91" s="30">
        <f>IF(Q$13&lt;=alternative_projection_initial_period,VLOOKUP(Data!P79,alternative_projection,3,TRUE),VLOOKUP(Data!P79,original_projection,3,TRUE))</f>
        <v>0.04</v>
      </c>
      <c r="R91" s="30">
        <f>IF(R$13&lt;=alternative_projection_initial_period,VLOOKUP(Data!Q79,alternative_projection,3,TRUE),VLOOKUP(Data!Q79,original_projection,3,TRUE))</f>
        <v>0.02</v>
      </c>
      <c r="S91" s="30">
        <f>IF(S$13&lt;=alternative_projection_initial_period,VLOOKUP(Data!R79,alternative_projection,3,TRUE),VLOOKUP(Data!R79,original_projection,3,TRUE))</f>
        <v>0</v>
      </c>
      <c r="T91" s="30">
        <f>IF(T$13&lt;=alternative_projection_initial_period,VLOOKUP(Data!S79,alternative_projection,3,TRUE),VLOOKUP(Data!S79,original_projection,3,TRUE))</f>
        <v>-0.02</v>
      </c>
      <c r="U91" s="30">
        <f>IF(U$13&lt;=alternative_projection_initial_period,VLOOKUP(Data!T79,alternative_projection,3,TRUE),VLOOKUP(Data!T79,original_projection,3,TRUE))</f>
        <v>-0.02</v>
      </c>
      <c r="V91" s="30">
        <f>IF(V$13&lt;=alternative_projection_initial_period,VLOOKUP(Data!U79,alternative_projection,3,TRUE),VLOOKUP(Data!U79,original_projection,3,TRUE))</f>
        <v>0.02</v>
      </c>
      <c r="X91">
        <f t="shared" si="79"/>
        <v>77</v>
      </c>
      <c r="Z91" s="31">
        <f t="shared" si="73"/>
        <v>2500000</v>
      </c>
      <c r="AA91" s="28">
        <f t="shared" ref="AA91:AT91" si="90">Z91*(1+C91)*(1-$AA$9)</f>
        <v>2362941.7314388473</v>
      </c>
      <c r="AB91" s="28">
        <f t="shared" si="90"/>
        <v>2559101.2453303081</v>
      </c>
      <c r="AC91" s="28">
        <f t="shared" si="90"/>
        <v>2569978.0292164464</v>
      </c>
      <c r="AD91" s="28">
        <f t="shared" si="90"/>
        <v>2631506.9447838198</v>
      </c>
      <c r="AE91" s="28">
        <f t="shared" si="90"/>
        <v>2849961.3891837141</v>
      </c>
      <c r="AF91" s="28">
        <f t="shared" si="90"/>
        <v>2749836.1856257478</v>
      </c>
      <c r="AG91" s="28">
        <f t="shared" si="90"/>
        <v>2680302.354524726</v>
      </c>
      <c r="AH91" s="28">
        <f t="shared" si="90"/>
        <v>2612526.7931318632</v>
      </c>
      <c r="AI91" s="28">
        <f t="shared" si="90"/>
        <v>2675074.3863971331</v>
      </c>
      <c r="AJ91" s="28">
        <f t="shared" si="90"/>
        <v>2739119.457672413</v>
      </c>
      <c r="AK91" s="28">
        <f t="shared" si="90"/>
        <v>2642888.3668548674</v>
      </c>
      <c r="AL91" s="28">
        <f t="shared" si="90"/>
        <v>2602079.672323178</v>
      </c>
      <c r="AM91" s="28">
        <f t="shared" si="90"/>
        <v>2561901.1026088162</v>
      </c>
      <c r="AN91" s="28">
        <f t="shared" si="90"/>
        <v>2572789.7865487663</v>
      </c>
      <c r="AO91" s="28">
        <f t="shared" si="90"/>
        <v>2634386.019570814</v>
      </c>
      <c r="AP91" s="28">
        <f t="shared" si="90"/>
        <v>2645582.7815042548</v>
      </c>
      <c r="AQ91" s="28">
        <f t="shared" si="90"/>
        <v>2604732.4826635271</v>
      </c>
      <c r="AR91" s="28">
        <f t="shared" si="90"/>
        <v>2513222.6920289844</v>
      </c>
      <c r="AS91" s="28">
        <f t="shared" si="90"/>
        <v>2424927.8349193675</v>
      </c>
      <c r="AT91" s="28">
        <f t="shared" si="90"/>
        <v>2435234.3501649159</v>
      </c>
      <c r="AU91" s="19"/>
      <c r="AV91" s="27">
        <f t="shared" si="77"/>
        <v>153</v>
      </c>
      <c r="AW91" s="19"/>
      <c r="AX91" s="46">
        <f t="shared" si="75"/>
        <v>393461.66453268891</v>
      </c>
    </row>
    <row r="92" spans="1:50" x14ac:dyDescent="0.2">
      <c r="A92">
        <f t="shared" si="78"/>
        <v>78</v>
      </c>
      <c r="C92" s="30">
        <f>IF(C$13&lt;=alternative_projection_initial_period,VLOOKUP(Data!B80,alternative_projection,3,TRUE),VLOOKUP(Data!B80,original_projection,3,TRUE))</f>
        <v>0.02</v>
      </c>
      <c r="D92" s="30">
        <f>IF(D$13&lt;=alternative_projection_initial_period,VLOOKUP(Data!C80,alternative_projection,3,TRUE),VLOOKUP(Data!C80,original_projection,3,TRUE))</f>
        <v>0.04</v>
      </c>
      <c r="E92" s="30">
        <f>IF(E$13&lt;=alternative_projection_initial_period,VLOOKUP(Data!D80,alternative_projection,3,TRUE),VLOOKUP(Data!D80,original_projection,3,TRUE))</f>
        <v>0.04</v>
      </c>
      <c r="F92" s="30">
        <f>IF(F$13&lt;=alternative_projection_initial_period,VLOOKUP(Data!E80,alternative_projection,3,TRUE),VLOOKUP(Data!E80,original_projection,3,TRUE))</f>
        <v>0.04</v>
      </c>
      <c r="G92" s="30">
        <f>IF(G$13&lt;=alternative_projection_initial_period,VLOOKUP(Data!F80,alternative_projection,3,TRUE),VLOOKUP(Data!F80,original_projection,3,TRUE))</f>
        <v>0</v>
      </c>
      <c r="H92" s="30">
        <f>IF(H$13&lt;=alternative_projection_initial_period,VLOOKUP(Data!G80,alternative_projection,3,TRUE),VLOOKUP(Data!G80,original_projection,3,TRUE))</f>
        <v>0.04</v>
      </c>
      <c r="I92" s="30">
        <f>IF(I$13&lt;=alternative_projection_initial_period,VLOOKUP(Data!H80,alternative_projection,3,TRUE),VLOOKUP(Data!H80,original_projection,3,TRUE))</f>
        <v>-0.02</v>
      </c>
      <c r="J92" s="30">
        <f>IF(J$13&lt;=alternative_projection_initial_period,VLOOKUP(Data!I80,alternative_projection,3,TRUE),VLOOKUP(Data!I80,original_projection,3,TRUE))</f>
        <v>0</v>
      </c>
      <c r="K92" s="30">
        <f>IF(K$13&lt;=alternative_projection_initial_period,VLOOKUP(Data!J80,alternative_projection,3,TRUE),VLOOKUP(Data!J80,original_projection,3,TRUE))</f>
        <v>0</v>
      </c>
      <c r="L92" s="30">
        <f>IF(L$13&lt;=alternative_projection_initial_period,VLOOKUP(Data!K80,alternative_projection,3,TRUE),VLOOKUP(Data!K80,original_projection,3,TRUE))</f>
        <v>0.02</v>
      </c>
      <c r="M92" s="30">
        <f>IF(M$13&lt;=alternative_projection_initial_period,VLOOKUP(Data!L80,alternative_projection,3,TRUE),VLOOKUP(Data!L80,original_projection,3,TRUE))</f>
        <v>-0.01</v>
      </c>
      <c r="N92" s="30">
        <f>IF(N$13&lt;=alternative_projection_initial_period,VLOOKUP(Data!M80,alternative_projection,3,TRUE),VLOOKUP(Data!M80,original_projection,3,TRUE))</f>
        <v>-0.01</v>
      </c>
      <c r="O92" s="30">
        <f>IF(O$13&lt;=alternative_projection_initial_period,VLOOKUP(Data!N80,alternative_projection,3,TRUE),VLOOKUP(Data!N80,original_projection,3,TRUE))</f>
        <v>-0.01</v>
      </c>
      <c r="P92" s="30">
        <f>IF(P$13&lt;=alternative_projection_initial_period,VLOOKUP(Data!O80,alternative_projection,3,TRUE),VLOOKUP(Data!O80,original_projection,3,TRUE))</f>
        <v>-0.02</v>
      </c>
      <c r="Q92" s="30">
        <f>IF(Q$13&lt;=alternative_projection_initial_period,VLOOKUP(Data!P80,alternative_projection,3,TRUE),VLOOKUP(Data!P80,original_projection,3,TRUE))</f>
        <v>-0.02</v>
      </c>
      <c r="R92" s="30">
        <f>IF(R$13&lt;=alternative_projection_initial_period,VLOOKUP(Data!Q80,alternative_projection,3,TRUE),VLOOKUP(Data!Q80,original_projection,3,TRUE))</f>
        <v>0</v>
      </c>
      <c r="S92" s="30">
        <f>IF(S$13&lt;=alternative_projection_initial_period,VLOOKUP(Data!R80,alternative_projection,3,TRUE),VLOOKUP(Data!R80,original_projection,3,TRUE))</f>
        <v>0.04</v>
      </c>
      <c r="T92" s="30">
        <f>IF(T$13&lt;=alternative_projection_initial_period,VLOOKUP(Data!S80,alternative_projection,3,TRUE),VLOOKUP(Data!S80,original_projection,3,TRUE))</f>
        <v>-0.02</v>
      </c>
      <c r="U92" s="30">
        <f>IF(U$13&lt;=alternative_projection_initial_period,VLOOKUP(Data!T80,alternative_projection,3,TRUE),VLOOKUP(Data!T80,original_projection,3,TRUE))</f>
        <v>-0.01</v>
      </c>
      <c r="V92" s="30">
        <f>IF(V$13&lt;=alternative_projection_initial_period,VLOOKUP(Data!U80,alternative_projection,3,TRUE),VLOOKUP(Data!U80,original_projection,3,TRUE))</f>
        <v>-0.02</v>
      </c>
      <c r="X92">
        <f t="shared" si="79"/>
        <v>78</v>
      </c>
      <c r="Z92" s="31">
        <f t="shared" si="73"/>
        <v>2500000</v>
      </c>
      <c r="AA92" s="28">
        <f t="shared" ref="AA92:AT92" si="91">Z92*(1+C92)*(1-$AA$9)</f>
        <v>2510625.5896537751</v>
      </c>
      <c r="AB92" s="28">
        <f t="shared" si="91"/>
        <v>2570733.5237181731</v>
      </c>
      <c r="AC92" s="28">
        <f t="shared" si="91"/>
        <v>2632280.5268944204</v>
      </c>
      <c r="AD92" s="28">
        <f t="shared" si="91"/>
        <v>2695301.0525361542</v>
      </c>
      <c r="AE92" s="28">
        <f t="shared" si="91"/>
        <v>2653683.0565953031</v>
      </c>
      <c r="AF92" s="28">
        <f t="shared" si="91"/>
        <v>2717215.9891245365</v>
      </c>
      <c r="AG92" s="28">
        <f t="shared" si="91"/>
        <v>2621754.4137310609</v>
      </c>
      <c r="AH92" s="28">
        <f t="shared" si="91"/>
        <v>2581272.0474121305</v>
      </c>
      <c r="AI92" s="28">
        <f t="shared" si="91"/>
        <v>2541414.7670944659</v>
      </c>
      <c r="AJ92" s="28">
        <f t="shared" si="91"/>
        <v>2552216.379276542</v>
      </c>
      <c r="AK92" s="28">
        <f t="shared" si="91"/>
        <v>2487679.668479898</v>
      </c>
      <c r="AL92" s="28">
        <f t="shared" si="91"/>
        <v>2424774.8675300321</v>
      </c>
      <c r="AM92" s="28">
        <f t="shared" si="91"/>
        <v>2363460.7110802112</v>
      </c>
      <c r="AN92" s="28">
        <f t="shared" si="91"/>
        <v>2280427.3108045883</v>
      </c>
      <c r="AO92" s="28">
        <f t="shared" si="91"/>
        <v>2200311.0504369866</v>
      </c>
      <c r="AP92" s="28">
        <f t="shared" si="91"/>
        <v>2166336.1680098339</v>
      </c>
      <c r="AQ92" s="28">
        <f t="shared" si="91"/>
        <v>2218201.3254768266</v>
      </c>
      <c r="AR92" s="28">
        <f t="shared" si="91"/>
        <v>2140271.1962867146</v>
      </c>
      <c r="AS92" s="28">
        <f t="shared" si="91"/>
        <v>2086151.1520997493</v>
      </c>
      <c r="AT92" s="28">
        <f t="shared" si="91"/>
        <v>2012860.2262825053</v>
      </c>
      <c r="AU92" s="19"/>
      <c r="AV92" s="27">
        <f t="shared" si="77"/>
        <v>43</v>
      </c>
      <c r="AW92" s="19"/>
      <c r="AX92" s="46">
        <f t="shared" si="75"/>
        <v>366173.58455307735</v>
      </c>
    </row>
    <row r="93" spans="1:50" x14ac:dyDescent="0.2">
      <c r="A93">
        <f t="shared" si="78"/>
        <v>79</v>
      </c>
      <c r="C93" s="30">
        <f>IF(C$13&lt;=alternative_projection_initial_period,VLOOKUP(Data!B81,alternative_projection,3,TRUE),VLOOKUP(Data!B81,original_projection,3,TRUE))</f>
        <v>0</v>
      </c>
      <c r="D93" s="30">
        <f>IF(D$13&lt;=alternative_projection_initial_period,VLOOKUP(Data!C81,alternative_projection,3,TRUE),VLOOKUP(Data!C81,original_projection,3,TRUE))</f>
        <v>0.04</v>
      </c>
      <c r="E93" s="30">
        <f>IF(E$13&lt;=alternative_projection_initial_period,VLOOKUP(Data!D81,alternative_projection,3,TRUE),VLOOKUP(Data!D81,original_projection,3,TRUE))</f>
        <v>0.1</v>
      </c>
      <c r="F93" s="30">
        <f>IF(F$13&lt;=alternative_projection_initial_period,VLOOKUP(Data!E81,alternative_projection,3,TRUE),VLOOKUP(Data!E81,original_projection,3,TRUE))</f>
        <v>0.02</v>
      </c>
      <c r="G93" s="30">
        <f>IF(G$13&lt;=alternative_projection_initial_period,VLOOKUP(Data!F81,alternative_projection,3,TRUE),VLOOKUP(Data!F81,original_projection,3,TRUE))</f>
        <v>0.02</v>
      </c>
      <c r="H93" s="30">
        <f>IF(H$13&lt;=alternative_projection_initial_period,VLOOKUP(Data!G81,alternative_projection,3,TRUE),VLOOKUP(Data!G81,original_projection,3,TRUE))</f>
        <v>0</v>
      </c>
      <c r="I93" s="30">
        <f>IF(I$13&lt;=alternative_projection_initial_period,VLOOKUP(Data!H81,alternative_projection,3,TRUE),VLOOKUP(Data!H81,original_projection,3,TRUE))</f>
        <v>-0.01</v>
      </c>
      <c r="J93" s="30">
        <f>IF(J$13&lt;=alternative_projection_initial_period,VLOOKUP(Data!I81,alternative_projection,3,TRUE),VLOOKUP(Data!I81,original_projection,3,TRUE))</f>
        <v>-0.01</v>
      </c>
      <c r="K93" s="30">
        <f>IF(K$13&lt;=alternative_projection_initial_period,VLOOKUP(Data!J81,alternative_projection,3,TRUE),VLOOKUP(Data!J81,original_projection,3,TRUE))</f>
        <v>0</v>
      </c>
      <c r="L93" s="30">
        <f>IF(L$13&lt;=alternative_projection_initial_period,VLOOKUP(Data!K81,alternative_projection,3,TRUE),VLOOKUP(Data!K81,original_projection,3,TRUE))</f>
        <v>0</v>
      </c>
      <c r="M93" s="30">
        <f>IF(M$13&lt;=alternative_projection_initial_period,VLOOKUP(Data!L81,alternative_projection,3,TRUE),VLOOKUP(Data!L81,original_projection,3,TRUE))</f>
        <v>0</v>
      </c>
      <c r="N93" s="30">
        <f>IF(N$13&lt;=alternative_projection_initial_period,VLOOKUP(Data!M81,alternative_projection,3,TRUE),VLOOKUP(Data!M81,original_projection,3,TRUE))</f>
        <v>0.04</v>
      </c>
      <c r="O93" s="30">
        <f>IF(O$13&lt;=alternative_projection_initial_period,VLOOKUP(Data!N81,alternative_projection,3,TRUE),VLOOKUP(Data!N81,original_projection,3,TRUE))</f>
        <v>-0.02</v>
      </c>
      <c r="P93" s="30">
        <f>IF(P$13&lt;=alternative_projection_initial_period,VLOOKUP(Data!O81,alternative_projection,3,TRUE),VLOOKUP(Data!O81,original_projection,3,TRUE))</f>
        <v>-0.01</v>
      </c>
      <c r="Q93" s="30">
        <f>IF(Q$13&lt;=alternative_projection_initial_period,VLOOKUP(Data!P81,alternative_projection,3,TRUE),VLOOKUP(Data!P81,original_projection,3,TRUE))</f>
        <v>0.02</v>
      </c>
      <c r="R93" s="30">
        <f>IF(R$13&lt;=alternative_projection_initial_period,VLOOKUP(Data!Q81,alternative_projection,3,TRUE),VLOOKUP(Data!Q81,original_projection,3,TRUE))</f>
        <v>-0.02</v>
      </c>
      <c r="S93" s="30">
        <f>IF(S$13&lt;=alternative_projection_initial_period,VLOOKUP(Data!R81,alternative_projection,3,TRUE),VLOOKUP(Data!R81,original_projection,3,TRUE))</f>
        <v>0</v>
      </c>
      <c r="T93" s="30">
        <f>IF(T$13&lt;=alternative_projection_initial_period,VLOOKUP(Data!S81,alternative_projection,3,TRUE),VLOOKUP(Data!S81,original_projection,3,TRUE))</f>
        <v>0</v>
      </c>
      <c r="U93" s="30">
        <f>IF(U$13&lt;=alternative_projection_initial_period,VLOOKUP(Data!T81,alternative_projection,3,TRUE),VLOOKUP(Data!T81,original_projection,3,TRUE))</f>
        <v>-0.01</v>
      </c>
      <c r="V93" s="30">
        <f>IF(V$13&lt;=alternative_projection_initial_period,VLOOKUP(Data!U81,alternative_projection,3,TRUE),VLOOKUP(Data!U81,original_projection,3,TRUE))</f>
        <v>0.02</v>
      </c>
      <c r="X93">
        <f t="shared" si="79"/>
        <v>79</v>
      </c>
      <c r="Z93" s="31">
        <f t="shared" si="73"/>
        <v>2500000</v>
      </c>
      <c r="AA93" s="28">
        <f t="shared" ref="AA93:AT93" si="92">Z93*(1+C93)*(1-$AA$9)</f>
        <v>2461397.6369154658</v>
      </c>
      <c r="AB93" s="28">
        <f t="shared" si="92"/>
        <v>2520326.9840374244</v>
      </c>
      <c r="AC93" s="28">
        <f t="shared" si="92"/>
        <v>2729551.8284161598</v>
      </c>
      <c r="AD93" s="28">
        <f t="shared" si="92"/>
        <v>2741153.0674831443</v>
      </c>
      <c r="AE93" s="28">
        <f t="shared" si="92"/>
        <v>2752803.6145524494</v>
      </c>
      <c r="AF93" s="28">
        <f t="shared" si="92"/>
        <v>2710297.724700701</v>
      </c>
      <c r="AG93" s="28">
        <f t="shared" si="92"/>
        <v>2641763.6843066048</v>
      </c>
      <c r="AH93" s="28">
        <f t="shared" si="92"/>
        <v>2574962.6323771831</v>
      </c>
      <c r="AI93" s="28">
        <f t="shared" si="92"/>
        <v>2535202.7753915302</v>
      </c>
      <c r="AJ93" s="28">
        <f t="shared" si="92"/>
        <v>2496056.8481800971</v>
      </c>
      <c r="AK93" s="28">
        <f t="shared" si="92"/>
        <v>2457515.3710868624</v>
      </c>
      <c r="AL93" s="28">
        <f t="shared" si="92"/>
        <v>2516351.7712638811</v>
      </c>
      <c r="AM93" s="28">
        <f t="shared" si="92"/>
        <v>2427946.9829472895</v>
      </c>
      <c r="AN93" s="28">
        <f t="shared" si="92"/>
        <v>2366552.6146874675</v>
      </c>
      <c r="AO93" s="28">
        <f t="shared" si="92"/>
        <v>2376611.0214785626</v>
      </c>
      <c r="AP93" s="28">
        <f t="shared" si="92"/>
        <v>2293115.6228367575</v>
      </c>
      <c r="AQ93" s="28">
        <f t="shared" si="92"/>
        <v>2257707.7500897325</v>
      </c>
      <c r="AR93" s="28">
        <f t="shared" si="92"/>
        <v>2222846.6083666403</v>
      </c>
      <c r="AS93" s="28">
        <f t="shared" si="92"/>
        <v>2166638.5180674456</v>
      </c>
      <c r="AT93" s="28">
        <f t="shared" si="92"/>
        <v>2175847.2427958651</v>
      </c>
      <c r="AU93" s="19"/>
      <c r="AV93" s="27">
        <f t="shared" si="77"/>
        <v>85</v>
      </c>
      <c r="AW93" s="19"/>
      <c r="AX93" s="46">
        <f t="shared" si="75"/>
        <v>373486.02241799439</v>
      </c>
    </row>
    <row r="94" spans="1:50" x14ac:dyDescent="0.2">
      <c r="A94">
        <f t="shared" si="78"/>
        <v>80</v>
      </c>
      <c r="C94" s="30">
        <f>IF(C$13&lt;=alternative_projection_initial_period,VLOOKUP(Data!B82,alternative_projection,3,TRUE),VLOOKUP(Data!B82,original_projection,3,TRUE))</f>
        <v>0.1</v>
      </c>
      <c r="D94" s="30">
        <f>IF(D$13&lt;=alternative_projection_initial_period,VLOOKUP(Data!C82,alternative_projection,3,TRUE),VLOOKUP(Data!C82,original_projection,3,TRUE))</f>
        <v>0</v>
      </c>
      <c r="E94" s="30">
        <f>IF(E$13&lt;=alternative_projection_initial_period,VLOOKUP(Data!D82,alternative_projection,3,TRUE),VLOOKUP(Data!D82,original_projection,3,TRUE))</f>
        <v>0.02</v>
      </c>
      <c r="F94" s="30">
        <f>IF(F$13&lt;=alternative_projection_initial_period,VLOOKUP(Data!E82,alternative_projection,3,TRUE),VLOOKUP(Data!E82,original_projection,3,TRUE))</f>
        <v>0.1</v>
      </c>
      <c r="G94" s="30">
        <f>IF(G$13&lt;=alternative_projection_initial_period,VLOOKUP(Data!F82,alternative_projection,3,TRUE),VLOOKUP(Data!F82,original_projection,3,TRUE))</f>
        <v>0.1</v>
      </c>
      <c r="H94" s="30">
        <f>IF(H$13&lt;=alternative_projection_initial_period,VLOOKUP(Data!G82,alternative_projection,3,TRUE),VLOOKUP(Data!G82,original_projection,3,TRUE))</f>
        <v>-0.01</v>
      </c>
      <c r="I94" s="30">
        <f>IF(I$13&lt;=alternative_projection_initial_period,VLOOKUP(Data!H82,alternative_projection,3,TRUE),VLOOKUP(Data!H82,original_projection,3,TRUE))</f>
        <v>0.02</v>
      </c>
      <c r="J94" s="30">
        <f>IF(J$13&lt;=alternative_projection_initial_period,VLOOKUP(Data!I82,alternative_projection,3,TRUE),VLOOKUP(Data!I82,original_projection,3,TRUE))</f>
        <v>0.04</v>
      </c>
      <c r="K94" s="30">
        <f>IF(K$13&lt;=alternative_projection_initial_period,VLOOKUP(Data!J82,alternative_projection,3,TRUE),VLOOKUP(Data!J82,original_projection,3,TRUE))</f>
        <v>0.04</v>
      </c>
      <c r="L94" s="30">
        <f>IF(L$13&lt;=alternative_projection_initial_period,VLOOKUP(Data!K82,alternative_projection,3,TRUE),VLOOKUP(Data!K82,original_projection,3,TRUE))</f>
        <v>-0.01</v>
      </c>
      <c r="M94" s="30">
        <f>IF(M$13&lt;=alternative_projection_initial_period,VLOOKUP(Data!L82,alternative_projection,3,TRUE),VLOOKUP(Data!L82,original_projection,3,TRUE))</f>
        <v>0.02</v>
      </c>
      <c r="N94" s="30">
        <f>IF(N$13&lt;=alternative_projection_initial_period,VLOOKUP(Data!M82,alternative_projection,3,TRUE),VLOOKUP(Data!M82,original_projection,3,TRUE))</f>
        <v>-0.01</v>
      </c>
      <c r="O94" s="30">
        <f>IF(O$13&lt;=alternative_projection_initial_period,VLOOKUP(Data!N82,alternative_projection,3,TRUE),VLOOKUP(Data!N82,original_projection,3,TRUE))</f>
        <v>-0.01</v>
      </c>
      <c r="P94" s="30">
        <f>IF(P$13&lt;=alternative_projection_initial_period,VLOOKUP(Data!O82,alternative_projection,3,TRUE),VLOOKUP(Data!O82,original_projection,3,TRUE))</f>
        <v>0.02</v>
      </c>
      <c r="Q94" s="30">
        <f>IF(Q$13&lt;=alternative_projection_initial_period,VLOOKUP(Data!P82,alternative_projection,3,TRUE),VLOOKUP(Data!P82,original_projection,3,TRUE))</f>
        <v>-0.02</v>
      </c>
      <c r="R94" s="30">
        <f>IF(R$13&lt;=alternative_projection_initial_period,VLOOKUP(Data!Q82,alternative_projection,3,TRUE),VLOOKUP(Data!Q82,original_projection,3,TRUE))</f>
        <v>0.04</v>
      </c>
      <c r="S94" s="30">
        <f>IF(S$13&lt;=alternative_projection_initial_period,VLOOKUP(Data!R82,alternative_projection,3,TRUE),VLOOKUP(Data!R82,original_projection,3,TRUE))</f>
        <v>-0.02</v>
      </c>
      <c r="T94" s="30">
        <f>IF(T$13&lt;=alternative_projection_initial_period,VLOOKUP(Data!S82,alternative_projection,3,TRUE),VLOOKUP(Data!S82,original_projection,3,TRUE))</f>
        <v>-0.01</v>
      </c>
      <c r="U94" s="30">
        <f>IF(U$13&lt;=alternative_projection_initial_period,VLOOKUP(Data!T82,alternative_projection,3,TRUE),VLOOKUP(Data!T82,original_projection,3,TRUE))</f>
        <v>0.04</v>
      </c>
      <c r="V94" s="30">
        <f>IF(V$13&lt;=alternative_projection_initial_period,VLOOKUP(Data!U82,alternative_projection,3,TRUE),VLOOKUP(Data!U82,original_projection,3,TRUE))</f>
        <v>0</v>
      </c>
      <c r="X94">
        <f t="shared" si="79"/>
        <v>80</v>
      </c>
      <c r="Z94" s="31">
        <f t="shared" si="73"/>
        <v>2500000</v>
      </c>
      <c r="AA94" s="28">
        <f t="shared" ref="AA94:AT94" si="93">Z94*(1+C94)*(1-$AA$9)</f>
        <v>2707537.4006070122</v>
      </c>
      <c r="AB94" s="28">
        <f t="shared" si="93"/>
        <v>2665730.4638857371</v>
      </c>
      <c r="AC94" s="28">
        <f t="shared" si="93"/>
        <v>2677060.4471004643</v>
      </c>
      <c r="AD94" s="28">
        <f t="shared" si="93"/>
        <v>2899296.5136840953</v>
      </c>
      <c r="AE94" s="28">
        <f t="shared" si="93"/>
        <v>3139981.498499684</v>
      </c>
      <c r="AF94" s="28">
        <f t="shared" si="93"/>
        <v>3060582.2439847006</v>
      </c>
      <c r="AG94" s="28">
        <f t="shared" si="93"/>
        <v>3073590.4403951853</v>
      </c>
      <c r="AH94" s="28">
        <f t="shared" si="93"/>
        <v>3147176.5506832246</v>
      </c>
      <c r="AI94" s="28">
        <f t="shared" si="93"/>
        <v>3222524.4167199018</v>
      </c>
      <c r="AJ94" s="28">
        <f t="shared" si="93"/>
        <v>3141037.9377498357</v>
      </c>
      <c r="AK94" s="28">
        <f t="shared" si="93"/>
        <v>3154388.0898352233</v>
      </c>
      <c r="AL94" s="28">
        <f t="shared" si="93"/>
        <v>3074624.5425329446</v>
      </c>
      <c r="AM94" s="28">
        <f t="shared" si="93"/>
        <v>2996877.9390235823</v>
      </c>
      <c r="AN94" s="28">
        <f t="shared" si="93"/>
        <v>3009615.3771125888</v>
      </c>
      <c r="AO94" s="28">
        <f t="shared" si="93"/>
        <v>2903881.1894817548</v>
      </c>
      <c r="AP94" s="28">
        <f t="shared" si="93"/>
        <v>2973404.2198322443</v>
      </c>
      <c r="AQ94" s="28">
        <f t="shared" si="93"/>
        <v>2868942.2071535075</v>
      </c>
      <c r="AR94" s="28">
        <f t="shared" si="93"/>
        <v>2796396.5973773347</v>
      </c>
      <c r="AS94" s="28">
        <f t="shared" si="93"/>
        <v>2863346.2942918171</v>
      </c>
      <c r="AT94" s="28">
        <f t="shared" si="93"/>
        <v>2819133.5209762137</v>
      </c>
      <c r="AU94" s="19"/>
      <c r="AV94" s="27">
        <f t="shared" si="77"/>
        <v>186</v>
      </c>
      <c r="AW94" s="19"/>
      <c r="AX94" s="46">
        <f t="shared" si="75"/>
        <v>447318.34678282408</v>
      </c>
    </row>
    <row r="95" spans="1:50" x14ac:dyDescent="0.2">
      <c r="A95">
        <f t="shared" si="78"/>
        <v>81</v>
      </c>
      <c r="C95" s="30">
        <f>IF(C$13&lt;=alternative_projection_initial_period,VLOOKUP(Data!B83,alternative_projection,3,TRUE),VLOOKUP(Data!B83,original_projection,3,TRUE))</f>
        <v>0</v>
      </c>
      <c r="D95" s="30">
        <f>IF(D$13&lt;=alternative_projection_initial_period,VLOOKUP(Data!C83,alternative_projection,3,TRUE),VLOOKUP(Data!C83,original_projection,3,TRUE))</f>
        <v>0</v>
      </c>
      <c r="E95" s="30">
        <f>IF(E$13&lt;=alternative_projection_initial_period,VLOOKUP(Data!D83,alternative_projection,3,TRUE),VLOOKUP(Data!D83,original_projection,3,TRUE))</f>
        <v>0.04</v>
      </c>
      <c r="F95" s="30">
        <f>IF(F$13&lt;=alternative_projection_initial_period,VLOOKUP(Data!E83,alternative_projection,3,TRUE),VLOOKUP(Data!E83,original_projection,3,TRUE))</f>
        <v>0.02</v>
      </c>
      <c r="G95" s="30">
        <f>IF(G$13&lt;=alternative_projection_initial_period,VLOOKUP(Data!F83,alternative_projection,3,TRUE),VLOOKUP(Data!F83,original_projection,3,TRUE))</f>
        <v>-0.04</v>
      </c>
      <c r="H95" s="30">
        <f>IF(H$13&lt;=alternative_projection_initial_period,VLOOKUP(Data!G83,alternative_projection,3,TRUE),VLOOKUP(Data!G83,original_projection,3,TRUE))</f>
        <v>0.02</v>
      </c>
      <c r="I95" s="30">
        <f>IF(I$13&lt;=alternative_projection_initial_period,VLOOKUP(Data!H83,alternative_projection,3,TRUE),VLOOKUP(Data!H83,original_projection,3,TRUE))</f>
        <v>-0.02</v>
      </c>
      <c r="J95" s="30">
        <f>IF(J$13&lt;=alternative_projection_initial_period,VLOOKUP(Data!I83,alternative_projection,3,TRUE),VLOOKUP(Data!I83,original_projection,3,TRUE))</f>
        <v>-0.02</v>
      </c>
      <c r="K95" s="30">
        <f>IF(K$13&lt;=alternative_projection_initial_period,VLOOKUP(Data!J83,alternative_projection,3,TRUE),VLOOKUP(Data!J83,original_projection,3,TRUE))</f>
        <v>0.04</v>
      </c>
      <c r="L95" s="30">
        <f>IF(L$13&lt;=alternative_projection_initial_period,VLOOKUP(Data!K83,alternative_projection,3,TRUE),VLOOKUP(Data!K83,original_projection,3,TRUE))</f>
        <v>0</v>
      </c>
      <c r="M95" s="30">
        <f>IF(M$13&lt;=alternative_projection_initial_period,VLOOKUP(Data!L83,alternative_projection,3,TRUE),VLOOKUP(Data!L83,original_projection,3,TRUE))</f>
        <v>0</v>
      </c>
      <c r="N95" s="30">
        <f>IF(N$13&lt;=alternative_projection_initial_period,VLOOKUP(Data!M83,alternative_projection,3,TRUE),VLOOKUP(Data!M83,original_projection,3,TRUE))</f>
        <v>-0.02</v>
      </c>
      <c r="O95" s="30">
        <f>IF(O$13&lt;=alternative_projection_initial_period,VLOOKUP(Data!N83,alternative_projection,3,TRUE),VLOOKUP(Data!N83,original_projection,3,TRUE))</f>
        <v>0.02</v>
      </c>
      <c r="P95" s="30">
        <f>IF(P$13&lt;=alternative_projection_initial_period,VLOOKUP(Data!O83,alternative_projection,3,TRUE),VLOOKUP(Data!O83,original_projection,3,TRUE))</f>
        <v>0.04</v>
      </c>
      <c r="Q95" s="30">
        <f>IF(Q$13&lt;=alternative_projection_initial_period,VLOOKUP(Data!P83,alternative_projection,3,TRUE),VLOOKUP(Data!P83,original_projection,3,TRUE))</f>
        <v>-0.01</v>
      </c>
      <c r="R95" s="30">
        <f>IF(R$13&lt;=alternative_projection_initial_period,VLOOKUP(Data!Q83,alternative_projection,3,TRUE),VLOOKUP(Data!Q83,original_projection,3,TRUE))</f>
        <v>0.04</v>
      </c>
      <c r="S95" s="30">
        <f>IF(S$13&lt;=alternative_projection_initial_period,VLOOKUP(Data!R83,alternative_projection,3,TRUE),VLOOKUP(Data!R83,original_projection,3,TRUE))</f>
        <v>0.02</v>
      </c>
      <c r="T95" s="30">
        <f>IF(T$13&lt;=alternative_projection_initial_period,VLOOKUP(Data!S83,alternative_projection,3,TRUE),VLOOKUP(Data!S83,original_projection,3,TRUE))</f>
        <v>0.02</v>
      </c>
      <c r="U95" s="30">
        <f>IF(U$13&lt;=alternative_projection_initial_period,VLOOKUP(Data!T83,alternative_projection,3,TRUE),VLOOKUP(Data!T83,original_projection,3,TRUE))</f>
        <v>-0.02</v>
      </c>
      <c r="V95" s="30">
        <f>IF(V$13&lt;=alternative_projection_initial_period,VLOOKUP(Data!U83,alternative_projection,3,TRUE),VLOOKUP(Data!U83,original_projection,3,TRUE))</f>
        <v>0.04</v>
      </c>
      <c r="X95">
        <f t="shared" si="79"/>
        <v>81</v>
      </c>
      <c r="Z95" s="31">
        <f t="shared" si="73"/>
        <v>2500000</v>
      </c>
      <c r="AA95" s="28">
        <f t="shared" ref="AA95:AT95" si="94">Z95*(1+C95)*(1-$AA$9)</f>
        <v>2461397.6369154658</v>
      </c>
      <c r="AB95" s="28">
        <f t="shared" si="94"/>
        <v>2423391.3308052155</v>
      </c>
      <c r="AC95" s="28">
        <f t="shared" si="94"/>
        <v>2481410.7531055999</v>
      </c>
      <c r="AD95" s="28">
        <f t="shared" si="94"/>
        <v>2491957.3340755859</v>
      </c>
      <c r="AE95" s="28">
        <f t="shared" si="94"/>
        <v>2355339.9910609196</v>
      </c>
      <c r="AF95" s="28">
        <f t="shared" si="94"/>
        <v>2365350.7415569755</v>
      </c>
      <c r="AG95" s="28">
        <f t="shared" si="94"/>
        <v>2282250.940491877</v>
      </c>
      <c r="AH95" s="28">
        <f t="shared" si="94"/>
        <v>2202070.6121357237</v>
      </c>
      <c r="AI95" s="28">
        <f t="shared" si="94"/>
        <v>2254791.3028292553</v>
      </c>
      <c r="AJ95" s="28">
        <f t="shared" si="94"/>
        <v>2219975.1938085896</v>
      </c>
      <c r="AK95" s="28">
        <f t="shared" si="94"/>
        <v>2185696.6784205665</v>
      </c>
      <c r="AL95" s="28">
        <f t="shared" si="94"/>
        <v>2108908.5065971189</v>
      </c>
      <c r="AM95" s="28">
        <f t="shared" si="94"/>
        <v>2117871.8651605016</v>
      </c>
      <c r="AN95" s="28">
        <f t="shared" si="94"/>
        <v>2168576.7185454564</v>
      </c>
      <c r="AO95" s="28">
        <f t="shared" si="94"/>
        <v>2113740.9257570817</v>
      </c>
      <c r="AP95" s="28">
        <f t="shared" si="94"/>
        <v>2164346.8785993559</v>
      </c>
      <c r="AQ95" s="28">
        <f t="shared" si="94"/>
        <v>2173545.863319526</v>
      </c>
      <c r="AR95" s="28">
        <f t="shared" si="94"/>
        <v>2182783.9458944439</v>
      </c>
      <c r="AS95" s="28">
        <f t="shared" si="94"/>
        <v>2106098.1045580669</v>
      </c>
      <c r="AT95" s="28">
        <f t="shared" si="94"/>
        <v>2156521.077431289</v>
      </c>
      <c r="AU95" s="19"/>
      <c r="AV95" s="27">
        <f t="shared" si="77"/>
        <v>79</v>
      </c>
      <c r="AW95" s="19"/>
      <c r="AX95" s="46">
        <f t="shared" si="75"/>
        <v>340171.48413905752</v>
      </c>
    </row>
    <row r="96" spans="1:50" x14ac:dyDescent="0.2">
      <c r="A96">
        <f t="shared" si="78"/>
        <v>82</v>
      </c>
      <c r="C96" s="30">
        <f>IF(C$13&lt;=alternative_projection_initial_period,VLOOKUP(Data!B84,alternative_projection,3,TRUE),VLOOKUP(Data!B84,original_projection,3,TRUE))</f>
        <v>-0.04</v>
      </c>
      <c r="D96" s="30">
        <f>IF(D$13&lt;=alternative_projection_initial_period,VLOOKUP(Data!C84,alternative_projection,3,TRUE),VLOOKUP(Data!C84,original_projection,3,TRUE))</f>
        <v>0.02</v>
      </c>
      <c r="E96" s="30">
        <f>IF(E$13&lt;=alternative_projection_initial_period,VLOOKUP(Data!D84,alternative_projection,3,TRUE),VLOOKUP(Data!D84,original_projection,3,TRUE))</f>
        <v>0</v>
      </c>
      <c r="F96" s="30">
        <f>IF(F$13&lt;=alternative_projection_initial_period,VLOOKUP(Data!E84,alternative_projection,3,TRUE),VLOOKUP(Data!E84,original_projection,3,TRUE))</f>
        <v>-0.04</v>
      </c>
      <c r="G96" s="30">
        <f>IF(G$13&lt;=alternative_projection_initial_period,VLOOKUP(Data!F84,alternative_projection,3,TRUE),VLOOKUP(Data!F84,original_projection,3,TRUE))</f>
        <v>0.1</v>
      </c>
      <c r="H96" s="30">
        <f>IF(H$13&lt;=alternative_projection_initial_period,VLOOKUP(Data!G84,alternative_projection,3,TRUE),VLOOKUP(Data!G84,original_projection,3,TRUE))</f>
        <v>0</v>
      </c>
      <c r="I96" s="30">
        <f>IF(I$13&lt;=alternative_projection_initial_period,VLOOKUP(Data!H84,alternative_projection,3,TRUE),VLOOKUP(Data!H84,original_projection,3,TRUE))</f>
        <v>0.02</v>
      </c>
      <c r="J96" s="30">
        <f>IF(J$13&lt;=alternative_projection_initial_period,VLOOKUP(Data!I84,alternative_projection,3,TRUE),VLOOKUP(Data!I84,original_projection,3,TRUE))</f>
        <v>-0.01</v>
      </c>
      <c r="K96" s="30">
        <f>IF(K$13&lt;=alternative_projection_initial_period,VLOOKUP(Data!J84,alternative_projection,3,TRUE),VLOOKUP(Data!J84,original_projection,3,TRUE))</f>
        <v>0.02</v>
      </c>
      <c r="L96" s="30">
        <f>IF(L$13&lt;=alternative_projection_initial_period,VLOOKUP(Data!K84,alternative_projection,3,TRUE),VLOOKUP(Data!K84,original_projection,3,TRUE))</f>
        <v>0.02</v>
      </c>
      <c r="M96" s="30">
        <f>IF(M$13&lt;=alternative_projection_initial_period,VLOOKUP(Data!L84,alternative_projection,3,TRUE),VLOOKUP(Data!L84,original_projection,3,TRUE))</f>
        <v>0.02</v>
      </c>
      <c r="N96" s="30">
        <f>IF(N$13&lt;=alternative_projection_initial_period,VLOOKUP(Data!M84,alternative_projection,3,TRUE),VLOOKUP(Data!M84,original_projection,3,TRUE))</f>
        <v>0</v>
      </c>
      <c r="O96" s="30">
        <f>IF(O$13&lt;=alternative_projection_initial_period,VLOOKUP(Data!N84,alternative_projection,3,TRUE),VLOOKUP(Data!N84,original_projection,3,TRUE))</f>
        <v>-0.01</v>
      </c>
      <c r="P96" s="30">
        <f>IF(P$13&lt;=alternative_projection_initial_period,VLOOKUP(Data!O84,alternative_projection,3,TRUE),VLOOKUP(Data!O84,original_projection,3,TRUE))</f>
        <v>-0.02</v>
      </c>
      <c r="Q96" s="30">
        <f>IF(Q$13&lt;=alternative_projection_initial_period,VLOOKUP(Data!P84,alternative_projection,3,TRUE),VLOOKUP(Data!P84,original_projection,3,TRUE))</f>
        <v>0.02</v>
      </c>
      <c r="R96" s="30">
        <f>IF(R$13&lt;=alternative_projection_initial_period,VLOOKUP(Data!Q84,alternative_projection,3,TRUE),VLOOKUP(Data!Q84,original_projection,3,TRUE))</f>
        <v>0</v>
      </c>
      <c r="S96" s="30">
        <f>IF(S$13&lt;=alternative_projection_initial_period,VLOOKUP(Data!R84,alternative_projection,3,TRUE),VLOOKUP(Data!R84,original_projection,3,TRUE))</f>
        <v>-0.01</v>
      </c>
      <c r="T96" s="30">
        <f>IF(T$13&lt;=alternative_projection_initial_period,VLOOKUP(Data!S84,alternative_projection,3,TRUE),VLOOKUP(Data!S84,original_projection,3,TRUE))</f>
        <v>-0.01</v>
      </c>
      <c r="U96" s="30">
        <f>IF(U$13&lt;=alternative_projection_initial_period,VLOOKUP(Data!T84,alternative_projection,3,TRUE),VLOOKUP(Data!T84,original_projection,3,TRUE))</f>
        <v>-0.01</v>
      </c>
      <c r="V96" s="30">
        <f>IF(V$13&lt;=alternative_projection_initial_period,VLOOKUP(Data!U84,alternative_projection,3,TRUE),VLOOKUP(Data!U84,original_projection,3,TRUE))</f>
        <v>0.04</v>
      </c>
      <c r="X96">
        <f t="shared" si="79"/>
        <v>82</v>
      </c>
      <c r="Z96" s="31">
        <f t="shared" si="73"/>
        <v>2500000</v>
      </c>
      <c r="AA96" s="28">
        <f t="shared" ref="AA96:AT96" si="95">Z96*(1+C96)*(1-$AA$9)</f>
        <v>2362941.7314388473</v>
      </c>
      <c r="AB96" s="28">
        <f t="shared" si="95"/>
        <v>2372984.7911244673</v>
      </c>
      <c r="AC96" s="28">
        <f t="shared" si="95"/>
        <v>2336343.6629240415</v>
      </c>
      <c r="AD96" s="28">
        <f t="shared" si="95"/>
        <v>2208257.5760423653</v>
      </c>
      <c r="AE96" s="28">
        <f t="shared" si="95"/>
        <v>2391575.9909233954</v>
      </c>
      <c r="AF96" s="28">
        <f t="shared" si="95"/>
        <v>2354647.7970250435</v>
      </c>
      <c r="AG96" s="28">
        <f t="shared" si="95"/>
        <v>2364655.6055331849</v>
      </c>
      <c r="AH96" s="28">
        <f t="shared" si="95"/>
        <v>2304861.6569530033</v>
      </c>
      <c r="AI96" s="28">
        <f t="shared" si="95"/>
        <v>2314657.8626232045</v>
      </c>
      <c r="AJ96" s="28">
        <f t="shared" si="95"/>
        <v>2324495.7044780515</v>
      </c>
      <c r="AK96" s="28">
        <f t="shared" si="95"/>
        <v>2334375.3594811503</v>
      </c>
      <c r="AL96" s="28">
        <f t="shared" si="95"/>
        <v>2298330.3974002376</v>
      </c>
      <c r="AM96" s="28">
        <f t="shared" si="95"/>
        <v>2240213.5835687234</v>
      </c>
      <c r="AN96" s="28">
        <f t="shared" si="95"/>
        <v>2161510.1169465375</v>
      </c>
      <c r="AO96" s="28">
        <f t="shared" si="95"/>
        <v>2170697.0447606002</v>
      </c>
      <c r="AP96" s="28">
        <f t="shared" si="95"/>
        <v>2137179.4305732506</v>
      </c>
      <c r="AQ96" s="28">
        <f t="shared" si="95"/>
        <v>2083137.5664306267</v>
      </c>
      <c r="AR96" s="28">
        <f t="shared" si="95"/>
        <v>2030462.2338193427</v>
      </c>
      <c r="AS96" s="28">
        <f t="shared" si="95"/>
        <v>1979118.8778909352</v>
      </c>
      <c r="AT96" s="28">
        <f t="shared" si="95"/>
        <v>2026501.7881536633</v>
      </c>
      <c r="AU96" s="19"/>
      <c r="AV96" s="27">
        <f t="shared" si="77"/>
        <v>48</v>
      </c>
      <c r="AW96" s="19"/>
      <c r="AX96" s="46">
        <f t="shared" si="75"/>
        <v>338515.98572864488</v>
      </c>
    </row>
    <row r="97" spans="1:50" x14ac:dyDescent="0.2">
      <c r="A97">
        <f t="shared" si="78"/>
        <v>83</v>
      </c>
      <c r="C97" s="30">
        <f>IF(C$13&lt;=alternative_projection_initial_period,VLOOKUP(Data!B85,alternative_projection,3,TRUE),VLOOKUP(Data!B85,original_projection,3,TRUE))</f>
        <v>0.02</v>
      </c>
      <c r="D97" s="30">
        <f>IF(D$13&lt;=alternative_projection_initial_period,VLOOKUP(Data!C85,alternative_projection,3,TRUE),VLOOKUP(Data!C85,original_projection,3,TRUE))</f>
        <v>0.02</v>
      </c>
      <c r="E97" s="30">
        <f>IF(E$13&lt;=alternative_projection_initial_period,VLOOKUP(Data!D85,alternative_projection,3,TRUE),VLOOKUP(Data!D85,original_projection,3,TRUE))</f>
        <v>0.1</v>
      </c>
      <c r="F97" s="30">
        <f>IF(F$13&lt;=alternative_projection_initial_period,VLOOKUP(Data!E85,alternative_projection,3,TRUE),VLOOKUP(Data!E85,original_projection,3,TRUE))</f>
        <v>0</v>
      </c>
      <c r="G97" s="30">
        <f>IF(G$13&lt;=alternative_projection_initial_period,VLOOKUP(Data!F85,alternative_projection,3,TRUE),VLOOKUP(Data!F85,original_projection,3,TRUE))</f>
        <v>0.02</v>
      </c>
      <c r="H97" s="30">
        <f>IF(H$13&lt;=alternative_projection_initial_period,VLOOKUP(Data!G85,alternative_projection,3,TRUE),VLOOKUP(Data!G85,original_projection,3,TRUE))</f>
        <v>-0.01</v>
      </c>
      <c r="I97" s="30">
        <f>IF(I$13&lt;=alternative_projection_initial_period,VLOOKUP(Data!H85,alternative_projection,3,TRUE),VLOOKUP(Data!H85,original_projection,3,TRUE))</f>
        <v>0.04</v>
      </c>
      <c r="J97" s="30">
        <f>IF(J$13&lt;=alternative_projection_initial_period,VLOOKUP(Data!I85,alternative_projection,3,TRUE),VLOOKUP(Data!I85,original_projection,3,TRUE))</f>
        <v>-0.02</v>
      </c>
      <c r="K97" s="30">
        <f>IF(K$13&lt;=alternative_projection_initial_period,VLOOKUP(Data!J85,alternative_projection,3,TRUE),VLOOKUP(Data!J85,original_projection,3,TRUE))</f>
        <v>-0.01</v>
      </c>
      <c r="L97" s="30">
        <f>IF(L$13&lt;=alternative_projection_initial_period,VLOOKUP(Data!K85,alternative_projection,3,TRUE),VLOOKUP(Data!K85,original_projection,3,TRUE))</f>
        <v>0</v>
      </c>
      <c r="M97" s="30">
        <f>IF(M$13&lt;=alternative_projection_initial_period,VLOOKUP(Data!L85,alternative_projection,3,TRUE),VLOOKUP(Data!L85,original_projection,3,TRUE))</f>
        <v>0.02</v>
      </c>
      <c r="N97" s="30">
        <f>IF(N$13&lt;=alternative_projection_initial_period,VLOOKUP(Data!M85,alternative_projection,3,TRUE),VLOOKUP(Data!M85,original_projection,3,TRUE))</f>
        <v>0</v>
      </c>
      <c r="O97" s="30">
        <f>IF(O$13&lt;=alternative_projection_initial_period,VLOOKUP(Data!N85,alternative_projection,3,TRUE),VLOOKUP(Data!N85,original_projection,3,TRUE))</f>
        <v>0</v>
      </c>
      <c r="P97" s="30">
        <f>IF(P$13&lt;=alternative_projection_initial_period,VLOOKUP(Data!O85,alternative_projection,3,TRUE),VLOOKUP(Data!O85,original_projection,3,TRUE))</f>
        <v>0</v>
      </c>
      <c r="Q97" s="30">
        <f>IF(Q$13&lt;=alternative_projection_initial_period,VLOOKUP(Data!P85,alternative_projection,3,TRUE),VLOOKUP(Data!P85,original_projection,3,TRUE))</f>
        <v>0.02</v>
      </c>
      <c r="R97" s="30">
        <f>IF(R$13&lt;=alternative_projection_initial_period,VLOOKUP(Data!Q85,alternative_projection,3,TRUE),VLOOKUP(Data!Q85,original_projection,3,TRUE))</f>
        <v>0.04</v>
      </c>
      <c r="S97" s="30">
        <f>IF(S$13&lt;=alternative_projection_initial_period,VLOOKUP(Data!R85,alternative_projection,3,TRUE),VLOOKUP(Data!R85,original_projection,3,TRUE))</f>
        <v>0.02</v>
      </c>
      <c r="T97" s="30">
        <f>IF(T$13&lt;=alternative_projection_initial_period,VLOOKUP(Data!S85,alternative_projection,3,TRUE),VLOOKUP(Data!S85,original_projection,3,TRUE))</f>
        <v>0</v>
      </c>
      <c r="U97" s="30">
        <f>IF(U$13&lt;=alternative_projection_initial_period,VLOOKUP(Data!T85,alternative_projection,3,TRUE),VLOOKUP(Data!T85,original_projection,3,TRUE))</f>
        <v>0.04</v>
      </c>
      <c r="V97" s="30">
        <f>IF(V$13&lt;=alternative_projection_initial_period,VLOOKUP(Data!U85,alternative_projection,3,TRUE),VLOOKUP(Data!U85,original_projection,3,TRUE))</f>
        <v>0.04</v>
      </c>
      <c r="X97">
        <f t="shared" si="79"/>
        <v>83</v>
      </c>
      <c r="Z97" s="31">
        <f t="shared" si="73"/>
        <v>2500000</v>
      </c>
      <c r="AA97" s="28">
        <f t="shared" ref="AA97:AT97" si="96">Z97*(1+C97)*(1-$AA$9)</f>
        <v>2510625.5896537751</v>
      </c>
      <c r="AB97" s="28">
        <f t="shared" si="96"/>
        <v>2521296.3405697467</v>
      </c>
      <c r="AC97" s="28">
        <f t="shared" si="96"/>
        <v>2730601.6560424739</v>
      </c>
      <c r="AD97" s="28">
        <f t="shared" si="96"/>
        <v>2688438.585416161</v>
      </c>
      <c r="AE97" s="28">
        <f t="shared" si="96"/>
        <v>2699865.0835033641</v>
      </c>
      <c r="AF97" s="28">
        <f t="shared" si="96"/>
        <v>2631594.8484641998</v>
      </c>
      <c r="AG97" s="28">
        <f t="shared" si="96"/>
        <v>2694598.9579927367</v>
      </c>
      <c r="AH97" s="28">
        <f t="shared" si="96"/>
        <v>2599931.9669941738</v>
      </c>
      <c r="AI97" s="28">
        <f t="shared" si="96"/>
        <v>2534188.6942813736</v>
      </c>
      <c r="AJ97" s="28">
        <f t="shared" si="96"/>
        <v>2495058.4254408251</v>
      </c>
      <c r="AK97" s="28">
        <f t="shared" si="96"/>
        <v>2505663.0122371963</v>
      </c>
      <c r="AL97" s="28">
        <f t="shared" si="96"/>
        <v>2466973.2068908494</v>
      </c>
      <c r="AM97" s="28">
        <f t="shared" si="96"/>
        <v>2428880.8087099623</v>
      </c>
      <c r="AN97" s="28">
        <f t="shared" si="96"/>
        <v>2391376.5931632109</v>
      </c>
      <c r="AO97" s="28">
        <f t="shared" si="96"/>
        <v>2401540.5077178488</v>
      </c>
      <c r="AP97" s="28">
        <f t="shared" si="96"/>
        <v>2459036.7903518481</v>
      </c>
      <c r="AQ97" s="28">
        <f t="shared" si="96"/>
        <v>2469488.276702974</v>
      </c>
      <c r="AR97" s="28">
        <f t="shared" si="96"/>
        <v>2431357.0434668586</v>
      </c>
      <c r="AS97" s="28">
        <f t="shared" si="96"/>
        <v>2489567.176215433</v>
      </c>
      <c r="AT97" s="28">
        <f t="shared" si="96"/>
        <v>2549170.942023254</v>
      </c>
      <c r="AU97" s="19"/>
      <c r="AV97" s="27">
        <f t="shared" si="77"/>
        <v>170</v>
      </c>
      <c r="AW97" s="19"/>
      <c r="AX97" s="46">
        <f t="shared" si="75"/>
        <v>383117.79223555361</v>
      </c>
    </row>
    <row r="98" spans="1:50" x14ac:dyDescent="0.2">
      <c r="A98">
        <f t="shared" si="78"/>
        <v>84</v>
      </c>
      <c r="C98" s="30">
        <f>IF(C$13&lt;=alternative_projection_initial_period,VLOOKUP(Data!B86,alternative_projection,3,TRUE),VLOOKUP(Data!B86,original_projection,3,TRUE))</f>
        <v>0.02</v>
      </c>
      <c r="D98" s="30">
        <f>IF(D$13&lt;=alternative_projection_initial_period,VLOOKUP(Data!C86,alternative_projection,3,TRUE),VLOOKUP(Data!C86,original_projection,3,TRUE))</f>
        <v>-0.04</v>
      </c>
      <c r="E98" s="30">
        <f>IF(E$13&lt;=alternative_projection_initial_period,VLOOKUP(Data!D86,alternative_projection,3,TRUE),VLOOKUP(Data!D86,original_projection,3,TRUE))</f>
        <v>0.04</v>
      </c>
      <c r="F98" s="30">
        <f>IF(F$13&lt;=alternative_projection_initial_period,VLOOKUP(Data!E86,alternative_projection,3,TRUE),VLOOKUP(Data!E86,original_projection,3,TRUE))</f>
        <v>0</v>
      </c>
      <c r="G98" s="30">
        <f>IF(G$13&lt;=alternative_projection_initial_period,VLOOKUP(Data!F86,alternative_projection,3,TRUE),VLOOKUP(Data!F86,original_projection,3,TRUE))</f>
        <v>0.02</v>
      </c>
      <c r="H98" s="30">
        <f>IF(H$13&lt;=alternative_projection_initial_period,VLOOKUP(Data!G86,alternative_projection,3,TRUE),VLOOKUP(Data!G86,original_projection,3,TRUE))</f>
        <v>-0.01</v>
      </c>
      <c r="I98" s="30">
        <f>IF(I$13&lt;=alternative_projection_initial_period,VLOOKUP(Data!H86,alternative_projection,3,TRUE),VLOOKUP(Data!H86,original_projection,3,TRUE))</f>
        <v>-0.01</v>
      </c>
      <c r="J98" s="30">
        <f>IF(J$13&lt;=alternative_projection_initial_period,VLOOKUP(Data!I86,alternative_projection,3,TRUE),VLOOKUP(Data!I86,original_projection,3,TRUE))</f>
        <v>0.04</v>
      </c>
      <c r="K98" s="30">
        <f>IF(K$13&lt;=alternative_projection_initial_period,VLOOKUP(Data!J86,alternative_projection,3,TRUE),VLOOKUP(Data!J86,original_projection,3,TRUE))</f>
        <v>-0.01</v>
      </c>
      <c r="L98" s="30">
        <f>IF(L$13&lt;=alternative_projection_initial_period,VLOOKUP(Data!K86,alternative_projection,3,TRUE),VLOOKUP(Data!K86,original_projection,3,TRUE))</f>
        <v>0.02</v>
      </c>
      <c r="M98" s="30">
        <f>IF(M$13&lt;=alternative_projection_initial_period,VLOOKUP(Data!L86,alternative_projection,3,TRUE),VLOOKUP(Data!L86,original_projection,3,TRUE))</f>
        <v>0</v>
      </c>
      <c r="N98" s="30">
        <f>IF(N$13&lt;=alternative_projection_initial_period,VLOOKUP(Data!M86,alternative_projection,3,TRUE),VLOOKUP(Data!M86,original_projection,3,TRUE))</f>
        <v>0.04</v>
      </c>
      <c r="O98" s="30">
        <f>IF(O$13&lt;=alternative_projection_initial_period,VLOOKUP(Data!N86,alternative_projection,3,TRUE),VLOOKUP(Data!N86,original_projection,3,TRUE))</f>
        <v>-0.01</v>
      </c>
      <c r="P98" s="30">
        <f>IF(P$13&lt;=alternative_projection_initial_period,VLOOKUP(Data!O86,alternative_projection,3,TRUE),VLOOKUP(Data!O86,original_projection,3,TRUE))</f>
        <v>-0.02</v>
      </c>
      <c r="Q98" s="30">
        <f>IF(Q$13&lt;=alternative_projection_initial_period,VLOOKUP(Data!P86,alternative_projection,3,TRUE),VLOOKUP(Data!P86,original_projection,3,TRUE))</f>
        <v>-0.02</v>
      </c>
      <c r="R98" s="30">
        <f>IF(R$13&lt;=alternative_projection_initial_period,VLOOKUP(Data!Q86,alternative_projection,3,TRUE),VLOOKUP(Data!Q86,original_projection,3,TRUE))</f>
        <v>0.04</v>
      </c>
      <c r="S98" s="30">
        <f>IF(S$13&lt;=alternative_projection_initial_period,VLOOKUP(Data!R86,alternative_projection,3,TRUE),VLOOKUP(Data!R86,original_projection,3,TRUE))</f>
        <v>-0.01</v>
      </c>
      <c r="T98" s="30">
        <f>IF(T$13&lt;=alternative_projection_initial_period,VLOOKUP(Data!S86,alternative_projection,3,TRUE),VLOOKUP(Data!S86,original_projection,3,TRUE))</f>
        <v>0</v>
      </c>
      <c r="U98" s="30">
        <f>IF(U$13&lt;=alternative_projection_initial_period,VLOOKUP(Data!T86,alternative_projection,3,TRUE),VLOOKUP(Data!T86,original_projection,3,TRUE))</f>
        <v>-0.02</v>
      </c>
      <c r="V98" s="30">
        <f>IF(V$13&lt;=alternative_projection_initial_period,VLOOKUP(Data!U86,alternative_projection,3,TRUE),VLOOKUP(Data!U86,original_projection,3,TRUE))</f>
        <v>-0.02</v>
      </c>
      <c r="X98">
        <f t="shared" si="79"/>
        <v>84</v>
      </c>
      <c r="Z98" s="31">
        <f t="shared" si="73"/>
        <v>2500000</v>
      </c>
      <c r="AA98" s="28">
        <f t="shared" ref="AA98:AT98" si="97">Z98*(1+C98)*(1-$AA$9)</f>
        <v>2510625.5896537751</v>
      </c>
      <c r="AB98" s="28">
        <f t="shared" si="97"/>
        <v>2372984.7911244668</v>
      </c>
      <c r="AC98" s="28">
        <f t="shared" si="97"/>
        <v>2429797.4094410031</v>
      </c>
      <c r="AD98" s="28">
        <f t="shared" si="97"/>
        <v>2392279.0407125624</v>
      </c>
      <c r="AE98" s="28">
        <f t="shared" si="97"/>
        <v>2402446.7908821376</v>
      </c>
      <c r="AF98" s="28">
        <f t="shared" si="97"/>
        <v>2341697.2341414052</v>
      </c>
      <c r="AG98" s="28">
        <f t="shared" si="97"/>
        <v>2282483.8232409065</v>
      </c>
      <c r="AH98" s="28">
        <f t="shared" si="97"/>
        <v>2337129.720150345</v>
      </c>
      <c r="AI98" s="28">
        <f t="shared" si="97"/>
        <v>2278031.8058558134</v>
      </c>
      <c r="AJ98" s="28">
        <f t="shared" si="97"/>
        <v>2287713.9783307221</v>
      </c>
      <c r="AK98" s="28">
        <f t="shared" si="97"/>
        <v>2252389.5120806876</v>
      </c>
      <c r="AL98" s="28">
        <f t="shared" si="97"/>
        <v>2306314.9085386107</v>
      </c>
      <c r="AM98" s="28">
        <f t="shared" si="97"/>
        <v>2247996.1940804985</v>
      </c>
      <c r="AN98" s="28">
        <f t="shared" si="97"/>
        <v>2169019.3078026422</v>
      </c>
      <c r="AO98" s="28">
        <f t="shared" si="97"/>
        <v>2092817.0474705817</v>
      </c>
      <c r="AP98" s="28">
        <f t="shared" si="97"/>
        <v>2142922.0530184447</v>
      </c>
      <c r="AQ98" s="28">
        <f t="shared" si="97"/>
        <v>2088734.9778478807</v>
      </c>
      <c r="AR98" s="28">
        <f t="shared" si="97"/>
        <v>2056482.9354469806</v>
      </c>
      <c r="AS98" s="28">
        <f t="shared" si="97"/>
        <v>1984234.3171651422</v>
      </c>
      <c r="AT98" s="28">
        <f t="shared" si="97"/>
        <v>1914523.9464678867</v>
      </c>
      <c r="AU98" s="19"/>
      <c r="AV98" s="27">
        <f t="shared" si="77"/>
        <v>21</v>
      </c>
      <c r="AW98" s="19"/>
      <c r="AX98" s="46">
        <f t="shared" si="75"/>
        <v>339223.86939636641</v>
      </c>
    </row>
    <row r="99" spans="1:50" x14ac:dyDescent="0.2">
      <c r="A99">
        <f t="shared" si="78"/>
        <v>85</v>
      </c>
      <c r="C99" s="30">
        <f>IF(C$13&lt;=alternative_projection_initial_period,VLOOKUP(Data!B87,alternative_projection,3,TRUE),VLOOKUP(Data!B87,original_projection,3,TRUE))</f>
        <v>0.04</v>
      </c>
      <c r="D99" s="30">
        <f>IF(D$13&lt;=alternative_projection_initial_period,VLOOKUP(Data!C87,alternative_projection,3,TRUE),VLOOKUP(Data!C87,original_projection,3,TRUE))</f>
        <v>0.02</v>
      </c>
      <c r="E99" s="30">
        <f>IF(E$13&lt;=alternative_projection_initial_period,VLOOKUP(Data!D87,alternative_projection,3,TRUE),VLOOKUP(Data!D87,original_projection,3,TRUE))</f>
        <v>0.1</v>
      </c>
      <c r="F99" s="30">
        <f>IF(F$13&lt;=alternative_projection_initial_period,VLOOKUP(Data!E87,alternative_projection,3,TRUE),VLOOKUP(Data!E87,original_projection,3,TRUE))</f>
        <v>0.02</v>
      </c>
      <c r="G99" s="30">
        <f>IF(G$13&lt;=alternative_projection_initial_period,VLOOKUP(Data!F87,alternative_projection,3,TRUE),VLOOKUP(Data!F87,original_projection,3,TRUE))</f>
        <v>-0.04</v>
      </c>
      <c r="H99" s="30">
        <f>IF(H$13&lt;=alternative_projection_initial_period,VLOOKUP(Data!G87,alternative_projection,3,TRUE),VLOOKUP(Data!G87,original_projection,3,TRUE))</f>
        <v>0.04</v>
      </c>
      <c r="I99" s="30">
        <f>IF(I$13&lt;=alternative_projection_initial_period,VLOOKUP(Data!H87,alternative_projection,3,TRUE),VLOOKUP(Data!H87,original_projection,3,TRUE))</f>
        <v>0</v>
      </c>
      <c r="J99" s="30">
        <f>IF(J$13&lt;=alternative_projection_initial_period,VLOOKUP(Data!I87,alternative_projection,3,TRUE),VLOOKUP(Data!I87,original_projection,3,TRUE))</f>
        <v>-0.02</v>
      </c>
      <c r="K99" s="30">
        <f>IF(K$13&lt;=alternative_projection_initial_period,VLOOKUP(Data!J87,alternative_projection,3,TRUE),VLOOKUP(Data!J87,original_projection,3,TRUE))</f>
        <v>-0.02</v>
      </c>
      <c r="L99" s="30">
        <f>IF(L$13&lt;=alternative_projection_initial_period,VLOOKUP(Data!K87,alternative_projection,3,TRUE),VLOOKUP(Data!K87,original_projection,3,TRUE))</f>
        <v>-0.02</v>
      </c>
      <c r="M99" s="30">
        <f>IF(M$13&lt;=alternative_projection_initial_period,VLOOKUP(Data!L87,alternative_projection,3,TRUE),VLOOKUP(Data!L87,original_projection,3,TRUE))</f>
        <v>0</v>
      </c>
      <c r="N99" s="30">
        <f>IF(N$13&lt;=alternative_projection_initial_period,VLOOKUP(Data!M87,alternative_projection,3,TRUE),VLOOKUP(Data!M87,original_projection,3,TRUE))</f>
        <v>0.02</v>
      </c>
      <c r="O99" s="30">
        <f>IF(O$13&lt;=alternative_projection_initial_period,VLOOKUP(Data!N87,alternative_projection,3,TRUE),VLOOKUP(Data!N87,original_projection,3,TRUE))</f>
        <v>-0.02</v>
      </c>
      <c r="P99" s="30">
        <f>IF(P$13&lt;=alternative_projection_initial_period,VLOOKUP(Data!O87,alternative_projection,3,TRUE),VLOOKUP(Data!O87,original_projection,3,TRUE))</f>
        <v>0.02</v>
      </c>
      <c r="Q99" s="30">
        <f>IF(Q$13&lt;=alternative_projection_initial_period,VLOOKUP(Data!P87,alternative_projection,3,TRUE),VLOOKUP(Data!P87,original_projection,3,TRUE))</f>
        <v>0.02</v>
      </c>
      <c r="R99" s="30">
        <f>IF(R$13&lt;=alternative_projection_initial_period,VLOOKUP(Data!Q87,alternative_projection,3,TRUE),VLOOKUP(Data!Q87,original_projection,3,TRUE))</f>
        <v>0.02</v>
      </c>
      <c r="S99" s="30">
        <f>IF(S$13&lt;=alternative_projection_initial_period,VLOOKUP(Data!R87,alternative_projection,3,TRUE),VLOOKUP(Data!R87,original_projection,3,TRUE))</f>
        <v>0</v>
      </c>
      <c r="T99" s="30">
        <f>IF(T$13&lt;=alternative_projection_initial_period,VLOOKUP(Data!S87,alternative_projection,3,TRUE),VLOOKUP(Data!S87,original_projection,3,TRUE))</f>
        <v>-0.02</v>
      </c>
      <c r="U99" s="30">
        <f>IF(U$13&lt;=alternative_projection_initial_period,VLOOKUP(Data!T87,alternative_projection,3,TRUE),VLOOKUP(Data!T87,original_projection,3,TRUE))</f>
        <v>0.02</v>
      </c>
      <c r="V99" s="30">
        <f>IF(V$13&lt;=alternative_projection_initial_period,VLOOKUP(Data!U87,alternative_projection,3,TRUE),VLOOKUP(Data!U87,original_projection,3,TRUE))</f>
        <v>0.04</v>
      </c>
      <c r="X99">
        <f t="shared" si="79"/>
        <v>85</v>
      </c>
      <c r="Z99" s="31">
        <f t="shared" si="73"/>
        <v>2500000</v>
      </c>
      <c r="AA99" s="28">
        <f t="shared" ref="AA99:AT99" si="98">Z99*(1+C99)*(1-$AA$9)</f>
        <v>2559853.5423920844</v>
      </c>
      <c r="AB99" s="28">
        <f t="shared" si="98"/>
        <v>2570733.5237181731</v>
      </c>
      <c r="AC99" s="28">
        <f t="shared" si="98"/>
        <v>2784142.8649844835</v>
      </c>
      <c r="AD99" s="28">
        <f t="shared" si="98"/>
        <v>2795976.1288328078</v>
      </c>
      <c r="AE99" s="28">
        <f t="shared" si="98"/>
        <v>2642691.469970352</v>
      </c>
      <c r="AF99" s="28">
        <f t="shared" si="98"/>
        <v>2705961.2483411804</v>
      </c>
      <c r="AG99" s="28">
        <f t="shared" si="98"/>
        <v>2664178.6489007222</v>
      </c>
      <c r="AH99" s="28">
        <f t="shared" si="98"/>
        <v>2570580.388044151</v>
      </c>
      <c r="AI99" s="28">
        <f t="shared" si="98"/>
        <v>2480270.4331121808</v>
      </c>
      <c r="AJ99" s="28">
        <f t="shared" si="98"/>
        <v>2393133.2589256591</v>
      </c>
      <c r="AK99" s="28">
        <f t="shared" si="98"/>
        <v>2356181.0193373701</v>
      </c>
      <c r="AL99" s="28">
        <f t="shared" si="98"/>
        <v>2366195.3444019672</v>
      </c>
      <c r="AM99" s="28">
        <f t="shared" si="98"/>
        <v>2283065.8706430206</v>
      </c>
      <c r="AN99" s="28">
        <f t="shared" si="98"/>
        <v>2292769.4390806169</v>
      </c>
      <c r="AO99" s="28">
        <f t="shared" si="98"/>
        <v>2302514.2499727714</v>
      </c>
      <c r="AP99" s="28">
        <f t="shared" si="98"/>
        <v>2312300.4786096434</v>
      </c>
      <c r="AQ99" s="28">
        <f t="shared" si="98"/>
        <v>2276596.3735553105</v>
      </c>
      <c r="AR99" s="28">
        <f t="shared" si="98"/>
        <v>2196614.7021591091</v>
      </c>
      <c r="AS99" s="28">
        <f t="shared" si="98"/>
        <v>2205950.8327401462</v>
      </c>
      <c r="AT99" s="28">
        <f t="shared" si="98"/>
        <v>2258764.4214130528</v>
      </c>
      <c r="AU99" s="19"/>
      <c r="AV99" s="27">
        <f t="shared" si="77"/>
        <v>115</v>
      </c>
      <c r="AW99" s="19"/>
      <c r="AX99" s="46">
        <f t="shared" si="75"/>
        <v>370416.68190781953</v>
      </c>
    </row>
    <row r="100" spans="1:50" x14ac:dyDescent="0.2">
      <c r="A100">
        <f t="shared" si="78"/>
        <v>86</v>
      </c>
      <c r="C100" s="30">
        <f>IF(C$13&lt;=alternative_projection_initial_period,VLOOKUP(Data!B88,alternative_projection,3,TRUE),VLOOKUP(Data!B88,original_projection,3,TRUE))</f>
        <v>-0.04</v>
      </c>
      <c r="D100" s="30">
        <f>IF(D$13&lt;=alternative_projection_initial_period,VLOOKUP(Data!C88,alternative_projection,3,TRUE),VLOOKUP(Data!C88,original_projection,3,TRUE))</f>
        <v>0.02</v>
      </c>
      <c r="E100" s="30">
        <f>IF(E$13&lt;=alternative_projection_initial_period,VLOOKUP(Data!D88,alternative_projection,3,TRUE),VLOOKUP(Data!D88,original_projection,3,TRUE))</f>
        <v>0.02</v>
      </c>
      <c r="F100" s="30">
        <f>IF(F$13&lt;=alternative_projection_initial_period,VLOOKUP(Data!E88,alternative_projection,3,TRUE),VLOOKUP(Data!E88,original_projection,3,TRUE))</f>
        <v>-0.04</v>
      </c>
      <c r="G100" s="30">
        <f>IF(G$13&lt;=alternative_projection_initial_period,VLOOKUP(Data!F88,alternative_projection,3,TRUE),VLOOKUP(Data!F88,original_projection,3,TRUE))</f>
        <v>0.02</v>
      </c>
      <c r="H100" s="30">
        <f>IF(H$13&lt;=alternative_projection_initial_period,VLOOKUP(Data!G88,alternative_projection,3,TRUE),VLOOKUP(Data!G88,original_projection,3,TRUE))</f>
        <v>-0.02</v>
      </c>
      <c r="I100" s="30">
        <f>IF(I$13&lt;=alternative_projection_initial_period,VLOOKUP(Data!H88,alternative_projection,3,TRUE),VLOOKUP(Data!H88,original_projection,3,TRUE))</f>
        <v>-0.01</v>
      </c>
      <c r="J100" s="30">
        <f>IF(J$13&lt;=alternative_projection_initial_period,VLOOKUP(Data!I88,alternative_projection,3,TRUE),VLOOKUP(Data!I88,original_projection,3,TRUE))</f>
        <v>-0.01</v>
      </c>
      <c r="K100" s="30">
        <f>IF(K$13&lt;=alternative_projection_initial_period,VLOOKUP(Data!J88,alternative_projection,3,TRUE),VLOOKUP(Data!J88,original_projection,3,TRUE))</f>
        <v>-0.02</v>
      </c>
      <c r="L100" s="30">
        <f>IF(L$13&lt;=alternative_projection_initial_period,VLOOKUP(Data!K88,alternative_projection,3,TRUE),VLOOKUP(Data!K88,original_projection,3,TRUE))</f>
        <v>0.02</v>
      </c>
      <c r="M100" s="30">
        <f>IF(M$13&lt;=alternative_projection_initial_period,VLOOKUP(Data!L88,alternative_projection,3,TRUE),VLOOKUP(Data!L88,original_projection,3,TRUE))</f>
        <v>-0.02</v>
      </c>
      <c r="N100" s="30">
        <f>IF(N$13&lt;=alternative_projection_initial_period,VLOOKUP(Data!M88,alternative_projection,3,TRUE),VLOOKUP(Data!M88,original_projection,3,TRUE))</f>
        <v>0.04</v>
      </c>
      <c r="O100" s="30">
        <f>IF(O$13&lt;=alternative_projection_initial_period,VLOOKUP(Data!N88,alternative_projection,3,TRUE),VLOOKUP(Data!N88,original_projection,3,TRUE))</f>
        <v>0</v>
      </c>
      <c r="P100" s="30">
        <f>IF(P$13&lt;=alternative_projection_initial_period,VLOOKUP(Data!O88,alternative_projection,3,TRUE),VLOOKUP(Data!O88,original_projection,3,TRUE))</f>
        <v>0.02</v>
      </c>
      <c r="Q100" s="30">
        <f>IF(Q$13&lt;=alternative_projection_initial_period,VLOOKUP(Data!P88,alternative_projection,3,TRUE),VLOOKUP(Data!P88,original_projection,3,TRUE))</f>
        <v>0.04</v>
      </c>
      <c r="R100" s="30">
        <f>IF(R$13&lt;=alternative_projection_initial_period,VLOOKUP(Data!Q88,alternative_projection,3,TRUE),VLOOKUP(Data!Q88,original_projection,3,TRUE))</f>
        <v>-0.02</v>
      </c>
      <c r="S100" s="30">
        <f>IF(S$13&lt;=alternative_projection_initial_period,VLOOKUP(Data!R88,alternative_projection,3,TRUE),VLOOKUP(Data!R88,original_projection,3,TRUE))</f>
        <v>0.04</v>
      </c>
      <c r="T100" s="30">
        <f>IF(T$13&lt;=alternative_projection_initial_period,VLOOKUP(Data!S88,alternative_projection,3,TRUE),VLOOKUP(Data!S88,original_projection,3,TRUE))</f>
        <v>-0.01</v>
      </c>
      <c r="U100" s="30">
        <f>IF(U$13&lt;=alternative_projection_initial_period,VLOOKUP(Data!T88,alternative_projection,3,TRUE),VLOOKUP(Data!T88,original_projection,3,TRUE))</f>
        <v>0</v>
      </c>
      <c r="V100" s="30">
        <f>IF(V$13&lt;=alternative_projection_initial_period,VLOOKUP(Data!U88,alternative_projection,3,TRUE),VLOOKUP(Data!U88,original_projection,3,TRUE))</f>
        <v>0.04</v>
      </c>
      <c r="X100">
        <f t="shared" si="79"/>
        <v>86</v>
      </c>
      <c r="Z100" s="31">
        <f t="shared" si="73"/>
        <v>2500000</v>
      </c>
      <c r="AA100" s="28">
        <f t="shared" ref="AA100:AT100" si="99">Z100*(1+C100)*(1-$AA$9)</f>
        <v>2362941.7314388473</v>
      </c>
      <c r="AB100" s="28">
        <f t="shared" si="99"/>
        <v>2372984.7911244673</v>
      </c>
      <c r="AC100" s="28">
        <f t="shared" si="99"/>
        <v>2383070.5361825223</v>
      </c>
      <c r="AD100" s="28">
        <f t="shared" si="99"/>
        <v>2252422.7275632122</v>
      </c>
      <c r="AE100" s="28">
        <f t="shared" si="99"/>
        <v>2261996.0554151814</v>
      </c>
      <c r="AF100" s="28">
        <f t="shared" si="99"/>
        <v>2182527.324240325</v>
      </c>
      <c r="AG100" s="28">
        <f t="shared" si="99"/>
        <v>2127338.7689618738</v>
      </c>
      <c r="AH100" s="28">
        <f t="shared" si="99"/>
        <v>2073545.7410611992</v>
      </c>
      <c r="AI100" s="28">
        <f t="shared" si="99"/>
        <v>2000697.6701369924</v>
      </c>
      <c r="AJ100" s="28">
        <f t="shared" si="99"/>
        <v>2009201.1071226483</v>
      </c>
      <c r="AK100" s="28">
        <f t="shared" si="99"/>
        <v>1938613.6000065727</v>
      </c>
      <c r="AL100" s="28">
        <f t="shared" si="99"/>
        <v>1985026.7565225186</v>
      </c>
      <c r="AM100" s="28">
        <f t="shared" si="99"/>
        <v>1954376.0670873995</v>
      </c>
      <c r="AN100" s="28">
        <f t="shared" si="99"/>
        <v>1962682.6263346116</v>
      </c>
      <c r="AO100" s="28">
        <f t="shared" si="99"/>
        <v>2009672.0294456221</v>
      </c>
      <c r="AP100" s="28">
        <f t="shared" si="99"/>
        <v>1939067.9778270046</v>
      </c>
      <c r="AQ100" s="28">
        <f t="shared" si="99"/>
        <v>1985492.0127918057</v>
      </c>
      <c r="AR100" s="28">
        <f t="shared" si="99"/>
        <v>1935285.7979665119</v>
      </c>
      <c r="AS100" s="28">
        <f t="shared" si="99"/>
        <v>1905403.1559483337</v>
      </c>
      <c r="AT100" s="28">
        <f t="shared" si="99"/>
        <v>1951021.20737576</v>
      </c>
      <c r="AU100" s="19"/>
      <c r="AV100" s="27">
        <f t="shared" si="77"/>
        <v>26</v>
      </c>
      <c r="AW100" s="19"/>
      <c r="AX100" s="46">
        <f t="shared" si="75"/>
        <v>314307.56436690228</v>
      </c>
    </row>
    <row r="101" spans="1:50" x14ac:dyDescent="0.2">
      <c r="A101">
        <f t="shared" si="78"/>
        <v>87</v>
      </c>
      <c r="C101" s="30">
        <f>IF(C$13&lt;=alternative_projection_initial_period,VLOOKUP(Data!B89,alternative_projection,3,TRUE),VLOOKUP(Data!B89,original_projection,3,TRUE))</f>
        <v>0.04</v>
      </c>
      <c r="D101" s="30">
        <f>IF(D$13&lt;=alternative_projection_initial_period,VLOOKUP(Data!C89,alternative_projection,3,TRUE),VLOOKUP(Data!C89,original_projection,3,TRUE))</f>
        <v>-0.04</v>
      </c>
      <c r="E101" s="30">
        <f>IF(E$13&lt;=alternative_projection_initial_period,VLOOKUP(Data!D89,alternative_projection,3,TRUE),VLOOKUP(Data!D89,original_projection,3,TRUE))</f>
        <v>-0.04</v>
      </c>
      <c r="F101" s="30">
        <f>IF(F$13&lt;=alternative_projection_initial_period,VLOOKUP(Data!E89,alternative_projection,3,TRUE),VLOOKUP(Data!E89,original_projection,3,TRUE))</f>
        <v>-0.04</v>
      </c>
      <c r="G101" s="30">
        <f>IF(G$13&lt;=alternative_projection_initial_period,VLOOKUP(Data!F89,alternative_projection,3,TRUE),VLOOKUP(Data!F89,original_projection,3,TRUE))</f>
        <v>0.1</v>
      </c>
      <c r="H101" s="30">
        <f>IF(H$13&lt;=alternative_projection_initial_period,VLOOKUP(Data!G89,alternative_projection,3,TRUE),VLOOKUP(Data!G89,original_projection,3,TRUE))</f>
        <v>0</v>
      </c>
      <c r="I101" s="30">
        <f>IF(I$13&lt;=alternative_projection_initial_period,VLOOKUP(Data!H89,alternative_projection,3,TRUE),VLOOKUP(Data!H89,original_projection,3,TRUE))</f>
        <v>-0.01</v>
      </c>
      <c r="J101" s="30">
        <f>IF(J$13&lt;=alternative_projection_initial_period,VLOOKUP(Data!I89,alternative_projection,3,TRUE),VLOOKUP(Data!I89,original_projection,3,TRUE))</f>
        <v>-0.02</v>
      </c>
      <c r="K101" s="30">
        <f>IF(K$13&lt;=alternative_projection_initial_period,VLOOKUP(Data!J89,alternative_projection,3,TRUE),VLOOKUP(Data!J89,original_projection,3,TRUE))</f>
        <v>-0.02</v>
      </c>
      <c r="L101" s="30">
        <f>IF(L$13&lt;=alternative_projection_initial_period,VLOOKUP(Data!K89,alternative_projection,3,TRUE),VLOOKUP(Data!K89,original_projection,3,TRUE))</f>
        <v>0.02</v>
      </c>
      <c r="M101" s="30">
        <f>IF(M$13&lt;=alternative_projection_initial_period,VLOOKUP(Data!L89,alternative_projection,3,TRUE),VLOOKUP(Data!L89,original_projection,3,TRUE))</f>
        <v>0.02</v>
      </c>
      <c r="N101" s="30">
        <f>IF(N$13&lt;=alternative_projection_initial_period,VLOOKUP(Data!M89,alternative_projection,3,TRUE),VLOOKUP(Data!M89,original_projection,3,TRUE))</f>
        <v>0.04</v>
      </c>
      <c r="O101" s="30">
        <f>IF(O$13&lt;=alternative_projection_initial_period,VLOOKUP(Data!N89,alternative_projection,3,TRUE),VLOOKUP(Data!N89,original_projection,3,TRUE))</f>
        <v>0</v>
      </c>
      <c r="P101" s="30">
        <f>IF(P$13&lt;=alternative_projection_initial_period,VLOOKUP(Data!O89,alternative_projection,3,TRUE),VLOOKUP(Data!O89,original_projection,3,TRUE))</f>
        <v>-0.01</v>
      </c>
      <c r="Q101" s="30">
        <f>IF(Q$13&lt;=alternative_projection_initial_period,VLOOKUP(Data!P89,alternative_projection,3,TRUE),VLOOKUP(Data!P89,original_projection,3,TRUE))</f>
        <v>0.04</v>
      </c>
      <c r="R101" s="30">
        <f>IF(R$13&lt;=alternative_projection_initial_period,VLOOKUP(Data!Q89,alternative_projection,3,TRUE),VLOOKUP(Data!Q89,original_projection,3,TRUE))</f>
        <v>-0.01</v>
      </c>
      <c r="S101" s="30">
        <f>IF(S$13&lt;=alternative_projection_initial_period,VLOOKUP(Data!R89,alternative_projection,3,TRUE),VLOOKUP(Data!R89,original_projection,3,TRUE))</f>
        <v>0.04</v>
      </c>
      <c r="T101" s="30">
        <f>IF(T$13&lt;=alternative_projection_initial_period,VLOOKUP(Data!S89,alternative_projection,3,TRUE),VLOOKUP(Data!S89,original_projection,3,TRUE))</f>
        <v>-0.02</v>
      </c>
      <c r="U101" s="30">
        <f>IF(U$13&lt;=alternative_projection_initial_period,VLOOKUP(Data!T89,alternative_projection,3,TRUE),VLOOKUP(Data!T89,original_projection,3,TRUE))</f>
        <v>-0.01</v>
      </c>
      <c r="V101" s="30">
        <f>IF(V$13&lt;=alternative_projection_initial_period,VLOOKUP(Data!U89,alternative_projection,3,TRUE),VLOOKUP(Data!U89,original_projection,3,TRUE))</f>
        <v>-0.01</v>
      </c>
      <c r="X101">
        <f t="shared" si="79"/>
        <v>87</v>
      </c>
      <c r="Z101" s="31">
        <f t="shared" si="73"/>
        <v>2500000</v>
      </c>
      <c r="AA101" s="28">
        <f t="shared" ref="AA101:AT101" si="100">Z101*(1+C101)*(1-$AA$9)</f>
        <v>2559853.5423920844</v>
      </c>
      <c r="AB101" s="28">
        <f t="shared" si="100"/>
        <v>2419513.9046759275</v>
      </c>
      <c r="AC101" s="28">
        <f t="shared" si="100"/>
        <v>2286868.1500621205</v>
      </c>
      <c r="AD101" s="28">
        <f t="shared" si="100"/>
        <v>2161494.4744320558</v>
      </c>
      <c r="AE101" s="28">
        <f t="shared" si="100"/>
        <v>2340930.8522920758</v>
      </c>
      <c r="AF101" s="28">
        <f t="shared" si="100"/>
        <v>2304784.667205689</v>
      </c>
      <c r="AG101" s="28">
        <f t="shared" si="100"/>
        <v>2246504.6472497964</v>
      </c>
      <c r="AH101" s="28">
        <f t="shared" si="100"/>
        <v>2167580.1621836224</v>
      </c>
      <c r="AI101" s="28">
        <f t="shared" si="100"/>
        <v>2091428.4620972553</v>
      </c>
      <c r="AJ101" s="28">
        <f t="shared" si="100"/>
        <v>2100317.5263486435</v>
      </c>
      <c r="AK101" s="28">
        <f t="shared" si="100"/>
        <v>2109244.371219689</v>
      </c>
      <c r="AL101" s="28">
        <f t="shared" si="100"/>
        <v>2159742.6701749144</v>
      </c>
      <c r="AM101" s="28">
        <f t="shared" si="100"/>
        <v>2126394.2018856131</v>
      </c>
      <c r="AN101" s="28">
        <f t="shared" si="100"/>
        <v>2072625.0588141102</v>
      </c>
      <c r="AO101" s="28">
        <f t="shared" si="100"/>
        <v>2122246.6395423613</v>
      </c>
      <c r="AP101" s="28">
        <f t="shared" si="100"/>
        <v>2068582.373954457</v>
      </c>
      <c r="AQ101" s="28">
        <f t="shared" si="100"/>
        <v>2118107.1670788578</v>
      </c>
      <c r="AR101" s="28">
        <f t="shared" si="100"/>
        <v>2043693.5585063919</v>
      </c>
      <c r="AS101" s="28">
        <f t="shared" si="100"/>
        <v>1992015.6282128491</v>
      </c>
      <c r="AT101" s="28">
        <f t="shared" si="100"/>
        <v>1941644.4537527864</v>
      </c>
      <c r="AU101" s="19"/>
      <c r="AV101" s="27">
        <f t="shared" si="77"/>
        <v>24</v>
      </c>
      <c r="AW101" s="19"/>
      <c r="AX101" s="46">
        <f t="shared" si="75"/>
        <v>328213.39429784351</v>
      </c>
    </row>
    <row r="102" spans="1:50" x14ac:dyDescent="0.2">
      <c r="A102">
        <f t="shared" si="78"/>
        <v>88</v>
      </c>
      <c r="C102" s="30">
        <f>IF(C$13&lt;=alternative_projection_initial_period,VLOOKUP(Data!B90,alternative_projection,3,TRUE),VLOOKUP(Data!B90,original_projection,3,TRUE))</f>
        <v>0.04</v>
      </c>
      <c r="D102" s="30">
        <f>IF(D$13&lt;=alternative_projection_initial_period,VLOOKUP(Data!C90,alternative_projection,3,TRUE),VLOOKUP(Data!C90,original_projection,3,TRUE))</f>
        <v>0.1</v>
      </c>
      <c r="E102" s="30">
        <f>IF(E$13&lt;=alternative_projection_initial_period,VLOOKUP(Data!D90,alternative_projection,3,TRUE),VLOOKUP(Data!D90,original_projection,3,TRUE))</f>
        <v>0.02</v>
      </c>
      <c r="F102" s="30">
        <f>IF(F$13&lt;=alternative_projection_initial_period,VLOOKUP(Data!E90,alternative_projection,3,TRUE),VLOOKUP(Data!E90,original_projection,3,TRUE))</f>
        <v>0.1</v>
      </c>
      <c r="G102" s="30">
        <f>IF(G$13&lt;=alternative_projection_initial_period,VLOOKUP(Data!F90,alternative_projection,3,TRUE),VLOOKUP(Data!F90,original_projection,3,TRUE))</f>
        <v>0.02</v>
      </c>
      <c r="H102" s="30">
        <f>IF(H$13&lt;=alternative_projection_initial_period,VLOOKUP(Data!G90,alternative_projection,3,TRUE),VLOOKUP(Data!G90,original_projection,3,TRUE))</f>
        <v>0.02</v>
      </c>
      <c r="I102" s="30">
        <f>IF(I$13&lt;=alternative_projection_initial_period,VLOOKUP(Data!H90,alternative_projection,3,TRUE),VLOOKUP(Data!H90,original_projection,3,TRUE))</f>
        <v>0.04</v>
      </c>
      <c r="J102" s="30">
        <f>IF(J$13&lt;=alternative_projection_initial_period,VLOOKUP(Data!I90,alternative_projection,3,TRUE),VLOOKUP(Data!I90,original_projection,3,TRUE))</f>
        <v>0.02</v>
      </c>
      <c r="K102" s="30">
        <f>IF(K$13&lt;=alternative_projection_initial_period,VLOOKUP(Data!J90,alternative_projection,3,TRUE),VLOOKUP(Data!J90,original_projection,3,TRUE))</f>
        <v>-0.02</v>
      </c>
      <c r="L102" s="30">
        <f>IF(L$13&lt;=alternative_projection_initial_period,VLOOKUP(Data!K90,alternative_projection,3,TRUE),VLOOKUP(Data!K90,original_projection,3,TRUE))</f>
        <v>0.02</v>
      </c>
      <c r="M102" s="30">
        <f>IF(M$13&lt;=alternative_projection_initial_period,VLOOKUP(Data!L90,alternative_projection,3,TRUE),VLOOKUP(Data!L90,original_projection,3,TRUE))</f>
        <v>0.04</v>
      </c>
      <c r="N102" s="30">
        <f>IF(N$13&lt;=alternative_projection_initial_period,VLOOKUP(Data!M90,alternative_projection,3,TRUE),VLOOKUP(Data!M90,original_projection,3,TRUE))</f>
        <v>-0.02</v>
      </c>
      <c r="O102" s="30">
        <f>IF(O$13&lt;=alternative_projection_initial_period,VLOOKUP(Data!N90,alternative_projection,3,TRUE),VLOOKUP(Data!N90,original_projection,3,TRUE))</f>
        <v>0.04</v>
      </c>
      <c r="P102" s="30">
        <f>IF(P$13&lt;=alternative_projection_initial_period,VLOOKUP(Data!O90,alternative_projection,3,TRUE),VLOOKUP(Data!O90,original_projection,3,TRUE))</f>
        <v>0</v>
      </c>
      <c r="Q102" s="30">
        <f>IF(Q$13&lt;=alternative_projection_initial_period,VLOOKUP(Data!P90,alternative_projection,3,TRUE),VLOOKUP(Data!P90,original_projection,3,TRUE))</f>
        <v>0.04</v>
      </c>
      <c r="R102" s="30">
        <f>IF(R$13&lt;=alternative_projection_initial_period,VLOOKUP(Data!Q90,alternative_projection,3,TRUE),VLOOKUP(Data!Q90,original_projection,3,TRUE))</f>
        <v>-0.02</v>
      </c>
      <c r="S102" s="30">
        <f>IF(S$13&lt;=alternative_projection_initial_period,VLOOKUP(Data!R90,alternative_projection,3,TRUE),VLOOKUP(Data!R90,original_projection,3,TRUE))</f>
        <v>0.04</v>
      </c>
      <c r="T102" s="30">
        <f>IF(T$13&lt;=alternative_projection_initial_period,VLOOKUP(Data!S90,alternative_projection,3,TRUE),VLOOKUP(Data!S90,original_projection,3,TRUE))</f>
        <v>0.04</v>
      </c>
      <c r="U102" s="30">
        <f>IF(U$13&lt;=alternative_projection_initial_period,VLOOKUP(Data!T90,alternative_projection,3,TRUE),VLOOKUP(Data!T90,original_projection,3,TRUE))</f>
        <v>0.04</v>
      </c>
      <c r="V102" s="30">
        <f>IF(V$13&lt;=alternative_projection_initial_period,VLOOKUP(Data!U90,alternative_projection,3,TRUE),VLOOKUP(Data!U90,original_projection,3,TRUE))</f>
        <v>-0.02</v>
      </c>
      <c r="X102">
        <f t="shared" si="79"/>
        <v>88</v>
      </c>
      <c r="Z102" s="31">
        <f t="shared" si="73"/>
        <v>2500000</v>
      </c>
      <c r="AA102" s="28">
        <f t="shared" ref="AA102:AT102" si="101">Z102*(1+C102)*(1-$AA$9)</f>
        <v>2559853.5423920844</v>
      </c>
      <c r="AB102" s="28">
        <f t="shared" si="101"/>
        <v>2772359.6824411671</v>
      </c>
      <c r="AC102" s="28">
        <f t="shared" si="101"/>
        <v>2784142.8649844835</v>
      </c>
      <c r="AD102" s="28">
        <f t="shared" si="101"/>
        <v>3015268.37423146</v>
      </c>
      <c r="AE102" s="28">
        <f t="shared" si="101"/>
        <v>3028083.9760076958</v>
      </c>
      <c r="AF102" s="28">
        <f t="shared" si="101"/>
        <v>3040954.0471141879</v>
      </c>
      <c r="AG102" s="28">
        <f t="shared" si="101"/>
        <v>3113758.7959027202</v>
      </c>
      <c r="AH102" s="28">
        <f t="shared" si="101"/>
        <v>3126993.0052011581</v>
      </c>
      <c r="AI102" s="28">
        <f t="shared" si="101"/>
        <v>3017135.091912102</v>
      </c>
      <c r="AJ102" s="28">
        <f t="shared" si="101"/>
        <v>3029958.6276787668</v>
      </c>
      <c r="AK102" s="28">
        <f t="shared" si="101"/>
        <v>3102500.1305459803</v>
      </c>
      <c r="AL102" s="28">
        <f t="shared" si="101"/>
        <v>2993502.7040234739</v>
      </c>
      <c r="AM102" s="28">
        <f t="shared" si="101"/>
        <v>3065171.4004219095</v>
      </c>
      <c r="AN102" s="28">
        <f t="shared" si="101"/>
        <v>3017842.2566957427</v>
      </c>
      <c r="AO102" s="28">
        <f t="shared" si="101"/>
        <v>3090093.6764732478</v>
      </c>
      <c r="AP102" s="28">
        <f t="shared" si="101"/>
        <v>2981532.1150625208</v>
      </c>
      <c r="AQ102" s="28">
        <f t="shared" si="101"/>
        <v>3052914.2185994233</v>
      </c>
      <c r="AR102" s="28">
        <f t="shared" si="101"/>
        <v>3126005.310840359</v>
      </c>
      <c r="AS102" s="28">
        <f t="shared" si="101"/>
        <v>3200846.3073964645</v>
      </c>
      <c r="AT102" s="28">
        <f t="shared" si="101"/>
        <v>3088393.7705648588</v>
      </c>
      <c r="AU102" s="19"/>
      <c r="AV102" s="27">
        <f t="shared" si="77"/>
        <v>198</v>
      </c>
      <c r="AW102" s="19"/>
      <c r="AX102" s="46">
        <f t="shared" si="75"/>
        <v>454967.07731856278</v>
      </c>
    </row>
    <row r="103" spans="1:50" x14ac:dyDescent="0.2">
      <c r="A103">
        <f t="shared" si="78"/>
        <v>89</v>
      </c>
      <c r="C103" s="30">
        <f>IF(C$13&lt;=alternative_projection_initial_period,VLOOKUP(Data!B91,alternative_projection,3,TRUE),VLOOKUP(Data!B91,original_projection,3,TRUE))</f>
        <v>-0.04</v>
      </c>
      <c r="D103" s="30">
        <f>IF(D$13&lt;=alternative_projection_initial_period,VLOOKUP(Data!C91,alternative_projection,3,TRUE),VLOOKUP(Data!C91,original_projection,3,TRUE))</f>
        <v>0.04</v>
      </c>
      <c r="E103" s="30">
        <f>IF(E$13&lt;=alternative_projection_initial_period,VLOOKUP(Data!D91,alternative_projection,3,TRUE),VLOOKUP(Data!D91,original_projection,3,TRUE))</f>
        <v>0.1</v>
      </c>
      <c r="F103" s="30">
        <f>IF(F$13&lt;=alternative_projection_initial_period,VLOOKUP(Data!E91,alternative_projection,3,TRUE),VLOOKUP(Data!E91,original_projection,3,TRUE))</f>
        <v>0</v>
      </c>
      <c r="G103" s="30">
        <f>IF(G$13&lt;=alternative_projection_initial_period,VLOOKUP(Data!F91,alternative_projection,3,TRUE),VLOOKUP(Data!F91,original_projection,3,TRUE))</f>
        <v>0.02</v>
      </c>
      <c r="H103" s="30">
        <f>IF(H$13&lt;=alternative_projection_initial_period,VLOOKUP(Data!G91,alternative_projection,3,TRUE),VLOOKUP(Data!G91,original_projection,3,TRUE))</f>
        <v>0</v>
      </c>
      <c r="I103" s="30">
        <f>IF(I$13&lt;=alternative_projection_initial_period,VLOOKUP(Data!H91,alternative_projection,3,TRUE),VLOOKUP(Data!H91,original_projection,3,TRUE))</f>
        <v>0</v>
      </c>
      <c r="J103" s="30">
        <f>IF(J$13&lt;=alternative_projection_initial_period,VLOOKUP(Data!I91,alternative_projection,3,TRUE),VLOOKUP(Data!I91,original_projection,3,TRUE))</f>
        <v>0.02</v>
      </c>
      <c r="K103" s="30">
        <f>IF(K$13&lt;=alternative_projection_initial_period,VLOOKUP(Data!J91,alternative_projection,3,TRUE),VLOOKUP(Data!J91,original_projection,3,TRUE))</f>
        <v>0.04</v>
      </c>
      <c r="L103" s="30">
        <f>IF(L$13&lt;=alternative_projection_initial_period,VLOOKUP(Data!K91,alternative_projection,3,TRUE),VLOOKUP(Data!K91,original_projection,3,TRUE))</f>
        <v>0.04</v>
      </c>
      <c r="M103" s="30">
        <f>IF(M$13&lt;=alternative_projection_initial_period,VLOOKUP(Data!L91,alternative_projection,3,TRUE),VLOOKUP(Data!L91,original_projection,3,TRUE))</f>
        <v>0.04</v>
      </c>
      <c r="N103" s="30">
        <f>IF(N$13&lt;=alternative_projection_initial_period,VLOOKUP(Data!M91,alternative_projection,3,TRUE),VLOOKUP(Data!M91,original_projection,3,TRUE))</f>
        <v>0</v>
      </c>
      <c r="O103" s="30">
        <f>IF(O$13&lt;=alternative_projection_initial_period,VLOOKUP(Data!N91,alternative_projection,3,TRUE),VLOOKUP(Data!N91,original_projection,3,TRUE))</f>
        <v>-0.02</v>
      </c>
      <c r="P103" s="30">
        <f>IF(P$13&lt;=alternative_projection_initial_period,VLOOKUP(Data!O91,alternative_projection,3,TRUE),VLOOKUP(Data!O91,original_projection,3,TRUE))</f>
        <v>0.02</v>
      </c>
      <c r="Q103" s="30">
        <f>IF(Q$13&lt;=alternative_projection_initial_period,VLOOKUP(Data!P91,alternative_projection,3,TRUE),VLOOKUP(Data!P91,original_projection,3,TRUE))</f>
        <v>0.02</v>
      </c>
      <c r="R103" s="30">
        <f>IF(R$13&lt;=alternative_projection_initial_period,VLOOKUP(Data!Q91,alternative_projection,3,TRUE),VLOOKUP(Data!Q91,original_projection,3,TRUE))</f>
        <v>-0.02</v>
      </c>
      <c r="S103" s="30">
        <f>IF(S$13&lt;=alternative_projection_initial_period,VLOOKUP(Data!R91,alternative_projection,3,TRUE),VLOOKUP(Data!R91,original_projection,3,TRUE))</f>
        <v>-0.01</v>
      </c>
      <c r="T103" s="30">
        <f>IF(T$13&lt;=alternative_projection_initial_period,VLOOKUP(Data!S91,alternative_projection,3,TRUE),VLOOKUP(Data!S91,original_projection,3,TRUE))</f>
        <v>-0.02</v>
      </c>
      <c r="U103" s="30">
        <f>IF(U$13&lt;=alternative_projection_initial_period,VLOOKUP(Data!T91,alternative_projection,3,TRUE),VLOOKUP(Data!T91,original_projection,3,TRUE))</f>
        <v>0.02</v>
      </c>
      <c r="V103" s="30">
        <f>IF(V$13&lt;=alternative_projection_initial_period,VLOOKUP(Data!U91,alternative_projection,3,TRUE),VLOOKUP(Data!U91,original_projection,3,TRUE))</f>
        <v>0</v>
      </c>
      <c r="X103">
        <f t="shared" si="79"/>
        <v>89</v>
      </c>
      <c r="Z103" s="31">
        <f t="shared" si="73"/>
        <v>2500000</v>
      </c>
      <c r="AA103" s="28">
        <f t="shared" ref="AA103:AT103" si="102">Z103*(1+C103)*(1-$AA$9)</f>
        <v>2362941.7314388473</v>
      </c>
      <c r="AB103" s="28">
        <f t="shared" si="102"/>
        <v>2419513.9046759275</v>
      </c>
      <c r="AC103" s="28">
        <f t="shared" si="102"/>
        <v>2620369.7552795135</v>
      </c>
      <c r="AD103" s="28">
        <f t="shared" si="102"/>
        <v>2579908.7693959009</v>
      </c>
      <c r="AE103" s="28">
        <f t="shared" si="102"/>
        <v>2590873.9901670115</v>
      </c>
      <c r="AF103" s="28">
        <f t="shared" si="102"/>
        <v>2550868.4467771305</v>
      </c>
      <c r="AG103" s="28">
        <f t="shared" si="102"/>
        <v>2511480.6267917813</v>
      </c>
      <c r="AH103" s="28">
        <f t="shared" si="102"/>
        <v>2522155.0118172597</v>
      </c>
      <c r="AI103" s="28">
        <f t="shared" si="102"/>
        <v>2582538.9765849449</v>
      </c>
      <c r="AJ103" s="28">
        <f t="shared" si="102"/>
        <v>2644368.61903064</v>
      </c>
      <c r="AK103" s="28">
        <f t="shared" si="102"/>
        <v>2707678.5507264193</v>
      </c>
      <c r="AL103" s="28">
        <f t="shared" si="102"/>
        <v>2665869.4345138809</v>
      </c>
      <c r="AM103" s="28">
        <f t="shared" si="102"/>
        <v>2572211.7727635531</v>
      </c>
      <c r="AN103" s="28">
        <f t="shared" si="102"/>
        <v>2583144.2794835512</v>
      </c>
      <c r="AO103" s="28">
        <f t="shared" si="102"/>
        <v>2594123.2519356664</v>
      </c>
      <c r="AP103" s="28">
        <f t="shared" si="102"/>
        <v>2502986.1861353097</v>
      </c>
      <c r="AQ103" s="28">
        <f t="shared" si="102"/>
        <v>2439694.3363790601</v>
      </c>
      <c r="AR103" s="28">
        <f t="shared" si="102"/>
        <v>2353982.6867489098</v>
      </c>
      <c r="AS103" s="28">
        <f t="shared" si="102"/>
        <v>2363987.6683815038</v>
      </c>
      <c r="AT103" s="28">
        <f t="shared" si="102"/>
        <v>2327485.464260614</v>
      </c>
      <c r="AU103" s="19"/>
      <c r="AV103" s="27">
        <f t="shared" si="77"/>
        <v>130</v>
      </c>
      <c r="AW103" s="19"/>
      <c r="AX103" s="46">
        <f t="shared" si="75"/>
        <v>381583.25035229791</v>
      </c>
    </row>
    <row r="104" spans="1:50" x14ac:dyDescent="0.2">
      <c r="A104">
        <f t="shared" si="78"/>
        <v>90</v>
      </c>
      <c r="C104" s="30">
        <f>IF(C$13&lt;=alternative_projection_initial_period,VLOOKUP(Data!B92,alternative_projection,3,TRUE),VLOOKUP(Data!B92,original_projection,3,TRUE))</f>
        <v>-0.04</v>
      </c>
      <c r="D104" s="30">
        <f>IF(D$13&lt;=alternative_projection_initial_period,VLOOKUP(Data!C92,alternative_projection,3,TRUE),VLOOKUP(Data!C92,original_projection,3,TRUE))</f>
        <v>-0.04</v>
      </c>
      <c r="E104" s="30">
        <f>IF(E$13&lt;=alternative_projection_initial_period,VLOOKUP(Data!D92,alternative_projection,3,TRUE),VLOOKUP(Data!D92,original_projection,3,TRUE))</f>
        <v>0.02</v>
      </c>
      <c r="F104" s="30">
        <f>IF(F$13&lt;=alternative_projection_initial_period,VLOOKUP(Data!E92,alternative_projection,3,TRUE),VLOOKUP(Data!E92,original_projection,3,TRUE))</f>
        <v>0.04</v>
      </c>
      <c r="G104" s="30">
        <f>IF(G$13&lt;=alternative_projection_initial_period,VLOOKUP(Data!F92,alternative_projection,3,TRUE),VLOOKUP(Data!F92,original_projection,3,TRUE))</f>
        <v>0.04</v>
      </c>
      <c r="H104" s="30">
        <f>IF(H$13&lt;=alternative_projection_initial_period,VLOOKUP(Data!G92,alternative_projection,3,TRUE),VLOOKUP(Data!G92,original_projection,3,TRUE))</f>
        <v>0.04</v>
      </c>
      <c r="I104" s="30">
        <f>IF(I$13&lt;=alternative_projection_initial_period,VLOOKUP(Data!H92,alternative_projection,3,TRUE),VLOOKUP(Data!H92,original_projection,3,TRUE))</f>
        <v>0.02</v>
      </c>
      <c r="J104" s="30">
        <f>IF(J$13&lt;=alternative_projection_initial_period,VLOOKUP(Data!I92,alternative_projection,3,TRUE),VLOOKUP(Data!I92,original_projection,3,TRUE))</f>
        <v>0.02</v>
      </c>
      <c r="K104" s="30">
        <f>IF(K$13&lt;=alternative_projection_initial_period,VLOOKUP(Data!J92,alternative_projection,3,TRUE),VLOOKUP(Data!J92,original_projection,3,TRUE))</f>
        <v>-0.01</v>
      </c>
      <c r="L104" s="30">
        <f>IF(L$13&lt;=alternative_projection_initial_period,VLOOKUP(Data!K92,alternative_projection,3,TRUE),VLOOKUP(Data!K92,original_projection,3,TRUE))</f>
        <v>-0.01</v>
      </c>
      <c r="M104" s="30">
        <f>IF(M$13&lt;=alternative_projection_initial_period,VLOOKUP(Data!L92,alternative_projection,3,TRUE),VLOOKUP(Data!L92,original_projection,3,TRUE))</f>
        <v>-0.02</v>
      </c>
      <c r="N104" s="30">
        <f>IF(N$13&lt;=alternative_projection_initial_period,VLOOKUP(Data!M92,alternative_projection,3,TRUE),VLOOKUP(Data!M92,original_projection,3,TRUE))</f>
        <v>-0.02</v>
      </c>
      <c r="O104" s="30">
        <f>IF(O$13&lt;=alternative_projection_initial_period,VLOOKUP(Data!N92,alternative_projection,3,TRUE),VLOOKUP(Data!N92,original_projection,3,TRUE))</f>
        <v>0.02</v>
      </c>
      <c r="P104" s="30">
        <f>IF(P$13&lt;=alternative_projection_initial_period,VLOOKUP(Data!O92,alternative_projection,3,TRUE),VLOOKUP(Data!O92,original_projection,3,TRUE))</f>
        <v>0</v>
      </c>
      <c r="Q104" s="30">
        <f>IF(Q$13&lt;=alternative_projection_initial_period,VLOOKUP(Data!P92,alternative_projection,3,TRUE),VLOOKUP(Data!P92,original_projection,3,TRUE))</f>
        <v>0.02</v>
      </c>
      <c r="R104" s="30">
        <f>IF(R$13&lt;=alternative_projection_initial_period,VLOOKUP(Data!Q92,alternative_projection,3,TRUE),VLOOKUP(Data!Q92,original_projection,3,TRUE))</f>
        <v>-0.01</v>
      </c>
      <c r="S104" s="30">
        <f>IF(S$13&lt;=alternative_projection_initial_period,VLOOKUP(Data!R92,alternative_projection,3,TRUE),VLOOKUP(Data!R92,original_projection,3,TRUE))</f>
        <v>-0.01</v>
      </c>
      <c r="T104" s="30">
        <f>IF(T$13&lt;=alternative_projection_initial_period,VLOOKUP(Data!S92,alternative_projection,3,TRUE),VLOOKUP(Data!S92,original_projection,3,TRUE))</f>
        <v>0</v>
      </c>
      <c r="U104" s="30">
        <f>IF(U$13&lt;=alternative_projection_initial_period,VLOOKUP(Data!T92,alternative_projection,3,TRUE),VLOOKUP(Data!T92,original_projection,3,TRUE))</f>
        <v>0.04</v>
      </c>
      <c r="V104" s="30">
        <f>IF(V$13&lt;=alternative_projection_initial_period,VLOOKUP(Data!U92,alternative_projection,3,TRUE),VLOOKUP(Data!U92,original_projection,3,TRUE))</f>
        <v>0</v>
      </c>
      <c r="X104">
        <f t="shared" si="79"/>
        <v>90</v>
      </c>
      <c r="Z104" s="31">
        <f t="shared" si="73"/>
        <v>2500000</v>
      </c>
      <c r="AA104" s="28">
        <f t="shared" ref="AA104:AT104" si="103">Z104*(1+C104)*(1-$AA$9)</f>
        <v>2362941.7314388473</v>
      </c>
      <c r="AB104" s="28">
        <f t="shared" si="103"/>
        <v>2233397.4504700871</v>
      </c>
      <c r="AC104" s="28">
        <f t="shared" si="103"/>
        <v>2242889.9164070804</v>
      </c>
      <c r="AD104" s="28">
        <f t="shared" si="103"/>
        <v>2296587.8790840604</v>
      </c>
      <c r="AE104" s="28">
        <f t="shared" si="103"/>
        <v>2351571.4470752226</v>
      </c>
      <c r="AF104" s="28">
        <f t="shared" si="103"/>
        <v>2407871.3995934357</v>
      </c>
      <c r="AG104" s="28">
        <f t="shared" si="103"/>
        <v>2418105.4209658923</v>
      </c>
      <c r="AH104" s="28">
        <f t="shared" si="103"/>
        <v>2428382.9393429933</v>
      </c>
      <c r="AI104" s="28">
        <f t="shared" si="103"/>
        <v>2366977.5472561717</v>
      </c>
      <c r="AJ104" s="28">
        <f t="shared" si="103"/>
        <v>2307124.884813529</v>
      </c>
      <c r="AK104" s="28">
        <f t="shared" si="103"/>
        <v>2226070.6819031634</v>
      </c>
      <c r="AL104" s="28">
        <f t="shared" si="103"/>
        <v>2147864.0854889527</v>
      </c>
      <c r="AM104" s="28">
        <f t="shared" si="103"/>
        <v>2156993.0144507475</v>
      </c>
      <c r="AN104" s="28">
        <f t="shared" si="103"/>
        <v>2123687.0034448947</v>
      </c>
      <c r="AO104" s="28">
        <f t="shared" si="103"/>
        <v>2132713.174105559</v>
      </c>
      <c r="AP104" s="28">
        <f t="shared" si="103"/>
        <v>2078784.2461169143</v>
      </c>
      <c r="AQ104" s="28">
        <f t="shared" si="103"/>
        <v>2026218.9938955111</v>
      </c>
      <c r="AR104" s="28">
        <f t="shared" si="103"/>
        <v>1994932.2573790576</v>
      </c>
      <c r="AS104" s="28">
        <f t="shared" si="103"/>
        <v>2042693.7623536075</v>
      </c>
      <c r="AT104" s="28">
        <f t="shared" si="103"/>
        <v>2011152.6398396527</v>
      </c>
      <c r="AU104" s="19"/>
      <c r="AV104" s="27">
        <f t="shared" si="77"/>
        <v>41</v>
      </c>
      <c r="AW104" s="19"/>
      <c r="AX104" s="46">
        <f t="shared" si="75"/>
        <v>335191.13709389447</v>
      </c>
    </row>
    <row r="105" spans="1:50" x14ac:dyDescent="0.2">
      <c r="A105">
        <f t="shared" si="78"/>
        <v>91</v>
      </c>
      <c r="C105" s="30">
        <f>IF(C$13&lt;=alternative_projection_initial_period,VLOOKUP(Data!B93,alternative_projection,3,TRUE),VLOOKUP(Data!B93,original_projection,3,TRUE))</f>
        <v>0.02</v>
      </c>
      <c r="D105" s="30">
        <f>IF(D$13&lt;=alternative_projection_initial_period,VLOOKUP(Data!C93,alternative_projection,3,TRUE),VLOOKUP(Data!C93,original_projection,3,TRUE))</f>
        <v>0.1</v>
      </c>
      <c r="E105" s="30">
        <f>IF(E$13&lt;=alternative_projection_initial_period,VLOOKUP(Data!D93,alternative_projection,3,TRUE),VLOOKUP(Data!D93,original_projection,3,TRUE))</f>
        <v>0.1</v>
      </c>
      <c r="F105" s="30">
        <f>IF(F$13&lt;=alternative_projection_initial_period,VLOOKUP(Data!E93,alternative_projection,3,TRUE),VLOOKUP(Data!E93,original_projection,3,TRUE))</f>
        <v>-0.04</v>
      </c>
      <c r="G105" s="30">
        <f>IF(G$13&lt;=alternative_projection_initial_period,VLOOKUP(Data!F93,alternative_projection,3,TRUE),VLOOKUP(Data!F93,original_projection,3,TRUE))</f>
        <v>0.1</v>
      </c>
      <c r="H105" s="30">
        <f>IF(H$13&lt;=alternative_projection_initial_period,VLOOKUP(Data!G93,alternative_projection,3,TRUE),VLOOKUP(Data!G93,original_projection,3,TRUE))</f>
        <v>0</v>
      </c>
      <c r="I105" s="30">
        <f>IF(I$13&lt;=alternative_projection_initial_period,VLOOKUP(Data!H93,alternative_projection,3,TRUE),VLOOKUP(Data!H93,original_projection,3,TRUE))</f>
        <v>-0.02</v>
      </c>
      <c r="J105" s="30">
        <f>IF(J$13&lt;=alternative_projection_initial_period,VLOOKUP(Data!I93,alternative_projection,3,TRUE),VLOOKUP(Data!I93,original_projection,3,TRUE))</f>
        <v>-0.01</v>
      </c>
      <c r="K105" s="30">
        <f>IF(K$13&lt;=alternative_projection_initial_period,VLOOKUP(Data!J93,alternative_projection,3,TRUE),VLOOKUP(Data!J93,original_projection,3,TRUE))</f>
        <v>-0.01</v>
      </c>
      <c r="L105" s="30">
        <f>IF(L$13&lt;=alternative_projection_initial_period,VLOOKUP(Data!K93,alternative_projection,3,TRUE),VLOOKUP(Data!K93,original_projection,3,TRUE))</f>
        <v>0.04</v>
      </c>
      <c r="M105" s="30">
        <f>IF(M$13&lt;=alternative_projection_initial_period,VLOOKUP(Data!L93,alternative_projection,3,TRUE),VLOOKUP(Data!L93,original_projection,3,TRUE))</f>
        <v>-0.01</v>
      </c>
      <c r="N105" s="30">
        <f>IF(N$13&lt;=alternative_projection_initial_period,VLOOKUP(Data!M93,alternative_projection,3,TRUE),VLOOKUP(Data!M93,original_projection,3,TRUE))</f>
        <v>-0.01</v>
      </c>
      <c r="O105" s="30">
        <f>IF(O$13&lt;=alternative_projection_initial_period,VLOOKUP(Data!N93,alternative_projection,3,TRUE),VLOOKUP(Data!N93,original_projection,3,TRUE))</f>
        <v>0.02</v>
      </c>
      <c r="P105" s="30">
        <f>IF(P$13&lt;=alternative_projection_initial_period,VLOOKUP(Data!O93,alternative_projection,3,TRUE),VLOOKUP(Data!O93,original_projection,3,TRUE))</f>
        <v>0</v>
      </c>
      <c r="Q105" s="30">
        <f>IF(Q$13&lt;=alternative_projection_initial_period,VLOOKUP(Data!P93,alternative_projection,3,TRUE),VLOOKUP(Data!P93,original_projection,3,TRUE))</f>
        <v>-0.01</v>
      </c>
      <c r="R105" s="30">
        <f>IF(R$13&lt;=alternative_projection_initial_period,VLOOKUP(Data!Q93,alternative_projection,3,TRUE),VLOOKUP(Data!Q93,original_projection,3,TRUE))</f>
        <v>-0.02</v>
      </c>
      <c r="S105" s="30">
        <f>IF(S$13&lt;=alternative_projection_initial_period,VLOOKUP(Data!R93,alternative_projection,3,TRUE),VLOOKUP(Data!R93,original_projection,3,TRUE))</f>
        <v>-0.01</v>
      </c>
      <c r="T105" s="30">
        <f>IF(T$13&lt;=alternative_projection_initial_period,VLOOKUP(Data!S93,alternative_projection,3,TRUE),VLOOKUP(Data!S93,original_projection,3,TRUE))</f>
        <v>-0.02</v>
      </c>
      <c r="U105" s="30">
        <f>IF(U$13&lt;=alternative_projection_initial_period,VLOOKUP(Data!T93,alternative_projection,3,TRUE),VLOOKUP(Data!T93,original_projection,3,TRUE))</f>
        <v>0.04</v>
      </c>
      <c r="V105" s="30">
        <f>IF(V$13&lt;=alternative_projection_initial_period,VLOOKUP(Data!U93,alternative_projection,3,TRUE),VLOOKUP(Data!U93,original_projection,3,TRUE))</f>
        <v>0</v>
      </c>
      <c r="X105">
        <f t="shared" si="79"/>
        <v>91</v>
      </c>
      <c r="Z105" s="31">
        <f t="shared" si="73"/>
        <v>2500000</v>
      </c>
      <c r="AA105" s="28">
        <f t="shared" ref="AA105:AT105" si="104">Z105*(1+C105)*(1-$AA$9)</f>
        <v>2510625.5896537751</v>
      </c>
      <c r="AB105" s="28">
        <f t="shared" si="104"/>
        <v>2719045.0731634521</v>
      </c>
      <c r="AC105" s="28">
        <f t="shared" si="104"/>
        <v>2944766.4918105109</v>
      </c>
      <c r="AD105" s="28">
        <f t="shared" si="104"/>
        <v>2783324.6531367311</v>
      </c>
      <c r="AE105" s="28">
        <f t="shared" si="104"/>
        <v>3014382.2385596964</v>
      </c>
      <c r="AF105" s="28">
        <f t="shared" si="104"/>
        <v>2967837.3275003154</v>
      </c>
      <c r="AG105" s="28">
        <f t="shared" si="104"/>
        <v>2863570.8915862446</v>
      </c>
      <c r="AH105" s="28">
        <f t="shared" si="104"/>
        <v>2791161.1037733573</v>
      </c>
      <c r="AI105" s="28">
        <f t="shared" si="104"/>
        <v>2720582.3086509295</v>
      </c>
      <c r="AJ105" s="28">
        <f t="shared" si="104"/>
        <v>2785716.9040677273</v>
      </c>
      <c r="AK105" s="28">
        <f t="shared" si="104"/>
        <v>2715275.7738959575</v>
      </c>
      <c r="AL105" s="28">
        <f t="shared" si="104"/>
        <v>2646615.8558827639</v>
      </c>
      <c r="AM105" s="28">
        <f t="shared" si="104"/>
        <v>2657864.5975050777</v>
      </c>
      <c r="AN105" s="28">
        <f t="shared" si="104"/>
        <v>2616824.6558161094</v>
      </c>
      <c r="AO105" s="28">
        <f t="shared" si="104"/>
        <v>2550654.225522968</v>
      </c>
      <c r="AP105" s="28">
        <f t="shared" si="104"/>
        <v>2461044.319049947</v>
      </c>
      <c r="AQ105" s="28">
        <f t="shared" si="104"/>
        <v>2398813.0338164931</v>
      </c>
      <c r="AR105" s="28">
        <f t="shared" si="104"/>
        <v>2314537.6312724706</v>
      </c>
      <c r="AS105" s="28">
        <f t="shared" si="104"/>
        <v>2369950.9417650476</v>
      </c>
      <c r="AT105" s="28">
        <f t="shared" si="104"/>
        <v>2333356.6590664284</v>
      </c>
      <c r="AU105" s="19"/>
      <c r="AV105" s="27">
        <f t="shared" si="77"/>
        <v>131</v>
      </c>
      <c r="AW105" s="19"/>
      <c r="AX105" s="46">
        <f t="shared" si="75"/>
        <v>401757.81064606551</v>
      </c>
    </row>
    <row r="106" spans="1:50" x14ac:dyDescent="0.2">
      <c r="A106">
        <f t="shared" si="78"/>
        <v>92</v>
      </c>
      <c r="C106" s="30">
        <f>IF(C$13&lt;=alternative_projection_initial_period,VLOOKUP(Data!B94,alternative_projection,3,TRUE),VLOOKUP(Data!B94,original_projection,3,TRUE))</f>
        <v>-0.04</v>
      </c>
      <c r="D106" s="30">
        <f>IF(D$13&lt;=alternative_projection_initial_period,VLOOKUP(Data!C94,alternative_projection,3,TRUE),VLOOKUP(Data!C94,original_projection,3,TRUE))</f>
        <v>0.04</v>
      </c>
      <c r="E106" s="30">
        <f>IF(E$13&lt;=alternative_projection_initial_period,VLOOKUP(Data!D94,alternative_projection,3,TRUE),VLOOKUP(Data!D94,original_projection,3,TRUE))</f>
        <v>0.1</v>
      </c>
      <c r="F106" s="30">
        <f>IF(F$13&lt;=alternative_projection_initial_period,VLOOKUP(Data!E94,alternative_projection,3,TRUE),VLOOKUP(Data!E94,original_projection,3,TRUE))</f>
        <v>-0.04</v>
      </c>
      <c r="G106" s="30">
        <f>IF(G$13&lt;=alternative_projection_initial_period,VLOOKUP(Data!F94,alternative_projection,3,TRUE),VLOOKUP(Data!F94,original_projection,3,TRUE))</f>
        <v>0.02</v>
      </c>
      <c r="H106" s="30">
        <f>IF(H$13&lt;=alternative_projection_initial_period,VLOOKUP(Data!G94,alternative_projection,3,TRUE),VLOOKUP(Data!G94,original_projection,3,TRUE))</f>
        <v>-0.02</v>
      </c>
      <c r="I106" s="30">
        <f>IF(I$13&lt;=alternative_projection_initial_period,VLOOKUP(Data!H94,alternative_projection,3,TRUE),VLOOKUP(Data!H94,original_projection,3,TRUE))</f>
        <v>0</v>
      </c>
      <c r="J106" s="30">
        <f>IF(J$13&lt;=alternative_projection_initial_period,VLOOKUP(Data!I94,alternative_projection,3,TRUE),VLOOKUP(Data!I94,original_projection,3,TRUE))</f>
        <v>-0.02</v>
      </c>
      <c r="K106" s="30">
        <f>IF(K$13&lt;=alternative_projection_initial_period,VLOOKUP(Data!J94,alternative_projection,3,TRUE),VLOOKUP(Data!J94,original_projection,3,TRUE))</f>
        <v>-0.02</v>
      </c>
      <c r="L106" s="30">
        <f>IF(L$13&lt;=alternative_projection_initial_period,VLOOKUP(Data!K94,alternative_projection,3,TRUE),VLOOKUP(Data!K94,original_projection,3,TRUE))</f>
        <v>0.02</v>
      </c>
      <c r="M106" s="30">
        <f>IF(M$13&lt;=alternative_projection_initial_period,VLOOKUP(Data!L94,alternative_projection,3,TRUE),VLOOKUP(Data!L94,original_projection,3,TRUE))</f>
        <v>-0.01</v>
      </c>
      <c r="N106" s="30">
        <f>IF(N$13&lt;=alternative_projection_initial_period,VLOOKUP(Data!M94,alternative_projection,3,TRUE),VLOOKUP(Data!M94,original_projection,3,TRUE))</f>
        <v>0.04</v>
      </c>
      <c r="O106" s="30">
        <f>IF(O$13&lt;=alternative_projection_initial_period,VLOOKUP(Data!N94,alternative_projection,3,TRUE),VLOOKUP(Data!N94,original_projection,3,TRUE))</f>
        <v>0</v>
      </c>
      <c r="P106" s="30">
        <f>IF(P$13&lt;=alternative_projection_initial_period,VLOOKUP(Data!O94,alternative_projection,3,TRUE),VLOOKUP(Data!O94,original_projection,3,TRUE))</f>
        <v>0</v>
      </c>
      <c r="Q106" s="30">
        <f>IF(Q$13&lt;=alternative_projection_initial_period,VLOOKUP(Data!P94,alternative_projection,3,TRUE),VLOOKUP(Data!P94,original_projection,3,TRUE))</f>
        <v>0</v>
      </c>
      <c r="R106" s="30">
        <f>IF(R$13&lt;=alternative_projection_initial_period,VLOOKUP(Data!Q94,alternative_projection,3,TRUE),VLOOKUP(Data!Q94,original_projection,3,TRUE))</f>
        <v>0.04</v>
      </c>
      <c r="S106" s="30">
        <f>IF(S$13&lt;=alternative_projection_initial_period,VLOOKUP(Data!R94,alternative_projection,3,TRUE),VLOOKUP(Data!R94,original_projection,3,TRUE))</f>
        <v>0.04</v>
      </c>
      <c r="T106" s="30">
        <f>IF(T$13&lt;=alternative_projection_initial_period,VLOOKUP(Data!S94,alternative_projection,3,TRUE),VLOOKUP(Data!S94,original_projection,3,TRUE))</f>
        <v>0.02</v>
      </c>
      <c r="U106" s="30">
        <f>IF(U$13&lt;=alternative_projection_initial_period,VLOOKUP(Data!T94,alternative_projection,3,TRUE),VLOOKUP(Data!T94,original_projection,3,TRUE))</f>
        <v>0.04</v>
      </c>
      <c r="V106" s="30">
        <f>IF(V$13&lt;=alternative_projection_initial_period,VLOOKUP(Data!U94,alternative_projection,3,TRUE),VLOOKUP(Data!U94,original_projection,3,TRUE))</f>
        <v>-0.01</v>
      </c>
      <c r="X106">
        <f t="shared" si="79"/>
        <v>92</v>
      </c>
      <c r="Z106" s="31">
        <f t="shared" si="73"/>
        <v>2500000</v>
      </c>
      <c r="AA106" s="28">
        <f t="shared" ref="AA106:AT106" si="105">Z106*(1+C106)*(1-$AA$9)</f>
        <v>2362941.7314388473</v>
      </c>
      <c r="AB106" s="28">
        <f t="shared" si="105"/>
        <v>2419513.9046759275</v>
      </c>
      <c r="AC106" s="28">
        <f t="shared" si="105"/>
        <v>2620369.7552795135</v>
      </c>
      <c r="AD106" s="28">
        <f t="shared" si="105"/>
        <v>2476712.4186200649</v>
      </c>
      <c r="AE106" s="28">
        <f t="shared" si="105"/>
        <v>2487239.030560331</v>
      </c>
      <c r="AF106" s="28">
        <f t="shared" si="105"/>
        <v>2399857.034727924</v>
      </c>
      <c r="AG106" s="28">
        <f t="shared" si="105"/>
        <v>2362800.9736857079</v>
      </c>
      <c r="AH106" s="28">
        <f t="shared" si="105"/>
        <v>2279790.7513875728</v>
      </c>
      <c r="AI106" s="28">
        <f t="shared" si="105"/>
        <v>2199696.8547058254</v>
      </c>
      <c r="AJ106" s="28">
        <f t="shared" si="105"/>
        <v>2209046.0851621469</v>
      </c>
      <c r="AK106" s="28">
        <f t="shared" si="105"/>
        <v>2153186.9622867662</v>
      </c>
      <c r="AL106" s="28">
        <f t="shared" si="105"/>
        <v>2204737.3091368922</v>
      </c>
      <c r="AM106" s="28">
        <f t="shared" si="105"/>
        <v>2170694.0810915637</v>
      </c>
      <c r="AN106" s="28">
        <f t="shared" si="105"/>
        <v>2137176.5126660652</v>
      </c>
      <c r="AO106" s="28">
        <f t="shared" si="105"/>
        <v>2104176.4871789957</v>
      </c>
      <c r="AP106" s="28">
        <f t="shared" si="105"/>
        <v>2154553.4538093139</v>
      </c>
      <c r="AQ106" s="28">
        <f t="shared" si="105"/>
        <v>2206136.5164027489</v>
      </c>
      <c r="AR106" s="28">
        <f t="shared" si="105"/>
        <v>2215513.116940151</v>
      </c>
      <c r="AS106" s="28">
        <f t="shared" si="105"/>
        <v>2268555.6402461496</v>
      </c>
      <c r="AT106" s="28">
        <f t="shared" si="105"/>
        <v>2211191.7268767972</v>
      </c>
      <c r="AU106" s="19"/>
      <c r="AV106" s="27">
        <f t="shared" si="77"/>
        <v>96</v>
      </c>
      <c r="AW106" s="19"/>
      <c r="AX106" s="46">
        <f t="shared" si="75"/>
        <v>344916.0479613046</v>
      </c>
    </row>
    <row r="107" spans="1:50" x14ac:dyDescent="0.2">
      <c r="A107">
        <f t="shared" si="78"/>
        <v>93</v>
      </c>
      <c r="C107" s="30">
        <f>IF(C$13&lt;=alternative_projection_initial_period,VLOOKUP(Data!B95,alternative_projection,3,TRUE),VLOOKUP(Data!B95,original_projection,3,TRUE))</f>
        <v>-0.04</v>
      </c>
      <c r="D107" s="30">
        <f>IF(D$13&lt;=alternative_projection_initial_period,VLOOKUP(Data!C95,alternative_projection,3,TRUE),VLOOKUP(Data!C95,original_projection,3,TRUE))</f>
        <v>0</v>
      </c>
      <c r="E107" s="30">
        <f>IF(E$13&lt;=alternative_projection_initial_period,VLOOKUP(Data!D95,alternative_projection,3,TRUE),VLOOKUP(Data!D95,original_projection,3,TRUE))</f>
        <v>0</v>
      </c>
      <c r="F107" s="30">
        <f>IF(F$13&lt;=alternative_projection_initial_period,VLOOKUP(Data!E95,alternative_projection,3,TRUE),VLOOKUP(Data!E95,original_projection,3,TRUE))</f>
        <v>0.1</v>
      </c>
      <c r="G107" s="30">
        <f>IF(G$13&lt;=alternative_projection_initial_period,VLOOKUP(Data!F95,alternative_projection,3,TRUE),VLOOKUP(Data!F95,original_projection,3,TRUE))</f>
        <v>0.02</v>
      </c>
      <c r="H107" s="30">
        <f>IF(H$13&lt;=alternative_projection_initial_period,VLOOKUP(Data!G95,alternative_projection,3,TRUE),VLOOKUP(Data!G95,original_projection,3,TRUE))</f>
        <v>0.02</v>
      </c>
      <c r="I107" s="30">
        <f>IF(I$13&lt;=alternative_projection_initial_period,VLOOKUP(Data!H95,alternative_projection,3,TRUE),VLOOKUP(Data!H95,original_projection,3,TRUE))</f>
        <v>0.04</v>
      </c>
      <c r="J107" s="30">
        <f>IF(J$13&lt;=alternative_projection_initial_period,VLOOKUP(Data!I95,alternative_projection,3,TRUE),VLOOKUP(Data!I95,original_projection,3,TRUE))</f>
        <v>0.02</v>
      </c>
      <c r="K107" s="30">
        <f>IF(K$13&lt;=alternative_projection_initial_period,VLOOKUP(Data!J95,alternative_projection,3,TRUE),VLOOKUP(Data!J95,original_projection,3,TRUE))</f>
        <v>-0.02</v>
      </c>
      <c r="L107" s="30">
        <f>IF(L$13&lt;=alternative_projection_initial_period,VLOOKUP(Data!K95,alternative_projection,3,TRUE),VLOOKUP(Data!K95,original_projection,3,TRUE))</f>
        <v>0.02</v>
      </c>
      <c r="M107" s="30">
        <f>IF(M$13&lt;=alternative_projection_initial_period,VLOOKUP(Data!L95,alternative_projection,3,TRUE),VLOOKUP(Data!L95,original_projection,3,TRUE))</f>
        <v>-0.01</v>
      </c>
      <c r="N107" s="30">
        <f>IF(N$13&lt;=alternative_projection_initial_period,VLOOKUP(Data!M95,alternative_projection,3,TRUE),VLOOKUP(Data!M95,original_projection,3,TRUE))</f>
        <v>0.04</v>
      </c>
      <c r="O107" s="30">
        <f>IF(O$13&lt;=alternative_projection_initial_period,VLOOKUP(Data!N95,alternative_projection,3,TRUE),VLOOKUP(Data!N95,original_projection,3,TRUE))</f>
        <v>0.04</v>
      </c>
      <c r="P107" s="30">
        <f>IF(P$13&lt;=alternative_projection_initial_period,VLOOKUP(Data!O95,alternative_projection,3,TRUE),VLOOKUP(Data!O95,original_projection,3,TRUE))</f>
        <v>0.02</v>
      </c>
      <c r="Q107" s="30">
        <f>IF(Q$13&lt;=alternative_projection_initial_period,VLOOKUP(Data!P95,alternative_projection,3,TRUE),VLOOKUP(Data!P95,original_projection,3,TRUE))</f>
        <v>-0.02</v>
      </c>
      <c r="R107" s="30">
        <f>IF(R$13&lt;=alternative_projection_initial_period,VLOOKUP(Data!Q95,alternative_projection,3,TRUE),VLOOKUP(Data!Q95,original_projection,3,TRUE))</f>
        <v>-0.01</v>
      </c>
      <c r="S107" s="30">
        <f>IF(S$13&lt;=alternative_projection_initial_period,VLOOKUP(Data!R95,alternative_projection,3,TRUE),VLOOKUP(Data!R95,original_projection,3,TRUE))</f>
        <v>0.02</v>
      </c>
      <c r="T107" s="30">
        <f>IF(T$13&lt;=alternative_projection_initial_period,VLOOKUP(Data!S95,alternative_projection,3,TRUE),VLOOKUP(Data!S95,original_projection,3,TRUE))</f>
        <v>-0.02</v>
      </c>
      <c r="U107" s="30">
        <f>IF(U$13&lt;=alternative_projection_initial_period,VLOOKUP(Data!T95,alternative_projection,3,TRUE),VLOOKUP(Data!T95,original_projection,3,TRUE))</f>
        <v>-0.01</v>
      </c>
      <c r="V107" s="30">
        <f>IF(V$13&lt;=alternative_projection_initial_period,VLOOKUP(Data!U95,alternative_projection,3,TRUE),VLOOKUP(Data!U95,original_projection,3,TRUE))</f>
        <v>0.02</v>
      </c>
      <c r="X107">
        <f t="shared" si="79"/>
        <v>93</v>
      </c>
      <c r="Z107" s="31">
        <f t="shared" si="73"/>
        <v>2500000</v>
      </c>
      <c r="AA107" s="28">
        <f t="shared" ref="AA107:AT107" si="106">Z107*(1+C107)*(1-$AA$9)</f>
        <v>2362941.7314388473</v>
      </c>
      <c r="AB107" s="28">
        <f t="shared" si="106"/>
        <v>2326455.6775730071</v>
      </c>
      <c r="AC107" s="28">
        <f t="shared" si="106"/>
        <v>2290533.0028667073</v>
      </c>
      <c r="AD107" s="28">
        <f t="shared" si="106"/>
        <v>2480681.50903452</v>
      </c>
      <c r="AE107" s="28">
        <f t="shared" si="106"/>
        <v>2491224.9905452034</v>
      </c>
      <c r="AF107" s="28">
        <f t="shared" si="106"/>
        <v>2501813.284339109</v>
      </c>
      <c r="AG107" s="28">
        <f t="shared" si="106"/>
        <v>2561710.2393276175</v>
      </c>
      <c r="AH107" s="28">
        <f t="shared" si="106"/>
        <v>2572598.1120536053</v>
      </c>
      <c r="AI107" s="28">
        <f t="shared" si="106"/>
        <v>2482217.2701868373</v>
      </c>
      <c r="AJ107" s="28">
        <f t="shared" si="106"/>
        <v>2492767.2790446454</v>
      </c>
      <c r="AK107" s="28">
        <f t="shared" si="106"/>
        <v>2429733.8300481918</v>
      </c>
      <c r="AL107" s="28">
        <f t="shared" si="106"/>
        <v>2487905.1007675002</v>
      </c>
      <c r="AM107" s="28">
        <f t="shared" si="106"/>
        <v>2547469.0741340085</v>
      </c>
      <c r="AN107" s="28">
        <f t="shared" si="106"/>
        <v>2558296.4185489807</v>
      </c>
      <c r="AO107" s="28">
        <f t="shared" si="106"/>
        <v>2468418.0255851382</v>
      </c>
      <c r="AP107" s="28">
        <f t="shared" si="106"/>
        <v>2406000.2848575404</v>
      </c>
      <c r="AQ107" s="28">
        <f t="shared" si="106"/>
        <v>2416226.3535510451</v>
      </c>
      <c r="AR107" s="28">
        <f t="shared" si="106"/>
        <v>2331339.1840582988</v>
      </c>
      <c r="AS107" s="28">
        <f t="shared" si="106"/>
        <v>2272387.6923618526</v>
      </c>
      <c r="AT107" s="28">
        <f t="shared" si="106"/>
        <v>2282045.8760231831</v>
      </c>
      <c r="AU107" s="19"/>
      <c r="AV107" s="27">
        <f t="shared" si="77"/>
        <v>121</v>
      </c>
      <c r="AW107" s="19"/>
      <c r="AX107" s="46">
        <f t="shared" si="75"/>
        <v>368484.36979606433</v>
      </c>
    </row>
    <row r="108" spans="1:50" x14ac:dyDescent="0.2">
      <c r="A108">
        <f t="shared" si="78"/>
        <v>94</v>
      </c>
      <c r="C108" s="30">
        <f>IF(C$13&lt;=alternative_projection_initial_period,VLOOKUP(Data!B96,alternative_projection,3,TRUE),VLOOKUP(Data!B96,original_projection,3,TRUE))</f>
        <v>0.1</v>
      </c>
      <c r="D108" s="30">
        <f>IF(D$13&lt;=alternative_projection_initial_period,VLOOKUP(Data!C96,alternative_projection,3,TRUE),VLOOKUP(Data!C96,original_projection,3,TRUE))</f>
        <v>0.04</v>
      </c>
      <c r="E108" s="30">
        <f>IF(E$13&lt;=alternative_projection_initial_period,VLOOKUP(Data!D96,alternative_projection,3,TRUE),VLOOKUP(Data!D96,original_projection,3,TRUE))</f>
        <v>0</v>
      </c>
      <c r="F108" s="30">
        <f>IF(F$13&lt;=alternative_projection_initial_period,VLOOKUP(Data!E96,alternative_projection,3,TRUE),VLOOKUP(Data!E96,original_projection,3,TRUE))</f>
        <v>0</v>
      </c>
      <c r="G108" s="30">
        <f>IF(G$13&lt;=alternative_projection_initial_period,VLOOKUP(Data!F96,alternative_projection,3,TRUE),VLOOKUP(Data!F96,original_projection,3,TRUE))</f>
        <v>0</v>
      </c>
      <c r="H108" s="30">
        <f>IF(H$13&lt;=alternative_projection_initial_period,VLOOKUP(Data!G96,alternative_projection,3,TRUE),VLOOKUP(Data!G96,original_projection,3,TRUE))</f>
        <v>-0.01</v>
      </c>
      <c r="I108" s="30">
        <f>IF(I$13&lt;=alternative_projection_initial_period,VLOOKUP(Data!H96,alternative_projection,3,TRUE),VLOOKUP(Data!H96,original_projection,3,TRUE))</f>
        <v>-0.02</v>
      </c>
      <c r="J108" s="30">
        <f>IF(J$13&lt;=alternative_projection_initial_period,VLOOKUP(Data!I96,alternative_projection,3,TRUE),VLOOKUP(Data!I96,original_projection,3,TRUE))</f>
        <v>-0.01</v>
      </c>
      <c r="K108" s="30">
        <f>IF(K$13&lt;=alternative_projection_initial_period,VLOOKUP(Data!J96,alternative_projection,3,TRUE),VLOOKUP(Data!J96,original_projection,3,TRUE))</f>
        <v>0</v>
      </c>
      <c r="L108" s="30">
        <f>IF(L$13&lt;=alternative_projection_initial_period,VLOOKUP(Data!K96,alternative_projection,3,TRUE),VLOOKUP(Data!K96,original_projection,3,TRUE))</f>
        <v>-0.01</v>
      </c>
      <c r="M108" s="30">
        <f>IF(M$13&lt;=alternative_projection_initial_period,VLOOKUP(Data!L96,alternative_projection,3,TRUE),VLOOKUP(Data!L96,original_projection,3,TRUE))</f>
        <v>-0.01</v>
      </c>
      <c r="N108" s="30">
        <f>IF(N$13&lt;=alternative_projection_initial_period,VLOOKUP(Data!M96,alternative_projection,3,TRUE),VLOOKUP(Data!M96,original_projection,3,TRUE))</f>
        <v>0.02</v>
      </c>
      <c r="O108" s="30">
        <f>IF(O$13&lt;=alternative_projection_initial_period,VLOOKUP(Data!N96,alternative_projection,3,TRUE),VLOOKUP(Data!N96,original_projection,3,TRUE))</f>
        <v>0.02</v>
      </c>
      <c r="P108" s="30">
        <f>IF(P$13&lt;=alternative_projection_initial_period,VLOOKUP(Data!O96,alternative_projection,3,TRUE),VLOOKUP(Data!O96,original_projection,3,TRUE))</f>
        <v>0.04</v>
      </c>
      <c r="Q108" s="30">
        <f>IF(Q$13&lt;=alternative_projection_initial_period,VLOOKUP(Data!P96,alternative_projection,3,TRUE),VLOOKUP(Data!P96,original_projection,3,TRUE))</f>
        <v>0.02</v>
      </c>
      <c r="R108" s="30">
        <f>IF(R$13&lt;=alternative_projection_initial_period,VLOOKUP(Data!Q96,alternative_projection,3,TRUE),VLOOKUP(Data!Q96,original_projection,3,TRUE))</f>
        <v>0.02</v>
      </c>
      <c r="S108" s="30">
        <f>IF(S$13&lt;=alternative_projection_initial_period,VLOOKUP(Data!R96,alternative_projection,3,TRUE),VLOOKUP(Data!R96,original_projection,3,TRUE))</f>
        <v>0.02</v>
      </c>
      <c r="T108" s="30">
        <f>IF(T$13&lt;=alternative_projection_initial_period,VLOOKUP(Data!S96,alternative_projection,3,TRUE),VLOOKUP(Data!S96,original_projection,3,TRUE))</f>
        <v>0.04</v>
      </c>
      <c r="U108" s="30">
        <f>IF(U$13&lt;=alternative_projection_initial_period,VLOOKUP(Data!T96,alternative_projection,3,TRUE),VLOOKUP(Data!T96,original_projection,3,TRUE))</f>
        <v>0.02</v>
      </c>
      <c r="V108" s="30">
        <f>IF(V$13&lt;=alternative_projection_initial_period,VLOOKUP(Data!U96,alternative_projection,3,TRUE),VLOOKUP(Data!U96,original_projection,3,TRUE))</f>
        <v>0.02</v>
      </c>
      <c r="X108">
        <f t="shared" si="79"/>
        <v>94</v>
      </c>
      <c r="Z108" s="31">
        <f t="shared" si="73"/>
        <v>2500000</v>
      </c>
      <c r="AA108" s="28">
        <f t="shared" ref="AA108:AT108" si="107">Z108*(1+C108)*(1-$AA$9)</f>
        <v>2707537.4006070122</v>
      </c>
      <c r="AB108" s="28">
        <f t="shared" si="107"/>
        <v>2772359.6824411671</v>
      </c>
      <c r="AC108" s="28">
        <f t="shared" si="107"/>
        <v>2729551.8284161598</v>
      </c>
      <c r="AD108" s="28">
        <f t="shared" si="107"/>
        <v>2687404.96812073</v>
      </c>
      <c r="AE108" s="28">
        <f t="shared" si="107"/>
        <v>2645908.8951868992</v>
      </c>
      <c r="AF108" s="28">
        <f t="shared" si="107"/>
        <v>2579003.0252342313</v>
      </c>
      <c r="AG108" s="28">
        <f t="shared" si="107"/>
        <v>2488397.1651484747</v>
      </c>
      <c r="AH108" s="28">
        <f t="shared" si="107"/>
        <v>2425474.2211934254</v>
      </c>
      <c r="AI108" s="28">
        <f t="shared" si="107"/>
        <v>2388022.606577951</v>
      </c>
      <c r="AJ108" s="28">
        <f t="shared" si="107"/>
        <v>2327637.7874897453</v>
      </c>
      <c r="AK108" s="28">
        <f t="shared" si="107"/>
        <v>2268779.8912900714</v>
      </c>
      <c r="AL108" s="28">
        <f t="shared" si="107"/>
        <v>2278422.7409459054</v>
      </c>
      <c r="AM108" s="28">
        <f t="shared" si="107"/>
        <v>2288106.574987154</v>
      </c>
      <c r="AN108" s="28">
        <f t="shared" si="107"/>
        <v>2342887.0885405941</v>
      </c>
      <c r="AO108" s="28">
        <f t="shared" si="107"/>
        <v>2352844.9112637783</v>
      </c>
      <c r="AP108" s="28">
        <f t="shared" si="107"/>
        <v>2362845.0570822032</v>
      </c>
      <c r="AQ108" s="28">
        <f t="shared" si="107"/>
        <v>2372887.7058790056</v>
      </c>
      <c r="AR108" s="28">
        <f t="shared" si="107"/>
        <v>2429697.9998371997</v>
      </c>
      <c r="AS108" s="28">
        <f t="shared" si="107"/>
        <v>2440024.7894087471</v>
      </c>
      <c r="AT108" s="28">
        <f t="shared" si="107"/>
        <v>2450395.4702716661</v>
      </c>
      <c r="AU108" s="19"/>
      <c r="AV108" s="27">
        <f t="shared" si="77"/>
        <v>155</v>
      </c>
      <c r="AW108" s="19"/>
      <c r="AX108" s="46">
        <f t="shared" si="75"/>
        <v>372832.66858883214</v>
      </c>
    </row>
    <row r="109" spans="1:50" x14ac:dyDescent="0.2">
      <c r="A109">
        <f t="shared" si="78"/>
        <v>95</v>
      </c>
      <c r="C109" s="30">
        <f>IF(C$13&lt;=alternative_projection_initial_period,VLOOKUP(Data!B97,alternative_projection,3,TRUE),VLOOKUP(Data!B97,original_projection,3,TRUE))</f>
        <v>-0.04</v>
      </c>
      <c r="D109" s="30">
        <f>IF(D$13&lt;=alternative_projection_initial_period,VLOOKUP(Data!C97,alternative_projection,3,TRUE),VLOOKUP(Data!C97,original_projection,3,TRUE))</f>
        <v>0.02</v>
      </c>
      <c r="E109" s="30">
        <f>IF(E$13&lt;=alternative_projection_initial_period,VLOOKUP(Data!D97,alternative_projection,3,TRUE),VLOOKUP(Data!D97,original_projection,3,TRUE))</f>
        <v>0.1</v>
      </c>
      <c r="F109" s="30">
        <f>IF(F$13&lt;=alternative_projection_initial_period,VLOOKUP(Data!E97,alternative_projection,3,TRUE),VLOOKUP(Data!E97,original_projection,3,TRUE))</f>
        <v>0.1</v>
      </c>
      <c r="G109" s="30">
        <f>IF(G$13&lt;=alternative_projection_initial_period,VLOOKUP(Data!F97,alternative_projection,3,TRUE),VLOOKUP(Data!F97,original_projection,3,TRUE))</f>
        <v>0.04</v>
      </c>
      <c r="H109" s="30">
        <f>IF(H$13&lt;=alternative_projection_initial_period,VLOOKUP(Data!G97,alternative_projection,3,TRUE),VLOOKUP(Data!G97,original_projection,3,TRUE))</f>
        <v>0.04</v>
      </c>
      <c r="I109" s="30">
        <f>IF(I$13&lt;=alternative_projection_initial_period,VLOOKUP(Data!H97,alternative_projection,3,TRUE),VLOOKUP(Data!H97,original_projection,3,TRUE))</f>
        <v>0.04</v>
      </c>
      <c r="J109" s="30">
        <f>IF(J$13&lt;=alternative_projection_initial_period,VLOOKUP(Data!I97,alternative_projection,3,TRUE),VLOOKUP(Data!I97,original_projection,3,TRUE))</f>
        <v>0.02</v>
      </c>
      <c r="K109" s="30">
        <f>IF(K$13&lt;=alternative_projection_initial_period,VLOOKUP(Data!J97,alternative_projection,3,TRUE),VLOOKUP(Data!J97,original_projection,3,TRUE))</f>
        <v>0.04</v>
      </c>
      <c r="L109" s="30">
        <f>IF(L$13&lt;=alternative_projection_initial_period,VLOOKUP(Data!K97,alternative_projection,3,TRUE),VLOOKUP(Data!K97,original_projection,3,TRUE))</f>
        <v>0.02</v>
      </c>
      <c r="M109" s="30">
        <f>IF(M$13&lt;=alternative_projection_initial_period,VLOOKUP(Data!L97,alternative_projection,3,TRUE),VLOOKUP(Data!L97,original_projection,3,TRUE))</f>
        <v>-0.02</v>
      </c>
      <c r="N109" s="30">
        <f>IF(N$13&lt;=alternative_projection_initial_period,VLOOKUP(Data!M97,alternative_projection,3,TRUE),VLOOKUP(Data!M97,original_projection,3,TRUE))</f>
        <v>0</v>
      </c>
      <c r="O109" s="30">
        <f>IF(O$13&lt;=alternative_projection_initial_period,VLOOKUP(Data!N97,alternative_projection,3,TRUE),VLOOKUP(Data!N97,original_projection,3,TRUE))</f>
        <v>0</v>
      </c>
      <c r="P109" s="30">
        <f>IF(P$13&lt;=alternative_projection_initial_period,VLOOKUP(Data!O97,alternative_projection,3,TRUE),VLOOKUP(Data!O97,original_projection,3,TRUE))</f>
        <v>0.04</v>
      </c>
      <c r="Q109" s="30">
        <f>IF(Q$13&lt;=alternative_projection_initial_period,VLOOKUP(Data!P97,alternative_projection,3,TRUE),VLOOKUP(Data!P97,original_projection,3,TRUE))</f>
        <v>-0.01</v>
      </c>
      <c r="R109" s="30">
        <f>IF(R$13&lt;=alternative_projection_initial_period,VLOOKUP(Data!Q97,alternative_projection,3,TRUE),VLOOKUP(Data!Q97,original_projection,3,TRUE))</f>
        <v>0.04</v>
      </c>
      <c r="S109" s="30">
        <f>IF(S$13&lt;=alternative_projection_initial_period,VLOOKUP(Data!R97,alternative_projection,3,TRUE),VLOOKUP(Data!R97,original_projection,3,TRUE))</f>
        <v>-0.01</v>
      </c>
      <c r="T109" s="30">
        <f>IF(T$13&lt;=alternative_projection_initial_period,VLOOKUP(Data!S97,alternative_projection,3,TRUE),VLOOKUP(Data!S97,original_projection,3,TRUE))</f>
        <v>-0.02</v>
      </c>
      <c r="U109" s="30">
        <f>IF(U$13&lt;=alternative_projection_initial_period,VLOOKUP(Data!T97,alternative_projection,3,TRUE),VLOOKUP(Data!T97,original_projection,3,TRUE))</f>
        <v>-0.02</v>
      </c>
      <c r="V109" s="30">
        <f>IF(V$13&lt;=alternative_projection_initial_period,VLOOKUP(Data!U97,alternative_projection,3,TRUE),VLOOKUP(Data!U97,original_projection,3,TRUE))</f>
        <v>-0.02</v>
      </c>
      <c r="X109">
        <f t="shared" si="79"/>
        <v>95</v>
      </c>
      <c r="Z109" s="31">
        <f t="shared" si="73"/>
        <v>2500000</v>
      </c>
      <c r="AA109" s="28">
        <f t="shared" ref="AA109:AT109" si="108">Z109*(1+C109)*(1-$AA$9)</f>
        <v>2362941.7314388473</v>
      </c>
      <c r="AB109" s="28">
        <f t="shared" si="108"/>
        <v>2372984.7911244673</v>
      </c>
      <c r="AC109" s="28">
        <f t="shared" si="108"/>
        <v>2569978.029216446</v>
      </c>
      <c r="AD109" s="28">
        <f t="shared" si="108"/>
        <v>2783324.6531367316</v>
      </c>
      <c r="AE109" s="28">
        <f t="shared" si="108"/>
        <v>2849961.3891837127</v>
      </c>
      <c r="AF109" s="28">
        <f t="shared" si="108"/>
        <v>2918193.5031130374</v>
      </c>
      <c r="AG109" s="28">
        <f t="shared" si="108"/>
        <v>2988059.1905317903</v>
      </c>
      <c r="AH109" s="28">
        <f t="shared" si="108"/>
        <v>3000759.1468597031</v>
      </c>
      <c r="AI109" s="28">
        <f t="shared" si="108"/>
        <v>3072601.5727817044</v>
      </c>
      <c r="AJ109" s="28">
        <f t="shared" si="108"/>
        <v>3085660.8541744733</v>
      </c>
      <c r="AK109" s="28">
        <f t="shared" si="108"/>
        <v>2977255.0272367415</v>
      </c>
      <c r="AL109" s="28">
        <f t="shared" si="108"/>
        <v>2931283.3954140823</v>
      </c>
      <c r="AM109" s="28">
        <f t="shared" si="108"/>
        <v>2886021.609040706</v>
      </c>
      <c r="AN109" s="28">
        <f t="shared" si="108"/>
        <v>2955117.055729182</v>
      </c>
      <c r="AO109" s="28">
        <f t="shared" si="108"/>
        <v>2880392.3825610373</v>
      </c>
      <c r="AP109" s="28">
        <f t="shared" si="108"/>
        <v>2949353.0575912194</v>
      </c>
      <c r="AQ109" s="28">
        <f t="shared" si="108"/>
        <v>2874774.1359682344</v>
      </c>
      <c r="AR109" s="28">
        <f t="shared" si="108"/>
        <v>2773777.2078556619</v>
      </c>
      <c r="AS109" s="28">
        <f t="shared" si="108"/>
        <v>2676328.5165803945</v>
      </c>
      <c r="AT109" s="28">
        <f t="shared" si="108"/>
        <v>2582303.4050376192</v>
      </c>
      <c r="AU109" s="19"/>
      <c r="AV109" s="27">
        <f t="shared" si="77"/>
        <v>174</v>
      </c>
      <c r="AW109" s="19"/>
      <c r="AX109" s="46">
        <f t="shared" si="75"/>
        <v>426884.66489603865</v>
      </c>
    </row>
    <row r="110" spans="1:50" x14ac:dyDescent="0.2">
      <c r="A110">
        <f t="shared" si="78"/>
        <v>96</v>
      </c>
      <c r="C110" s="30">
        <f>IF(C$13&lt;=alternative_projection_initial_period,VLOOKUP(Data!B98,alternative_projection,3,TRUE),VLOOKUP(Data!B98,original_projection,3,TRUE))</f>
        <v>0.02</v>
      </c>
      <c r="D110" s="30">
        <f>IF(D$13&lt;=alternative_projection_initial_period,VLOOKUP(Data!C98,alternative_projection,3,TRUE),VLOOKUP(Data!C98,original_projection,3,TRUE))</f>
        <v>-0.04</v>
      </c>
      <c r="E110" s="30">
        <f>IF(E$13&lt;=alternative_projection_initial_period,VLOOKUP(Data!D98,alternative_projection,3,TRUE),VLOOKUP(Data!D98,original_projection,3,TRUE))</f>
        <v>0.1</v>
      </c>
      <c r="F110" s="30">
        <f>IF(F$13&lt;=alternative_projection_initial_period,VLOOKUP(Data!E98,alternative_projection,3,TRUE),VLOOKUP(Data!E98,original_projection,3,TRUE))</f>
        <v>0.04</v>
      </c>
      <c r="G110" s="30">
        <f>IF(G$13&lt;=alternative_projection_initial_period,VLOOKUP(Data!F98,alternative_projection,3,TRUE),VLOOKUP(Data!F98,original_projection,3,TRUE))</f>
        <v>0.04</v>
      </c>
      <c r="H110" s="30">
        <f>IF(H$13&lt;=alternative_projection_initial_period,VLOOKUP(Data!G98,alternative_projection,3,TRUE),VLOOKUP(Data!G98,original_projection,3,TRUE))</f>
        <v>-0.01</v>
      </c>
      <c r="I110" s="30">
        <f>IF(I$13&lt;=alternative_projection_initial_period,VLOOKUP(Data!H98,alternative_projection,3,TRUE),VLOOKUP(Data!H98,original_projection,3,TRUE))</f>
        <v>-0.01</v>
      </c>
      <c r="J110" s="30">
        <f>IF(J$13&lt;=alternative_projection_initial_period,VLOOKUP(Data!I98,alternative_projection,3,TRUE),VLOOKUP(Data!I98,original_projection,3,TRUE))</f>
        <v>-0.01</v>
      </c>
      <c r="K110" s="30">
        <f>IF(K$13&lt;=alternative_projection_initial_period,VLOOKUP(Data!J98,alternative_projection,3,TRUE),VLOOKUP(Data!J98,original_projection,3,TRUE))</f>
        <v>0.04</v>
      </c>
      <c r="L110" s="30">
        <f>IF(L$13&lt;=alternative_projection_initial_period,VLOOKUP(Data!K98,alternative_projection,3,TRUE),VLOOKUP(Data!K98,original_projection,3,TRUE))</f>
        <v>0</v>
      </c>
      <c r="M110" s="30">
        <f>IF(M$13&lt;=alternative_projection_initial_period,VLOOKUP(Data!L98,alternative_projection,3,TRUE),VLOOKUP(Data!L98,original_projection,3,TRUE))</f>
        <v>-0.01</v>
      </c>
      <c r="N110" s="30">
        <f>IF(N$13&lt;=alternative_projection_initial_period,VLOOKUP(Data!M98,alternative_projection,3,TRUE),VLOOKUP(Data!M98,original_projection,3,TRUE))</f>
        <v>0</v>
      </c>
      <c r="O110" s="30">
        <f>IF(O$13&lt;=alternative_projection_initial_period,VLOOKUP(Data!N98,alternative_projection,3,TRUE),VLOOKUP(Data!N98,original_projection,3,TRUE))</f>
        <v>0.02</v>
      </c>
      <c r="P110" s="30">
        <f>IF(P$13&lt;=alternative_projection_initial_period,VLOOKUP(Data!O98,alternative_projection,3,TRUE),VLOOKUP(Data!O98,original_projection,3,TRUE))</f>
        <v>-0.02</v>
      </c>
      <c r="Q110" s="30">
        <f>IF(Q$13&lt;=alternative_projection_initial_period,VLOOKUP(Data!P98,alternative_projection,3,TRUE),VLOOKUP(Data!P98,original_projection,3,TRUE))</f>
        <v>-0.01</v>
      </c>
      <c r="R110" s="30">
        <f>IF(R$13&lt;=alternative_projection_initial_period,VLOOKUP(Data!Q98,alternative_projection,3,TRUE),VLOOKUP(Data!Q98,original_projection,3,TRUE))</f>
        <v>0</v>
      </c>
      <c r="S110" s="30">
        <f>IF(S$13&lt;=alternative_projection_initial_period,VLOOKUP(Data!R98,alternative_projection,3,TRUE),VLOOKUP(Data!R98,original_projection,3,TRUE))</f>
        <v>0</v>
      </c>
      <c r="T110" s="30">
        <f>IF(T$13&lt;=alternative_projection_initial_period,VLOOKUP(Data!S98,alternative_projection,3,TRUE),VLOOKUP(Data!S98,original_projection,3,TRUE))</f>
        <v>-0.01</v>
      </c>
      <c r="U110" s="30">
        <f>IF(U$13&lt;=alternative_projection_initial_period,VLOOKUP(Data!T98,alternative_projection,3,TRUE),VLOOKUP(Data!T98,original_projection,3,TRUE))</f>
        <v>0</v>
      </c>
      <c r="V110" s="30">
        <f>IF(V$13&lt;=alternative_projection_initial_period,VLOOKUP(Data!U98,alternative_projection,3,TRUE),VLOOKUP(Data!U98,original_projection,3,TRUE))</f>
        <v>-0.01</v>
      </c>
      <c r="X110">
        <f t="shared" si="79"/>
        <v>96</v>
      </c>
      <c r="Z110" s="31">
        <f t="shared" si="73"/>
        <v>2500000</v>
      </c>
      <c r="AA110" s="28">
        <f t="shared" ref="AA110:AT110" si="109">Z110*(1+C110)*(1-$AA$9)</f>
        <v>2510625.5896537751</v>
      </c>
      <c r="AB110" s="28">
        <f t="shared" si="109"/>
        <v>2372984.7911244668</v>
      </c>
      <c r="AC110" s="28">
        <f t="shared" si="109"/>
        <v>2569978.0292164455</v>
      </c>
      <c r="AD110" s="28">
        <f t="shared" si="109"/>
        <v>2631506.9447838189</v>
      </c>
      <c r="AE110" s="28">
        <f t="shared" si="109"/>
        <v>2694508.9497736921</v>
      </c>
      <c r="AF110" s="28">
        <f t="shared" si="109"/>
        <v>2626374.1528017335</v>
      </c>
      <c r="AG110" s="28">
        <f t="shared" si="109"/>
        <v>2559962.2488113698</v>
      </c>
      <c r="AH110" s="28">
        <f t="shared" si="109"/>
        <v>2495229.6718075746</v>
      </c>
      <c r="AI110" s="28">
        <f t="shared" si="109"/>
        <v>2554969.0057833833</v>
      </c>
      <c r="AJ110" s="28">
        <f t="shared" si="109"/>
        <v>2515517.8692909908</v>
      </c>
      <c r="AK110" s="28">
        <f t="shared" si="109"/>
        <v>2451909.136680223</v>
      </c>
      <c r="AL110" s="28">
        <f t="shared" si="109"/>
        <v>2414049.3419824564</v>
      </c>
      <c r="AM110" s="28">
        <f t="shared" si="109"/>
        <v>2424309.621067205</v>
      </c>
      <c r="AN110" s="28">
        <f t="shared" si="109"/>
        <v>2339138.4691989287</v>
      </c>
      <c r="AO110" s="28">
        <f t="shared" si="109"/>
        <v>2279989.760599704</v>
      </c>
      <c r="AP110" s="28">
        <f t="shared" si="109"/>
        <v>2244784.563572628</v>
      </c>
      <c r="AQ110" s="28">
        <f t="shared" si="109"/>
        <v>2210122.9680647925</v>
      </c>
      <c r="AR110" s="28">
        <f t="shared" si="109"/>
        <v>2154236.6145513612</v>
      </c>
      <c r="AS110" s="28">
        <f t="shared" si="109"/>
        <v>2120973.1649653972</v>
      </c>
      <c r="AT110" s="28">
        <f t="shared" si="109"/>
        <v>2067341.1011379503</v>
      </c>
      <c r="AU110" s="19"/>
      <c r="AV110" s="27">
        <f t="shared" si="77"/>
        <v>61</v>
      </c>
      <c r="AW110" s="19"/>
      <c r="AX110" s="46">
        <f t="shared" si="75"/>
        <v>364522.76066650799</v>
      </c>
    </row>
    <row r="111" spans="1:50" x14ac:dyDescent="0.2">
      <c r="A111">
        <f t="shared" si="78"/>
        <v>97</v>
      </c>
      <c r="C111" s="30">
        <f>IF(C$13&lt;=alternative_projection_initial_period,VLOOKUP(Data!B99,alternative_projection,3,TRUE),VLOOKUP(Data!B99,original_projection,3,TRUE))</f>
        <v>0.02</v>
      </c>
      <c r="D111" s="30">
        <f>IF(D$13&lt;=alternative_projection_initial_period,VLOOKUP(Data!C99,alternative_projection,3,TRUE),VLOOKUP(Data!C99,original_projection,3,TRUE))</f>
        <v>-0.04</v>
      </c>
      <c r="E111" s="30">
        <f>IF(E$13&lt;=alternative_projection_initial_period,VLOOKUP(Data!D99,alternative_projection,3,TRUE),VLOOKUP(Data!D99,original_projection,3,TRUE))</f>
        <v>0.1</v>
      </c>
      <c r="F111" s="30">
        <f>IF(F$13&lt;=alternative_projection_initial_period,VLOOKUP(Data!E99,alternative_projection,3,TRUE),VLOOKUP(Data!E99,original_projection,3,TRUE))</f>
        <v>0</v>
      </c>
      <c r="G111" s="30">
        <f>IF(G$13&lt;=alternative_projection_initial_period,VLOOKUP(Data!F99,alternative_projection,3,TRUE),VLOOKUP(Data!F99,original_projection,3,TRUE))</f>
        <v>0.02</v>
      </c>
      <c r="H111" s="30">
        <f>IF(H$13&lt;=alternative_projection_initial_period,VLOOKUP(Data!G99,alternative_projection,3,TRUE),VLOOKUP(Data!G99,original_projection,3,TRUE))</f>
        <v>-0.01</v>
      </c>
      <c r="I111" s="30">
        <f>IF(I$13&lt;=alternative_projection_initial_period,VLOOKUP(Data!H99,alternative_projection,3,TRUE),VLOOKUP(Data!H99,original_projection,3,TRUE))</f>
        <v>-0.02</v>
      </c>
      <c r="J111" s="30">
        <f>IF(J$13&lt;=alternative_projection_initial_period,VLOOKUP(Data!I99,alternative_projection,3,TRUE),VLOOKUP(Data!I99,original_projection,3,TRUE))</f>
        <v>0.04</v>
      </c>
      <c r="K111" s="30">
        <f>IF(K$13&lt;=alternative_projection_initial_period,VLOOKUP(Data!J99,alternative_projection,3,TRUE),VLOOKUP(Data!J99,original_projection,3,TRUE))</f>
        <v>-0.02</v>
      </c>
      <c r="L111" s="30">
        <f>IF(L$13&lt;=alternative_projection_initial_period,VLOOKUP(Data!K99,alternative_projection,3,TRUE),VLOOKUP(Data!K99,original_projection,3,TRUE))</f>
        <v>0</v>
      </c>
      <c r="M111" s="30">
        <f>IF(M$13&lt;=alternative_projection_initial_period,VLOOKUP(Data!L99,alternative_projection,3,TRUE),VLOOKUP(Data!L99,original_projection,3,TRUE))</f>
        <v>0.02</v>
      </c>
      <c r="N111" s="30">
        <f>IF(N$13&lt;=alternative_projection_initial_period,VLOOKUP(Data!M99,alternative_projection,3,TRUE),VLOOKUP(Data!M99,original_projection,3,TRUE))</f>
        <v>0</v>
      </c>
      <c r="O111" s="30">
        <f>IF(O$13&lt;=alternative_projection_initial_period,VLOOKUP(Data!N99,alternative_projection,3,TRUE),VLOOKUP(Data!N99,original_projection,3,TRUE))</f>
        <v>0.04</v>
      </c>
      <c r="P111" s="30">
        <f>IF(P$13&lt;=alternative_projection_initial_period,VLOOKUP(Data!O99,alternative_projection,3,TRUE),VLOOKUP(Data!O99,original_projection,3,TRUE))</f>
        <v>0.02</v>
      </c>
      <c r="Q111" s="30">
        <f>IF(Q$13&lt;=alternative_projection_initial_period,VLOOKUP(Data!P99,alternative_projection,3,TRUE),VLOOKUP(Data!P99,original_projection,3,TRUE))</f>
        <v>0.04</v>
      </c>
      <c r="R111" s="30">
        <f>IF(R$13&lt;=alternative_projection_initial_period,VLOOKUP(Data!Q99,alternative_projection,3,TRUE),VLOOKUP(Data!Q99,original_projection,3,TRUE))</f>
        <v>0.04</v>
      </c>
      <c r="S111" s="30">
        <f>IF(S$13&lt;=alternative_projection_initial_period,VLOOKUP(Data!R99,alternative_projection,3,TRUE),VLOOKUP(Data!R99,original_projection,3,TRUE))</f>
        <v>-0.02</v>
      </c>
      <c r="T111" s="30">
        <f>IF(T$13&lt;=alternative_projection_initial_period,VLOOKUP(Data!S99,alternative_projection,3,TRUE),VLOOKUP(Data!S99,original_projection,3,TRUE))</f>
        <v>0</v>
      </c>
      <c r="U111" s="30">
        <f>IF(U$13&lt;=alternative_projection_initial_period,VLOOKUP(Data!T99,alternative_projection,3,TRUE),VLOOKUP(Data!T99,original_projection,3,TRUE))</f>
        <v>-0.01</v>
      </c>
      <c r="V111" s="30">
        <f>IF(V$13&lt;=alternative_projection_initial_period,VLOOKUP(Data!U99,alternative_projection,3,TRUE),VLOOKUP(Data!U99,original_projection,3,TRUE))</f>
        <v>0</v>
      </c>
      <c r="X111">
        <f t="shared" si="79"/>
        <v>97</v>
      </c>
      <c r="Z111" s="31">
        <f t="shared" ref="Z111:Z142" si="110">initial_value</f>
        <v>2500000</v>
      </c>
      <c r="AA111" s="28">
        <f t="shared" ref="AA111:AT111" si="111">Z111*(1+C111)*(1-$AA$9)</f>
        <v>2510625.5896537751</v>
      </c>
      <c r="AB111" s="28">
        <f t="shared" si="111"/>
        <v>2372984.7911244668</v>
      </c>
      <c r="AC111" s="28">
        <f t="shared" si="111"/>
        <v>2569978.0292164455</v>
      </c>
      <c r="AD111" s="28">
        <f t="shared" si="111"/>
        <v>2530295.13921521</v>
      </c>
      <c r="AE111" s="28">
        <f t="shared" si="111"/>
        <v>2541049.4903561072</v>
      </c>
      <c r="AF111" s="28">
        <f t="shared" si="111"/>
        <v>2476795.1514957175</v>
      </c>
      <c r="AG111" s="28">
        <f t="shared" si="111"/>
        <v>2389780.0713419747</v>
      </c>
      <c r="AH111" s="28">
        <f t="shared" si="111"/>
        <v>2446994.7924651052</v>
      </c>
      <c r="AI111" s="28">
        <f t="shared" si="111"/>
        <v>2361026.6622894797</v>
      </c>
      <c r="AJ111" s="28">
        <f t="shared" si="111"/>
        <v>2324570.178901494</v>
      </c>
      <c r="AK111" s="28">
        <f t="shared" si="111"/>
        <v>2334450.1504384582</v>
      </c>
      <c r="AL111" s="28">
        <f t="shared" si="111"/>
        <v>2298404.0335144699</v>
      </c>
      <c r="AM111" s="28">
        <f t="shared" si="111"/>
        <v>2353431.0828161086</v>
      </c>
      <c r="AN111" s="28">
        <f t="shared" si="111"/>
        <v>2363433.7200018861</v>
      </c>
      <c r="AO111" s="28">
        <f t="shared" si="111"/>
        <v>2420017.6721422924</v>
      </c>
      <c r="AP111" s="28">
        <f t="shared" si="111"/>
        <v>2477956.3242739574</v>
      </c>
      <c r="AQ111" s="28">
        <f t="shared" si="111"/>
        <v>2390900.4496514797</v>
      </c>
      <c r="AR111" s="28">
        <f t="shared" si="111"/>
        <v>2353982.6867489107</v>
      </c>
      <c r="AS111" s="28">
        <f t="shared" si="111"/>
        <v>2294458.6193114603</v>
      </c>
      <c r="AT111" s="28">
        <f t="shared" si="111"/>
        <v>2259030.0094294203</v>
      </c>
      <c r="AU111" s="19"/>
      <c r="AV111" s="27">
        <f t="shared" si="77"/>
        <v>116</v>
      </c>
      <c r="AW111" s="19"/>
      <c r="AX111" s="46">
        <f t="shared" ref="AX111:AX142" si="112">SUM(AA111:AT111)*amc/(1-amc)</f>
        <v>363250.61444122071</v>
      </c>
    </row>
    <row r="112" spans="1:50" x14ac:dyDescent="0.2">
      <c r="A112">
        <f t="shared" si="78"/>
        <v>98</v>
      </c>
      <c r="C112" s="30">
        <f>IF(C$13&lt;=alternative_projection_initial_period,VLOOKUP(Data!B100,alternative_projection,3,TRUE),VLOOKUP(Data!B100,original_projection,3,TRUE))</f>
        <v>0.02</v>
      </c>
      <c r="D112" s="30">
        <f>IF(D$13&lt;=alternative_projection_initial_period,VLOOKUP(Data!C100,alternative_projection,3,TRUE),VLOOKUP(Data!C100,original_projection,3,TRUE))</f>
        <v>0.02</v>
      </c>
      <c r="E112" s="30">
        <f>IF(E$13&lt;=alternative_projection_initial_period,VLOOKUP(Data!D100,alternative_projection,3,TRUE),VLOOKUP(Data!D100,original_projection,3,TRUE))</f>
        <v>0.04</v>
      </c>
      <c r="F112" s="30">
        <f>IF(F$13&lt;=alternative_projection_initial_period,VLOOKUP(Data!E100,alternative_projection,3,TRUE),VLOOKUP(Data!E100,original_projection,3,TRUE))</f>
        <v>-0.04</v>
      </c>
      <c r="G112" s="30">
        <f>IF(G$13&lt;=alternative_projection_initial_period,VLOOKUP(Data!F100,alternative_projection,3,TRUE),VLOOKUP(Data!F100,original_projection,3,TRUE))</f>
        <v>0.02</v>
      </c>
      <c r="H112" s="30">
        <f>IF(H$13&lt;=alternative_projection_initial_period,VLOOKUP(Data!G100,alternative_projection,3,TRUE),VLOOKUP(Data!G100,original_projection,3,TRUE))</f>
        <v>0</v>
      </c>
      <c r="I112" s="30">
        <f>IF(I$13&lt;=alternative_projection_initial_period,VLOOKUP(Data!H100,alternative_projection,3,TRUE),VLOOKUP(Data!H100,original_projection,3,TRUE))</f>
        <v>0</v>
      </c>
      <c r="J112" s="30">
        <f>IF(J$13&lt;=alternative_projection_initial_period,VLOOKUP(Data!I100,alternative_projection,3,TRUE),VLOOKUP(Data!I100,original_projection,3,TRUE))</f>
        <v>-0.02</v>
      </c>
      <c r="K112" s="30">
        <f>IF(K$13&lt;=alternative_projection_initial_period,VLOOKUP(Data!J100,alternative_projection,3,TRUE),VLOOKUP(Data!J100,original_projection,3,TRUE))</f>
        <v>0</v>
      </c>
      <c r="L112" s="30">
        <f>IF(L$13&lt;=alternative_projection_initial_period,VLOOKUP(Data!K100,alternative_projection,3,TRUE),VLOOKUP(Data!K100,original_projection,3,TRUE))</f>
        <v>0.02</v>
      </c>
      <c r="M112" s="30">
        <f>IF(M$13&lt;=alternative_projection_initial_period,VLOOKUP(Data!L100,alternative_projection,3,TRUE),VLOOKUP(Data!L100,original_projection,3,TRUE))</f>
        <v>0</v>
      </c>
      <c r="N112" s="30">
        <f>IF(N$13&lt;=alternative_projection_initial_period,VLOOKUP(Data!M100,alternative_projection,3,TRUE),VLOOKUP(Data!M100,original_projection,3,TRUE))</f>
        <v>0.04</v>
      </c>
      <c r="O112" s="30">
        <f>IF(O$13&lt;=alternative_projection_initial_period,VLOOKUP(Data!N100,alternative_projection,3,TRUE),VLOOKUP(Data!N100,original_projection,3,TRUE))</f>
        <v>-0.02</v>
      </c>
      <c r="P112" s="30">
        <f>IF(P$13&lt;=alternative_projection_initial_period,VLOOKUP(Data!O100,alternative_projection,3,TRUE),VLOOKUP(Data!O100,original_projection,3,TRUE))</f>
        <v>0.04</v>
      </c>
      <c r="Q112" s="30">
        <f>IF(Q$13&lt;=alternative_projection_initial_period,VLOOKUP(Data!P100,alternative_projection,3,TRUE),VLOOKUP(Data!P100,original_projection,3,TRUE))</f>
        <v>0.02</v>
      </c>
      <c r="R112" s="30">
        <f>IF(R$13&lt;=alternative_projection_initial_period,VLOOKUP(Data!Q100,alternative_projection,3,TRUE),VLOOKUP(Data!Q100,original_projection,3,TRUE))</f>
        <v>-0.01</v>
      </c>
      <c r="S112" s="30">
        <f>IF(S$13&lt;=alternative_projection_initial_period,VLOOKUP(Data!R100,alternative_projection,3,TRUE),VLOOKUP(Data!R100,original_projection,3,TRUE))</f>
        <v>0</v>
      </c>
      <c r="T112" s="30">
        <f>IF(T$13&lt;=alternative_projection_initial_period,VLOOKUP(Data!S100,alternative_projection,3,TRUE),VLOOKUP(Data!S100,original_projection,3,TRUE))</f>
        <v>0</v>
      </c>
      <c r="U112" s="30">
        <f>IF(U$13&lt;=alternative_projection_initial_period,VLOOKUP(Data!T100,alternative_projection,3,TRUE),VLOOKUP(Data!T100,original_projection,3,TRUE))</f>
        <v>-0.02</v>
      </c>
      <c r="V112" s="30">
        <f>IF(V$13&lt;=alternative_projection_initial_period,VLOOKUP(Data!U100,alternative_projection,3,TRUE),VLOOKUP(Data!U100,original_projection,3,TRUE))</f>
        <v>0.02</v>
      </c>
      <c r="X112">
        <f t="shared" si="79"/>
        <v>98</v>
      </c>
      <c r="Z112" s="31">
        <f t="shared" si="110"/>
        <v>2500000</v>
      </c>
      <c r="AA112" s="28">
        <f t="shared" ref="AA112:AT112" si="113">Z112*(1+C112)*(1-$AA$9)</f>
        <v>2510625.5896537751</v>
      </c>
      <c r="AB112" s="28">
        <f t="shared" si="113"/>
        <v>2521296.3405697467</v>
      </c>
      <c r="AC112" s="28">
        <f t="shared" si="113"/>
        <v>2581659.7475310662</v>
      </c>
      <c r="AD112" s="28">
        <f t="shared" si="113"/>
        <v>2440124.6215268136</v>
      </c>
      <c r="AE112" s="28">
        <f t="shared" si="113"/>
        <v>2450495.7266997807</v>
      </c>
      <c r="AF112" s="28">
        <f t="shared" si="113"/>
        <v>2412657.7563881148</v>
      </c>
      <c r="AG112" s="28">
        <f t="shared" si="113"/>
        <v>2375404.0401037899</v>
      </c>
      <c r="AH112" s="28">
        <f t="shared" si="113"/>
        <v>2291951.0452841199</v>
      </c>
      <c r="AI112" s="28">
        <f t="shared" si="113"/>
        <v>2256561.1547153057</v>
      </c>
      <c r="AJ112" s="28">
        <f t="shared" si="113"/>
        <v>2266152.071858767</v>
      </c>
      <c r="AK112" s="28">
        <f t="shared" si="113"/>
        <v>2231160.5418257024</v>
      </c>
      <c r="AL112" s="28">
        <f t="shared" si="113"/>
        <v>2284577.686655187</v>
      </c>
      <c r="AM112" s="28">
        <f t="shared" si="113"/>
        <v>2204315.6147588883</v>
      </c>
      <c r="AN112" s="28">
        <f t="shared" si="113"/>
        <v>2257090.0539962901</v>
      </c>
      <c r="AO112" s="28">
        <f t="shared" si="113"/>
        <v>2266683.2190864426</v>
      </c>
      <c r="AP112" s="28">
        <f t="shared" si="113"/>
        <v>2209366.6527617434</v>
      </c>
      <c r="AQ112" s="28">
        <f t="shared" si="113"/>
        <v>2175251.9432750349</v>
      </c>
      <c r="AR112" s="28">
        <f t="shared" si="113"/>
        <v>2141663.9971491783</v>
      </c>
      <c r="AS112" s="28">
        <f t="shared" si="113"/>
        <v>2066422.7870467678</v>
      </c>
      <c r="AT112" s="28">
        <f t="shared" si="113"/>
        <v>2075205.5712813153</v>
      </c>
      <c r="AU112" s="19"/>
      <c r="AV112" s="27">
        <f t="shared" si="77"/>
        <v>62</v>
      </c>
      <c r="AW112" s="19"/>
      <c r="AX112" s="46">
        <f t="shared" si="112"/>
        <v>347748.10701890039</v>
      </c>
    </row>
    <row r="113" spans="1:50" x14ac:dyDescent="0.2">
      <c r="A113">
        <f t="shared" si="78"/>
        <v>99</v>
      </c>
      <c r="C113" s="30">
        <f>IF(C$13&lt;=alternative_projection_initial_period,VLOOKUP(Data!B101,alternative_projection,3,TRUE),VLOOKUP(Data!B101,original_projection,3,TRUE))</f>
        <v>-0.04</v>
      </c>
      <c r="D113" s="30">
        <f>IF(D$13&lt;=alternative_projection_initial_period,VLOOKUP(Data!C101,alternative_projection,3,TRUE),VLOOKUP(Data!C101,original_projection,3,TRUE))</f>
        <v>0.04</v>
      </c>
      <c r="E113" s="30">
        <f>IF(E$13&lt;=alternative_projection_initial_period,VLOOKUP(Data!D101,alternative_projection,3,TRUE),VLOOKUP(Data!D101,original_projection,3,TRUE))</f>
        <v>-0.04</v>
      </c>
      <c r="F113" s="30">
        <f>IF(F$13&lt;=alternative_projection_initial_period,VLOOKUP(Data!E101,alternative_projection,3,TRUE),VLOOKUP(Data!E101,original_projection,3,TRUE))</f>
        <v>0</v>
      </c>
      <c r="G113" s="30">
        <f>IF(G$13&lt;=alternative_projection_initial_period,VLOOKUP(Data!F101,alternative_projection,3,TRUE),VLOOKUP(Data!F101,original_projection,3,TRUE))</f>
        <v>0.1</v>
      </c>
      <c r="H113" s="30">
        <f>IF(H$13&lt;=alternative_projection_initial_period,VLOOKUP(Data!G101,alternative_projection,3,TRUE),VLOOKUP(Data!G101,original_projection,3,TRUE))</f>
        <v>-0.02</v>
      </c>
      <c r="I113" s="30">
        <f>IF(I$13&lt;=alternative_projection_initial_period,VLOOKUP(Data!H101,alternative_projection,3,TRUE),VLOOKUP(Data!H101,original_projection,3,TRUE))</f>
        <v>-0.01</v>
      </c>
      <c r="J113" s="30">
        <f>IF(J$13&lt;=alternative_projection_initial_period,VLOOKUP(Data!I101,alternative_projection,3,TRUE),VLOOKUP(Data!I101,original_projection,3,TRUE))</f>
        <v>-0.02</v>
      </c>
      <c r="K113" s="30">
        <f>IF(K$13&lt;=alternative_projection_initial_period,VLOOKUP(Data!J101,alternative_projection,3,TRUE),VLOOKUP(Data!J101,original_projection,3,TRUE))</f>
        <v>0</v>
      </c>
      <c r="L113" s="30">
        <f>IF(L$13&lt;=alternative_projection_initial_period,VLOOKUP(Data!K101,alternative_projection,3,TRUE),VLOOKUP(Data!K101,original_projection,3,TRUE))</f>
        <v>-0.02</v>
      </c>
      <c r="M113" s="30">
        <f>IF(M$13&lt;=alternative_projection_initial_period,VLOOKUP(Data!L101,alternative_projection,3,TRUE),VLOOKUP(Data!L101,original_projection,3,TRUE))</f>
        <v>0.04</v>
      </c>
      <c r="N113" s="30">
        <f>IF(N$13&lt;=alternative_projection_initial_period,VLOOKUP(Data!M101,alternative_projection,3,TRUE),VLOOKUP(Data!M101,original_projection,3,TRUE))</f>
        <v>0.04</v>
      </c>
      <c r="O113" s="30">
        <f>IF(O$13&lt;=alternative_projection_initial_period,VLOOKUP(Data!N101,alternative_projection,3,TRUE),VLOOKUP(Data!N101,original_projection,3,TRUE))</f>
        <v>-0.02</v>
      </c>
      <c r="P113" s="30">
        <f>IF(P$13&lt;=alternative_projection_initial_period,VLOOKUP(Data!O101,alternative_projection,3,TRUE),VLOOKUP(Data!O101,original_projection,3,TRUE))</f>
        <v>-0.01</v>
      </c>
      <c r="Q113" s="30">
        <f>IF(Q$13&lt;=alternative_projection_initial_period,VLOOKUP(Data!P101,alternative_projection,3,TRUE),VLOOKUP(Data!P101,original_projection,3,TRUE))</f>
        <v>-0.02</v>
      </c>
      <c r="R113" s="30">
        <f>IF(R$13&lt;=alternative_projection_initial_period,VLOOKUP(Data!Q101,alternative_projection,3,TRUE),VLOOKUP(Data!Q101,original_projection,3,TRUE))</f>
        <v>0</v>
      </c>
      <c r="S113" s="30">
        <f>IF(S$13&lt;=alternative_projection_initial_period,VLOOKUP(Data!R101,alternative_projection,3,TRUE),VLOOKUP(Data!R101,original_projection,3,TRUE))</f>
        <v>0.02</v>
      </c>
      <c r="T113" s="30">
        <f>IF(T$13&lt;=alternative_projection_initial_period,VLOOKUP(Data!S101,alternative_projection,3,TRUE),VLOOKUP(Data!S101,original_projection,3,TRUE))</f>
        <v>0.04</v>
      </c>
      <c r="U113" s="30">
        <f>IF(U$13&lt;=alternative_projection_initial_period,VLOOKUP(Data!T101,alternative_projection,3,TRUE),VLOOKUP(Data!T101,original_projection,3,TRUE))</f>
        <v>0.04</v>
      </c>
      <c r="V113" s="30">
        <f>IF(V$13&lt;=alternative_projection_initial_period,VLOOKUP(Data!U101,alternative_projection,3,TRUE),VLOOKUP(Data!U101,original_projection,3,TRUE))</f>
        <v>0.02</v>
      </c>
      <c r="X113">
        <f t="shared" si="79"/>
        <v>99</v>
      </c>
      <c r="Z113" s="31">
        <f t="shared" si="110"/>
        <v>2500000</v>
      </c>
      <c r="AA113" s="28">
        <f t="shared" ref="AA113:AT113" si="114">Z113*(1+C113)*(1-$AA$9)</f>
        <v>2362941.7314388473</v>
      </c>
      <c r="AB113" s="28">
        <f t="shared" si="114"/>
        <v>2419513.9046759275</v>
      </c>
      <c r="AC113" s="28">
        <f t="shared" si="114"/>
        <v>2286868.1500621205</v>
      </c>
      <c r="AD113" s="28">
        <f t="shared" si="114"/>
        <v>2251556.7442000587</v>
      </c>
      <c r="AE113" s="28">
        <f t="shared" si="114"/>
        <v>2438469.637804246</v>
      </c>
      <c r="AF113" s="28">
        <f t="shared" si="114"/>
        <v>2352801.0144391414</v>
      </c>
      <c r="AG113" s="28">
        <f t="shared" si="114"/>
        <v>2293306.8274008338</v>
      </c>
      <c r="AH113" s="28">
        <f t="shared" si="114"/>
        <v>2212738.0822291146</v>
      </c>
      <c r="AI113" s="28">
        <f t="shared" si="114"/>
        <v>2178571.3146846411</v>
      </c>
      <c r="AJ113" s="28">
        <f t="shared" si="114"/>
        <v>2102033.4720401051</v>
      </c>
      <c r="AK113" s="28">
        <f t="shared" si="114"/>
        <v>2152359.1318514384</v>
      </c>
      <c r="AL113" s="28">
        <f t="shared" si="114"/>
        <v>2203889.6592679429</v>
      </c>
      <c r="AM113" s="28">
        <f t="shared" si="114"/>
        <v>2126462.3293430619</v>
      </c>
      <c r="AN113" s="28">
        <f t="shared" si="114"/>
        <v>2072691.4635641689</v>
      </c>
      <c r="AO113" s="28">
        <f t="shared" si="114"/>
        <v>1999873.4052249077</v>
      </c>
      <c r="AP113" s="28">
        <f t="shared" si="114"/>
        <v>1968993.4695002695</v>
      </c>
      <c r="AQ113" s="28">
        <f t="shared" si="114"/>
        <v>1977362.1561554188</v>
      </c>
      <c r="AR113" s="28">
        <f t="shared" si="114"/>
        <v>2024703.0080105995</v>
      </c>
      <c r="AS113" s="28">
        <f t="shared" si="114"/>
        <v>2073177.2669391371</v>
      </c>
      <c r="AT113" s="28">
        <f t="shared" si="114"/>
        <v>2081988.7593063496</v>
      </c>
      <c r="AU113" s="19"/>
      <c r="AV113" s="27">
        <f t="shared" si="77"/>
        <v>64</v>
      </c>
      <c r="AW113" s="19"/>
      <c r="AX113" s="46">
        <f t="shared" si="112"/>
        <v>329322.17779449618</v>
      </c>
    </row>
    <row r="114" spans="1:50" x14ac:dyDescent="0.2">
      <c r="A114">
        <f t="shared" si="78"/>
        <v>100</v>
      </c>
      <c r="C114" s="30">
        <f>IF(C$13&lt;=alternative_projection_initial_period,VLOOKUP(Data!B102,alternative_projection,3,TRUE),VLOOKUP(Data!B102,original_projection,3,TRUE))</f>
        <v>0</v>
      </c>
      <c r="D114" s="30">
        <f>IF(D$13&lt;=alternative_projection_initial_period,VLOOKUP(Data!C102,alternative_projection,3,TRUE),VLOOKUP(Data!C102,original_projection,3,TRUE))</f>
        <v>0.1</v>
      </c>
      <c r="E114" s="30">
        <f>IF(E$13&lt;=alternative_projection_initial_period,VLOOKUP(Data!D102,alternative_projection,3,TRUE),VLOOKUP(Data!D102,original_projection,3,TRUE))</f>
        <v>0.02</v>
      </c>
      <c r="F114" s="30">
        <f>IF(F$13&lt;=alternative_projection_initial_period,VLOOKUP(Data!E102,alternative_projection,3,TRUE),VLOOKUP(Data!E102,original_projection,3,TRUE))</f>
        <v>0</v>
      </c>
      <c r="G114" s="30">
        <f>IF(G$13&lt;=alternative_projection_initial_period,VLOOKUP(Data!F102,alternative_projection,3,TRUE),VLOOKUP(Data!F102,original_projection,3,TRUE))</f>
        <v>0.04</v>
      </c>
      <c r="H114" s="30">
        <f>IF(H$13&lt;=alternative_projection_initial_period,VLOOKUP(Data!G102,alternative_projection,3,TRUE),VLOOKUP(Data!G102,original_projection,3,TRUE))</f>
        <v>0</v>
      </c>
      <c r="I114" s="30">
        <f>IF(I$13&lt;=alternative_projection_initial_period,VLOOKUP(Data!H102,alternative_projection,3,TRUE),VLOOKUP(Data!H102,original_projection,3,TRUE))</f>
        <v>-0.01</v>
      </c>
      <c r="J114" s="30">
        <f>IF(J$13&lt;=alternative_projection_initial_period,VLOOKUP(Data!I102,alternative_projection,3,TRUE),VLOOKUP(Data!I102,original_projection,3,TRUE))</f>
        <v>0.04</v>
      </c>
      <c r="K114" s="30">
        <f>IF(K$13&lt;=alternative_projection_initial_period,VLOOKUP(Data!J102,alternative_projection,3,TRUE),VLOOKUP(Data!J102,original_projection,3,TRUE))</f>
        <v>-0.02</v>
      </c>
      <c r="L114" s="30">
        <f>IF(L$13&lt;=alternative_projection_initial_period,VLOOKUP(Data!K102,alternative_projection,3,TRUE),VLOOKUP(Data!K102,original_projection,3,TRUE))</f>
        <v>0.04</v>
      </c>
      <c r="M114" s="30">
        <f>IF(M$13&lt;=alternative_projection_initial_period,VLOOKUP(Data!L102,alternative_projection,3,TRUE),VLOOKUP(Data!L102,original_projection,3,TRUE))</f>
        <v>-0.01</v>
      </c>
      <c r="N114" s="30">
        <f>IF(N$13&lt;=alternative_projection_initial_period,VLOOKUP(Data!M102,alternative_projection,3,TRUE),VLOOKUP(Data!M102,original_projection,3,TRUE))</f>
        <v>-0.02</v>
      </c>
      <c r="O114" s="30">
        <f>IF(O$13&lt;=alternative_projection_initial_period,VLOOKUP(Data!N102,alternative_projection,3,TRUE),VLOOKUP(Data!N102,original_projection,3,TRUE))</f>
        <v>0.04</v>
      </c>
      <c r="P114" s="30">
        <f>IF(P$13&lt;=alternative_projection_initial_period,VLOOKUP(Data!O102,alternative_projection,3,TRUE),VLOOKUP(Data!O102,original_projection,3,TRUE))</f>
        <v>-0.02</v>
      </c>
      <c r="Q114" s="30">
        <f>IF(Q$13&lt;=alternative_projection_initial_period,VLOOKUP(Data!P102,alternative_projection,3,TRUE),VLOOKUP(Data!P102,original_projection,3,TRUE))</f>
        <v>0.02</v>
      </c>
      <c r="R114" s="30">
        <f>IF(R$13&lt;=alternative_projection_initial_period,VLOOKUP(Data!Q102,alternative_projection,3,TRUE),VLOOKUP(Data!Q102,original_projection,3,TRUE))</f>
        <v>-0.01</v>
      </c>
      <c r="S114" s="30">
        <f>IF(S$13&lt;=alternative_projection_initial_period,VLOOKUP(Data!R102,alternative_projection,3,TRUE),VLOOKUP(Data!R102,original_projection,3,TRUE))</f>
        <v>-0.01</v>
      </c>
      <c r="T114" s="30">
        <f>IF(T$13&lt;=alternative_projection_initial_period,VLOOKUP(Data!S102,alternative_projection,3,TRUE),VLOOKUP(Data!S102,original_projection,3,TRUE))</f>
        <v>-0.01</v>
      </c>
      <c r="U114" s="30">
        <f>IF(U$13&lt;=alternative_projection_initial_period,VLOOKUP(Data!T102,alternative_projection,3,TRUE),VLOOKUP(Data!T102,original_projection,3,TRUE))</f>
        <v>0.02</v>
      </c>
      <c r="V114" s="30">
        <f>IF(V$13&lt;=alternative_projection_initial_period,VLOOKUP(Data!U102,alternative_projection,3,TRUE),VLOOKUP(Data!U102,original_projection,3,TRUE))</f>
        <v>-0.01</v>
      </c>
      <c r="X114">
        <f t="shared" si="79"/>
        <v>100</v>
      </c>
      <c r="Z114" s="31">
        <f t="shared" si="110"/>
        <v>2500000</v>
      </c>
      <c r="AA114" s="28">
        <f t="shared" ref="AA114:AT114" si="115">Z114*(1+C114)*(1-$AA$9)</f>
        <v>2461397.6369154658</v>
      </c>
      <c r="AB114" s="28">
        <f t="shared" si="115"/>
        <v>2665730.4638857376</v>
      </c>
      <c r="AC114" s="28">
        <f t="shared" si="115"/>
        <v>2677060.4471004647</v>
      </c>
      <c r="AD114" s="28">
        <f t="shared" si="115"/>
        <v>2635724.1033491776</v>
      </c>
      <c r="AE114" s="28">
        <f t="shared" si="115"/>
        <v>2698827.0730906371</v>
      </c>
      <c r="AF114" s="28">
        <f t="shared" si="115"/>
        <v>2657154.6320595108</v>
      </c>
      <c r="AG114" s="28">
        <f t="shared" si="115"/>
        <v>2589964.3963790243</v>
      </c>
      <c r="AH114" s="28">
        <f t="shared" si="115"/>
        <v>2651971.8138960889</v>
      </c>
      <c r="AI114" s="28">
        <f t="shared" si="115"/>
        <v>2558802.4051089799</v>
      </c>
      <c r="AJ114" s="28">
        <f t="shared" si="115"/>
        <v>2620063.7603998431</v>
      </c>
      <c r="AK114" s="28">
        <f t="shared" si="115"/>
        <v>2553811.4243727447</v>
      </c>
      <c r="AL114" s="28">
        <f t="shared" si="115"/>
        <v>2464090.5987908873</v>
      </c>
      <c r="AM114" s="28">
        <f t="shared" si="115"/>
        <v>2523084.4192359545</v>
      </c>
      <c r="AN114" s="28">
        <f t="shared" si="115"/>
        <v>2434443.0986802788</v>
      </c>
      <c r="AO114" s="28">
        <f t="shared" si="115"/>
        <v>2444790.0560410954</v>
      </c>
      <c r="AP114" s="28">
        <f t="shared" si="115"/>
        <v>2382969.7848108164</v>
      </c>
      <c r="AQ114" s="28">
        <f t="shared" si="115"/>
        <v>2322712.7340810224</v>
      </c>
      <c r="AR114" s="28">
        <f t="shared" si="115"/>
        <v>2263979.3754205937</v>
      </c>
      <c r="AS114" s="28">
        <f t="shared" si="115"/>
        <v>2273601.8217517254</v>
      </c>
      <c r="AT114" s="28">
        <f t="shared" si="115"/>
        <v>2216110.3079331727</v>
      </c>
      <c r="AU114" s="19"/>
      <c r="AV114" s="27">
        <f t="shared" si="77"/>
        <v>98</v>
      </c>
      <c r="AW114" s="19"/>
      <c r="AX114" s="46">
        <f t="shared" si="112"/>
        <v>378561.38806022587</v>
      </c>
    </row>
    <row r="115" spans="1:50" x14ac:dyDescent="0.2">
      <c r="A115">
        <f t="shared" si="78"/>
        <v>101</v>
      </c>
      <c r="C115" s="30">
        <f>IF(C$13&lt;=alternative_projection_initial_period,VLOOKUP(Data!B103,alternative_projection,3,TRUE),VLOOKUP(Data!B103,original_projection,3,TRUE))</f>
        <v>0.04</v>
      </c>
      <c r="D115" s="30">
        <f>IF(D$13&lt;=alternative_projection_initial_period,VLOOKUP(Data!C103,alternative_projection,3,TRUE),VLOOKUP(Data!C103,original_projection,3,TRUE))</f>
        <v>0.02</v>
      </c>
      <c r="E115" s="30">
        <f>IF(E$13&lt;=alternative_projection_initial_period,VLOOKUP(Data!D103,alternative_projection,3,TRUE),VLOOKUP(Data!D103,original_projection,3,TRUE))</f>
        <v>0</v>
      </c>
      <c r="F115" s="30">
        <f>IF(F$13&lt;=alternative_projection_initial_period,VLOOKUP(Data!E103,alternative_projection,3,TRUE),VLOOKUP(Data!E103,original_projection,3,TRUE))</f>
        <v>-0.04</v>
      </c>
      <c r="G115" s="30">
        <f>IF(G$13&lt;=alternative_projection_initial_period,VLOOKUP(Data!F103,alternative_projection,3,TRUE),VLOOKUP(Data!F103,original_projection,3,TRUE))</f>
        <v>-0.04</v>
      </c>
      <c r="H115" s="30">
        <f>IF(H$13&lt;=alternative_projection_initial_period,VLOOKUP(Data!G103,alternative_projection,3,TRUE),VLOOKUP(Data!G103,original_projection,3,TRUE))</f>
        <v>-0.01</v>
      </c>
      <c r="I115" s="30">
        <f>IF(I$13&lt;=alternative_projection_initial_period,VLOOKUP(Data!H103,alternative_projection,3,TRUE),VLOOKUP(Data!H103,original_projection,3,TRUE))</f>
        <v>0.04</v>
      </c>
      <c r="J115" s="30">
        <f>IF(J$13&lt;=alternative_projection_initial_period,VLOOKUP(Data!I103,alternative_projection,3,TRUE),VLOOKUP(Data!I103,original_projection,3,TRUE))</f>
        <v>0</v>
      </c>
      <c r="K115" s="30">
        <f>IF(K$13&lt;=alternative_projection_initial_period,VLOOKUP(Data!J103,alternative_projection,3,TRUE),VLOOKUP(Data!J103,original_projection,3,TRUE))</f>
        <v>0</v>
      </c>
      <c r="L115" s="30">
        <f>IF(L$13&lt;=alternative_projection_initial_period,VLOOKUP(Data!K103,alternative_projection,3,TRUE),VLOOKUP(Data!K103,original_projection,3,TRUE))</f>
        <v>0</v>
      </c>
      <c r="M115" s="30">
        <f>IF(M$13&lt;=alternative_projection_initial_period,VLOOKUP(Data!L103,alternative_projection,3,TRUE),VLOOKUP(Data!L103,original_projection,3,TRUE))</f>
        <v>0.02</v>
      </c>
      <c r="N115" s="30">
        <f>IF(N$13&lt;=alternative_projection_initial_period,VLOOKUP(Data!M103,alternative_projection,3,TRUE),VLOOKUP(Data!M103,original_projection,3,TRUE))</f>
        <v>0.04</v>
      </c>
      <c r="O115" s="30">
        <f>IF(O$13&lt;=alternative_projection_initial_period,VLOOKUP(Data!N103,alternative_projection,3,TRUE),VLOOKUP(Data!N103,original_projection,3,TRUE))</f>
        <v>-0.02</v>
      </c>
      <c r="P115" s="30">
        <f>IF(P$13&lt;=alternative_projection_initial_period,VLOOKUP(Data!O103,alternative_projection,3,TRUE),VLOOKUP(Data!O103,original_projection,3,TRUE))</f>
        <v>-0.01</v>
      </c>
      <c r="Q115" s="30">
        <f>IF(Q$13&lt;=alternative_projection_initial_period,VLOOKUP(Data!P103,alternative_projection,3,TRUE),VLOOKUP(Data!P103,original_projection,3,TRUE))</f>
        <v>-0.02</v>
      </c>
      <c r="R115" s="30">
        <f>IF(R$13&lt;=alternative_projection_initial_period,VLOOKUP(Data!Q103,alternative_projection,3,TRUE),VLOOKUP(Data!Q103,original_projection,3,TRUE))</f>
        <v>0</v>
      </c>
      <c r="S115" s="30">
        <f>IF(S$13&lt;=alternative_projection_initial_period,VLOOKUP(Data!R103,alternative_projection,3,TRUE),VLOOKUP(Data!R103,original_projection,3,TRUE))</f>
        <v>0.02</v>
      </c>
      <c r="T115" s="30">
        <f>IF(T$13&lt;=alternative_projection_initial_period,VLOOKUP(Data!S103,alternative_projection,3,TRUE),VLOOKUP(Data!S103,original_projection,3,TRUE))</f>
        <v>0.02</v>
      </c>
      <c r="U115" s="30">
        <f>IF(U$13&lt;=alternative_projection_initial_period,VLOOKUP(Data!T103,alternative_projection,3,TRUE),VLOOKUP(Data!T103,original_projection,3,TRUE))</f>
        <v>-0.01</v>
      </c>
      <c r="V115" s="30">
        <f>IF(V$13&lt;=alternative_projection_initial_period,VLOOKUP(Data!U103,alternative_projection,3,TRUE),VLOOKUP(Data!U103,original_projection,3,TRUE))</f>
        <v>-0.02</v>
      </c>
      <c r="X115">
        <f t="shared" si="79"/>
        <v>101</v>
      </c>
      <c r="Z115" s="31">
        <f t="shared" si="110"/>
        <v>2500000</v>
      </c>
      <c r="AA115" s="28">
        <f t="shared" ref="AA115:AT115" si="116">Z115*(1+C115)*(1-$AA$9)</f>
        <v>2559853.5423920844</v>
      </c>
      <c r="AB115" s="28">
        <f t="shared" si="116"/>
        <v>2570733.5237181731</v>
      </c>
      <c r="AC115" s="28">
        <f t="shared" si="116"/>
        <v>2531038.968167712</v>
      </c>
      <c r="AD115" s="28">
        <f t="shared" si="116"/>
        <v>2392279.0407125629</v>
      </c>
      <c r="AE115" s="28">
        <f t="shared" si="116"/>
        <v>2261126.3914184831</v>
      </c>
      <c r="AF115" s="28">
        <f t="shared" si="116"/>
        <v>2203950.3380154413</v>
      </c>
      <c r="AG115" s="28">
        <f t="shared" si="116"/>
        <v>2256716.0320100235</v>
      </c>
      <c r="AH115" s="28">
        <f t="shared" si="116"/>
        <v>2221870.2033514874</v>
      </c>
      <c r="AI115" s="28">
        <f t="shared" si="116"/>
        <v>2187562.4272248945</v>
      </c>
      <c r="AJ115" s="28">
        <f t="shared" si="116"/>
        <v>2153784.3955905666</v>
      </c>
      <c r="AK115" s="28">
        <f t="shared" si="116"/>
        <v>2162938.4872666663</v>
      </c>
      <c r="AL115" s="28">
        <f t="shared" si="116"/>
        <v>2214722.299442301</v>
      </c>
      <c r="AM115" s="28">
        <f t="shared" si="116"/>
        <v>2136914.3958343365</v>
      </c>
      <c r="AN115" s="28">
        <f t="shared" si="116"/>
        <v>2082879.2335021216</v>
      </c>
      <c r="AO115" s="28">
        <f t="shared" si="116"/>
        <v>2009703.2571423883</v>
      </c>
      <c r="AP115" s="28">
        <f t="shared" si="116"/>
        <v>1978671.5392126357</v>
      </c>
      <c r="AQ115" s="28">
        <f t="shared" si="116"/>
        <v>1987081.3599467466</v>
      </c>
      <c r="AR115" s="28">
        <f t="shared" si="116"/>
        <v>1995526.9244025305</v>
      </c>
      <c r="AS115" s="28">
        <f t="shared" si="116"/>
        <v>1945066.9614257282</v>
      </c>
      <c r="AT115" s="28">
        <f t="shared" si="116"/>
        <v>1876732.6232182879</v>
      </c>
      <c r="AU115" s="19"/>
      <c r="AV115" s="27">
        <f t="shared" si="77"/>
        <v>17</v>
      </c>
      <c r="AW115" s="19"/>
      <c r="AX115" s="46">
        <f t="shared" si="112"/>
        <v>330446.99202011467</v>
      </c>
    </row>
    <row r="116" spans="1:50" x14ac:dyDescent="0.2">
      <c r="A116">
        <f t="shared" si="78"/>
        <v>102</v>
      </c>
      <c r="C116" s="30">
        <f>IF(C$13&lt;=alternative_projection_initial_period,VLOOKUP(Data!B104,alternative_projection,3,TRUE),VLOOKUP(Data!B104,original_projection,3,TRUE))</f>
        <v>0.04</v>
      </c>
      <c r="D116" s="30">
        <f>IF(D$13&lt;=alternative_projection_initial_period,VLOOKUP(Data!C104,alternative_projection,3,TRUE),VLOOKUP(Data!C104,original_projection,3,TRUE))</f>
        <v>0.02</v>
      </c>
      <c r="E116" s="30">
        <f>IF(E$13&lt;=alternative_projection_initial_period,VLOOKUP(Data!D104,alternative_projection,3,TRUE),VLOOKUP(Data!D104,original_projection,3,TRUE))</f>
        <v>-0.04</v>
      </c>
      <c r="F116" s="30">
        <f>IF(F$13&lt;=alternative_projection_initial_period,VLOOKUP(Data!E104,alternative_projection,3,TRUE),VLOOKUP(Data!E104,original_projection,3,TRUE))</f>
        <v>0.04</v>
      </c>
      <c r="G116" s="30">
        <f>IF(G$13&lt;=alternative_projection_initial_period,VLOOKUP(Data!F104,alternative_projection,3,TRUE),VLOOKUP(Data!F104,original_projection,3,TRUE))</f>
        <v>0.02</v>
      </c>
      <c r="H116" s="30">
        <f>IF(H$13&lt;=alternative_projection_initial_period,VLOOKUP(Data!G104,alternative_projection,3,TRUE),VLOOKUP(Data!G104,original_projection,3,TRUE))</f>
        <v>0.02</v>
      </c>
      <c r="I116" s="30">
        <f>IF(I$13&lt;=alternative_projection_initial_period,VLOOKUP(Data!H104,alternative_projection,3,TRUE),VLOOKUP(Data!H104,original_projection,3,TRUE))</f>
        <v>-0.02</v>
      </c>
      <c r="J116" s="30">
        <f>IF(J$13&lt;=alternative_projection_initial_period,VLOOKUP(Data!I104,alternative_projection,3,TRUE),VLOOKUP(Data!I104,original_projection,3,TRUE))</f>
        <v>0</v>
      </c>
      <c r="K116" s="30">
        <f>IF(K$13&lt;=alternative_projection_initial_period,VLOOKUP(Data!J104,alternative_projection,3,TRUE),VLOOKUP(Data!J104,original_projection,3,TRUE))</f>
        <v>-0.01</v>
      </c>
      <c r="L116" s="30">
        <f>IF(L$13&lt;=alternative_projection_initial_period,VLOOKUP(Data!K104,alternative_projection,3,TRUE),VLOOKUP(Data!K104,original_projection,3,TRUE))</f>
        <v>-0.01</v>
      </c>
      <c r="M116" s="30">
        <f>IF(M$13&lt;=alternative_projection_initial_period,VLOOKUP(Data!L104,alternative_projection,3,TRUE),VLOOKUP(Data!L104,original_projection,3,TRUE))</f>
        <v>0.02</v>
      </c>
      <c r="N116" s="30">
        <f>IF(N$13&lt;=alternative_projection_initial_period,VLOOKUP(Data!M104,alternative_projection,3,TRUE),VLOOKUP(Data!M104,original_projection,3,TRUE))</f>
        <v>-0.01</v>
      </c>
      <c r="O116" s="30">
        <f>IF(O$13&lt;=alternative_projection_initial_period,VLOOKUP(Data!N104,alternative_projection,3,TRUE),VLOOKUP(Data!N104,original_projection,3,TRUE))</f>
        <v>0.02</v>
      </c>
      <c r="P116" s="30">
        <f>IF(P$13&lt;=alternative_projection_initial_period,VLOOKUP(Data!O104,alternative_projection,3,TRUE),VLOOKUP(Data!O104,original_projection,3,TRUE))</f>
        <v>-0.01</v>
      </c>
      <c r="Q116" s="30">
        <f>IF(Q$13&lt;=alternative_projection_initial_period,VLOOKUP(Data!P104,alternative_projection,3,TRUE),VLOOKUP(Data!P104,original_projection,3,TRUE))</f>
        <v>-0.01</v>
      </c>
      <c r="R116" s="30">
        <f>IF(R$13&lt;=alternative_projection_initial_period,VLOOKUP(Data!Q104,alternative_projection,3,TRUE),VLOOKUP(Data!Q104,original_projection,3,TRUE))</f>
        <v>-0.01</v>
      </c>
      <c r="S116" s="30">
        <f>IF(S$13&lt;=alternative_projection_initial_period,VLOOKUP(Data!R104,alternative_projection,3,TRUE),VLOOKUP(Data!R104,original_projection,3,TRUE))</f>
        <v>-0.02</v>
      </c>
      <c r="T116" s="30">
        <f>IF(T$13&lt;=alternative_projection_initial_period,VLOOKUP(Data!S104,alternative_projection,3,TRUE),VLOOKUP(Data!S104,original_projection,3,TRUE))</f>
        <v>0.02</v>
      </c>
      <c r="U116" s="30">
        <f>IF(U$13&lt;=alternative_projection_initial_period,VLOOKUP(Data!T104,alternative_projection,3,TRUE),VLOOKUP(Data!T104,original_projection,3,TRUE))</f>
        <v>0.04</v>
      </c>
      <c r="V116" s="30">
        <f>IF(V$13&lt;=alternative_projection_initial_period,VLOOKUP(Data!U104,alternative_projection,3,TRUE),VLOOKUP(Data!U104,original_projection,3,TRUE))</f>
        <v>0.02</v>
      </c>
      <c r="X116">
        <f t="shared" si="79"/>
        <v>102</v>
      </c>
      <c r="Z116" s="31">
        <f t="shared" si="110"/>
        <v>2500000</v>
      </c>
      <c r="AA116" s="28">
        <f t="shared" ref="AA116:AT116" si="117">Z116*(1+C116)*(1-$AA$9)</f>
        <v>2559853.5423920844</v>
      </c>
      <c r="AB116" s="28">
        <f t="shared" si="117"/>
        <v>2570733.5237181731</v>
      </c>
      <c r="AC116" s="28">
        <f t="shared" si="117"/>
        <v>2429797.4094410036</v>
      </c>
      <c r="AD116" s="28">
        <f t="shared" si="117"/>
        <v>2487970.2023410653</v>
      </c>
      <c r="AE116" s="28">
        <f t="shared" si="117"/>
        <v>2498544.6625174237</v>
      </c>
      <c r="AF116" s="28">
        <f t="shared" si="117"/>
        <v>2509164.0666436399</v>
      </c>
      <c r="AG116" s="28">
        <f t="shared" si="117"/>
        <v>2421011.7976737833</v>
      </c>
      <c r="AH116" s="28">
        <f t="shared" si="117"/>
        <v>2383629.0870954855</v>
      </c>
      <c r="AI116" s="28">
        <f t="shared" si="117"/>
        <v>2323355.36489488</v>
      </c>
      <c r="AJ116" s="28">
        <f t="shared" si="117"/>
        <v>2264605.7563273828</v>
      </c>
      <c r="AK116" s="28">
        <f t="shared" si="117"/>
        <v>2274230.8649251079</v>
      </c>
      <c r="AL116" s="28">
        <f t="shared" si="117"/>
        <v>2216723.4447838431</v>
      </c>
      <c r="AM116" s="28">
        <f t="shared" si="117"/>
        <v>2226145.0422639134</v>
      </c>
      <c r="AN116" s="28">
        <f t="shared" si="117"/>
        <v>2169853.5459979526</v>
      </c>
      <c r="AO116" s="28">
        <f t="shared" si="117"/>
        <v>2114985.4666665141</v>
      </c>
      <c r="AP116" s="28">
        <f t="shared" si="117"/>
        <v>2061504.8109863505</v>
      </c>
      <c r="AQ116" s="28">
        <f t="shared" si="117"/>
        <v>1989079.7635386535</v>
      </c>
      <c r="AR116" s="28">
        <f t="shared" si="117"/>
        <v>1997533.8216810494</v>
      </c>
      <c r="AS116" s="28">
        <f t="shared" si="117"/>
        <v>2045357.6117912931</v>
      </c>
      <c r="AT116" s="28">
        <f t="shared" si="117"/>
        <v>2054050.8640625412</v>
      </c>
      <c r="AU116" s="19"/>
      <c r="AV116" s="27">
        <f t="shared" si="77"/>
        <v>57</v>
      </c>
      <c r="AW116" s="19"/>
      <c r="AX116" s="46">
        <f t="shared" si="112"/>
        <v>344570.25679905893</v>
      </c>
    </row>
    <row r="117" spans="1:50" x14ac:dyDescent="0.2">
      <c r="A117">
        <f t="shared" si="78"/>
        <v>103</v>
      </c>
      <c r="C117" s="30">
        <f>IF(C$13&lt;=alternative_projection_initial_period,VLOOKUP(Data!B105,alternative_projection,3,TRUE),VLOOKUP(Data!B105,original_projection,3,TRUE))</f>
        <v>0.1</v>
      </c>
      <c r="D117" s="30">
        <f>IF(D$13&lt;=alternative_projection_initial_period,VLOOKUP(Data!C105,alternative_projection,3,TRUE),VLOOKUP(Data!C105,original_projection,3,TRUE))</f>
        <v>-0.04</v>
      </c>
      <c r="E117" s="30">
        <f>IF(E$13&lt;=alternative_projection_initial_period,VLOOKUP(Data!D105,alternative_projection,3,TRUE),VLOOKUP(Data!D105,original_projection,3,TRUE))</f>
        <v>0.02</v>
      </c>
      <c r="F117" s="30">
        <f>IF(F$13&lt;=alternative_projection_initial_period,VLOOKUP(Data!E105,alternative_projection,3,TRUE),VLOOKUP(Data!E105,original_projection,3,TRUE))</f>
        <v>0</v>
      </c>
      <c r="G117" s="30">
        <f>IF(G$13&lt;=alternative_projection_initial_period,VLOOKUP(Data!F105,alternative_projection,3,TRUE),VLOOKUP(Data!F105,original_projection,3,TRUE))</f>
        <v>0.04</v>
      </c>
      <c r="H117" s="30">
        <f>IF(H$13&lt;=alternative_projection_initial_period,VLOOKUP(Data!G105,alternative_projection,3,TRUE),VLOOKUP(Data!G105,original_projection,3,TRUE))</f>
        <v>0.02</v>
      </c>
      <c r="I117" s="30">
        <f>IF(I$13&lt;=alternative_projection_initial_period,VLOOKUP(Data!H105,alternative_projection,3,TRUE),VLOOKUP(Data!H105,original_projection,3,TRUE))</f>
        <v>0</v>
      </c>
      <c r="J117" s="30">
        <f>IF(J$13&lt;=alternative_projection_initial_period,VLOOKUP(Data!I105,alternative_projection,3,TRUE),VLOOKUP(Data!I105,original_projection,3,TRUE))</f>
        <v>0.04</v>
      </c>
      <c r="K117" s="30">
        <f>IF(K$13&lt;=alternative_projection_initial_period,VLOOKUP(Data!J105,alternative_projection,3,TRUE),VLOOKUP(Data!J105,original_projection,3,TRUE))</f>
        <v>0.02</v>
      </c>
      <c r="L117" s="30">
        <f>IF(L$13&lt;=alternative_projection_initial_period,VLOOKUP(Data!K105,alternative_projection,3,TRUE),VLOOKUP(Data!K105,original_projection,3,TRUE))</f>
        <v>-0.01</v>
      </c>
      <c r="M117" s="30">
        <f>IF(M$13&lt;=alternative_projection_initial_period,VLOOKUP(Data!L105,alternative_projection,3,TRUE),VLOOKUP(Data!L105,original_projection,3,TRUE))</f>
        <v>0.02</v>
      </c>
      <c r="N117" s="30">
        <f>IF(N$13&lt;=alternative_projection_initial_period,VLOOKUP(Data!M105,alternative_projection,3,TRUE),VLOOKUP(Data!M105,original_projection,3,TRUE))</f>
        <v>0.04</v>
      </c>
      <c r="O117" s="30">
        <f>IF(O$13&lt;=alternative_projection_initial_period,VLOOKUP(Data!N105,alternative_projection,3,TRUE),VLOOKUP(Data!N105,original_projection,3,TRUE))</f>
        <v>0.04</v>
      </c>
      <c r="P117" s="30">
        <f>IF(P$13&lt;=alternative_projection_initial_period,VLOOKUP(Data!O105,alternative_projection,3,TRUE),VLOOKUP(Data!O105,original_projection,3,TRUE))</f>
        <v>0.02</v>
      </c>
      <c r="Q117" s="30">
        <f>IF(Q$13&lt;=alternative_projection_initial_period,VLOOKUP(Data!P105,alternative_projection,3,TRUE),VLOOKUP(Data!P105,original_projection,3,TRUE))</f>
        <v>0.02</v>
      </c>
      <c r="R117" s="30">
        <f>IF(R$13&lt;=alternative_projection_initial_period,VLOOKUP(Data!Q105,alternative_projection,3,TRUE),VLOOKUP(Data!Q105,original_projection,3,TRUE))</f>
        <v>-0.02</v>
      </c>
      <c r="S117" s="30">
        <f>IF(S$13&lt;=alternative_projection_initial_period,VLOOKUP(Data!R105,alternative_projection,3,TRUE),VLOOKUP(Data!R105,original_projection,3,TRUE))</f>
        <v>-0.01</v>
      </c>
      <c r="T117" s="30">
        <f>IF(T$13&lt;=alternative_projection_initial_period,VLOOKUP(Data!S105,alternative_projection,3,TRUE),VLOOKUP(Data!S105,original_projection,3,TRUE))</f>
        <v>0.04</v>
      </c>
      <c r="U117" s="30">
        <f>IF(U$13&lt;=alternative_projection_initial_period,VLOOKUP(Data!T105,alternative_projection,3,TRUE),VLOOKUP(Data!T105,original_projection,3,TRUE))</f>
        <v>0</v>
      </c>
      <c r="V117" s="30">
        <f>IF(V$13&lt;=alternative_projection_initial_period,VLOOKUP(Data!U105,alternative_projection,3,TRUE),VLOOKUP(Data!U105,original_projection,3,TRUE))</f>
        <v>0.04</v>
      </c>
      <c r="X117">
        <f t="shared" si="79"/>
        <v>103</v>
      </c>
      <c r="Z117" s="31">
        <f t="shared" si="110"/>
        <v>2500000</v>
      </c>
      <c r="AA117" s="28">
        <f t="shared" ref="AA117:AT117" si="118">Z117*(1+C117)*(1-$AA$9)</f>
        <v>2707537.4006070122</v>
      </c>
      <c r="AB117" s="28">
        <f t="shared" si="118"/>
        <v>2559101.2453303072</v>
      </c>
      <c r="AC117" s="28">
        <f t="shared" si="118"/>
        <v>2569978.0292164455</v>
      </c>
      <c r="AD117" s="28">
        <f t="shared" si="118"/>
        <v>2530295.13921521</v>
      </c>
      <c r="AE117" s="28">
        <f t="shared" si="118"/>
        <v>2590873.990167011</v>
      </c>
      <c r="AF117" s="28">
        <f t="shared" si="118"/>
        <v>2601885.8157126722</v>
      </c>
      <c r="AG117" s="28">
        <f t="shared" si="118"/>
        <v>2561710.2393276161</v>
      </c>
      <c r="AH117" s="28">
        <f t="shared" si="118"/>
        <v>2623041.2122899489</v>
      </c>
      <c r="AI117" s="28">
        <f t="shared" si="118"/>
        <v>2634189.7561166422</v>
      </c>
      <c r="AJ117" s="28">
        <f t="shared" si="118"/>
        <v>2567580.2225934025</v>
      </c>
      <c r="AK117" s="28">
        <f t="shared" si="118"/>
        <v>2578493.0441327733</v>
      </c>
      <c r="AL117" s="28">
        <f t="shared" si="118"/>
        <v>2640225.8212226517</v>
      </c>
      <c r="AM117" s="28">
        <f t="shared" si="118"/>
        <v>2703436.5684687421</v>
      </c>
      <c r="AN117" s="28">
        <f t="shared" si="118"/>
        <v>2714926.8115213658</v>
      </c>
      <c r="AO117" s="28">
        <f t="shared" si="118"/>
        <v>2726465.890817069</v>
      </c>
      <c r="AP117" s="28">
        <f t="shared" si="118"/>
        <v>2630679.3467087997</v>
      </c>
      <c r="AQ117" s="28">
        <f t="shared" si="118"/>
        <v>2564158.5792786586</v>
      </c>
      <c r="AR117" s="28">
        <f t="shared" si="118"/>
        <v>2625548.1689686114</v>
      </c>
      <c r="AS117" s="28">
        <f t="shared" si="118"/>
        <v>2585007.2234828272</v>
      </c>
      <c r="AT117" s="28">
        <f t="shared" si="118"/>
        <v>2646895.9592566565</v>
      </c>
      <c r="AU117" s="19"/>
      <c r="AV117" s="27">
        <f t="shared" si="77"/>
        <v>178</v>
      </c>
      <c r="AW117" s="19"/>
      <c r="AX117" s="46">
        <f t="shared" si="112"/>
        <v>395682.84985718702</v>
      </c>
    </row>
    <row r="118" spans="1:50" x14ac:dyDescent="0.2">
      <c r="A118">
        <f t="shared" si="78"/>
        <v>104</v>
      </c>
      <c r="C118" s="30">
        <f>IF(C$13&lt;=alternative_projection_initial_period,VLOOKUP(Data!B106,alternative_projection,3,TRUE),VLOOKUP(Data!B106,original_projection,3,TRUE))</f>
        <v>0</v>
      </c>
      <c r="D118" s="30">
        <f>IF(D$13&lt;=alternative_projection_initial_period,VLOOKUP(Data!C106,alternative_projection,3,TRUE),VLOOKUP(Data!C106,original_projection,3,TRUE))</f>
        <v>0.1</v>
      </c>
      <c r="E118" s="30">
        <f>IF(E$13&lt;=alternative_projection_initial_period,VLOOKUP(Data!D106,alternative_projection,3,TRUE),VLOOKUP(Data!D106,original_projection,3,TRUE))</f>
        <v>0.1</v>
      </c>
      <c r="F118" s="30">
        <f>IF(F$13&lt;=alternative_projection_initial_period,VLOOKUP(Data!E106,alternative_projection,3,TRUE),VLOOKUP(Data!E106,original_projection,3,TRUE))</f>
        <v>-0.04</v>
      </c>
      <c r="G118" s="30">
        <f>IF(G$13&lt;=alternative_projection_initial_period,VLOOKUP(Data!F106,alternative_projection,3,TRUE),VLOOKUP(Data!F106,original_projection,3,TRUE))</f>
        <v>0.04</v>
      </c>
      <c r="H118" s="30">
        <f>IF(H$13&lt;=alternative_projection_initial_period,VLOOKUP(Data!G106,alternative_projection,3,TRUE),VLOOKUP(Data!G106,original_projection,3,TRUE))</f>
        <v>-0.01</v>
      </c>
      <c r="I118" s="30">
        <f>IF(I$13&lt;=alternative_projection_initial_period,VLOOKUP(Data!H106,alternative_projection,3,TRUE),VLOOKUP(Data!H106,original_projection,3,TRUE))</f>
        <v>0.02</v>
      </c>
      <c r="J118" s="30">
        <f>IF(J$13&lt;=alternative_projection_initial_period,VLOOKUP(Data!I106,alternative_projection,3,TRUE),VLOOKUP(Data!I106,original_projection,3,TRUE))</f>
        <v>-0.01</v>
      </c>
      <c r="K118" s="30">
        <f>IF(K$13&lt;=alternative_projection_initial_period,VLOOKUP(Data!J106,alternative_projection,3,TRUE),VLOOKUP(Data!J106,original_projection,3,TRUE))</f>
        <v>0.02</v>
      </c>
      <c r="L118" s="30">
        <f>IF(L$13&lt;=alternative_projection_initial_period,VLOOKUP(Data!K106,alternative_projection,3,TRUE),VLOOKUP(Data!K106,original_projection,3,TRUE))</f>
        <v>0.02</v>
      </c>
      <c r="M118" s="30">
        <f>IF(M$13&lt;=alternative_projection_initial_period,VLOOKUP(Data!L106,alternative_projection,3,TRUE),VLOOKUP(Data!L106,original_projection,3,TRUE))</f>
        <v>0.02</v>
      </c>
      <c r="N118" s="30">
        <f>IF(N$13&lt;=alternative_projection_initial_period,VLOOKUP(Data!M106,alternative_projection,3,TRUE),VLOOKUP(Data!M106,original_projection,3,TRUE))</f>
        <v>-0.01</v>
      </c>
      <c r="O118" s="30">
        <f>IF(O$13&lt;=alternative_projection_initial_period,VLOOKUP(Data!N106,alternative_projection,3,TRUE),VLOOKUP(Data!N106,original_projection,3,TRUE))</f>
        <v>-0.01</v>
      </c>
      <c r="P118" s="30">
        <f>IF(P$13&lt;=alternative_projection_initial_period,VLOOKUP(Data!O106,alternative_projection,3,TRUE),VLOOKUP(Data!O106,original_projection,3,TRUE))</f>
        <v>0.04</v>
      </c>
      <c r="Q118" s="30">
        <f>IF(Q$13&lt;=alternative_projection_initial_period,VLOOKUP(Data!P106,alternative_projection,3,TRUE),VLOOKUP(Data!P106,original_projection,3,TRUE))</f>
        <v>-0.01</v>
      </c>
      <c r="R118" s="30">
        <f>IF(R$13&lt;=alternative_projection_initial_period,VLOOKUP(Data!Q106,alternative_projection,3,TRUE),VLOOKUP(Data!Q106,original_projection,3,TRUE))</f>
        <v>0.04</v>
      </c>
      <c r="S118" s="30">
        <f>IF(S$13&lt;=alternative_projection_initial_period,VLOOKUP(Data!R106,alternative_projection,3,TRUE),VLOOKUP(Data!R106,original_projection,3,TRUE))</f>
        <v>-0.02</v>
      </c>
      <c r="T118" s="30">
        <f>IF(T$13&lt;=alternative_projection_initial_period,VLOOKUP(Data!S106,alternative_projection,3,TRUE),VLOOKUP(Data!S106,original_projection,3,TRUE))</f>
        <v>-0.02</v>
      </c>
      <c r="U118" s="30">
        <f>IF(U$13&lt;=alternative_projection_initial_period,VLOOKUP(Data!T106,alternative_projection,3,TRUE),VLOOKUP(Data!T106,original_projection,3,TRUE))</f>
        <v>0.02</v>
      </c>
      <c r="V118" s="30">
        <f>IF(V$13&lt;=alternative_projection_initial_period,VLOOKUP(Data!U106,alternative_projection,3,TRUE),VLOOKUP(Data!U106,original_projection,3,TRUE))</f>
        <v>0.02</v>
      </c>
      <c r="X118">
        <f t="shared" si="79"/>
        <v>104</v>
      </c>
      <c r="Z118" s="31">
        <f t="shared" si="110"/>
        <v>2500000</v>
      </c>
      <c r="AA118" s="28">
        <f t="shared" ref="AA118:AT118" si="119">Z118*(1+C118)*(1-$AA$9)</f>
        <v>2461397.6369154658</v>
      </c>
      <c r="AB118" s="28">
        <f t="shared" si="119"/>
        <v>2665730.4638857376</v>
      </c>
      <c r="AC118" s="28">
        <f t="shared" si="119"/>
        <v>2887025.9723632461</v>
      </c>
      <c r="AD118" s="28">
        <f t="shared" si="119"/>
        <v>2728749.6599379722</v>
      </c>
      <c r="AE118" s="28">
        <f t="shared" si="119"/>
        <v>2794079.7933173655</v>
      </c>
      <c r="AF118" s="28">
        <f t="shared" si="119"/>
        <v>2723427.194647348</v>
      </c>
      <c r="AG118" s="28">
        <f t="shared" si="119"/>
        <v>2735002.40257625</v>
      </c>
      <c r="AH118" s="28">
        <f t="shared" si="119"/>
        <v>2665843.666461084</v>
      </c>
      <c r="AI118" s="28">
        <f t="shared" si="119"/>
        <v>2677174.1308134566</v>
      </c>
      <c r="AJ118" s="28">
        <f t="shared" si="119"/>
        <v>2688552.7523117471</v>
      </c>
      <c r="AK118" s="28">
        <f t="shared" si="119"/>
        <v>2699979.7356351842</v>
      </c>
      <c r="AL118" s="28">
        <f t="shared" si="119"/>
        <v>2631706.6014407864</v>
      </c>
      <c r="AM118" s="28">
        <f t="shared" si="119"/>
        <v>2565159.8582971087</v>
      </c>
      <c r="AN118" s="28">
        <f t="shared" si="119"/>
        <v>2626573.4200255326</v>
      </c>
      <c r="AO118" s="28">
        <f t="shared" si="119"/>
        <v>2560156.4772573845</v>
      </c>
      <c r="AP118" s="28">
        <f t="shared" si="119"/>
        <v>2621450.2509541423</v>
      </c>
      <c r="AQ118" s="28">
        <f t="shared" si="119"/>
        <v>2529353.1295720725</v>
      </c>
      <c r="AR118" s="28">
        <f t="shared" si="119"/>
        <v>2440491.5758929476</v>
      </c>
      <c r="AS118" s="28">
        <f t="shared" si="119"/>
        <v>2450864.2407085211</v>
      </c>
      <c r="AT118" s="28">
        <f t="shared" si="119"/>
        <v>2461280.991796073</v>
      </c>
      <c r="AU118" s="19"/>
      <c r="AV118" s="27">
        <f t="shared" si="77"/>
        <v>158</v>
      </c>
      <c r="AW118" s="19"/>
      <c r="AX118" s="46">
        <f t="shared" si="112"/>
        <v>397586.90142173372</v>
      </c>
    </row>
    <row r="119" spans="1:50" x14ac:dyDescent="0.2">
      <c r="A119">
        <f t="shared" si="78"/>
        <v>105</v>
      </c>
      <c r="C119" s="30">
        <f>IF(C$13&lt;=alternative_projection_initial_period,VLOOKUP(Data!B107,alternative_projection,3,TRUE),VLOOKUP(Data!B107,original_projection,3,TRUE))</f>
        <v>-0.04</v>
      </c>
      <c r="D119" s="30">
        <f>IF(D$13&lt;=alternative_projection_initial_period,VLOOKUP(Data!C107,alternative_projection,3,TRUE),VLOOKUP(Data!C107,original_projection,3,TRUE))</f>
        <v>0.1</v>
      </c>
      <c r="E119" s="30">
        <f>IF(E$13&lt;=alternative_projection_initial_period,VLOOKUP(Data!D107,alternative_projection,3,TRUE),VLOOKUP(Data!D107,original_projection,3,TRUE))</f>
        <v>0.1</v>
      </c>
      <c r="F119" s="30">
        <f>IF(F$13&lt;=alternative_projection_initial_period,VLOOKUP(Data!E107,alternative_projection,3,TRUE),VLOOKUP(Data!E107,original_projection,3,TRUE))</f>
        <v>0.1</v>
      </c>
      <c r="G119" s="30">
        <f>IF(G$13&lt;=alternative_projection_initial_period,VLOOKUP(Data!F107,alternative_projection,3,TRUE),VLOOKUP(Data!F107,original_projection,3,TRUE))</f>
        <v>0.02</v>
      </c>
      <c r="H119" s="30">
        <f>IF(H$13&lt;=alternative_projection_initial_period,VLOOKUP(Data!G107,alternative_projection,3,TRUE),VLOOKUP(Data!G107,original_projection,3,TRUE))</f>
        <v>0.02</v>
      </c>
      <c r="I119" s="30">
        <f>IF(I$13&lt;=alternative_projection_initial_period,VLOOKUP(Data!H107,alternative_projection,3,TRUE),VLOOKUP(Data!H107,original_projection,3,TRUE))</f>
        <v>0.02</v>
      </c>
      <c r="J119" s="30">
        <f>IF(J$13&lt;=alternative_projection_initial_period,VLOOKUP(Data!I107,alternative_projection,3,TRUE),VLOOKUP(Data!I107,original_projection,3,TRUE))</f>
        <v>0</v>
      </c>
      <c r="K119" s="30">
        <f>IF(K$13&lt;=alternative_projection_initial_period,VLOOKUP(Data!J107,alternative_projection,3,TRUE),VLOOKUP(Data!J107,original_projection,3,TRUE))</f>
        <v>0.04</v>
      </c>
      <c r="L119" s="30">
        <f>IF(L$13&lt;=alternative_projection_initial_period,VLOOKUP(Data!K107,alternative_projection,3,TRUE),VLOOKUP(Data!K107,original_projection,3,TRUE))</f>
        <v>0.02</v>
      </c>
      <c r="M119" s="30">
        <f>IF(M$13&lt;=alternative_projection_initial_period,VLOOKUP(Data!L107,alternative_projection,3,TRUE),VLOOKUP(Data!L107,original_projection,3,TRUE))</f>
        <v>-0.01</v>
      </c>
      <c r="N119" s="30">
        <f>IF(N$13&lt;=alternative_projection_initial_period,VLOOKUP(Data!M107,alternative_projection,3,TRUE),VLOOKUP(Data!M107,original_projection,3,TRUE))</f>
        <v>-0.01</v>
      </c>
      <c r="O119" s="30">
        <f>IF(O$13&lt;=alternative_projection_initial_period,VLOOKUP(Data!N107,alternative_projection,3,TRUE),VLOOKUP(Data!N107,original_projection,3,TRUE))</f>
        <v>-0.02</v>
      </c>
      <c r="P119" s="30">
        <f>IF(P$13&lt;=alternative_projection_initial_period,VLOOKUP(Data!O107,alternative_projection,3,TRUE),VLOOKUP(Data!O107,original_projection,3,TRUE))</f>
        <v>0</v>
      </c>
      <c r="Q119" s="30">
        <f>IF(Q$13&lt;=alternative_projection_initial_period,VLOOKUP(Data!P107,alternative_projection,3,TRUE),VLOOKUP(Data!P107,original_projection,3,TRUE))</f>
        <v>-0.02</v>
      </c>
      <c r="R119" s="30">
        <f>IF(R$13&lt;=alternative_projection_initial_period,VLOOKUP(Data!Q107,alternative_projection,3,TRUE),VLOOKUP(Data!Q107,original_projection,3,TRUE))</f>
        <v>0.04</v>
      </c>
      <c r="S119" s="30">
        <f>IF(S$13&lt;=alternative_projection_initial_period,VLOOKUP(Data!R107,alternative_projection,3,TRUE),VLOOKUP(Data!R107,original_projection,3,TRUE))</f>
        <v>0</v>
      </c>
      <c r="T119" s="30">
        <f>IF(T$13&lt;=alternative_projection_initial_period,VLOOKUP(Data!S107,alternative_projection,3,TRUE),VLOOKUP(Data!S107,original_projection,3,TRUE))</f>
        <v>0.04</v>
      </c>
      <c r="U119" s="30">
        <f>IF(U$13&lt;=alternative_projection_initial_period,VLOOKUP(Data!T107,alternative_projection,3,TRUE),VLOOKUP(Data!T107,original_projection,3,TRUE))</f>
        <v>0.04</v>
      </c>
      <c r="V119" s="30">
        <f>IF(V$13&lt;=alternative_projection_initial_period,VLOOKUP(Data!U107,alternative_projection,3,TRUE),VLOOKUP(Data!U107,original_projection,3,TRUE))</f>
        <v>0.04</v>
      </c>
      <c r="X119">
        <f t="shared" si="79"/>
        <v>105</v>
      </c>
      <c r="Z119" s="31">
        <f t="shared" si="110"/>
        <v>2500000</v>
      </c>
      <c r="AA119" s="28">
        <f t="shared" ref="AA119:AT119" si="120">Z119*(1+C119)*(1-$AA$9)</f>
        <v>2362941.7314388473</v>
      </c>
      <c r="AB119" s="28">
        <f t="shared" si="120"/>
        <v>2559101.2453303081</v>
      </c>
      <c r="AC119" s="28">
        <f t="shared" si="120"/>
        <v>2771544.9334687167</v>
      </c>
      <c r="AD119" s="28">
        <f t="shared" si="120"/>
        <v>3001624.6259317701</v>
      </c>
      <c r="AE119" s="28">
        <f t="shared" si="120"/>
        <v>3014382.2385596968</v>
      </c>
      <c r="AF119" s="28">
        <f t="shared" si="120"/>
        <v>3027194.0740503222</v>
      </c>
      <c r="AG119" s="28">
        <f t="shared" si="120"/>
        <v>3040060.3628636012</v>
      </c>
      <c r="AH119" s="28">
        <f t="shared" si="120"/>
        <v>2993118.9572931365</v>
      </c>
      <c r="AI119" s="28">
        <f t="shared" si="120"/>
        <v>3064778.4662510953</v>
      </c>
      <c r="AJ119" s="28">
        <f t="shared" si="120"/>
        <v>3077804.4975959393</v>
      </c>
      <c r="AK119" s="28">
        <f t="shared" si="120"/>
        <v>2999977.4840390934</v>
      </c>
      <c r="AL119" s="28">
        <f t="shared" si="120"/>
        <v>2924118.4460453182</v>
      </c>
      <c r="AM119" s="28">
        <f t="shared" si="120"/>
        <v>2821387.9473974928</v>
      </c>
      <c r="AN119" s="28">
        <f t="shared" si="120"/>
        <v>2777823.0506183864</v>
      </c>
      <c r="AO119" s="28">
        <f t="shared" si="120"/>
        <v>2680232.2202840713</v>
      </c>
      <c r="AP119" s="28">
        <f t="shared" si="120"/>
        <v>2744400.7774110325</v>
      </c>
      <c r="AQ119" s="28">
        <f t="shared" si="120"/>
        <v>2702024.635307393</v>
      </c>
      <c r="AR119" s="28">
        <f t="shared" si="120"/>
        <v>2766714.933728924</v>
      </c>
      <c r="AS119" s="28">
        <f t="shared" si="120"/>
        <v>2832954.0095580271</v>
      </c>
      <c r="AT119" s="28">
        <f t="shared" si="120"/>
        <v>2900778.9427203899</v>
      </c>
      <c r="AU119" s="19"/>
      <c r="AV119" s="27">
        <f t="shared" si="77"/>
        <v>194</v>
      </c>
      <c r="AW119" s="19"/>
      <c r="AX119" s="46">
        <f t="shared" si="112"/>
        <v>431206.27390347782</v>
      </c>
    </row>
    <row r="120" spans="1:50" x14ac:dyDescent="0.2">
      <c r="A120">
        <f t="shared" si="78"/>
        <v>106</v>
      </c>
      <c r="C120" s="30">
        <f>IF(C$13&lt;=alternative_projection_initial_period,VLOOKUP(Data!B108,alternative_projection,3,TRUE),VLOOKUP(Data!B108,original_projection,3,TRUE))</f>
        <v>0.04</v>
      </c>
      <c r="D120" s="30">
        <f>IF(D$13&lt;=alternative_projection_initial_period,VLOOKUP(Data!C108,alternative_projection,3,TRUE),VLOOKUP(Data!C108,original_projection,3,TRUE))</f>
        <v>-0.04</v>
      </c>
      <c r="E120" s="30">
        <f>IF(E$13&lt;=alternative_projection_initial_period,VLOOKUP(Data!D108,alternative_projection,3,TRUE),VLOOKUP(Data!D108,original_projection,3,TRUE))</f>
        <v>0.04</v>
      </c>
      <c r="F120" s="30">
        <f>IF(F$13&lt;=alternative_projection_initial_period,VLOOKUP(Data!E108,alternative_projection,3,TRUE),VLOOKUP(Data!E108,original_projection,3,TRUE))</f>
        <v>0</v>
      </c>
      <c r="G120" s="30">
        <f>IF(G$13&lt;=alternative_projection_initial_period,VLOOKUP(Data!F108,alternative_projection,3,TRUE),VLOOKUP(Data!F108,original_projection,3,TRUE))</f>
        <v>0</v>
      </c>
      <c r="H120" s="30">
        <f>IF(H$13&lt;=alternative_projection_initial_period,VLOOKUP(Data!G108,alternative_projection,3,TRUE),VLOOKUP(Data!G108,original_projection,3,TRUE))</f>
        <v>-0.01</v>
      </c>
      <c r="I120" s="30">
        <f>IF(I$13&lt;=alternative_projection_initial_period,VLOOKUP(Data!H108,alternative_projection,3,TRUE),VLOOKUP(Data!H108,original_projection,3,TRUE))</f>
        <v>0.04</v>
      </c>
      <c r="J120" s="30">
        <f>IF(J$13&lt;=alternative_projection_initial_period,VLOOKUP(Data!I108,alternative_projection,3,TRUE),VLOOKUP(Data!I108,original_projection,3,TRUE))</f>
        <v>0.04</v>
      </c>
      <c r="K120" s="30">
        <f>IF(K$13&lt;=alternative_projection_initial_period,VLOOKUP(Data!J108,alternative_projection,3,TRUE),VLOOKUP(Data!J108,original_projection,3,TRUE))</f>
        <v>-0.02</v>
      </c>
      <c r="L120" s="30">
        <f>IF(L$13&lt;=alternative_projection_initial_period,VLOOKUP(Data!K108,alternative_projection,3,TRUE),VLOOKUP(Data!K108,original_projection,3,TRUE))</f>
        <v>0.04</v>
      </c>
      <c r="M120" s="30">
        <f>IF(M$13&lt;=alternative_projection_initial_period,VLOOKUP(Data!L108,alternative_projection,3,TRUE),VLOOKUP(Data!L108,original_projection,3,TRUE))</f>
        <v>0.04</v>
      </c>
      <c r="N120" s="30">
        <f>IF(N$13&lt;=alternative_projection_initial_period,VLOOKUP(Data!M108,alternative_projection,3,TRUE),VLOOKUP(Data!M108,original_projection,3,TRUE))</f>
        <v>-0.01</v>
      </c>
      <c r="O120" s="30">
        <f>IF(O$13&lt;=alternative_projection_initial_period,VLOOKUP(Data!N108,alternative_projection,3,TRUE),VLOOKUP(Data!N108,original_projection,3,TRUE))</f>
        <v>0</v>
      </c>
      <c r="P120" s="30">
        <f>IF(P$13&lt;=alternative_projection_initial_period,VLOOKUP(Data!O108,alternative_projection,3,TRUE),VLOOKUP(Data!O108,original_projection,3,TRUE))</f>
        <v>0.02</v>
      </c>
      <c r="Q120" s="30">
        <f>IF(Q$13&lt;=alternative_projection_initial_period,VLOOKUP(Data!P108,alternative_projection,3,TRUE),VLOOKUP(Data!P108,original_projection,3,TRUE))</f>
        <v>0</v>
      </c>
      <c r="R120" s="30">
        <f>IF(R$13&lt;=alternative_projection_initial_period,VLOOKUP(Data!Q108,alternative_projection,3,TRUE),VLOOKUP(Data!Q108,original_projection,3,TRUE))</f>
        <v>0.04</v>
      </c>
      <c r="S120" s="30">
        <f>IF(S$13&lt;=alternative_projection_initial_period,VLOOKUP(Data!R108,alternative_projection,3,TRUE),VLOOKUP(Data!R108,original_projection,3,TRUE))</f>
        <v>0</v>
      </c>
      <c r="T120" s="30">
        <f>IF(T$13&lt;=alternative_projection_initial_period,VLOOKUP(Data!S108,alternative_projection,3,TRUE),VLOOKUP(Data!S108,original_projection,3,TRUE))</f>
        <v>0.02</v>
      </c>
      <c r="U120" s="30">
        <f>IF(U$13&lt;=alternative_projection_initial_period,VLOOKUP(Data!T108,alternative_projection,3,TRUE),VLOOKUP(Data!T108,original_projection,3,TRUE))</f>
        <v>-0.01</v>
      </c>
      <c r="V120" s="30">
        <f>IF(V$13&lt;=alternative_projection_initial_period,VLOOKUP(Data!U108,alternative_projection,3,TRUE),VLOOKUP(Data!U108,original_projection,3,TRUE))</f>
        <v>-0.02</v>
      </c>
      <c r="X120">
        <f t="shared" si="79"/>
        <v>106</v>
      </c>
      <c r="Z120" s="31">
        <f t="shared" si="110"/>
        <v>2500000</v>
      </c>
      <c r="AA120" s="28">
        <f t="shared" ref="AA120:AT120" si="121">Z120*(1+C120)*(1-$AA$9)</f>
        <v>2559853.5423920844</v>
      </c>
      <c r="AB120" s="28">
        <f t="shared" si="121"/>
        <v>2419513.9046759275</v>
      </c>
      <c r="AC120" s="28">
        <f t="shared" si="121"/>
        <v>2477440.495900631</v>
      </c>
      <c r="AD120" s="28">
        <f t="shared" si="121"/>
        <v>2439186.4728833972</v>
      </c>
      <c r="AE120" s="28">
        <f t="shared" si="121"/>
        <v>2401523.1281405455</v>
      </c>
      <c r="AF120" s="28">
        <f t="shared" si="121"/>
        <v>2340796.9276307784</v>
      </c>
      <c r="AG120" s="28">
        <f t="shared" si="121"/>
        <v>2396838.9228864624</v>
      </c>
      <c r="AH120" s="28">
        <f t="shared" si="121"/>
        <v>2454222.6429176559</v>
      </c>
      <c r="AI120" s="28">
        <f t="shared" si="121"/>
        <v>2368000.5829868433</v>
      </c>
      <c r="AJ120" s="28">
        <f t="shared" si="121"/>
        <v>2424693.8722981568</v>
      </c>
      <c r="AK120" s="28">
        <f t="shared" si="121"/>
        <v>2482744.479287527</v>
      </c>
      <c r="AL120" s="28">
        <f t="shared" si="121"/>
        <v>2419964.4721757625</v>
      </c>
      <c r="AM120" s="28">
        <f t="shared" si="121"/>
        <v>2382597.9332931219</v>
      </c>
      <c r="AN120" s="28">
        <f t="shared" si="121"/>
        <v>2392724.5364727643</v>
      </c>
      <c r="AO120" s="28">
        <f t="shared" si="121"/>
        <v>2355778.607945486</v>
      </c>
      <c r="AP120" s="28">
        <f t="shared" si="121"/>
        <v>2412179.2858562986</v>
      </c>
      <c r="AQ120" s="28">
        <f t="shared" si="121"/>
        <v>2374932.9576092516</v>
      </c>
      <c r="AR120" s="28">
        <f t="shared" si="121"/>
        <v>2385026.9828343648</v>
      </c>
      <c r="AS120" s="28">
        <f t="shared" si="121"/>
        <v>2324717.9126931387</v>
      </c>
      <c r="AT120" s="28">
        <f t="shared" si="121"/>
        <v>2243045.6293047946</v>
      </c>
      <c r="AU120" s="19"/>
      <c r="AV120" s="27">
        <f t="shared" si="77"/>
        <v>108</v>
      </c>
      <c r="AW120" s="19"/>
      <c r="AX120" s="46">
        <f t="shared" si="112"/>
        <v>363141.93922054145</v>
      </c>
    </row>
    <row r="121" spans="1:50" x14ac:dyDescent="0.2">
      <c r="A121">
        <f t="shared" si="78"/>
        <v>107</v>
      </c>
      <c r="C121" s="30">
        <f>IF(C$13&lt;=alternative_projection_initial_period,VLOOKUP(Data!B109,alternative_projection,3,TRUE),VLOOKUP(Data!B109,original_projection,3,TRUE))</f>
        <v>-0.04</v>
      </c>
      <c r="D121" s="30">
        <f>IF(D$13&lt;=alternative_projection_initial_period,VLOOKUP(Data!C109,alternative_projection,3,TRUE),VLOOKUP(Data!C109,original_projection,3,TRUE))</f>
        <v>0.04</v>
      </c>
      <c r="E121" s="30">
        <f>IF(E$13&lt;=alternative_projection_initial_period,VLOOKUP(Data!D109,alternative_projection,3,TRUE),VLOOKUP(Data!D109,original_projection,3,TRUE))</f>
        <v>0.02</v>
      </c>
      <c r="F121" s="30">
        <f>IF(F$13&lt;=alternative_projection_initial_period,VLOOKUP(Data!E109,alternative_projection,3,TRUE),VLOOKUP(Data!E109,original_projection,3,TRUE))</f>
        <v>0.1</v>
      </c>
      <c r="G121" s="30">
        <f>IF(G$13&lt;=alternative_projection_initial_period,VLOOKUP(Data!F109,alternative_projection,3,TRUE),VLOOKUP(Data!F109,original_projection,3,TRUE))</f>
        <v>0.02</v>
      </c>
      <c r="H121" s="30">
        <f>IF(H$13&lt;=alternative_projection_initial_period,VLOOKUP(Data!G109,alternative_projection,3,TRUE),VLOOKUP(Data!G109,original_projection,3,TRUE))</f>
        <v>-0.01</v>
      </c>
      <c r="I121" s="30">
        <f>IF(I$13&lt;=alternative_projection_initial_period,VLOOKUP(Data!H109,alternative_projection,3,TRUE),VLOOKUP(Data!H109,original_projection,3,TRUE))</f>
        <v>0</v>
      </c>
      <c r="J121" s="30">
        <f>IF(J$13&lt;=alternative_projection_initial_period,VLOOKUP(Data!I109,alternative_projection,3,TRUE),VLOOKUP(Data!I109,original_projection,3,TRUE))</f>
        <v>-0.01</v>
      </c>
      <c r="K121" s="30">
        <f>IF(K$13&lt;=alternative_projection_initial_period,VLOOKUP(Data!J109,alternative_projection,3,TRUE),VLOOKUP(Data!J109,original_projection,3,TRUE))</f>
        <v>0</v>
      </c>
      <c r="L121" s="30">
        <f>IF(L$13&lt;=alternative_projection_initial_period,VLOOKUP(Data!K109,alternative_projection,3,TRUE),VLOOKUP(Data!K109,original_projection,3,TRUE))</f>
        <v>-0.01</v>
      </c>
      <c r="M121" s="30">
        <f>IF(M$13&lt;=alternative_projection_initial_period,VLOOKUP(Data!L109,alternative_projection,3,TRUE),VLOOKUP(Data!L109,original_projection,3,TRUE))</f>
        <v>0</v>
      </c>
      <c r="N121" s="30">
        <f>IF(N$13&lt;=alternative_projection_initial_period,VLOOKUP(Data!M109,alternative_projection,3,TRUE),VLOOKUP(Data!M109,original_projection,3,TRUE))</f>
        <v>0</v>
      </c>
      <c r="O121" s="30">
        <f>IF(O$13&lt;=alternative_projection_initial_period,VLOOKUP(Data!N109,alternative_projection,3,TRUE),VLOOKUP(Data!N109,original_projection,3,TRUE))</f>
        <v>-0.02</v>
      </c>
      <c r="P121" s="30">
        <f>IF(P$13&lt;=alternative_projection_initial_period,VLOOKUP(Data!O109,alternative_projection,3,TRUE),VLOOKUP(Data!O109,original_projection,3,TRUE))</f>
        <v>0</v>
      </c>
      <c r="Q121" s="30">
        <f>IF(Q$13&lt;=alternative_projection_initial_period,VLOOKUP(Data!P109,alternative_projection,3,TRUE),VLOOKUP(Data!P109,original_projection,3,TRUE))</f>
        <v>0.04</v>
      </c>
      <c r="R121" s="30">
        <f>IF(R$13&lt;=alternative_projection_initial_period,VLOOKUP(Data!Q109,alternative_projection,3,TRUE),VLOOKUP(Data!Q109,original_projection,3,TRUE))</f>
        <v>0</v>
      </c>
      <c r="S121" s="30">
        <f>IF(S$13&lt;=alternative_projection_initial_period,VLOOKUP(Data!R109,alternative_projection,3,TRUE),VLOOKUP(Data!R109,original_projection,3,TRUE))</f>
        <v>-0.01</v>
      </c>
      <c r="T121" s="30">
        <f>IF(T$13&lt;=alternative_projection_initial_period,VLOOKUP(Data!S109,alternative_projection,3,TRUE),VLOOKUP(Data!S109,original_projection,3,TRUE))</f>
        <v>-0.01</v>
      </c>
      <c r="U121" s="30">
        <f>IF(U$13&lt;=alternative_projection_initial_period,VLOOKUP(Data!T109,alternative_projection,3,TRUE),VLOOKUP(Data!T109,original_projection,3,TRUE))</f>
        <v>0.02</v>
      </c>
      <c r="V121" s="30">
        <f>IF(V$13&lt;=alternative_projection_initial_period,VLOOKUP(Data!U109,alternative_projection,3,TRUE),VLOOKUP(Data!U109,original_projection,3,TRUE))</f>
        <v>-0.01</v>
      </c>
      <c r="X121">
        <f t="shared" si="79"/>
        <v>107</v>
      </c>
      <c r="Z121" s="31">
        <f t="shared" si="110"/>
        <v>2500000</v>
      </c>
      <c r="AA121" s="28">
        <f t="shared" ref="AA121:AT121" si="122">Z121*(1+C121)*(1-$AA$9)</f>
        <v>2362941.7314388473</v>
      </c>
      <c r="AB121" s="28">
        <f t="shared" si="122"/>
        <v>2419513.9046759275</v>
      </c>
      <c r="AC121" s="28">
        <f t="shared" si="122"/>
        <v>2429797.4094410036</v>
      </c>
      <c r="AD121" s="28">
        <f t="shared" si="122"/>
        <v>2631506.9447838194</v>
      </c>
      <c r="AE121" s="28">
        <f t="shared" si="122"/>
        <v>2642691.4699703525</v>
      </c>
      <c r="AF121" s="28">
        <f t="shared" si="122"/>
        <v>2575866.9575555469</v>
      </c>
      <c r="AG121" s="28">
        <f t="shared" si="122"/>
        <v>2536093.1369343414</v>
      </c>
      <c r="AH121" s="28">
        <f t="shared" si="122"/>
        <v>2471964.1270820969</v>
      </c>
      <c r="AI121" s="28">
        <f t="shared" si="122"/>
        <v>2433794.66437587</v>
      </c>
      <c r="AJ121" s="28">
        <f t="shared" si="122"/>
        <v>2372252.4285103655</v>
      </c>
      <c r="AK121" s="28">
        <f t="shared" si="122"/>
        <v>2335622.6086809556</v>
      </c>
      <c r="AL121" s="28">
        <f t="shared" si="122"/>
        <v>2299558.387893456</v>
      </c>
      <c r="AM121" s="28">
        <f t="shared" si="122"/>
        <v>2218770.0121087553</v>
      </c>
      <c r="AN121" s="28">
        <f t="shared" si="122"/>
        <v>2184510.105865356</v>
      </c>
      <c r="AO121" s="28">
        <f t="shared" si="122"/>
        <v>2236810.3731562956</v>
      </c>
      <c r="AP121" s="28">
        <f t="shared" si="122"/>
        <v>2202271.9066859628</v>
      </c>
      <c r="AQ121" s="28">
        <f t="shared" si="122"/>
        <v>2146584.07931701</v>
      </c>
      <c r="AR121" s="28">
        <f t="shared" si="122"/>
        <v>2092304.4041874148</v>
      </c>
      <c r="AS121" s="28">
        <f t="shared" si="122"/>
        <v>2101197.1913992874</v>
      </c>
      <c r="AT121" s="28">
        <f t="shared" si="122"/>
        <v>2048065.1934350333</v>
      </c>
      <c r="AU121" s="19"/>
      <c r="AV121" s="27">
        <f t="shared" si="77"/>
        <v>54</v>
      </c>
      <c r="AW121" s="19"/>
      <c r="AX121" s="46">
        <f t="shared" si="112"/>
        <v>353214.99020779115</v>
      </c>
    </row>
    <row r="122" spans="1:50" x14ac:dyDescent="0.2">
      <c r="A122">
        <f t="shared" si="78"/>
        <v>108</v>
      </c>
      <c r="C122" s="30">
        <f>IF(C$13&lt;=alternative_projection_initial_period,VLOOKUP(Data!B110,alternative_projection,3,TRUE),VLOOKUP(Data!B110,original_projection,3,TRUE))</f>
        <v>0.02</v>
      </c>
      <c r="D122" s="30">
        <f>IF(D$13&lt;=alternative_projection_initial_period,VLOOKUP(Data!C110,alternative_projection,3,TRUE),VLOOKUP(Data!C110,original_projection,3,TRUE))</f>
        <v>0.04</v>
      </c>
      <c r="E122" s="30">
        <f>IF(E$13&lt;=alternative_projection_initial_period,VLOOKUP(Data!D110,alternative_projection,3,TRUE),VLOOKUP(Data!D110,original_projection,3,TRUE))</f>
        <v>0.1</v>
      </c>
      <c r="F122" s="30">
        <f>IF(F$13&lt;=alternative_projection_initial_period,VLOOKUP(Data!E110,alternative_projection,3,TRUE),VLOOKUP(Data!E110,original_projection,3,TRUE))</f>
        <v>-0.04</v>
      </c>
      <c r="G122" s="30">
        <f>IF(G$13&lt;=alternative_projection_initial_period,VLOOKUP(Data!F110,alternative_projection,3,TRUE),VLOOKUP(Data!F110,original_projection,3,TRUE))</f>
        <v>0</v>
      </c>
      <c r="H122" s="30">
        <f>IF(H$13&lt;=alternative_projection_initial_period,VLOOKUP(Data!G110,alternative_projection,3,TRUE),VLOOKUP(Data!G110,original_projection,3,TRUE))</f>
        <v>0.02</v>
      </c>
      <c r="I122" s="30">
        <f>IF(I$13&lt;=alternative_projection_initial_period,VLOOKUP(Data!H110,alternative_projection,3,TRUE),VLOOKUP(Data!H110,original_projection,3,TRUE))</f>
        <v>0.02</v>
      </c>
      <c r="J122" s="30">
        <f>IF(J$13&lt;=alternative_projection_initial_period,VLOOKUP(Data!I110,alternative_projection,3,TRUE),VLOOKUP(Data!I110,original_projection,3,TRUE))</f>
        <v>-0.01</v>
      </c>
      <c r="K122" s="30">
        <f>IF(K$13&lt;=alternative_projection_initial_period,VLOOKUP(Data!J110,alternative_projection,3,TRUE),VLOOKUP(Data!J110,original_projection,3,TRUE))</f>
        <v>-0.02</v>
      </c>
      <c r="L122" s="30">
        <f>IF(L$13&lt;=alternative_projection_initial_period,VLOOKUP(Data!K110,alternative_projection,3,TRUE),VLOOKUP(Data!K110,original_projection,3,TRUE))</f>
        <v>0</v>
      </c>
      <c r="M122" s="30">
        <f>IF(M$13&lt;=alternative_projection_initial_period,VLOOKUP(Data!L110,alternative_projection,3,TRUE),VLOOKUP(Data!L110,original_projection,3,TRUE))</f>
        <v>-0.02</v>
      </c>
      <c r="N122" s="30">
        <f>IF(N$13&lt;=alternative_projection_initial_period,VLOOKUP(Data!M110,alternative_projection,3,TRUE),VLOOKUP(Data!M110,original_projection,3,TRUE))</f>
        <v>0.02</v>
      </c>
      <c r="O122" s="30">
        <f>IF(O$13&lt;=alternative_projection_initial_period,VLOOKUP(Data!N110,alternative_projection,3,TRUE),VLOOKUP(Data!N110,original_projection,3,TRUE))</f>
        <v>-0.01</v>
      </c>
      <c r="P122" s="30">
        <f>IF(P$13&lt;=alternative_projection_initial_period,VLOOKUP(Data!O110,alternative_projection,3,TRUE),VLOOKUP(Data!O110,original_projection,3,TRUE))</f>
        <v>0.02</v>
      </c>
      <c r="Q122" s="30">
        <f>IF(Q$13&lt;=alternative_projection_initial_period,VLOOKUP(Data!P110,alternative_projection,3,TRUE),VLOOKUP(Data!P110,original_projection,3,TRUE))</f>
        <v>-0.01</v>
      </c>
      <c r="R122" s="30">
        <f>IF(R$13&lt;=alternative_projection_initial_period,VLOOKUP(Data!Q110,alternative_projection,3,TRUE),VLOOKUP(Data!Q110,original_projection,3,TRUE))</f>
        <v>-0.02</v>
      </c>
      <c r="S122" s="30">
        <f>IF(S$13&lt;=alternative_projection_initial_period,VLOOKUP(Data!R110,alternative_projection,3,TRUE),VLOOKUP(Data!R110,original_projection,3,TRUE))</f>
        <v>-0.02</v>
      </c>
      <c r="T122" s="30">
        <f>IF(T$13&lt;=alternative_projection_initial_period,VLOOKUP(Data!S110,alternative_projection,3,TRUE),VLOOKUP(Data!S110,original_projection,3,TRUE))</f>
        <v>0.02</v>
      </c>
      <c r="U122" s="30">
        <f>IF(U$13&lt;=alternative_projection_initial_period,VLOOKUP(Data!T110,alternative_projection,3,TRUE),VLOOKUP(Data!T110,original_projection,3,TRUE))</f>
        <v>0.04</v>
      </c>
      <c r="V122" s="30">
        <f>IF(V$13&lt;=alternative_projection_initial_period,VLOOKUP(Data!U110,alternative_projection,3,TRUE),VLOOKUP(Data!U110,original_projection,3,TRUE))</f>
        <v>-0.02</v>
      </c>
      <c r="X122">
        <f t="shared" si="79"/>
        <v>108</v>
      </c>
      <c r="Z122" s="31">
        <f t="shared" si="110"/>
        <v>2500000</v>
      </c>
      <c r="AA122" s="28">
        <f t="shared" ref="AA122:AT122" si="123">Z122*(1+C122)*(1-$AA$9)</f>
        <v>2510625.5896537751</v>
      </c>
      <c r="AB122" s="28">
        <f t="shared" si="123"/>
        <v>2570733.5237181731</v>
      </c>
      <c r="AC122" s="28">
        <f t="shared" si="123"/>
        <v>2784142.8649844835</v>
      </c>
      <c r="AD122" s="28">
        <f t="shared" si="123"/>
        <v>2631506.9447838194</v>
      </c>
      <c r="AE122" s="28">
        <f t="shared" si="123"/>
        <v>2590873.990167012</v>
      </c>
      <c r="AF122" s="28">
        <f t="shared" si="123"/>
        <v>2601885.8157126736</v>
      </c>
      <c r="AG122" s="28">
        <f t="shared" si="123"/>
        <v>2612944.44411417</v>
      </c>
      <c r="AH122" s="28">
        <f t="shared" si="123"/>
        <v>2546872.1309330696</v>
      </c>
      <c r="AI122" s="28">
        <f t="shared" si="123"/>
        <v>2457395.0974849695</v>
      </c>
      <c r="AJ122" s="28">
        <f t="shared" si="123"/>
        <v>2419450.594366862</v>
      </c>
      <c r="AK122" s="28">
        <f t="shared" si="123"/>
        <v>2334450.1504384591</v>
      </c>
      <c r="AL122" s="28">
        <f t="shared" si="123"/>
        <v>2344372.1141847605</v>
      </c>
      <c r="AM122" s="28">
        <f t="shared" si="123"/>
        <v>2285091.064834334</v>
      </c>
      <c r="AN122" s="28">
        <f t="shared" si="123"/>
        <v>2294803.2408249089</v>
      </c>
      <c r="AO122" s="28">
        <f t="shared" si="123"/>
        <v>2236775.6165643437</v>
      </c>
      <c r="AP122" s="28">
        <f t="shared" si="123"/>
        <v>2158192.9330332708</v>
      </c>
      <c r="AQ122" s="28">
        <f t="shared" si="123"/>
        <v>2082371.0262672943</v>
      </c>
      <c r="AR122" s="28">
        <f t="shared" si="123"/>
        <v>2091221.5942801051</v>
      </c>
      <c r="AS122" s="28">
        <f t="shared" si="123"/>
        <v>2141288.4024179</v>
      </c>
      <c r="AT122" s="28">
        <f t="shared" si="123"/>
        <v>2066060.3877570375</v>
      </c>
      <c r="AU122" s="19"/>
      <c r="AV122" s="27">
        <f t="shared" si="77"/>
        <v>59</v>
      </c>
      <c r="AW122" s="19"/>
      <c r="AX122" s="46">
        <f t="shared" si="112"/>
        <v>360914.79239184951</v>
      </c>
    </row>
    <row r="123" spans="1:50" x14ac:dyDescent="0.2">
      <c r="A123">
        <f t="shared" si="78"/>
        <v>109</v>
      </c>
      <c r="C123" s="30">
        <f>IF(C$13&lt;=alternative_projection_initial_period,VLOOKUP(Data!B111,alternative_projection,3,TRUE),VLOOKUP(Data!B111,original_projection,3,TRUE))</f>
        <v>0.02</v>
      </c>
      <c r="D123" s="30">
        <f>IF(D$13&lt;=alternative_projection_initial_period,VLOOKUP(Data!C111,alternative_projection,3,TRUE),VLOOKUP(Data!C111,original_projection,3,TRUE))</f>
        <v>0.1</v>
      </c>
      <c r="E123" s="30">
        <f>IF(E$13&lt;=alternative_projection_initial_period,VLOOKUP(Data!D111,alternative_projection,3,TRUE),VLOOKUP(Data!D111,original_projection,3,TRUE))</f>
        <v>0.04</v>
      </c>
      <c r="F123" s="30">
        <f>IF(F$13&lt;=alternative_projection_initial_period,VLOOKUP(Data!E111,alternative_projection,3,TRUE),VLOOKUP(Data!E111,original_projection,3,TRUE))</f>
        <v>0.02</v>
      </c>
      <c r="G123" s="30">
        <f>IF(G$13&lt;=alternative_projection_initial_period,VLOOKUP(Data!F111,alternative_projection,3,TRUE),VLOOKUP(Data!F111,original_projection,3,TRUE))</f>
        <v>0.04</v>
      </c>
      <c r="H123" s="30">
        <f>IF(H$13&lt;=alternative_projection_initial_period,VLOOKUP(Data!G111,alternative_projection,3,TRUE),VLOOKUP(Data!G111,original_projection,3,TRUE))</f>
        <v>0.02</v>
      </c>
      <c r="I123" s="30">
        <f>IF(I$13&lt;=alternative_projection_initial_period,VLOOKUP(Data!H111,alternative_projection,3,TRUE),VLOOKUP(Data!H111,original_projection,3,TRUE))</f>
        <v>-0.02</v>
      </c>
      <c r="J123" s="30">
        <f>IF(J$13&lt;=alternative_projection_initial_period,VLOOKUP(Data!I111,alternative_projection,3,TRUE),VLOOKUP(Data!I111,original_projection,3,TRUE))</f>
        <v>0.04</v>
      </c>
      <c r="K123" s="30">
        <f>IF(K$13&lt;=alternative_projection_initial_period,VLOOKUP(Data!J111,alternative_projection,3,TRUE),VLOOKUP(Data!J111,original_projection,3,TRUE))</f>
        <v>-0.01</v>
      </c>
      <c r="L123" s="30">
        <f>IF(L$13&lt;=alternative_projection_initial_period,VLOOKUP(Data!K111,alternative_projection,3,TRUE),VLOOKUP(Data!K111,original_projection,3,TRUE))</f>
        <v>-0.01</v>
      </c>
      <c r="M123" s="30">
        <f>IF(M$13&lt;=alternative_projection_initial_period,VLOOKUP(Data!L111,alternative_projection,3,TRUE),VLOOKUP(Data!L111,original_projection,3,TRUE))</f>
        <v>-0.02</v>
      </c>
      <c r="N123" s="30">
        <f>IF(N$13&lt;=alternative_projection_initial_period,VLOOKUP(Data!M111,alternative_projection,3,TRUE),VLOOKUP(Data!M111,original_projection,3,TRUE))</f>
        <v>-0.02</v>
      </c>
      <c r="O123" s="30">
        <f>IF(O$13&lt;=alternative_projection_initial_period,VLOOKUP(Data!N111,alternative_projection,3,TRUE),VLOOKUP(Data!N111,original_projection,3,TRUE))</f>
        <v>0.02</v>
      </c>
      <c r="P123" s="30">
        <f>IF(P$13&lt;=alternative_projection_initial_period,VLOOKUP(Data!O111,alternative_projection,3,TRUE),VLOOKUP(Data!O111,original_projection,3,TRUE))</f>
        <v>0</v>
      </c>
      <c r="Q123" s="30">
        <f>IF(Q$13&lt;=alternative_projection_initial_period,VLOOKUP(Data!P111,alternative_projection,3,TRUE),VLOOKUP(Data!P111,original_projection,3,TRUE))</f>
        <v>0.04</v>
      </c>
      <c r="R123" s="30">
        <f>IF(R$13&lt;=alternative_projection_initial_period,VLOOKUP(Data!Q111,alternative_projection,3,TRUE),VLOOKUP(Data!Q111,original_projection,3,TRUE))</f>
        <v>0</v>
      </c>
      <c r="S123" s="30">
        <f>IF(S$13&lt;=alternative_projection_initial_period,VLOOKUP(Data!R111,alternative_projection,3,TRUE),VLOOKUP(Data!R111,original_projection,3,TRUE))</f>
        <v>-0.02</v>
      </c>
      <c r="T123" s="30">
        <f>IF(T$13&lt;=alternative_projection_initial_period,VLOOKUP(Data!S111,alternative_projection,3,TRUE),VLOOKUP(Data!S111,original_projection,3,TRUE))</f>
        <v>-0.01</v>
      </c>
      <c r="U123" s="30">
        <f>IF(U$13&lt;=alternative_projection_initial_period,VLOOKUP(Data!T111,alternative_projection,3,TRUE),VLOOKUP(Data!T111,original_projection,3,TRUE))</f>
        <v>0.04</v>
      </c>
      <c r="V123" s="30">
        <f>IF(V$13&lt;=alternative_projection_initial_period,VLOOKUP(Data!U111,alternative_projection,3,TRUE),VLOOKUP(Data!U111,original_projection,3,TRUE))</f>
        <v>0.04</v>
      </c>
      <c r="X123">
        <f t="shared" si="79"/>
        <v>109</v>
      </c>
      <c r="Z123" s="31">
        <f t="shared" si="110"/>
        <v>2500000</v>
      </c>
      <c r="AA123" s="28">
        <f t="shared" ref="AA123:AT123" si="124">Z123*(1+C123)*(1-$AA$9)</f>
        <v>2510625.5896537751</v>
      </c>
      <c r="AB123" s="28">
        <f t="shared" si="124"/>
        <v>2719045.0731634521</v>
      </c>
      <c r="AC123" s="28">
        <f t="shared" si="124"/>
        <v>2784142.864984483</v>
      </c>
      <c r="AD123" s="28">
        <f t="shared" si="124"/>
        <v>2795976.1288328073</v>
      </c>
      <c r="AE123" s="28">
        <f t="shared" si="124"/>
        <v>2862915.7591345478</v>
      </c>
      <c r="AF123" s="28">
        <f t="shared" si="124"/>
        <v>2875083.8263625037</v>
      </c>
      <c r="AG123" s="28">
        <f t="shared" si="124"/>
        <v>2774076.0181678766</v>
      </c>
      <c r="AH123" s="28">
        <f t="shared" si="124"/>
        <v>2840491.3287887871</v>
      </c>
      <c r="AI123" s="28">
        <f t="shared" si="124"/>
        <v>2768665.1431663986</v>
      </c>
      <c r="AJ123" s="28">
        <f t="shared" si="124"/>
        <v>2698655.1929567973</v>
      </c>
      <c r="AK123" s="28">
        <f t="shared" si="124"/>
        <v>2603845.6977990563</v>
      </c>
      <c r="AL123" s="28">
        <f t="shared" si="124"/>
        <v>2512367.0618023989</v>
      </c>
      <c r="AM123" s="28">
        <f t="shared" si="124"/>
        <v>2523045.2143857479</v>
      </c>
      <c r="AN123" s="28">
        <f t="shared" si="124"/>
        <v>2484087.0114079821</v>
      </c>
      <c r="AO123" s="28">
        <f t="shared" si="124"/>
        <v>2543559.5743051558</v>
      </c>
      <c r="AP123" s="28">
        <f t="shared" si="124"/>
        <v>2504284.6102193673</v>
      </c>
      <c r="AQ123" s="28">
        <f t="shared" si="124"/>
        <v>2416303.7669290258</v>
      </c>
      <c r="AR123" s="28">
        <f t="shared" si="124"/>
        <v>2355203.8152676607</v>
      </c>
      <c r="AS123" s="28">
        <f t="shared" si="124"/>
        <v>2411590.7318273098</v>
      </c>
      <c r="AT123" s="28">
        <f t="shared" si="124"/>
        <v>2469327.6310672234</v>
      </c>
      <c r="AU123" s="19"/>
      <c r="AV123" s="27">
        <f t="shared" si="77"/>
        <v>160</v>
      </c>
      <c r="AW123" s="19"/>
      <c r="AX123" s="46">
        <f t="shared" si="112"/>
        <v>396372.48393115128</v>
      </c>
    </row>
    <row r="124" spans="1:50" x14ac:dyDescent="0.2">
      <c r="A124">
        <f t="shared" si="78"/>
        <v>110</v>
      </c>
      <c r="C124" s="30">
        <f>IF(C$13&lt;=alternative_projection_initial_period,VLOOKUP(Data!B112,alternative_projection,3,TRUE),VLOOKUP(Data!B112,original_projection,3,TRUE))</f>
        <v>0.1</v>
      </c>
      <c r="D124" s="30">
        <f>IF(D$13&lt;=alternative_projection_initial_period,VLOOKUP(Data!C112,alternative_projection,3,TRUE),VLOOKUP(Data!C112,original_projection,3,TRUE))</f>
        <v>0</v>
      </c>
      <c r="E124" s="30">
        <f>IF(E$13&lt;=alternative_projection_initial_period,VLOOKUP(Data!D112,alternative_projection,3,TRUE),VLOOKUP(Data!D112,original_projection,3,TRUE))</f>
        <v>0.02</v>
      </c>
      <c r="F124" s="30">
        <f>IF(F$13&lt;=alternative_projection_initial_period,VLOOKUP(Data!E112,alternative_projection,3,TRUE),VLOOKUP(Data!E112,original_projection,3,TRUE))</f>
        <v>0.04</v>
      </c>
      <c r="G124" s="30">
        <f>IF(G$13&lt;=alternative_projection_initial_period,VLOOKUP(Data!F112,alternative_projection,3,TRUE),VLOOKUP(Data!F112,original_projection,3,TRUE))</f>
        <v>-0.04</v>
      </c>
      <c r="H124" s="30">
        <f>IF(H$13&lt;=alternative_projection_initial_period,VLOOKUP(Data!G112,alternative_projection,3,TRUE),VLOOKUP(Data!G112,original_projection,3,TRUE))</f>
        <v>-0.02</v>
      </c>
      <c r="I124" s="30">
        <f>IF(I$13&lt;=alternative_projection_initial_period,VLOOKUP(Data!H112,alternative_projection,3,TRUE),VLOOKUP(Data!H112,original_projection,3,TRUE))</f>
        <v>-0.02</v>
      </c>
      <c r="J124" s="30">
        <f>IF(J$13&lt;=alternative_projection_initial_period,VLOOKUP(Data!I112,alternative_projection,3,TRUE),VLOOKUP(Data!I112,original_projection,3,TRUE))</f>
        <v>-0.02</v>
      </c>
      <c r="K124" s="30">
        <f>IF(K$13&lt;=alternative_projection_initial_period,VLOOKUP(Data!J112,alternative_projection,3,TRUE),VLOOKUP(Data!J112,original_projection,3,TRUE))</f>
        <v>0.04</v>
      </c>
      <c r="L124" s="30">
        <f>IF(L$13&lt;=alternative_projection_initial_period,VLOOKUP(Data!K112,alternative_projection,3,TRUE),VLOOKUP(Data!K112,original_projection,3,TRUE))</f>
        <v>0</v>
      </c>
      <c r="M124" s="30">
        <f>IF(M$13&lt;=alternative_projection_initial_period,VLOOKUP(Data!L112,alternative_projection,3,TRUE),VLOOKUP(Data!L112,original_projection,3,TRUE))</f>
        <v>0</v>
      </c>
      <c r="N124" s="30">
        <f>IF(N$13&lt;=alternative_projection_initial_period,VLOOKUP(Data!M112,alternative_projection,3,TRUE),VLOOKUP(Data!M112,original_projection,3,TRUE))</f>
        <v>0.02</v>
      </c>
      <c r="O124" s="30">
        <f>IF(O$13&lt;=alternative_projection_initial_period,VLOOKUP(Data!N112,alternative_projection,3,TRUE),VLOOKUP(Data!N112,original_projection,3,TRUE))</f>
        <v>0</v>
      </c>
      <c r="P124" s="30">
        <f>IF(P$13&lt;=alternative_projection_initial_period,VLOOKUP(Data!O112,alternative_projection,3,TRUE),VLOOKUP(Data!O112,original_projection,3,TRUE))</f>
        <v>0.02</v>
      </c>
      <c r="Q124" s="30">
        <f>IF(Q$13&lt;=alternative_projection_initial_period,VLOOKUP(Data!P112,alternative_projection,3,TRUE),VLOOKUP(Data!P112,original_projection,3,TRUE))</f>
        <v>0.02</v>
      </c>
      <c r="R124" s="30">
        <f>IF(R$13&lt;=alternative_projection_initial_period,VLOOKUP(Data!Q112,alternative_projection,3,TRUE),VLOOKUP(Data!Q112,original_projection,3,TRUE))</f>
        <v>-0.02</v>
      </c>
      <c r="S124" s="30">
        <f>IF(S$13&lt;=alternative_projection_initial_period,VLOOKUP(Data!R112,alternative_projection,3,TRUE),VLOOKUP(Data!R112,original_projection,3,TRUE))</f>
        <v>-0.02</v>
      </c>
      <c r="T124" s="30">
        <f>IF(T$13&lt;=alternative_projection_initial_period,VLOOKUP(Data!S112,alternative_projection,3,TRUE),VLOOKUP(Data!S112,original_projection,3,TRUE))</f>
        <v>0.02</v>
      </c>
      <c r="U124" s="30">
        <f>IF(U$13&lt;=alternative_projection_initial_period,VLOOKUP(Data!T112,alternative_projection,3,TRUE),VLOOKUP(Data!T112,original_projection,3,TRUE))</f>
        <v>0</v>
      </c>
      <c r="V124" s="30">
        <f>IF(V$13&lt;=alternative_projection_initial_period,VLOOKUP(Data!U112,alternative_projection,3,TRUE),VLOOKUP(Data!U112,original_projection,3,TRUE))</f>
        <v>-0.01</v>
      </c>
      <c r="X124">
        <f t="shared" si="79"/>
        <v>110</v>
      </c>
      <c r="Z124" s="31">
        <f t="shared" si="110"/>
        <v>2500000</v>
      </c>
      <c r="AA124" s="28">
        <f t="shared" ref="AA124:AT124" si="125">Z124*(1+C124)*(1-$AA$9)</f>
        <v>2707537.4006070122</v>
      </c>
      <c r="AB124" s="28">
        <f t="shared" si="125"/>
        <v>2665730.4638857371</v>
      </c>
      <c r="AC124" s="28">
        <f t="shared" si="125"/>
        <v>2677060.4471004643</v>
      </c>
      <c r="AD124" s="28">
        <f t="shared" si="125"/>
        <v>2741153.0674831443</v>
      </c>
      <c r="AE124" s="28">
        <f t="shared" si="125"/>
        <v>2590873.990167011</v>
      </c>
      <c r="AF124" s="28">
        <f t="shared" si="125"/>
        <v>2499851.0778415874</v>
      </c>
      <c r="AG124" s="28">
        <f t="shared" si="125"/>
        <v>2412025.9939708263</v>
      </c>
      <c r="AH124" s="28">
        <f t="shared" si="125"/>
        <v>2327286.3920414802</v>
      </c>
      <c r="AI124" s="28">
        <f t="shared" si="125"/>
        <v>2383004.9259313107</v>
      </c>
      <c r="AJ124" s="28">
        <f t="shared" si="125"/>
        <v>2346209.077378097</v>
      </c>
      <c r="AK124" s="28">
        <f t="shared" si="125"/>
        <v>2309981.3915072251</v>
      </c>
      <c r="AL124" s="28">
        <f t="shared" si="125"/>
        <v>2319799.3572568302</v>
      </c>
      <c r="AM124" s="28">
        <f t="shared" si="125"/>
        <v>2283979.4624279914</v>
      </c>
      <c r="AN124" s="28">
        <f t="shared" si="125"/>
        <v>2293686.9138461556</v>
      </c>
      <c r="AO124" s="28">
        <f t="shared" si="125"/>
        <v>2303435.6242224607</v>
      </c>
      <c r="AP124" s="28">
        <f t="shared" si="125"/>
        <v>2222511.0328812418</v>
      </c>
      <c r="AQ124" s="28">
        <f t="shared" si="125"/>
        <v>2144429.4945061565</v>
      </c>
      <c r="AR124" s="28">
        <f t="shared" si="125"/>
        <v>2153543.8256461867</v>
      </c>
      <c r="AS124" s="28">
        <f t="shared" si="125"/>
        <v>2120291.0733757662</v>
      </c>
      <c r="AT124" s="28">
        <f t="shared" si="125"/>
        <v>2066676.2572817069</v>
      </c>
      <c r="AU124" s="19"/>
      <c r="AV124" s="27">
        <f t="shared" si="77"/>
        <v>60</v>
      </c>
      <c r="AW124" s="19"/>
      <c r="AX124" s="46">
        <f t="shared" si="112"/>
        <v>359463.98440321203</v>
      </c>
    </row>
    <row r="125" spans="1:50" x14ac:dyDescent="0.2">
      <c r="A125">
        <f t="shared" si="78"/>
        <v>111</v>
      </c>
      <c r="C125" s="30">
        <f>IF(C$13&lt;=alternative_projection_initial_period,VLOOKUP(Data!B113,alternative_projection,3,TRUE),VLOOKUP(Data!B113,original_projection,3,TRUE))</f>
        <v>-0.04</v>
      </c>
      <c r="D125" s="30">
        <f>IF(D$13&lt;=alternative_projection_initial_period,VLOOKUP(Data!C113,alternative_projection,3,TRUE),VLOOKUP(Data!C113,original_projection,3,TRUE))</f>
        <v>0.02</v>
      </c>
      <c r="E125" s="30">
        <f>IF(E$13&lt;=alternative_projection_initial_period,VLOOKUP(Data!D113,alternative_projection,3,TRUE),VLOOKUP(Data!D113,original_projection,3,TRUE))</f>
        <v>-0.04</v>
      </c>
      <c r="F125" s="30">
        <f>IF(F$13&lt;=alternative_projection_initial_period,VLOOKUP(Data!E113,alternative_projection,3,TRUE),VLOOKUP(Data!E113,original_projection,3,TRUE))</f>
        <v>-0.04</v>
      </c>
      <c r="G125" s="30">
        <f>IF(G$13&lt;=alternative_projection_initial_period,VLOOKUP(Data!F113,alternative_projection,3,TRUE),VLOOKUP(Data!F113,original_projection,3,TRUE))</f>
        <v>0.04</v>
      </c>
      <c r="H125" s="30">
        <f>IF(H$13&lt;=alternative_projection_initial_period,VLOOKUP(Data!G113,alternative_projection,3,TRUE),VLOOKUP(Data!G113,original_projection,3,TRUE))</f>
        <v>0</v>
      </c>
      <c r="I125" s="30">
        <f>IF(I$13&lt;=alternative_projection_initial_period,VLOOKUP(Data!H113,alternative_projection,3,TRUE),VLOOKUP(Data!H113,original_projection,3,TRUE))</f>
        <v>0.04</v>
      </c>
      <c r="J125" s="30">
        <f>IF(J$13&lt;=alternative_projection_initial_period,VLOOKUP(Data!I113,alternative_projection,3,TRUE),VLOOKUP(Data!I113,original_projection,3,TRUE))</f>
        <v>0.04</v>
      </c>
      <c r="K125" s="30">
        <f>IF(K$13&lt;=alternative_projection_initial_period,VLOOKUP(Data!J113,alternative_projection,3,TRUE),VLOOKUP(Data!J113,original_projection,3,TRUE))</f>
        <v>0</v>
      </c>
      <c r="L125" s="30">
        <f>IF(L$13&lt;=alternative_projection_initial_period,VLOOKUP(Data!K113,alternative_projection,3,TRUE),VLOOKUP(Data!K113,original_projection,3,TRUE))</f>
        <v>0.02</v>
      </c>
      <c r="M125" s="30">
        <f>IF(M$13&lt;=alternative_projection_initial_period,VLOOKUP(Data!L113,alternative_projection,3,TRUE),VLOOKUP(Data!L113,original_projection,3,TRUE))</f>
        <v>0.04</v>
      </c>
      <c r="N125" s="30">
        <f>IF(N$13&lt;=alternative_projection_initial_period,VLOOKUP(Data!M113,alternative_projection,3,TRUE),VLOOKUP(Data!M113,original_projection,3,TRUE))</f>
        <v>-0.01</v>
      </c>
      <c r="O125" s="30">
        <f>IF(O$13&lt;=alternative_projection_initial_period,VLOOKUP(Data!N113,alternative_projection,3,TRUE),VLOOKUP(Data!N113,original_projection,3,TRUE))</f>
        <v>-0.02</v>
      </c>
      <c r="P125" s="30">
        <f>IF(P$13&lt;=alternative_projection_initial_period,VLOOKUP(Data!O113,alternative_projection,3,TRUE),VLOOKUP(Data!O113,original_projection,3,TRUE))</f>
        <v>-0.02</v>
      </c>
      <c r="Q125" s="30">
        <f>IF(Q$13&lt;=alternative_projection_initial_period,VLOOKUP(Data!P113,alternative_projection,3,TRUE),VLOOKUP(Data!P113,original_projection,3,TRUE))</f>
        <v>-0.02</v>
      </c>
      <c r="R125" s="30">
        <f>IF(R$13&lt;=alternative_projection_initial_period,VLOOKUP(Data!Q113,alternative_projection,3,TRUE),VLOOKUP(Data!Q113,original_projection,3,TRUE))</f>
        <v>-0.01</v>
      </c>
      <c r="S125" s="30">
        <f>IF(S$13&lt;=alternative_projection_initial_period,VLOOKUP(Data!R113,alternative_projection,3,TRUE),VLOOKUP(Data!R113,original_projection,3,TRUE))</f>
        <v>0.04</v>
      </c>
      <c r="T125" s="30">
        <f>IF(T$13&lt;=alternative_projection_initial_period,VLOOKUP(Data!S113,alternative_projection,3,TRUE),VLOOKUP(Data!S113,original_projection,3,TRUE))</f>
        <v>0.04</v>
      </c>
      <c r="U125" s="30">
        <f>IF(U$13&lt;=alternative_projection_initial_period,VLOOKUP(Data!T113,alternative_projection,3,TRUE),VLOOKUP(Data!T113,original_projection,3,TRUE))</f>
        <v>0</v>
      </c>
      <c r="V125" s="30">
        <f>IF(V$13&lt;=alternative_projection_initial_period,VLOOKUP(Data!U113,alternative_projection,3,TRUE),VLOOKUP(Data!U113,original_projection,3,TRUE))</f>
        <v>-0.02</v>
      </c>
      <c r="X125">
        <f t="shared" si="79"/>
        <v>111</v>
      </c>
      <c r="Z125" s="31">
        <f t="shared" si="110"/>
        <v>2500000</v>
      </c>
      <c r="AA125" s="28">
        <f t="shared" ref="AA125:AT125" si="126">Z125*(1+C125)*(1-$AA$9)</f>
        <v>2362941.7314388473</v>
      </c>
      <c r="AB125" s="28">
        <f t="shared" si="126"/>
        <v>2372984.7911244673</v>
      </c>
      <c r="AC125" s="28">
        <f t="shared" si="126"/>
        <v>2242889.9164070799</v>
      </c>
      <c r="AD125" s="28">
        <f t="shared" si="126"/>
        <v>2119927.2730006706</v>
      </c>
      <c r="AE125" s="28">
        <f t="shared" si="126"/>
        <v>2170681.3357617431</v>
      </c>
      <c r="AF125" s="28">
        <f t="shared" si="126"/>
        <v>2137163.9641361847</v>
      </c>
      <c r="AG125" s="28">
        <f t="shared" si="126"/>
        <v>2188330.6977066891</v>
      </c>
      <c r="AH125" s="28">
        <f t="shared" si="126"/>
        <v>2240722.4353799243</v>
      </c>
      <c r="AI125" s="28">
        <f t="shared" si="126"/>
        <v>2206123.5629710453</v>
      </c>
      <c r="AJ125" s="28">
        <f t="shared" si="126"/>
        <v>2215500.1084533068</v>
      </c>
      <c r="AK125" s="28">
        <f t="shared" si="126"/>
        <v>2268542.3203176977</v>
      </c>
      <c r="AL125" s="28">
        <f t="shared" si="126"/>
        <v>2211178.743763193</v>
      </c>
      <c r="AM125" s="28">
        <f t="shared" si="126"/>
        <v>2133495.3328010011</v>
      </c>
      <c r="AN125" s="28">
        <f t="shared" si="126"/>
        <v>2058541.1052464112</v>
      </c>
      <c r="AO125" s="28">
        <f t="shared" si="126"/>
        <v>1986220.179083172</v>
      </c>
      <c r="AP125" s="28">
        <f t="shared" si="126"/>
        <v>1935995.5514548966</v>
      </c>
      <c r="AQ125" s="28">
        <f t="shared" si="126"/>
        <v>1982346.0281788537</v>
      </c>
      <c r="AR125" s="28">
        <f t="shared" si="126"/>
        <v>2029806.200992207</v>
      </c>
      <c r="AS125" s="28">
        <f t="shared" si="126"/>
        <v>1998464.074607431</v>
      </c>
      <c r="AT125" s="28">
        <f t="shared" si="126"/>
        <v>1928253.78227408</v>
      </c>
      <c r="AU125" s="19"/>
      <c r="AV125" s="27">
        <f t="shared" si="77"/>
        <v>23</v>
      </c>
      <c r="AW125" s="19"/>
      <c r="AX125" s="46">
        <f t="shared" si="112"/>
        <v>323350.95064306475</v>
      </c>
    </row>
    <row r="126" spans="1:50" x14ac:dyDescent="0.2">
      <c r="A126">
        <f t="shared" si="78"/>
        <v>112</v>
      </c>
      <c r="C126" s="30">
        <f>IF(C$13&lt;=alternative_projection_initial_period,VLOOKUP(Data!B114,alternative_projection,3,TRUE),VLOOKUP(Data!B114,original_projection,3,TRUE))</f>
        <v>0.02</v>
      </c>
      <c r="D126" s="30">
        <f>IF(D$13&lt;=alternative_projection_initial_period,VLOOKUP(Data!C114,alternative_projection,3,TRUE),VLOOKUP(Data!C114,original_projection,3,TRUE))</f>
        <v>0</v>
      </c>
      <c r="E126" s="30">
        <f>IF(E$13&lt;=alternative_projection_initial_period,VLOOKUP(Data!D114,alternative_projection,3,TRUE),VLOOKUP(Data!D114,original_projection,3,TRUE))</f>
        <v>0.02</v>
      </c>
      <c r="F126" s="30">
        <f>IF(F$13&lt;=alternative_projection_initial_period,VLOOKUP(Data!E114,alternative_projection,3,TRUE),VLOOKUP(Data!E114,original_projection,3,TRUE))</f>
        <v>-0.04</v>
      </c>
      <c r="G126" s="30">
        <f>IF(G$13&lt;=alternative_projection_initial_period,VLOOKUP(Data!F114,alternative_projection,3,TRUE),VLOOKUP(Data!F114,original_projection,3,TRUE))</f>
        <v>0.02</v>
      </c>
      <c r="H126" s="30">
        <f>IF(H$13&lt;=alternative_projection_initial_period,VLOOKUP(Data!G114,alternative_projection,3,TRUE),VLOOKUP(Data!G114,original_projection,3,TRUE))</f>
        <v>0</v>
      </c>
      <c r="I126" s="30">
        <f>IF(I$13&lt;=alternative_projection_initial_period,VLOOKUP(Data!H114,alternative_projection,3,TRUE),VLOOKUP(Data!H114,original_projection,3,TRUE))</f>
        <v>0</v>
      </c>
      <c r="J126" s="30">
        <f>IF(J$13&lt;=alternative_projection_initial_period,VLOOKUP(Data!I114,alternative_projection,3,TRUE),VLOOKUP(Data!I114,original_projection,3,TRUE))</f>
        <v>0.02</v>
      </c>
      <c r="K126" s="30">
        <f>IF(K$13&lt;=alternative_projection_initial_period,VLOOKUP(Data!J114,alternative_projection,3,TRUE),VLOOKUP(Data!J114,original_projection,3,TRUE))</f>
        <v>0</v>
      </c>
      <c r="L126" s="30">
        <f>IF(L$13&lt;=alternative_projection_initial_period,VLOOKUP(Data!K114,alternative_projection,3,TRUE),VLOOKUP(Data!K114,original_projection,3,TRUE))</f>
        <v>0.04</v>
      </c>
      <c r="M126" s="30">
        <f>IF(M$13&lt;=alternative_projection_initial_period,VLOOKUP(Data!L114,alternative_projection,3,TRUE),VLOOKUP(Data!L114,original_projection,3,TRUE))</f>
        <v>-0.01</v>
      </c>
      <c r="N126" s="30">
        <f>IF(N$13&lt;=alternative_projection_initial_period,VLOOKUP(Data!M114,alternative_projection,3,TRUE),VLOOKUP(Data!M114,original_projection,3,TRUE))</f>
        <v>0.02</v>
      </c>
      <c r="O126" s="30">
        <f>IF(O$13&lt;=alternative_projection_initial_period,VLOOKUP(Data!N114,alternative_projection,3,TRUE),VLOOKUP(Data!N114,original_projection,3,TRUE))</f>
        <v>0</v>
      </c>
      <c r="P126" s="30">
        <f>IF(P$13&lt;=alternative_projection_initial_period,VLOOKUP(Data!O114,alternative_projection,3,TRUE),VLOOKUP(Data!O114,original_projection,3,TRUE))</f>
        <v>-0.02</v>
      </c>
      <c r="Q126" s="30">
        <f>IF(Q$13&lt;=alternative_projection_initial_period,VLOOKUP(Data!P114,alternative_projection,3,TRUE),VLOOKUP(Data!P114,original_projection,3,TRUE))</f>
        <v>0</v>
      </c>
      <c r="R126" s="30">
        <f>IF(R$13&lt;=alternative_projection_initial_period,VLOOKUP(Data!Q114,alternative_projection,3,TRUE),VLOOKUP(Data!Q114,original_projection,3,TRUE))</f>
        <v>0.02</v>
      </c>
      <c r="S126" s="30">
        <f>IF(S$13&lt;=alternative_projection_initial_period,VLOOKUP(Data!R114,alternative_projection,3,TRUE),VLOOKUP(Data!R114,original_projection,3,TRUE))</f>
        <v>-0.02</v>
      </c>
      <c r="T126" s="30">
        <f>IF(T$13&lt;=alternative_projection_initial_period,VLOOKUP(Data!S114,alternative_projection,3,TRUE),VLOOKUP(Data!S114,original_projection,3,TRUE))</f>
        <v>0</v>
      </c>
      <c r="U126" s="30">
        <f>IF(U$13&lt;=alternative_projection_initial_period,VLOOKUP(Data!T114,alternative_projection,3,TRUE),VLOOKUP(Data!T114,original_projection,3,TRUE))</f>
        <v>-0.02</v>
      </c>
      <c r="V126" s="30">
        <f>IF(V$13&lt;=alternative_projection_initial_period,VLOOKUP(Data!U114,alternative_projection,3,TRUE),VLOOKUP(Data!U114,original_projection,3,TRUE))</f>
        <v>0.04</v>
      </c>
      <c r="X126">
        <f t="shared" si="79"/>
        <v>112</v>
      </c>
      <c r="Z126" s="31">
        <f t="shared" si="110"/>
        <v>2500000</v>
      </c>
      <c r="AA126" s="28">
        <f t="shared" ref="AA126:AT126" si="127">Z126*(1+C126)*(1-$AA$9)</f>
        <v>2510625.5896537751</v>
      </c>
      <c r="AB126" s="28">
        <f t="shared" si="127"/>
        <v>2471859.1574213202</v>
      </c>
      <c r="AC126" s="28">
        <f t="shared" si="127"/>
        <v>2482365.1418567942</v>
      </c>
      <c r="AD126" s="28">
        <f t="shared" si="127"/>
        <v>2346273.6745450129</v>
      </c>
      <c r="AE126" s="28">
        <f t="shared" si="127"/>
        <v>2356245.8910574811</v>
      </c>
      <c r="AF126" s="28">
        <f t="shared" si="127"/>
        <v>2319863.2272962639</v>
      </c>
      <c r="AG126" s="28">
        <f t="shared" si="127"/>
        <v>2284042.3462536442</v>
      </c>
      <c r="AH126" s="28">
        <f t="shared" si="127"/>
        <v>2293750.0649428992</v>
      </c>
      <c r="AI126" s="28">
        <f t="shared" si="127"/>
        <v>2258332.3958100593</v>
      </c>
      <c r="AJ126" s="28">
        <f t="shared" si="127"/>
        <v>2312400.0733252736</v>
      </c>
      <c r="AK126" s="28">
        <f t="shared" si="127"/>
        <v>2253927.4861300476</v>
      </c>
      <c r="AL126" s="28">
        <f t="shared" si="127"/>
        <v>2263507.2095608409</v>
      </c>
      <c r="AM126" s="28">
        <f t="shared" si="127"/>
        <v>2228556.5187016693</v>
      </c>
      <c r="AN126" s="28">
        <f t="shared" si="127"/>
        <v>2150262.5895550195</v>
      </c>
      <c r="AO126" s="28">
        <f t="shared" si="127"/>
        <v>2117060.5026713819</v>
      </c>
      <c r="AP126" s="28">
        <f t="shared" si="127"/>
        <v>2126058.5091408221</v>
      </c>
      <c r="AQ126" s="28">
        <f t="shared" si="127"/>
        <v>2051365.5530145492</v>
      </c>
      <c r="AR126" s="28">
        <f t="shared" si="127"/>
        <v>2019690.5298559195</v>
      </c>
      <c r="AS126" s="28">
        <f t="shared" si="127"/>
        <v>1948734.5070152588</v>
      </c>
      <c r="AT126" s="28">
        <f t="shared" si="127"/>
        <v>1995389.972385881</v>
      </c>
      <c r="AU126" s="19"/>
      <c r="AV126" s="27">
        <f t="shared" si="77"/>
        <v>35</v>
      </c>
      <c r="AW126" s="19"/>
      <c r="AX126" s="46">
        <f t="shared" si="112"/>
        <v>338465.82574453839</v>
      </c>
    </row>
    <row r="127" spans="1:50" x14ac:dyDescent="0.2">
      <c r="A127">
        <f t="shared" si="78"/>
        <v>113</v>
      </c>
      <c r="C127" s="30">
        <f>IF(C$13&lt;=alternative_projection_initial_period,VLOOKUP(Data!B115,alternative_projection,3,TRUE),VLOOKUP(Data!B115,original_projection,3,TRUE))</f>
        <v>0.04</v>
      </c>
      <c r="D127" s="30">
        <f>IF(D$13&lt;=alternative_projection_initial_period,VLOOKUP(Data!C115,alternative_projection,3,TRUE),VLOOKUP(Data!C115,original_projection,3,TRUE))</f>
        <v>0</v>
      </c>
      <c r="E127" s="30">
        <f>IF(E$13&lt;=alternative_projection_initial_period,VLOOKUP(Data!D115,alternative_projection,3,TRUE),VLOOKUP(Data!D115,original_projection,3,TRUE))</f>
        <v>0</v>
      </c>
      <c r="F127" s="30">
        <f>IF(F$13&lt;=alternative_projection_initial_period,VLOOKUP(Data!E115,alternative_projection,3,TRUE),VLOOKUP(Data!E115,original_projection,3,TRUE))</f>
        <v>0.02</v>
      </c>
      <c r="G127" s="30">
        <f>IF(G$13&lt;=alternative_projection_initial_period,VLOOKUP(Data!F115,alternative_projection,3,TRUE),VLOOKUP(Data!F115,original_projection,3,TRUE))</f>
        <v>-0.04</v>
      </c>
      <c r="H127" s="30">
        <f>IF(H$13&lt;=alternative_projection_initial_period,VLOOKUP(Data!G115,alternative_projection,3,TRUE),VLOOKUP(Data!G115,original_projection,3,TRUE))</f>
        <v>-0.02</v>
      </c>
      <c r="I127" s="30">
        <f>IF(I$13&lt;=alternative_projection_initial_period,VLOOKUP(Data!H115,alternative_projection,3,TRUE),VLOOKUP(Data!H115,original_projection,3,TRUE))</f>
        <v>0.04</v>
      </c>
      <c r="J127" s="30">
        <f>IF(J$13&lt;=alternative_projection_initial_period,VLOOKUP(Data!I115,alternative_projection,3,TRUE),VLOOKUP(Data!I115,original_projection,3,TRUE))</f>
        <v>0</v>
      </c>
      <c r="K127" s="30">
        <f>IF(K$13&lt;=alternative_projection_initial_period,VLOOKUP(Data!J115,alternative_projection,3,TRUE),VLOOKUP(Data!J115,original_projection,3,TRUE))</f>
        <v>0.04</v>
      </c>
      <c r="L127" s="30">
        <f>IF(L$13&lt;=alternative_projection_initial_period,VLOOKUP(Data!K115,alternative_projection,3,TRUE),VLOOKUP(Data!K115,original_projection,3,TRUE))</f>
        <v>0</v>
      </c>
      <c r="M127" s="30">
        <f>IF(M$13&lt;=alternative_projection_initial_period,VLOOKUP(Data!L115,alternative_projection,3,TRUE),VLOOKUP(Data!L115,original_projection,3,TRUE))</f>
        <v>0.02</v>
      </c>
      <c r="N127" s="30">
        <f>IF(N$13&lt;=alternative_projection_initial_period,VLOOKUP(Data!M115,alternative_projection,3,TRUE),VLOOKUP(Data!M115,original_projection,3,TRUE))</f>
        <v>0.04</v>
      </c>
      <c r="O127" s="30">
        <f>IF(O$13&lt;=alternative_projection_initial_period,VLOOKUP(Data!N115,alternative_projection,3,TRUE),VLOOKUP(Data!N115,original_projection,3,TRUE))</f>
        <v>0.02</v>
      </c>
      <c r="P127" s="30">
        <f>IF(P$13&lt;=alternative_projection_initial_period,VLOOKUP(Data!O115,alternative_projection,3,TRUE),VLOOKUP(Data!O115,original_projection,3,TRUE))</f>
        <v>0.02</v>
      </c>
      <c r="Q127" s="30">
        <f>IF(Q$13&lt;=alternative_projection_initial_period,VLOOKUP(Data!P115,alternative_projection,3,TRUE),VLOOKUP(Data!P115,original_projection,3,TRUE))</f>
        <v>-0.02</v>
      </c>
      <c r="R127" s="30">
        <f>IF(R$13&lt;=alternative_projection_initial_period,VLOOKUP(Data!Q115,alternative_projection,3,TRUE),VLOOKUP(Data!Q115,original_projection,3,TRUE))</f>
        <v>-0.02</v>
      </c>
      <c r="S127" s="30">
        <f>IF(S$13&lt;=alternative_projection_initial_period,VLOOKUP(Data!R115,alternative_projection,3,TRUE),VLOOKUP(Data!R115,original_projection,3,TRUE))</f>
        <v>0.02</v>
      </c>
      <c r="T127" s="30">
        <f>IF(T$13&lt;=alternative_projection_initial_period,VLOOKUP(Data!S115,alternative_projection,3,TRUE),VLOOKUP(Data!S115,original_projection,3,TRUE))</f>
        <v>-0.01</v>
      </c>
      <c r="U127" s="30">
        <f>IF(U$13&lt;=alternative_projection_initial_period,VLOOKUP(Data!T115,alternative_projection,3,TRUE),VLOOKUP(Data!T115,original_projection,3,TRUE))</f>
        <v>0.04</v>
      </c>
      <c r="V127" s="30">
        <f>IF(V$13&lt;=alternative_projection_initial_period,VLOOKUP(Data!U115,alternative_projection,3,TRUE),VLOOKUP(Data!U115,original_projection,3,TRUE))</f>
        <v>0.02</v>
      </c>
      <c r="X127">
        <f t="shared" si="79"/>
        <v>113</v>
      </c>
      <c r="Z127" s="31">
        <f t="shared" si="110"/>
        <v>2500000</v>
      </c>
      <c r="AA127" s="28">
        <f t="shared" ref="AA127:AT127" si="128">Z127*(1+C127)*(1-$AA$9)</f>
        <v>2559853.5423920844</v>
      </c>
      <c r="AB127" s="28">
        <f t="shared" si="128"/>
        <v>2520326.9840374244</v>
      </c>
      <c r="AC127" s="28">
        <f t="shared" si="128"/>
        <v>2481410.7531055999</v>
      </c>
      <c r="AD127" s="28">
        <f t="shared" si="128"/>
        <v>2491957.3340755859</v>
      </c>
      <c r="AE127" s="28">
        <f t="shared" si="128"/>
        <v>2355339.9910609196</v>
      </c>
      <c r="AF127" s="28">
        <f t="shared" si="128"/>
        <v>2272591.8889468978</v>
      </c>
      <c r="AG127" s="28">
        <f t="shared" si="128"/>
        <v>2327000.9589328943</v>
      </c>
      <c r="AH127" s="28">
        <f t="shared" si="128"/>
        <v>2291069.8645669795</v>
      </c>
      <c r="AI127" s="28">
        <f t="shared" si="128"/>
        <v>2345921.3234718144</v>
      </c>
      <c r="AJ127" s="28">
        <f t="shared" si="128"/>
        <v>2309698.0807932504</v>
      </c>
      <c r="AK127" s="28">
        <f t="shared" si="128"/>
        <v>2319514.842405499</v>
      </c>
      <c r="AL127" s="28">
        <f t="shared" si="128"/>
        <v>2375047.3143850933</v>
      </c>
      <c r="AM127" s="28">
        <f t="shared" si="128"/>
        <v>2385141.8256534757</v>
      </c>
      <c r="AN127" s="28">
        <f t="shared" si="128"/>
        <v>2395279.2409756556</v>
      </c>
      <c r="AO127" s="28">
        <f t="shared" si="128"/>
        <v>2311127.9880881384</v>
      </c>
      <c r="AP127" s="28">
        <f t="shared" si="128"/>
        <v>2229933.1476478209</v>
      </c>
      <c r="AQ127" s="28">
        <f t="shared" si="128"/>
        <v>2239410.8894807235</v>
      </c>
      <c r="AR127" s="28">
        <f t="shared" si="128"/>
        <v>2182783.9458944434</v>
      </c>
      <c r="AS127" s="28">
        <f t="shared" si="128"/>
        <v>2235042.8864697856</v>
      </c>
      <c r="AT127" s="28">
        <f t="shared" si="128"/>
        <v>2244542.3458978725</v>
      </c>
      <c r="AU127" s="19"/>
      <c r="AV127" s="27">
        <f t="shared" si="77"/>
        <v>109</v>
      </c>
      <c r="AW127" s="19"/>
      <c r="AX127" s="46">
        <f t="shared" si="112"/>
        <v>354203.99356384354</v>
      </c>
    </row>
    <row r="128" spans="1:50" x14ac:dyDescent="0.2">
      <c r="A128">
        <f t="shared" si="78"/>
        <v>114</v>
      </c>
      <c r="C128" s="30">
        <f>IF(C$13&lt;=alternative_projection_initial_period,VLOOKUP(Data!B116,alternative_projection,3,TRUE),VLOOKUP(Data!B116,original_projection,3,TRUE))</f>
        <v>0</v>
      </c>
      <c r="D128" s="30">
        <f>IF(D$13&lt;=alternative_projection_initial_period,VLOOKUP(Data!C116,alternative_projection,3,TRUE),VLOOKUP(Data!C116,original_projection,3,TRUE))</f>
        <v>-0.04</v>
      </c>
      <c r="E128" s="30">
        <f>IF(E$13&lt;=alternative_projection_initial_period,VLOOKUP(Data!D116,alternative_projection,3,TRUE),VLOOKUP(Data!D116,original_projection,3,TRUE))</f>
        <v>0.02</v>
      </c>
      <c r="F128" s="30">
        <f>IF(F$13&lt;=alternative_projection_initial_period,VLOOKUP(Data!E116,alternative_projection,3,TRUE),VLOOKUP(Data!E116,original_projection,3,TRUE))</f>
        <v>0.1</v>
      </c>
      <c r="G128" s="30">
        <f>IF(G$13&lt;=alternative_projection_initial_period,VLOOKUP(Data!F116,alternative_projection,3,TRUE),VLOOKUP(Data!F116,original_projection,3,TRUE))</f>
        <v>0.02</v>
      </c>
      <c r="H128" s="30">
        <f>IF(H$13&lt;=alternative_projection_initial_period,VLOOKUP(Data!G116,alternative_projection,3,TRUE),VLOOKUP(Data!G116,original_projection,3,TRUE))</f>
        <v>0.04</v>
      </c>
      <c r="I128" s="30">
        <f>IF(I$13&lt;=alternative_projection_initial_period,VLOOKUP(Data!H116,alternative_projection,3,TRUE),VLOOKUP(Data!H116,original_projection,3,TRUE))</f>
        <v>0.02</v>
      </c>
      <c r="J128" s="30">
        <f>IF(J$13&lt;=alternative_projection_initial_period,VLOOKUP(Data!I116,alternative_projection,3,TRUE),VLOOKUP(Data!I116,original_projection,3,TRUE))</f>
        <v>0.04</v>
      </c>
      <c r="K128" s="30">
        <f>IF(K$13&lt;=alternative_projection_initial_period,VLOOKUP(Data!J116,alternative_projection,3,TRUE),VLOOKUP(Data!J116,original_projection,3,TRUE))</f>
        <v>-0.02</v>
      </c>
      <c r="L128" s="30">
        <f>IF(L$13&lt;=alternative_projection_initial_period,VLOOKUP(Data!K116,alternative_projection,3,TRUE),VLOOKUP(Data!K116,original_projection,3,TRUE))</f>
        <v>0.04</v>
      </c>
      <c r="M128" s="30">
        <f>IF(M$13&lt;=alternative_projection_initial_period,VLOOKUP(Data!L116,alternative_projection,3,TRUE),VLOOKUP(Data!L116,original_projection,3,TRUE))</f>
        <v>-0.02</v>
      </c>
      <c r="N128" s="30">
        <f>IF(N$13&lt;=alternative_projection_initial_period,VLOOKUP(Data!M116,alternative_projection,3,TRUE),VLOOKUP(Data!M116,original_projection,3,TRUE))</f>
        <v>0</v>
      </c>
      <c r="O128" s="30">
        <f>IF(O$13&lt;=alternative_projection_initial_period,VLOOKUP(Data!N116,alternative_projection,3,TRUE),VLOOKUP(Data!N116,original_projection,3,TRUE))</f>
        <v>0.04</v>
      </c>
      <c r="P128" s="30">
        <f>IF(P$13&lt;=alternative_projection_initial_period,VLOOKUP(Data!O116,alternative_projection,3,TRUE),VLOOKUP(Data!O116,original_projection,3,TRUE))</f>
        <v>0</v>
      </c>
      <c r="Q128" s="30">
        <f>IF(Q$13&lt;=alternative_projection_initial_period,VLOOKUP(Data!P116,alternative_projection,3,TRUE),VLOOKUP(Data!P116,original_projection,3,TRUE))</f>
        <v>0</v>
      </c>
      <c r="R128" s="30">
        <f>IF(R$13&lt;=alternative_projection_initial_period,VLOOKUP(Data!Q116,alternative_projection,3,TRUE),VLOOKUP(Data!Q116,original_projection,3,TRUE))</f>
        <v>0.02</v>
      </c>
      <c r="S128" s="30">
        <f>IF(S$13&lt;=alternative_projection_initial_period,VLOOKUP(Data!R116,alternative_projection,3,TRUE),VLOOKUP(Data!R116,original_projection,3,TRUE))</f>
        <v>0.02</v>
      </c>
      <c r="T128" s="30">
        <f>IF(T$13&lt;=alternative_projection_initial_period,VLOOKUP(Data!S116,alternative_projection,3,TRUE),VLOOKUP(Data!S116,original_projection,3,TRUE))</f>
        <v>0</v>
      </c>
      <c r="U128" s="30">
        <f>IF(U$13&lt;=alternative_projection_initial_period,VLOOKUP(Data!T116,alternative_projection,3,TRUE),VLOOKUP(Data!T116,original_projection,3,TRUE))</f>
        <v>0.02</v>
      </c>
      <c r="V128" s="30">
        <f>IF(V$13&lt;=alternative_projection_initial_period,VLOOKUP(Data!U116,alternative_projection,3,TRUE),VLOOKUP(Data!U116,original_projection,3,TRUE))</f>
        <v>-0.02</v>
      </c>
      <c r="X128">
        <f t="shared" si="79"/>
        <v>114</v>
      </c>
      <c r="Z128" s="31">
        <f t="shared" si="110"/>
        <v>2500000</v>
      </c>
      <c r="AA128" s="28">
        <f t="shared" ref="AA128:AT128" si="129">Z128*(1+C128)*(1-$AA$9)</f>
        <v>2461397.6369154658</v>
      </c>
      <c r="AB128" s="28">
        <f t="shared" si="129"/>
        <v>2326455.6775730071</v>
      </c>
      <c r="AC128" s="28">
        <f t="shared" si="129"/>
        <v>2336343.6629240415</v>
      </c>
      <c r="AD128" s="28">
        <f t="shared" si="129"/>
        <v>2530295.1392152105</v>
      </c>
      <c r="AE128" s="28">
        <f t="shared" si="129"/>
        <v>2541049.4903561077</v>
      </c>
      <c r="AF128" s="28">
        <f t="shared" si="129"/>
        <v>2601885.8157126731</v>
      </c>
      <c r="AG128" s="28">
        <f t="shared" si="129"/>
        <v>2612944.4441141696</v>
      </c>
      <c r="AH128" s="28">
        <f t="shared" si="129"/>
        <v>2675502.0365357492</v>
      </c>
      <c r="AI128" s="28">
        <f t="shared" si="129"/>
        <v>2581505.9609943107</v>
      </c>
      <c r="AJ128" s="28">
        <f t="shared" si="129"/>
        <v>2643310.8715830278</v>
      </c>
      <c r="AK128" s="28">
        <f t="shared" si="129"/>
        <v>2550445.7401153902</v>
      </c>
      <c r="AL128" s="28">
        <f t="shared" si="129"/>
        <v>2511064.4471204551</v>
      </c>
      <c r="AM128" s="28">
        <f t="shared" si="129"/>
        <v>2571182.8880544472</v>
      </c>
      <c r="AN128" s="28">
        <f t="shared" si="129"/>
        <v>2531481.3938938798</v>
      </c>
      <c r="AO128" s="28">
        <f t="shared" si="129"/>
        <v>2492392.928330346</v>
      </c>
      <c r="AP128" s="28">
        <f t="shared" si="129"/>
        <v>2502986.1861353097</v>
      </c>
      <c r="AQ128" s="28">
        <f t="shared" si="129"/>
        <v>2513624.4677844862</v>
      </c>
      <c r="AR128" s="28">
        <f t="shared" si="129"/>
        <v>2474811.7300390517</v>
      </c>
      <c r="AS128" s="28">
        <f t="shared" si="129"/>
        <v>2485330.2636045492</v>
      </c>
      <c r="AT128" s="28">
        <f t="shared" si="129"/>
        <v>2398015.326813966</v>
      </c>
      <c r="AU128" s="19"/>
      <c r="AV128" s="27">
        <f t="shared" si="77"/>
        <v>146</v>
      </c>
      <c r="AW128" s="19"/>
      <c r="AX128" s="46">
        <f t="shared" si="112"/>
        <v>380418.33330843062</v>
      </c>
    </row>
    <row r="129" spans="1:50" x14ac:dyDescent="0.2">
      <c r="A129">
        <f t="shared" si="78"/>
        <v>115</v>
      </c>
      <c r="C129" s="30">
        <f>IF(C$13&lt;=alternative_projection_initial_period,VLOOKUP(Data!B117,alternative_projection,3,TRUE),VLOOKUP(Data!B117,original_projection,3,TRUE))</f>
        <v>0.1</v>
      </c>
      <c r="D129" s="30">
        <f>IF(D$13&lt;=alternative_projection_initial_period,VLOOKUP(Data!C117,alternative_projection,3,TRUE),VLOOKUP(Data!C117,original_projection,3,TRUE))</f>
        <v>0.1</v>
      </c>
      <c r="E129" s="30">
        <f>IF(E$13&lt;=alternative_projection_initial_period,VLOOKUP(Data!D117,alternative_projection,3,TRUE),VLOOKUP(Data!D117,original_projection,3,TRUE))</f>
        <v>-0.04</v>
      </c>
      <c r="F129" s="30">
        <f>IF(F$13&lt;=alternative_projection_initial_period,VLOOKUP(Data!E117,alternative_projection,3,TRUE),VLOOKUP(Data!E117,original_projection,3,TRUE))</f>
        <v>0.02</v>
      </c>
      <c r="G129" s="30">
        <f>IF(G$13&lt;=alternative_projection_initial_period,VLOOKUP(Data!F117,alternative_projection,3,TRUE),VLOOKUP(Data!F117,original_projection,3,TRUE))</f>
        <v>0.04</v>
      </c>
      <c r="H129" s="30">
        <f>IF(H$13&lt;=alternative_projection_initial_period,VLOOKUP(Data!G117,alternative_projection,3,TRUE),VLOOKUP(Data!G117,original_projection,3,TRUE))</f>
        <v>0.02</v>
      </c>
      <c r="I129" s="30">
        <f>IF(I$13&lt;=alternative_projection_initial_period,VLOOKUP(Data!H117,alternative_projection,3,TRUE),VLOOKUP(Data!H117,original_projection,3,TRUE))</f>
        <v>-0.02</v>
      </c>
      <c r="J129" s="30">
        <f>IF(J$13&lt;=alternative_projection_initial_period,VLOOKUP(Data!I117,alternative_projection,3,TRUE),VLOOKUP(Data!I117,original_projection,3,TRUE))</f>
        <v>0</v>
      </c>
      <c r="K129" s="30">
        <f>IF(K$13&lt;=alternative_projection_initial_period,VLOOKUP(Data!J117,alternative_projection,3,TRUE),VLOOKUP(Data!J117,original_projection,3,TRUE))</f>
        <v>-0.01</v>
      </c>
      <c r="L129" s="30">
        <f>IF(L$13&lt;=alternative_projection_initial_period,VLOOKUP(Data!K117,alternative_projection,3,TRUE),VLOOKUP(Data!K117,original_projection,3,TRUE))</f>
        <v>-0.01</v>
      </c>
      <c r="M129" s="30">
        <f>IF(M$13&lt;=alternative_projection_initial_period,VLOOKUP(Data!L117,alternative_projection,3,TRUE),VLOOKUP(Data!L117,original_projection,3,TRUE))</f>
        <v>0.04</v>
      </c>
      <c r="N129" s="30">
        <f>IF(N$13&lt;=alternative_projection_initial_period,VLOOKUP(Data!M117,alternative_projection,3,TRUE),VLOOKUP(Data!M117,original_projection,3,TRUE))</f>
        <v>-0.02</v>
      </c>
      <c r="O129" s="30">
        <f>IF(O$13&lt;=alternative_projection_initial_period,VLOOKUP(Data!N117,alternative_projection,3,TRUE),VLOOKUP(Data!N117,original_projection,3,TRUE))</f>
        <v>-0.01</v>
      </c>
      <c r="P129" s="30">
        <f>IF(P$13&lt;=alternative_projection_initial_period,VLOOKUP(Data!O117,alternative_projection,3,TRUE),VLOOKUP(Data!O117,original_projection,3,TRUE))</f>
        <v>-0.02</v>
      </c>
      <c r="Q129" s="30">
        <f>IF(Q$13&lt;=alternative_projection_initial_period,VLOOKUP(Data!P117,alternative_projection,3,TRUE),VLOOKUP(Data!P117,original_projection,3,TRUE))</f>
        <v>0.02</v>
      </c>
      <c r="R129" s="30">
        <f>IF(R$13&lt;=alternative_projection_initial_period,VLOOKUP(Data!Q117,alternative_projection,3,TRUE),VLOOKUP(Data!Q117,original_projection,3,TRUE))</f>
        <v>-0.01</v>
      </c>
      <c r="S129" s="30">
        <f>IF(S$13&lt;=alternative_projection_initial_period,VLOOKUP(Data!R117,alternative_projection,3,TRUE),VLOOKUP(Data!R117,original_projection,3,TRUE))</f>
        <v>-0.01</v>
      </c>
      <c r="T129" s="30">
        <f>IF(T$13&lt;=alternative_projection_initial_period,VLOOKUP(Data!S117,alternative_projection,3,TRUE),VLOOKUP(Data!S117,original_projection,3,TRUE))</f>
        <v>-0.02</v>
      </c>
      <c r="U129" s="30">
        <f>IF(U$13&lt;=alternative_projection_initial_period,VLOOKUP(Data!T117,alternative_projection,3,TRUE),VLOOKUP(Data!T117,original_projection,3,TRUE))</f>
        <v>0</v>
      </c>
      <c r="V129" s="30">
        <f>IF(V$13&lt;=alternative_projection_initial_period,VLOOKUP(Data!U117,alternative_projection,3,TRUE),VLOOKUP(Data!U117,original_projection,3,TRUE))</f>
        <v>-0.02</v>
      </c>
      <c r="X129">
        <f t="shared" si="79"/>
        <v>115</v>
      </c>
      <c r="Z129" s="31">
        <f t="shared" si="110"/>
        <v>2500000</v>
      </c>
      <c r="AA129" s="28">
        <f t="shared" ref="AA129:AT129" si="130">Z129*(1+C129)*(1-$AA$9)</f>
        <v>2707537.4006070122</v>
      </c>
      <c r="AB129" s="28">
        <f t="shared" si="130"/>
        <v>2932303.5102743111</v>
      </c>
      <c r="AC129" s="28">
        <f t="shared" si="130"/>
        <v>2771544.9334687158</v>
      </c>
      <c r="AD129" s="28">
        <f t="shared" si="130"/>
        <v>2783324.6531367307</v>
      </c>
      <c r="AE129" s="28">
        <f t="shared" si="130"/>
        <v>2849961.3891837117</v>
      </c>
      <c r="AF129" s="28">
        <f t="shared" si="130"/>
        <v>2862074.3972839396</v>
      </c>
      <c r="AG129" s="28">
        <f t="shared" si="130"/>
        <v>2761523.6379951704</v>
      </c>
      <c r="AH129" s="28">
        <f t="shared" si="130"/>
        <v>2718883.1027390049</v>
      </c>
      <c r="AI129" s="28">
        <f t="shared" si="130"/>
        <v>2650131.9678759458</v>
      </c>
      <c r="AJ129" s="28">
        <f t="shared" si="130"/>
        <v>2583119.3110446185</v>
      </c>
      <c r="AK129" s="28">
        <f t="shared" si="130"/>
        <v>2644962.8475195868</v>
      </c>
      <c r="AL129" s="28">
        <f t="shared" si="130"/>
        <v>2552039.6786246537</v>
      </c>
      <c r="AM129" s="28">
        <f t="shared" si="130"/>
        <v>2487507.4359753663</v>
      </c>
      <c r="AN129" s="28">
        <f t="shared" si="130"/>
        <v>2400116.010490011</v>
      </c>
      <c r="AO129" s="28">
        <f t="shared" si="130"/>
        <v>2410317.0696295802</v>
      </c>
      <c r="AP129" s="28">
        <f t="shared" si="130"/>
        <v>2349368.5008036904</v>
      </c>
      <c r="AQ129" s="28">
        <f t="shared" si="130"/>
        <v>2289961.1101442464</v>
      </c>
      <c r="AR129" s="28">
        <f t="shared" si="130"/>
        <v>2209509.907133847</v>
      </c>
      <c r="AS129" s="28">
        <f t="shared" si="130"/>
        <v>2175392.9856642247</v>
      </c>
      <c r="AT129" s="28">
        <f t="shared" si="130"/>
        <v>2098966.8044763496</v>
      </c>
      <c r="AU129" s="19"/>
      <c r="AV129" s="27">
        <f t="shared" si="77"/>
        <v>66</v>
      </c>
      <c r="AW129" s="19"/>
      <c r="AX129" s="46">
        <f t="shared" si="112"/>
        <v>387193.04776375851</v>
      </c>
    </row>
    <row r="130" spans="1:50" x14ac:dyDescent="0.2">
      <c r="A130">
        <f t="shared" si="78"/>
        <v>116</v>
      </c>
      <c r="C130" s="30">
        <f>IF(C$13&lt;=alternative_projection_initial_period,VLOOKUP(Data!B118,alternative_projection,3,TRUE),VLOOKUP(Data!B118,original_projection,3,TRUE))</f>
        <v>0</v>
      </c>
      <c r="D130" s="30">
        <f>IF(D$13&lt;=alternative_projection_initial_period,VLOOKUP(Data!C118,alternative_projection,3,TRUE),VLOOKUP(Data!C118,original_projection,3,TRUE))</f>
        <v>0.1</v>
      </c>
      <c r="E130" s="30">
        <f>IF(E$13&lt;=alternative_projection_initial_period,VLOOKUP(Data!D118,alternative_projection,3,TRUE),VLOOKUP(Data!D118,original_projection,3,TRUE))</f>
        <v>0</v>
      </c>
      <c r="F130" s="30">
        <f>IF(F$13&lt;=alternative_projection_initial_period,VLOOKUP(Data!E118,alternative_projection,3,TRUE),VLOOKUP(Data!E118,original_projection,3,TRUE))</f>
        <v>0</v>
      </c>
      <c r="G130" s="30">
        <f>IF(G$13&lt;=alternative_projection_initial_period,VLOOKUP(Data!F118,alternative_projection,3,TRUE),VLOOKUP(Data!F118,original_projection,3,TRUE))</f>
        <v>0.1</v>
      </c>
      <c r="H130" s="30">
        <f>IF(H$13&lt;=alternative_projection_initial_period,VLOOKUP(Data!G118,alternative_projection,3,TRUE),VLOOKUP(Data!G118,original_projection,3,TRUE))</f>
        <v>-0.02</v>
      </c>
      <c r="I130" s="30">
        <f>IF(I$13&lt;=alternative_projection_initial_period,VLOOKUP(Data!H118,alternative_projection,3,TRUE),VLOOKUP(Data!H118,original_projection,3,TRUE))</f>
        <v>0.02</v>
      </c>
      <c r="J130" s="30">
        <f>IF(J$13&lt;=alternative_projection_initial_period,VLOOKUP(Data!I118,alternative_projection,3,TRUE),VLOOKUP(Data!I118,original_projection,3,TRUE))</f>
        <v>0.02</v>
      </c>
      <c r="K130" s="30">
        <f>IF(K$13&lt;=alternative_projection_initial_period,VLOOKUP(Data!J118,alternative_projection,3,TRUE),VLOOKUP(Data!J118,original_projection,3,TRUE))</f>
        <v>-0.01</v>
      </c>
      <c r="L130" s="30">
        <f>IF(L$13&lt;=alternative_projection_initial_period,VLOOKUP(Data!K118,alternative_projection,3,TRUE),VLOOKUP(Data!K118,original_projection,3,TRUE))</f>
        <v>-0.02</v>
      </c>
      <c r="M130" s="30">
        <f>IF(M$13&lt;=alternative_projection_initial_period,VLOOKUP(Data!L118,alternative_projection,3,TRUE),VLOOKUP(Data!L118,original_projection,3,TRUE))</f>
        <v>-0.01</v>
      </c>
      <c r="N130" s="30">
        <f>IF(N$13&lt;=alternative_projection_initial_period,VLOOKUP(Data!M118,alternative_projection,3,TRUE),VLOOKUP(Data!M118,original_projection,3,TRUE))</f>
        <v>0.04</v>
      </c>
      <c r="O130" s="30">
        <f>IF(O$13&lt;=alternative_projection_initial_period,VLOOKUP(Data!N118,alternative_projection,3,TRUE),VLOOKUP(Data!N118,original_projection,3,TRUE))</f>
        <v>0</v>
      </c>
      <c r="P130" s="30">
        <f>IF(P$13&lt;=alternative_projection_initial_period,VLOOKUP(Data!O118,alternative_projection,3,TRUE),VLOOKUP(Data!O118,original_projection,3,TRUE))</f>
        <v>0.04</v>
      </c>
      <c r="Q130" s="30">
        <f>IF(Q$13&lt;=alternative_projection_initial_period,VLOOKUP(Data!P118,alternative_projection,3,TRUE),VLOOKUP(Data!P118,original_projection,3,TRUE))</f>
        <v>0.04</v>
      </c>
      <c r="R130" s="30">
        <f>IF(R$13&lt;=alternative_projection_initial_period,VLOOKUP(Data!Q118,alternative_projection,3,TRUE),VLOOKUP(Data!Q118,original_projection,3,TRUE))</f>
        <v>-0.01</v>
      </c>
      <c r="S130" s="30">
        <f>IF(S$13&lt;=alternative_projection_initial_period,VLOOKUP(Data!R118,alternative_projection,3,TRUE),VLOOKUP(Data!R118,original_projection,3,TRUE))</f>
        <v>-0.01</v>
      </c>
      <c r="T130" s="30">
        <f>IF(T$13&lt;=alternative_projection_initial_period,VLOOKUP(Data!S118,alternative_projection,3,TRUE),VLOOKUP(Data!S118,original_projection,3,TRUE))</f>
        <v>-0.01</v>
      </c>
      <c r="U130" s="30">
        <f>IF(U$13&lt;=alternative_projection_initial_period,VLOOKUP(Data!T118,alternative_projection,3,TRUE),VLOOKUP(Data!T118,original_projection,3,TRUE))</f>
        <v>-0.02</v>
      </c>
      <c r="V130" s="30">
        <f>IF(V$13&lt;=alternative_projection_initial_period,VLOOKUP(Data!U118,alternative_projection,3,TRUE),VLOOKUP(Data!U118,original_projection,3,TRUE))</f>
        <v>-0.02</v>
      </c>
      <c r="X130">
        <f t="shared" si="79"/>
        <v>116</v>
      </c>
      <c r="Z130" s="31">
        <f t="shared" si="110"/>
        <v>2500000</v>
      </c>
      <c r="AA130" s="28">
        <f t="shared" ref="AA130:AT130" si="131">Z130*(1+C130)*(1-$AA$9)</f>
        <v>2461397.6369154658</v>
      </c>
      <c r="AB130" s="28">
        <f t="shared" si="131"/>
        <v>2665730.4638857376</v>
      </c>
      <c r="AC130" s="28">
        <f t="shared" si="131"/>
        <v>2624569.0657847691</v>
      </c>
      <c r="AD130" s="28">
        <f t="shared" si="131"/>
        <v>2584043.2385776248</v>
      </c>
      <c r="AE130" s="28">
        <f t="shared" si="131"/>
        <v>2798557.4852938359</v>
      </c>
      <c r="AF130" s="28">
        <f t="shared" si="131"/>
        <v>2700238.2101811399</v>
      </c>
      <c r="AG130" s="28">
        <f t="shared" si="131"/>
        <v>2711714.8594566714</v>
      </c>
      <c r="AH130" s="28">
        <f t="shared" si="131"/>
        <v>2723240.287198524</v>
      </c>
      <c r="AI130" s="28">
        <f t="shared" si="131"/>
        <v>2654378.9742347226</v>
      </c>
      <c r="AJ130" s="28">
        <f t="shared" si="131"/>
        <v>2561124.9967865017</v>
      </c>
      <c r="AK130" s="28">
        <f t="shared" si="131"/>
        <v>2496363.0179144284</v>
      </c>
      <c r="AL130" s="28">
        <f t="shared" si="131"/>
        <v>2556129.485801938</v>
      </c>
      <c r="AM130" s="28">
        <f t="shared" si="131"/>
        <v>2516660.4304011338</v>
      </c>
      <c r="AN130" s="28">
        <f t="shared" si="131"/>
        <v>2576912.8471041322</v>
      </c>
      <c r="AO130" s="28">
        <f t="shared" si="131"/>
        <v>2638607.7920380738</v>
      </c>
      <c r="AP130" s="28">
        <f t="shared" si="131"/>
        <v>2571886.5416914225</v>
      </c>
      <c r="AQ130" s="28">
        <f t="shared" si="131"/>
        <v>2506852.4406290469</v>
      </c>
      <c r="AR130" s="28">
        <f t="shared" si="131"/>
        <v>2443462.8266902012</v>
      </c>
      <c r="AS130" s="28">
        <f t="shared" si="131"/>
        <v>2357618.7819823702</v>
      </c>
      <c r="AT130" s="28">
        <f t="shared" si="131"/>
        <v>2274790.6210978185</v>
      </c>
      <c r="AU130" s="19"/>
      <c r="AV130" s="27">
        <f t="shared" si="77"/>
        <v>119</v>
      </c>
      <c r="AW130" s="19"/>
      <c r="AX130" s="46">
        <f t="shared" si="112"/>
        <v>388596.57433500426</v>
      </c>
    </row>
    <row r="131" spans="1:50" x14ac:dyDescent="0.2">
      <c r="A131">
        <f t="shared" si="78"/>
        <v>117</v>
      </c>
      <c r="C131" s="30">
        <f>IF(C$13&lt;=alternative_projection_initial_period,VLOOKUP(Data!B119,alternative_projection,3,TRUE),VLOOKUP(Data!B119,original_projection,3,TRUE))</f>
        <v>-0.04</v>
      </c>
      <c r="D131" s="30">
        <f>IF(D$13&lt;=alternative_projection_initial_period,VLOOKUP(Data!C119,alternative_projection,3,TRUE),VLOOKUP(Data!C119,original_projection,3,TRUE))</f>
        <v>0.1</v>
      </c>
      <c r="E131" s="30">
        <f>IF(E$13&lt;=alternative_projection_initial_period,VLOOKUP(Data!D119,alternative_projection,3,TRUE),VLOOKUP(Data!D119,original_projection,3,TRUE))</f>
        <v>0.04</v>
      </c>
      <c r="F131" s="30">
        <f>IF(F$13&lt;=alternative_projection_initial_period,VLOOKUP(Data!E119,alternative_projection,3,TRUE),VLOOKUP(Data!E119,original_projection,3,TRUE))</f>
        <v>-0.04</v>
      </c>
      <c r="G131" s="30">
        <f>IF(G$13&lt;=alternative_projection_initial_period,VLOOKUP(Data!F119,alternative_projection,3,TRUE),VLOOKUP(Data!F119,original_projection,3,TRUE))</f>
        <v>0.02</v>
      </c>
      <c r="H131" s="30">
        <f>IF(H$13&lt;=alternative_projection_initial_period,VLOOKUP(Data!G119,alternative_projection,3,TRUE),VLOOKUP(Data!G119,original_projection,3,TRUE))</f>
        <v>0.02</v>
      </c>
      <c r="I131" s="30">
        <f>IF(I$13&lt;=alternative_projection_initial_period,VLOOKUP(Data!H119,alternative_projection,3,TRUE),VLOOKUP(Data!H119,original_projection,3,TRUE))</f>
        <v>0.02</v>
      </c>
      <c r="J131" s="30">
        <f>IF(J$13&lt;=alternative_projection_initial_period,VLOOKUP(Data!I119,alternative_projection,3,TRUE),VLOOKUP(Data!I119,original_projection,3,TRUE))</f>
        <v>-0.02</v>
      </c>
      <c r="K131" s="30">
        <f>IF(K$13&lt;=alternative_projection_initial_period,VLOOKUP(Data!J119,alternative_projection,3,TRUE),VLOOKUP(Data!J119,original_projection,3,TRUE))</f>
        <v>0</v>
      </c>
      <c r="L131" s="30">
        <f>IF(L$13&lt;=alternative_projection_initial_period,VLOOKUP(Data!K119,alternative_projection,3,TRUE),VLOOKUP(Data!K119,original_projection,3,TRUE))</f>
        <v>0</v>
      </c>
      <c r="M131" s="30">
        <f>IF(M$13&lt;=alternative_projection_initial_period,VLOOKUP(Data!L119,alternative_projection,3,TRUE),VLOOKUP(Data!L119,original_projection,3,TRUE))</f>
        <v>-0.02</v>
      </c>
      <c r="N131" s="30">
        <f>IF(N$13&lt;=alternative_projection_initial_period,VLOOKUP(Data!M119,alternative_projection,3,TRUE),VLOOKUP(Data!M119,original_projection,3,TRUE))</f>
        <v>-0.02</v>
      </c>
      <c r="O131" s="30">
        <f>IF(O$13&lt;=alternative_projection_initial_period,VLOOKUP(Data!N119,alternative_projection,3,TRUE),VLOOKUP(Data!N119,original_projection,3,TRUE))</f>
        <v>0</v>
      </c>
      <c r="P131" s="30">
        <f>IF(P$13&lt;=alternative_projection_initial_period,VLOOKUP(Data!O119,alternative_projection,3,TRUE),VLOOKUP(Data!O119,original_projection,3,TRUE))</f>
        <v>0</v>
      </c>
      <c r="Q131" s="30">
        <f>IF(Q$13&lt;=alternative_projection_initial_period,VLOOKUP(Data!P119,alternative_projection,3,TRUE),VLOOKUP(Data!P119,original_projection,3,TRUE))</f>
        <v>-0.02</v>
      </c>
      <c r="R131" s="30">
        <f>IF(R$13&lt;=alternative_projection_initial_period,VLOOKUP(Data!Q119,alternative_projection,3,TRUE),VLOOKUP(Data!Q119,original_projection,3,TRUE))</f>
        <v>0</v>
      </c>
      <c r="S131" s="30">
        <f>IF(S$13&lt;=alternative_projection_initial_period,VLOOKUP(Data!R119,alternative_projection,3,TRUE),VLOOKUP(Data!R119,original_projection,3,TRUE))</f>
        <v>0.02</v>
      </c>
      <c r="T131" s="30">
        <f>IF(T$13&lt;=alternative_projection_initial_period,VLOOKUP(Data!S119,alternative_projection,3,TRUE),VLOOKUP(Data!S119,original_projection,3,TRUE))</f>
        <v>-0.01</v>
      </c>
      <c r="U131" s="30">
        <f>IF(U$13&lt;=alternative_projection_initial_period,VLOOKUP(Data!T119,alternative_projection,3,TRUE),VLOOKUP(Data!T119,original_projection,3,TRUE))</f>
        <v>-0.01</v>
      </c>
      <c r="V131" s="30">
        <f>IF(V$13&lt;=alternative_projection_initial_period,VLOOKUP(Data!U119,alternative_projection,3,TRUE),VLOOKUP(Data!U119,original_projection,3,TRUE))</f>
        <v>-0.02</v>
      </c>
      <c r="X131">
        <f t="shared" si="79"/>
        <v>117</v>
      </c>
      <c r="Z131" s="31">
        <f t="shared" si="110"/>
        <v>2500000</v>
      </c>
      <c r="AA131" s="28">
        <f t="shared" ref="AA131:AT131" si="132">Z131*(1+C131)*(1-$AA$9)</f>
        <v>2362941.7314388473</v>
      </c>
      <c r="AB131" s="28">
        <f t="shared" si="132"/>
        <v>2559101.2453303081</v>
      </c>
      <c r="AC131" s="28">
        <f t="shared" si="132"/>
        <v>2620369.7552795135</v>
      </c>
      <c r="AD131" s="28">
        <f t="shared" si="132"/>
        <v>2476712.4186200649</v>
      </c>
      <c r="AE131" s="28">
        <f t="shared" si="132"/>
        <v>2487239.030560331</v>
      </c>
      <c r="AF131" s="28">
        <f t="shared" si="132"/>
        <v>2497810.3830841663</v>
      </c>
      <c r="AG131" s="28">
        <f t="shared" si="132"/>
        <v>2508426.6663496029</v>
      </c>
      <c r="AH131" s="28">
        <f t="shared" si="132"/>
        <v>2420300.3038200312</v>
      </c>
      <c r="AI131" s="28">
        <f t="shared" si="132"/>
        <v>2382928.5793793635</v>
      </c>
      <c r="AJ131" s="28">
        <f t="shared" si="132"/>
        <v>2346133.9096890772</v>
      </c>
      <c r="AK131" s="28">
        <f t="shared" si="132"/>
        <v>2263709.2367888074</v>
      </c>
      <c r="AL131" s="28">
        <f t="shared" si="132"/>
        <v>2184180.3179095075</v>
      </c>
      <c r="AM131" s="28">
        <f t="shared" si="132"/>
        <v>2150454.5092398929</v>
      </c>
      <c r="AN131" s="28">
        <f t="shared" si="132"/>
        <v>2117249.458934912</v>
      </c>
      <c r="AO131" s="28">
        <f t="shared" si="132"/>
        <v>2042865.9834733128</v>
      </c>
      <c r="AP131" s="28">
        <f t="shared" si="132"/>
        <v>2011322.2017024804</v>
      </c>
      <c r="AQ131" s="28">
        <f t="shared" si="132"/>
        <v>2019870.7954532078</v>
      </c>
      <c r="AR131" s="28">
        <f t="shared" si="132"/>
        <v>1968795.2603100229</v>
      </c>
      <c r="AS131" s="28">
        <f t="shared" si="132"/>
        <v>1919011.2485137938</v>
      </c>
      <c r="AT131" s="28">
        <f t="shared" si="132"/>
        <v>1851592.3029039714</v>
      </c>
      <c r="AU131" s="19"/>
      <c r="AV131" s="27">
        <f t="shared" si="77"/>
        <v>15</v>
      </c>
      <c r="AW131" s="19"/>
      <c r="AX131" s="46">
        <f t="shared" si="112"/>
        <v>341493.81868096639</v>
      </c>
    </row>
    <row r="132" spans="1:50" x14ac:dyDescent="0.2">
      <c r="A132">
        <f t="shared" si="78"/>
        <v>118</v>
      </c>
      <c r="C132" s="30">
        <f>IF(C$13&lt;=alternative_projection_initial_period,VLOOKUP(Data!B120,alternative_projection,3,TRUE),VLOOKUP(Data!B120,original_projection,3,TRUE))</f>
        <v>0.1</v>
      </c>
      <c r="D132" s="30">
        <f>IF(D$13&lt;=alternative_projection_initial_period,VLOOKUP(Data!C120,alternative_projection,3,TRUE),VLOOKUP(Data!C120,original_projection,3,TRUE))</f>
        <v>-0.04</v>
      </c>
      <c r="E132" s="30">
        <f>IF(E$13&lt;=alternative_projection_initial_period,VLOOKUP(Data!D120,alternative_projection,3,TRUE),VLOOKUP(Data!D120,original_projection,3,TRUE))</f>
        <v>0.1</v>
      </c>
      <c r="F132" s="30">
        <f>IF(F$13&lt;=alternative_projection_initial_period,VLOOKUP(Data!E120,alternative_projection,3,TRUE),VLOOKUP(Data!E120,original_projection,3,TRUE))</f>
        <v>0.02</v>
      </c>
      <c r="G132" s="30">
        <f>IF(G$13&lt;=alternative_projection_initial_period,VLOOKUP(Data!F120,alternative_projection,3,TRUE),VLOOKUP(Data!F120,original_projection,3,TRUE))</f>
        <v>0.1</v>
      </c>
      <c r="H132" s="30">
        <f>IF(H$13&lt;=alternative_projection_initial_period,VLOOKUP(Data!G120,alternative_projection,3,TRUE),VLOOKUP(Data!G120,original_projection,3,TRUE))</f>
        <v>0.04</v>
      </c>
      <c r="I132" s="30">
        <f>IF(I$13&lt;=alternative_projection_initial_period,VLOOKUP(Data!H120,alternative_projection,3,TRUE),VLOOKUP(Data!H120,original_projection,3,TRUE))</f>
        <v>-0.01</v>
      </c>
      <c r="J132" s="30">
        <f>IF(J$13&lt;=alternative_projection_initial_period,VLOOKUP(Data!I120,alternative_projection,3,TRUE),VLOOKUP(Data!I120,original_projection,3,TRUE))</f>
        <v>-0.02</v>
      </c>
      <c r="K132" s="30">
        <f>IF(K$13&lt;=alternative_projection_initial_period,VLOOKUP(Data!J120,alternative_projection,3,TRUE),VLOOKUP(Data!J120,original_projection,3,TRUE))</f>
        <v>0.04</v>
      </c>
      <c r="L132" s="30">
        <f>IF(L$13&lt;=alternative_projection_initial_period,VLOOKUP(Data!K120,alternative_projection,3,TRUE),VLOOKUP(Data!K120,original_projection,3,TRUE))</f>
        <v>0.02</v>
      </c>
      <c r="M132" s="30">
        <f>IF(M$13&lt;=alternative_projection_initial_period,VLOOKUP(Data!L120,alternative_projection,3,TRUE),VLOOKUP(Data!L120,original_projection,3,TRUE))</f>
        <v>0</v>
      </c>
      <c r="N132" s="30">
        <f>IF(N$13&lt;=alternative_projection_initial_period,VLOOKUP(Data!M120,alternative_projection,3,TRUE),VLOOKUP(Data!M120,original_projection,3,TRUE))</f>
        <v>0</v>
      </c>
      <c r="O132" s="30">
        <f>IF(O$13&lt;=alternative_projection_initial_period,VLOOKUP(Data!N120,alternative_projection,3,TRUE),VLOOKUP(Data!N120,original_projection,3,TRUE))</f>
        <v>0.04</v>
      </c>
      <c r="P132" s="30">
        <f>IF(P$13&lt;=alternative_projection_initial_period,VLOOKUP(Data!O120,alternative_projection,3,TRUE),VLOOKUP(Data!O120,original_projection,3,TRUE))</f>
        <v>-0.01</v>
      </c>
      <c r="Q132" s="30">
        <f>IF(Q$13&lt;=alternative_projection_initial_period,VLOOKUP(Data!P120,alternative_projection,3,TRUE),VLOOKUP(Data!P120,original_projection,3,TRUE))</f>
        <v>0.02</v>
      </c>
      <c r="R132" s="30">
        <f>IF(R$13&lt;=alternative_projection_initial_period,VLOOKUP(Data!Q120,alternative_projection,3,TRUE),VLOOKUP(Data!Q120,original_projection,3,TRUE))</f>
        <v>0.02</v>
      </c>
      <c r="S132" s="30">
        <f>IF(S$13&lt;=alternative_projection_initial_period,VLOOKUP(Data!R120,alternative_projection,3,TRUE),VLOOKUP(Data!R120,original_projection,3,TRUE))</f>
        <v>0</v>
      </c>
      <c r="T132" s="30">
        <f>IF(T$13&lt;=alternative_projection_initial_period,VLOOKUP(Data!S120,alternative_projection,3,TRUE),VLOOKUP(Data!S120,original_projection,3,TRUE))</f>
        <v>-0.02</v>
      </c>
      <c r="U132" s="30">
        <f>IF(U$13&lt;=alternative_projection_initial_period,VLOOKUP(Data!T120,alternative_projection,3,TRUE),VLOOKUP(Data!T120,original_projection,3,TRUE))</f>
        <v>0</v>
      </c>
      <c r="V132" s="30">
        <f>IF(V$13&lt;=alternative_projection_initial_period,VLOOKUP(Data!U120,alternative_projection,3,TRUE),VLOOKUP(Data!U120,original_projection,3,TRUE))</f>
        <v>-0.01</v>
      </c>
      <c r="X132">
        <f t="shared" si="79"/>
        <v>118</v>
      </c>
      <c r="Z132" s="31">
        <f t="shared" si="110"/>
        <v>2500000</v>
      </c>
      <c r="AA132" s="28">
        <f t="shared" ref="AA132:AT132" si="133">Z132*(1+C132)*(1-$AA$9)</f>
        <v>2707537.4006070122</v>
      </c>
      <c r="AB132" s="28">
        <f t="shared" si="133"/>
        <v>2559101.2453303072</v>
      </c>
      <c r="AC132" s="28">
        <f t="shared" si="133"/>
        <v>2771544.9334687158</v>
      </c>
      <c r="AD132" s="28">
        <f t="shared" si="133"/>
        <v>2783324.6531367307</v>
      </c>
      <c r="AE132" s="28">
        <f t="shared" si="133"/>
        <v>3014382.2385596959</v>
      </c>
      <c r="AF132" s="28">
        <f t="shared" si="133"/>
        <v>3086550.820600328</v>
      </c>
      <c r="AG132" s="28">
        <f t="shared" si="133"/>
        <v>3008502.642833875</v>
      </c>
      <c r="AH132" s="28">
        <f t="shared" si="133"/>
        <v>2902807.5479242913</v>
      </c>
      <c r="AI132" s="28">
        <f t="shared" si="133"/>
        <v>2972304.8737745914</v>
      </c>
      <c r="AJ132" s="28">
        <f t="shared" si="133"/>
        <v>2984937.8705404494</v>
      </c>
      <c r="AK132" s="28">
        <f t="shared" si="133"/>
        <v>2938847.6083550979</v>
      </c>
      <c r="AL132" s="28">
        <f t="shared" si="133"/>
        <v>2893469.0233839625</v>
      </c>
      <c r="AM132" s="28">
        <f t="shared" si="133"/>
        <v>2962742.7717244807</v>
      </c>
      <c r="AN132" s="28">
        <f t="shared" si="133"/>
        <v>2887825.2706159619</v>
      </c>
      <c r="AO132" s="28">
        <f t="shared" si="133"/>
        <v>2900099.2091429089</v>
      </c>
      <c r="AP132" s="28">
        <f t="shared" si="133"/>
        <v>2912425.3148035454</v>
      </c>
      <c r="AQ132" s="28">
        <f t="shared" si="133"/>
        <v>2867454.7150200913</v>
      </c>
      <c r="AR132" s="28">
        <f t="shared" si="133"/>
        <v>2766714.9337289245</v>
      </c>
      <c r="AS132" s="28">
        <f t="shared" si="133"/>
        <v>2723994.2399596418</v>
      </c>
      <c r="AT132" s="28">
        <f t="shared" si="133"/>
        <v>2655113.8621423692</v>
      </c>
      <c r="AU132" s="19"/>
      <c r="AV132" s="27">
        <f t="shared" si="77"/>
        <v>179</v>
      </c>
      <c r="AW132" s="19"/>
      <c r="AX132" s="46">
        <f t="shared" si="112"/>
        <v>432995.07185631973</v>
      </c>
    </row>
    <row r="133" spans="1:50" x14ac:dyDescent="0.2">
      <c r="A133">
        <f t="shared" si="78"/>
        <v>119</v>
      </c>
      <c r="C133" s="30">
        <f>IF(C$13&lt;=alternative_projection_initial_period,VLOOKUP(Data!B121,alternative_projection,3,TRUE),VLOOKUP(Data!B121,original_projection,3,TRUE))</f>
        <v>-0.04</v>
      </c>
      <c r="D133" s="30">
        <f>IF(D$13&lt;=alternative_projection_initial_period,VLOOKUP(Data!C121,alternative_projection,3,TRUE),VLOOKUP(Data!C121,original_projection,3,TRUE))</f>
        <v>0</v>
      </c>
      <c r="E133" s="30">
        <f>IF(E$13&lt;=alternative_projection_initial_period,VLOOKUP(Data!D121,alternative_projection,3,TRUE),VLOOKUP(Data!D121,original_projection,3,TRUE))</f>
        <v>-0.04</v>
      </c>
      <c r="F133" s="30">
        <f>IF(F$13&lt;=alternative_projection_initial_period,VLOOKUP(Data!E121,alternative_projection,3,TRUE),VLOOKUP(Data!E121,original_projection,3,TRUE))</f>
        <v>0.02</v>
      </c>
      <c r="G133" s="30">
        <f>IF(G$13&lt;=alternative_projection_initial_period,VLOOKUP(Data!F121,alternative_projection,3,TRUE),VLOOKUP(Data!F121,original_projection,3,TRUE))</f>
        <v>0.1</v>
      </c>
      <c r="H133" s="30">
        <f>IF(H$13&lt;=alternative_projection_initial_period,VLOOKUP(Data!G121,alternative_projection,3,TRUE),VLOOKUP(Data!G121,original_projection,3,TRUE))</f>
        <v>-0.01</v>
      </c>
      <c r="I133" s="30">
        <f>IF(I$13&lt;=alternative_projection_initial_period,VLOOKUP(Data!H121,alternative_projection,3,TRUE),VLOOKUP(Data!H121,original_projection,3,TRUE))</f>
        <v>-0.02</v>
      </c>
      <c r="J133" s="30">
        <f>IF(J$13&lt;=alternative_projection_initial_period,VLOOKUP(Data!I121,alternative_projection,3,TRUE),VLOOKUP(Data!I121,original_projection,3,TRUE))</f>
        <v>-0.02</v>
      </c>
      <c r="K133" s="30">
        <f>IF(K$13&lt;=alternative_projection_initial_period,VLOOKUP(Data!J121,alternative_projection,3,TRUE),VLOOKUP(Data!J121,original_projection,3,TRUE))</f>
        <v>-0.02</v>
      </c>
      <c r="L133" s="30">
        <f>IF(L$13&lt;=alternative_projection_initial_period,VLOOKUP(Data!K121,alternative_projection,3,TRUE),VLOOKUP(Data!K121,original_projection,3,TRUE))</f>
        <v>-0.02</v>
      </c>
      <c r="M133" s="30">
        <f>IF(M$13&lt;=alternative_projection_initial_period,VLOOKUP(Data!L121,alternative_projection,3,TRUE),VLOOKUP(Data!L121,original_projection,3,TRUE))</f>
        <v>-0.01</v>
      </c>
      <c r="N133" s="30">
        <f>IF(N$13&lt;=alternative_projection_initial_period,VLOOKUP(Data!M121,alternative_projection,3,TRUE),VLOOKUP(Data!M121,original_projection,3,TRUE))</f>
        <v>0.04</v>
      </c>
      <c r="O133" s="30">
        <f>IF(O$13&lt;=alternative_projection_initial_period,VLOOKUP(Data!N121,alternative_projection,3,TRUE),VLOOKUP(Data!N121,original_projection,3,TRUE))</f>
        <v>0.02</v>
      </c>
      <c r="P133" s="30">
        <f>IF(P$13&lt;=alternative_projection_initial_period,VLOOKUP(Data!O121,alternative_projection,3,TRUE),VLOOKUP(Data!O121,original_projection,3,TRUE))</f>
        <v>-0.02</v>
      </c>
      <c r="Q133" s="30">
        <f>IF(Q$13&lt;=alternative_projection_initial_period,VLOOKUP(Data!P121,alternative_projection,3,TRUE),VLOOKUP(Data!P121,original_projection,3,TRUE))</f>
        <v>0.04</v>
      </c>
      <c r="R133" s="30">
        <f>IF(R$13&lt;=alternative_projection_initial_period,VLOOKUP(Data!Q121,alternative_projection,3,TRUE),VLOOKUP(Data!Q121,original_projection,3,TRUE))</f>
        <v>-0.02</v>
      </c>
      <c r="S133" s="30">
        <f>IF(S$13&lt;=alternative_projection_initial_period,VLOOKUP(Data!R121,alternative_projection,3,TRUE),VLOOKUP(Data!R121,original_projection,3,TRUE))</f>
        <v>0.04</v>
      </c>
      <c r="T133" s="30">
        <f>IF(T$13&lt;=alternative_projection_initial_period,VLOOKUP(Data!S121,alternative_projection,3,TRUE),VLOOKUP(Data!S121,original_projection,3,TRUE))</f>
        <v>-0.02</v>
      </c>
      <c r="U133" s="30">
        <f>IF(U$13&lt;=alternative_projection_initial_period,VLOOKUP(Data!T121,alternative_projection,3,TRUE),VLOOKUP(Data!T121,original_projection,3,TRUE))</f>
        <v>-0.01</v>
      </c>
      <c r="V133" s="30">
        <f>IF(V$13&lt;=alternative_projection_initial_period,VLOOKUP(Data!U121,alternative_projection,3,TRUE),VLOOKUP(Data!U121,original_projection,3,TRUE))</f>
        <v>-0.02</v>
      </c>
      <c r="X133">
        <f t="shared" si="79"/>
        <v>119</v>
      </c>
      <c r="Z133" s="31">
        <f t="shared" si="110"/>
        <v>2500000</v>
      </c>
      <c r="AA133" s="28">
        <f t="shared" ref="AA133:AT133" si="134">Z133*(1+C133)*(1-$AA$9)</f>
        <v>2362941.7314388473</v>
      </c>
      <c r="AB133" s="28">
        <f t="shared" si="134"/>
        <v>2326455.6775730071</v>
      </c>
      <c r="AC133" s="28">
        <f t="shared" si="134"/>
        <v>2198911.6827520388</v>
      </c>
      <c r="AD133" s="28">
        <f t="shared" si="134"/>
        <v>2208257.5760423648</v>
      </c>
      <c r="AE133" s="28">
        <f t="shared" si="134"/>
        <v>2391575.9909233949</v>
      </c>
      <c r="AF133" s="28">
        <f t="shared" si="134"/>
        <v>2331101.3190547926</v>
      </c>
      <c r="AG133" s="28">
        <f t="shared" si="134"/>
        <v>2249204.7730277409</v>
      </c>
      <c r="AH133" s="28">
        <f t="shared" si="134"/>
        <v>2170185.4268016312</v>
      </c>
      <c r="AI133" s="28">
        <f t="shared" si="134"/>
        <v>2093942.1982295834</v>
      </c>
      <c r="AJ133" s="28">
        <f t="shared" si="134"/>
        <v>2020377.5563954702</v>
      </c>
      <c r="AK133" s="28">
        <f t="shared" si="134"/>
        <v>1969289.2070235861</v>
      </c>
      <c r="AL133" s="28">
        <f t="shared" si="134"/>
        <v>2016436.7810375304</v>
      </c>
      <c r="AM133" s="28">
        <f t="shared" si="134"/>
        <v>2025007.1129567639</v>
      </c>
      <c r="AN133" s="28">
        <f t="shared" si="134"/>
        <v>1953864.3072469649</v>
      </c>
      <c r="AO133" s="28">
        <f t="shared" si="134"/>
        <v>2000642.5873038399</v>
      </c>
      <c r="AP133" s="28">
        <f t="shared" si="134"/>
        <v>1930355.7591872292</v>
      </c>
      <c r="AQ133" s="28">
        <f t="shared" si="134"/>
        <v>1976571.211292956</v>
      </c>
      <c r="AR133" s="28">
        <f t="shared" si="134"/>
        <v>1907130.0617992757</v>
      </c>
      <c r="AS133" s="28">
        <f t="shared" si="134"/>
        <v>1858905.3492516605</v>
      </c>
      <c r="AT133" s="28">
        <f t="shared" si="134"/>
        <v>1793598.0516878418</v>
      </c>
      <c r="AU133" s="19"/>
      <c r="AV133" s="27">
        <f t="shared" si="77"/>
        <v>13</v>
      </c>
      <c r="AW133" s="19"/>
      <c r="AX133" s="46">
        <f t="shared" si="112"/>
        <v>315753.81129239179</v>
      </c>
    </row>
    <row r="134" spans="1:50" x14ac:dyDescent="0.2">
      <c r="A134">
        <f t="shared" si="78"/>
        <v>120</v>
      </c>
      <c r="C134" s="30">
        <f>IF(C$13&lt;=alternative_projection_initial_period,VLOOKUP(Data!B122,alternative_projection,3,TRUE),VLOOKUP(Data!B122,original_projection,3,TRUE))</f>
        <v>0.02</v>
      </c>
      <c r="D134" s="30">
        <f>IF(D$13&lt;=alternative_projection_initial_period,VLOOKUP(Data!C122,alternative_projection,3,TRUE),VLOOKUP(Data!C122,original_projection,3,TRUE))</f>
        <v>0.02</v>
      </c>
      <c r="E134" s="30">
        <f>IF(E$13&lt;=alternative_projection_initial_period,VLOOKUP(Data!D122,alternative_projection,3,TRUE),VLOOKUP(Data!D122,original_projection,3,TRUE))</f>
        <v>0.04</v>
      </c>
      <c r="F134" s="30">
        <f>IF(F$13&lt;=alternative_projection_initial_period,VLOOKUP(Data!E122,alternative_projection,3,TRUE),VLOOKUP(Data!E122,original_projection,3,TRUE))</f>
        <v>0.02</v>
      </c>
      <c r="G134" s="30">
        <f>IF(G$13&lt;=alternative_projection_initial_period,VLOOKUP(Data!F122,alternative_projection,3,TRUE),VLOOKUP(Data!F122,original_projection,3,TRUE))</f>
        <v>-0.04</v>
      </c>
      <c r="H134" s="30">
        <f>IF(H$13&lt;=alternative_projection_initial_period,VLOOKUP(Data!G122,alternative_projection,3,TRUE),VLOOKUP(Data!G122,original_projection,3,TRUE))</f>
        <v>0.04</v>
      </c>
      <c r="I134" s="30">
        <f>IF(I$13&lt;=alternative_projection_initial_period,VLOOKUP(Data!H122,alternative_projection,3,TRUE),VLOOKUP(Data!H122,original_projection,3,TRUE))</f>
        <v>0</v>
      </c>
      <c r="J134" s="30">
        <f>IF(J$13&lt;=alternative_projection_initial_period,VLOOKUP(Data!I122,alternative_projection,3,TRUE),VLOOKUP(Data!I122,original_projection,3,TRUE))</f>
        <v>-0.01</v>
      </c>
      <c r="K134" s="30">
        <f>IF(K$13&lt;=alternative_projection_initial_period,VLOOKUP(Data!J122,alternative_projection,3,TRUE),VLOOKUP(Data!J122,original_projection,3,TRUE))</f>
        <v>0.04</v>
      </c>
      <c r="L134" s="30">
        <f>IF(L$13&lt;=alternative_projection_initial_period,VLOOKUP(Data!K122,alternative_projection,3,TRUE),VLOOKUP(Data!K122,original_projection,3,TRUE))</f>
        <v>0.02</v>
      </c>
      <c r="M134" s="30">
        <f>IF(M$13&lt;=alternative_projection_initial_period,VLOOKUP(Data!L122,alternative_projection,3,TRUE),VLOOKUP(Data!L122,original_projection,3,TRUE))</f>
        <v>0</v>
      </c>
      <c r="N134" s="30">
        <f>IF(N$13&lt;=alternative_projection_initial_period,VLOOKUP(Data!M122,alternative_projection,3,TRUE),VLOOKUP(Data!M122,original_projection,3,TRUE))</f>
        <v>0</v>
      </c>
      <c r="O134" s="30">
        <f>IF(O$13&lt;=alternative_projection_initial_period,VLOOKUP(Data!N122,alternative_projection,3,TRUE),VLOOKUP(Data!N122,original_projection,3,TRUE))</f>
        <v>-0.01</v>
      </c>
      <c r="P134" s="30">
        <f>IF(P$13&lt;=alternative_projection_initial_period,VLOOKUP(Data!O122,alternative_projection,3,TRUE),VLOOKUP(Data!O122,original_projection,3,TRUE))</f>
        <v>0</v>
      </c>
      <c r="Q134" s="30">
        <f>IF(Q$13&lt;=alternative_projection_initial_period,VLOOKUP(Data!P122,alternative_projection,3,TRUE),VLOOKUP(Data!P122,original_projection,3,TRUE))</f>
        <v>0.02</v>
      </c>
      <c r="R134" s="30">
        <f>IF(R$13&lt;=alternative_projection_initial_period,VLOOKUP(Data!Q122,alternative_projection,3,TRUE),VLOOKUP(Data!Q122,original_projection,3,TRUE))</f>
        <v>0.02</v>
      </c>
      <c r="S134" s="30">
        <f>IF(S$13&lt;=alternative_projection_initial_period,VLOOKUP(Data!R122,alternative_projection,3,TRUE),VLOOKUP(Data!R122,original_projection,3,TRUE))</f>
        <v>0.04</v>
      </c>
      <c r="T134" s="30">
        <f>IF(T$13&lt;=alternative_projection_initial_period,VLOOKUP(Data!S122,alternative_projection,3,TRUE),VLOOKUP(Data!S122,original_projection,3,TRUE))</f>
        <v>0.04</v>
      </c>
      <c r="U134" s="30">
        <f>IF(U$13&lt;=alternative_projection_initial_period,VLOOKUP(Data!T122,alternative_projection,3,TRUE),VLOOKUP(Data!T122,original_projection,3,TRUE))</f>
        <v>-0.02</v>
      </c>
      <c r="V134" s="30">
        <f>IF(V$13&lt;=alternative_projection_initial_period,VLOOKUP(Data!U122,alternative_projection,3,TRUE),VLOOKUP(Data!U122,original_projection,3,TRUE))</f>
        <v>-0.02</v>
      </c>
      <c r="X134">
        <f t="shared" si="79"/>
        <v>120</v>
      </c>
      <c r="Z134" s="31">
        <f t="shared" si="110"/>
        <v>2500000</v>
      </c>
      <c r="AA134" s="28">
        <f t="shared" ref="AA134:AT134" si="135">Z134*(1+C134)*(1-$AA$9)</f>
        <v>2510625.5896537751</v>
      </c>
      <c r="AB134" s="28">
        <f t="shared" si="135"/>
        <v>2521296.3405697467</v>
      </c>
      <c r="AC134" s="28">
        <f t="shared" si="135"/>
        <v>2581659.7475310662</v>
      </c>
      <c r="AD134" s="28">
        <f t="shared" si="135"/>
        <v>2592632.41037224</v>
      </c>
      <c r="AE134" s="28">
        <f t="shared" si="135"/>
        <v>2450495.7266997807</v>
      </c>
      <c r="AF134" s="28">
        <f t="shared" si="135"/>
        <v>2509164.0666436395</v>
      </c>
      <c r="AG134" s="28">
        <f t="shared" si="135"/>
        <v>2470420.2017079419</v>
      </c>
      <c r="AH134" s="28">
        <f t="shared" si="135"/>
        <v>2407951.8328821738</v>
      </c>
      <c r="AI134" s="28">
        <f t="shared" si="135"/>
        <v>2465601.6117251781</v>
      </c>
      <c r="AJ134" s="28">
        <f t="shared" si="135"/>
        <v>2476081.0001155292</v>
      </c>
      <c r="AK134" s="28">
        <f t="shared" si="135"/>
        <v>2437847.9689982585</v>
      </c>
      <c r="AL134" s="28">
        <f t="shared" si="135"/>
        <v>2400205.2920205924</v>
      </c>
      <c r="AM134" s="28">
        <f t="shared" si="135"/>
        <v>2339512.4150210265</v>
      </c>
      <c r="AN134" s="28">
        <f t="shared" si="135"/>
        <v>2303388.1319468599</v>
      </c>
      <c r="AO134" s="28">
        <f t="shared" si="135"/>
        <v>2313178.074788237</v>
      </c>
      <c r="AP134" s="28">
        <f t="shared" si="135"/>
        <v>2323009.6271957606</v>
      </c>
      <c r="AQ134" s="28">
        <f t="shared" si="135"/>
        <v>2378625.7692751936</v>
      </c>
      <c r="AR134" s="28">
        <f t="shared" si="135"/>
        <v>2435573.4406016804</v>
      </c>
      <c r="AS134" s="28">
        <f t="shared" si="135"/>
        <v>2350006.5668025706</v>
      </c>
      <c r="AT134" s="28">
        <f t="shared" si="135"/>
        <v>2267445.8392233602</v>
      </c>
      <c r="AU134" s="19"/>
      <c r="AV134" s="27">
        <f t="shared" si="77"/>
        <v>117</v>
      </c>
      <c r="AW134" s="19"/>
      <c r="AX134" s="46">
        <f t="shared" si="112"/>
        <v>366761.12080937985</v>
      </c>
    </row>
    <row r="135" spans="1:50" x14ac:dyDescent="0.2">
      <c r="A135">
        <f t="shared" si="78"/>
        <v>121</v>
      </c>
      <c r="C135" s="30">
        <f>IF(C$13&lt;=alternative_projection_initial_period,VLOOKUP(Data!B123,alternative_projection,3,TRUE),VLOOKUP(Data!B123,original_projection,3,TRUE))</f>
        <v>0.1</v>
      </c>
      <c r="D135" s="30">
        <f>IF(D$13&lt;=alternative_projection_initial_period,VLOOKUP(Data!C123,alternative_projection,3,TRUE),VLOOKUP(Data!C123,original_projection,3,TRUE))</f>
        <v>0.02</v>
      </c>
      <c r="E135" s="30">
        <f>IF(E$13&lt;=alternative_projection_initial_period,VLOOKUP(Data!D123,alternative_projection,3,TRUE),VLOOKUP(Data!D123,original_projection,3,TRUE))</f>
        <v>0.04</v>
      </c>
      <c r="F135" s="30">
        <f>IF(F$13&lt;=alternative_projection_initial_period,VLOOKUP(Data!E123,alternative_projection,3,TRUE),VLOOKUP(Data!E123,original_projection,3,TRUE))</f>
        <v>0</v>
      </c>
      <c r="G135" s="30">
        <f>IF(G$13&lt;=alternative_projection_initial_period,VLOOKUP(Data!F123,alternative_projection,3,TRUE),VLOOKUP(Data!F123,original_projection,3,TRUE))</f>
        <v>0.1</v>
      </c>
      <c r="H135" s="30">
        <f>IF(H$13&lt;=alternative_projection_initial_period,VLOOKUP(Data!G123,alternative_projection,3,TRUE),VLOOKUP(Data!G123,original_projection,3,TRUE))</f>
        <v>-0.02</v>
      </c>
      <c r="I135" s="30">
        <f>IF(I$13&lt;=alternative_projection_initial_period,VLOOKUP(Data!H123,alternative_projection,3,TRUE),VLOOKUP(Data!H123,original_projection,3,TRUE))</f>
        <v>-0.01</v>
      </c>
      <c r="J135" s="30">
        <f>IF(J$13&lt;=alternative_projection_initial_period,VLOOKUP(Data!I123,alternative_projection,3,TRUE),VLOOKUP(Data!I123,original_projection,3,TRUE))</f>
        <v>-0.01</v>
      </c>
      <c r="K135" s="30">
        <f>IF(K$13&lt;=alternative_projection_initial_period,VLOOKUP(Data!J123,alternative_projection,3,TRUE),VLOOKUP(Data!J123,original_projection,3,TRUE))</f>
        <v>-0.01</v>
      </c>
      <c r="L135" s="30">
        <f>IF(L$13&lt;=alternative_projection_initial_period,VLOOKUP(Data!K123,alternative_projection,3,TRUE),VLOOKUP(Data!K123,original_projection,3,TRUE))</f>
        <v>-0.02</v>
      </c>
      <c r="M135" s="30">
        <f>IF(M$13&lt;=alternative_projection_initial_period,VLOOKUP(Data!L123,alternative_projection,3,TRUE),VLOOKUP(Data!L123,original_projection,3,TRUE))</f>
        <v>-0.02</v>
      </c>
      <c r="N135" s="30">
        <f>IF(N$13&lt;=alternative_projection_initial_period,VLOOKUP(Data!M123,alternative_projection,3,TRUE),VLOOKUP(Data!M123,original_projection,3,TRUE))</f>
        <v>-0.01</v>
      </c>
      <c r="O135" s="30">
        <f>IF(O$13&lt;=alternative_projection_initial_period,VLOOKUP(Data!N123,alternative_projection,3,TRUE),VLOOKUP(Data!N123,original_projection,3,TRUE))</f>
        <v>0.02</v>
      </c>
      <c r="P135" s="30">
        <f>IF(P$13&lt;=alternative_projection_initial_period,VLOOKUP(Data!O123,alternative_projection,3,TRUE),VLOOKUP(Data!O123,original_projection,3,TRUE))</f>
        <v>0</v>
      </c>
      <c r="Q135" s="30">
        <f>IF(Q$13&lt;=alternative_projection_initial_period,VLOOKUP(Data!P123,alternative_projection,3,TRUE),VLOOKUP(Data!P123,original_projection,3,TRUE))</f>
        <v>0</v>
      </c>
      <c r="R135" s="30">
        <f>IF(R$13&lt;=alternative_projection_initial_period,VLOOKUP(Data!Q123,alternative_projection,3,TRUE),VLOOKUP(Data!Q123,original_projection,3,TRUE))</f>
        <v>-0.02</v>
      </c>
      <c r="S135" s="30">
        <f>IF(S$13&lt;=alternative_projection_initial_period,VLOOKUP(Data!R123,alternative_projection,3,TRUE),VLOOKUP(Data!R123,original_projection,3,TRUE))</f>
        <v>-0.02</v>
      </c>
      <c r="T135" s="30">
        <f>IF(T$13&lt;=alternative_projection_initial_period,VLOOKUP(Data!S123,alternative_projection,3,TRUE),VLOOKUP(Data!S123,original_projection,3,TRUE))</f>
        <v>-0.02</v>
      </c>
      <c r="U135" s="30">
        <f>IF(U$13&lt;=alternative_projection_initial_period,VLOOKUP(Data!T123,alternative_projection,3,TRUE),VLOOKUP(Data!T123,original_projection,3,TRUE))</f>
        <v>0</v>
      </c>
      <c r="V135" s="30">
        <f>IF(V$13&lt;=alternative_projection_initial_period,VLOOKUP(Data!U123,alternative_projection,3,TRUE),VLOOKUP(Data!U123,original_projection,3,TRUE))</f>
        <v>-0.01</v>
      </c>
      <c r="X135">
        <f t="shared" si="79"/>
        <v>121</v>
      </c>
      <c r="Z135" s="31">
        <f t="shared" si="110"/>
        <v>2500000</v>
      </c>
      <c r="AA135" s="28">
        <f t="shared" ref="AA135:AT135" si="136">Z135*(1+C135)*(1-$AA$9)</f>
        <v>2707537.4006070122</v>
      </c>
      <c r="AB135" s="28">
        <f t="shared" si="136"/>
        <v>2719045.0731634521</v>
      </c>
      <c r="AC135" s="28">
        <f t="shared" si="136"/>
        <v>2784142.864984483</v>
      </c>
      <c r="AD135" s="28">
        <f t="shared" si="136"/>
        <v>2741153.0674831443</v>
      </c>
      <c r="AE135" s="28">
        <f t="shared" si="136"/>
        <v>2968709.7803997006</v>
      </c>
      <c r="AF135" s="28">
        <f t="shared" si="136"/>
        <v>2864412.6933601522</v>
      </c>
      <c r="AG135" s="28">
        <f t="shared" si="136"/>
        <v>2791981.619296588</v>
      </c>
      <c r="AH135" s="28">
        <f t="shared" si="136"/>
        <v>2721382.0761790229</v>
      </c>
      <c r="AI135" s="28">
        <f t="shared" si="136"/>
        <v>2652567.7509346562</v>
      </c>
      <c r="AJ135" s="28">
        <f t="shared" si="136"/>
        <v>2559377.4056122242</v>
      </c>
      <c r="AK135" s="28">
        <f t="shared" si="136"/>
        <v>2469461.0352743156</v>
      </c>
      <c r="AL135" s="28">
        <f t="shared" si="136"/>
        <v>2407016.9204448923</v>
      </c>
      <c r="AM135" s="28">
        <f t="shared" si="136"/>
        <v>2417247.3100794288</v>
      </c>
      <c r="AN135" s="28">
        <f t="shared" si="136"/>
        <v>2379922.7267479091</v>
      </c>
      <c r="AO135" s="28">
        <f t="shared" si="136"/>
        <v>2343174.4702634863</v>
      </c>
      <c r="AP135" s="28">
        <f t="shared" si="136"/>
        <v>2260853.7687629797</v>
      </c>
      <c r="AQ135" s="28">
        <f t="shared" si="136"/>
        <v>2181425.168547092</v>
      </c>
      <c r="AR135" s="28">
        <f t="shared" si="136"/>
        <v>2104787.0639481354</v>
      </c>
      <c r="AS135" s="28">
        <f t="shared" si="136"/>
        <v>2072287.1621648727</v>
      </c>
      <c r="AT135" s="28">
        <f t="shared" si="136"/>
        <v>2019886.1986892982</v>
      </c>
      <c r="AU135" s="19"/>
      <c r="AV135" s="27">
        <f t="shared" si="77"/>
        <v>46</v>
      </c>
      <c r="AW135" s="19"/>
      <c r="AX135" s="46">
        <f t="shared" si="112"/>
        <v>379090.96894415235</v>
      </c>
    </row>
    <row r="136" spans="1:50" x14ac:dyDescent="0.2">
      <c r="A136">
        <f t="shared" si="78"/>
        <v>122</v>
      </c>
      <c r="C136" s="30">
        <f>IF(C$13&lt;=alternative_projection_initial_period,VLOOKUP(Data!B124,alternative_projection,3,TRUE),VLOOKUP(Data!B124,original_projection,3,TRUE))</f>
        <v>-0.04</v>
      </c>
      <c r="D136" s="30">
        <f>IF(D$13&lt;=alternative_projection_initial_period,VLOOKUP(Data!C124,alternative_projection,3,TRUE),VLOOKUP(Data!C124,original_projection,3,TRUE))</f>
        <v>0.04</v>
      </c>
      <c r="E136" s="30">
        <f>IF(E$13&lt;=alternative_projection_initial_period,VLOOKUP(Data!D124,alternative_projection,3,TRUE),VLOOKUP(Data!D124,original_projection,3,TRUE))</f>
        <v>0.02</v>
      </c>
      <c r="F136" s="30">
        <f>IF(F$13&lt;=alternative_projection_initial_period,VLOOKUP(Data!E124,alternative_projection,3,TRUE),VLOOKUP(Data!E124,original_projection,3,TRUE))</f>
        <v>0.04</v>
      </c>
      <c r="G136" s="30">
        <f>IF(G$13&lt;=alternative_projection_initial_period,VLOOKUP(Data!F124,alternative_projection,3,TRUE),VLOOKUP(Data!F124,original_projection,3,TRUE))</f>
        <v>-0.04</v>
      </c>
      <c r="H136" s="30">
        <f>IF(H$13&lt;=alternative_projection_initial_period,VLOOKUP(Data!G124,alternative_projection,3,TRUE),VLOOKUP(Data!G124,original_projection,3,TRUE))</f>
        <v>0.04</v>
      </c>
      <c r="I136" s="30">
        <f>IF(I$13&lt;=alternative_projection_initial_period,VLOOKUP(Data!H124,alternative_projection,3,TRUE),VLOOKUP(Data!H124,original_projection,3,TRUE))</f>
        <v>-0.02</v>
      </c>
      <c r="J136" s="30">
        <f>IF(J$13&lt;=alternative_projection_initial_period,VLOOKUP(Data!I124,alternative_projection,3,TRUE),VLOOKUP(Data!I124,original_projection,3,TRUE))</f>
        <v>0</v>
      </c>
      <c r="K136" s="30">
        <f>IF(K$13&lt;=alternative_projection_initial_period,VLOOKUP(Data!J124,alternative_projection,3,TRUE),VLOOKUP(Data!J124,original_projection,3,TRUE))</f>
        <v>0.04</v>
      </c>
      <c r="L136" s="30">
        <f>IF(L$13&lt;=alternative_projection_initial_period,VLOOKUP(Data!K124,alternative_projection,3,TRUE),VLOOKUP(Data!K124,original_projection,3,TRUE))</f>
        <v>0.04</v>
      </c>
      <c r="M136" s="30">
        <f>IF(M$13&lt;=alternative_projection_initial_period,VLOOKUP(Data!L124,alternative_projection,3,TRUE),VLOOKUP(Data!L124,original_projection,3,TRUE))</f>
        <v>0.04</v>
      </c>
      <c r="N136" s="30">
        <f>IF(N$13&lt;=alternative_projection_initial_period,VLOOKUP(Data!M124,alternative_projection,3,TRUE),VLOOKUP(Data!M124,original_projection,3,TRUE))</f>
        <v>-0.01</v>
      </c>
      <c r="O136" s="30">
        <f>IF(O$13&lt;=alternative_projection_initial_period,VLOOKUP(Data!N124,alternative_projection,3,TRUE),VLOOKUP(Data!N124,original_projection,3,TRUE))</f>
        <v>0</v>
      </c>
      <c r="P136" s="30">
        <f>IF(P$13&lt;=alternative_projection_initial_period,VLOOKUP(Data!O124,alternative_projection,3,TRUE),VLOOKUP(Data!O124,original_projection,3,TRUE))</f>
        <v>0.02</v>
      </c>
      <c r="Q136" s="30">
        <f>IF(Q$13&lt;=alternative_projection_initial_period,VLOOKUP(Data!P124,alternative_projection,3,TRUE),VLOOKUP(Data!P124,original_projection,3,TRUE))</f>
        <v>0</v>
      </c>
      <c r="R136" s="30">
        <f>IF(R$13&lt;=alternative_projection_initial_period,VLOOKUP(Data!Q124,alternative_projection,3,TRUE),VLOOKUP(Data!Q124,original_projection,3,TRUE))</f>
        <v>0</v>
      </c>
      <c r="S136" s="30">
        <f>IF(S$13&lt;=alternative_projection_initial_period,VLOOKUP(Data!R124,alternative_projection,3,TRUE),VLOOKUP(Data!R124,original_projection,3,TRUE))</f>
        <v>0.02</v>
      </c>
      <c r="T136" s="30">
        <f>IF(T$13&lt;=alternative_projection_initial_period,VLOOKUP(Data!S124,alternative_projection,3,TRUE),VLOOKUP(Data!S124,original_projection,3,TRUE))</f>
        <v>0.04</v>
      </c>
      <c r="U136" s="30">
        <f>IF(U$13&lt;=alternative_projection_initial_period,VLOOKUP(Data!T124,alternative_projection,3,TRUE),VLOOKUP(Data!T124,original_projection,3,TRUE))</f>
        <v>-0.01</v>
      </c>
      <c r="V136" s="30">
        <f>IF(V$13&lt;=alternative_projection_initial_period,VLOOKUP(Data!U124,alternative_projection,3,TRUE),VLOOKUP(Data!U124,original_projection,3,TRUE))</f>
        <v>-0.02</v>
      </c>
      <c r="X136">
        <f t="shared" si="79"/>
        <v>122</v>
      </c>
      <c r="Z136" s="31">
        <f t="shared" si="110"/>
        <v>2500000</v>
      </c>
      <c r="AA136" s="28">
        <f t="shared" ref="AA136:AT136" si="137">Z136*(1+C136)*(1-$AA$9)</f>
        <v>2362941.7314388473</v>
      </c>
      <c r="AB136" s="28">
        <f t="shared" si="137"/>
        <v>2419513.9046759275</v>
      </c>
      <c r="AC136" s="28">
        <f t="shared" si="137"/>
        <v>2429797.4094410036</v>
      </c>
      <c r="AD136" s="28">
        <f t="shared" si="137"/>
        <v>2487970.2023410653</v>
      </c>
      <c r="AE136" s="28">
        <f t="shared" si="137"/>
        <v>2351571.4470752222</v>
      </c>
      <c r="AF136" s="28">
        <f t="shared" si="137"/>
        <v>2407871.3995934352</v>
      </c>
      <c r="AG136" s="28">
        <f t="shared" si="137"/>
        <v>2323277.7573986016</v>
      </c>
      <c r="AH136" s="28">
        <f t="shared" si="137"/>
        <v>2287404.1527836723</v>
      </c>
      <c r="AI136" s="28">
        <f t="shared" si="137"/>
        <v>2342167.8493542592</v>
      </c>
      <c r="AJ136" s="28">
        <f t="shared" si="137"/>
        <v>2398242.6664185403</v>
      </c>
      <c r="AK136" s="28">
        <f t="shared" si="137"/>
        <v>2455659.9940589359</v>
      </c>
      <c r="AL136" s="28">
        <f t="shared" si="137"/>
        <v>2393564.8597520269</v>
      </c>
      <c r="AM136" s="28">
        <f t="shared" si="137"/>
        <v>2356605.9558390151</v>
      </c>
      <c r="AN136" s="28">
        <f t="shared" si="137"/>
        <v>2366622.0869839704</v>
      </c>
      <c r="AO136" s="28">
        <f t="shared" si="137"/>
        <v>2330079.204949717</v>
      </c>
      <c r="AP136" s="28">
        <f t="shared" si="137"/>
        <v>2294100.5795556405</v>
      </c>
      <c r="AQ136" s="28">
        <f t="shared" si="137"/>
        <v>2303851.0481087789</v>
      </c>
      <c r="AR136" s="28">
        <f t="shared" si="137"/>
        <v>2359008.5066579897</v>
      </c>
      <c r="AS136" s="28">
        <f t="shared" si="137"/>
        <v>2299357.3536455776</v>
      </c>
      <c r="AT136" s="28">
        <f t="shared" si="137"/>
        <v>2218576.0406214697</v>
      </c>
      <c r="AU136" s="19"/>
      <c r="AV136" s="27">
        <f t="shared" si="77"/>
        <v>100</v>
      </c>
      <c r="AW136" s="19"/>
      <c r="AX136" s="46">
        <f t="shared" si="112"/>
        <v>356585.77443849132</v>
      </c>
    </row>
    <row r="137" spans="1:50" x14ac:dyDescent="0.2">
      <c r="A137">
        <f t="shared" si="78"/>
        <v>123</v>
      </c>
      <c r="C137" s="30">
        <f>IF(C$13&lt;=alternative_projection_initial_period,VLOOKUP(Data!B125,alternative_projection,3,TRUE),VLOOKUP(Data!B125,original_projection,3,TRUE))</f>
        <v>-0.04</v>
      </c>
      <c r="D137" s="30">
        <f>IF(D$13&lt;=alternative_projection_initial_period,VLOOKUP(Data!C125,alternative_projection,3,TRUE),VLOOKUP(Data!C125,original_projection,3,TRUE))</f>
        <v>-0.04</v>
      </c>
      <c r="E137" s="30">
        <f>IF(E$13&lt;=alternative_projection_initial_period,VLOOKUP(Data!D125,alternative_projection,3,TRUE),VLOOKUP(Data!D125,original_projection,3,TRUE))</f>
        <v>0.04</v>
      </c>
      <c r="F137" s="30">
        <f>IF(F$13&lt;=alternative_projection_initial_period,VLOOKUP(Data!E125,alternative_projection,3,TRUE),VLOOKUP(Data!E125,original_projection,3,TRUE))</f>
        <v>0.02</v>
      </c>
      <c r="G137" s="30">
        <f>IF(G$13&lt;=alternative_projection_initial_period,VLOOKUP(Data!F125,alternative_projection,3,TRUE),VLOOKUP(Data!F125,original_projection,3,TRUE))</f>
        <v>-0.04</v>
      </c>
      <c r="H137" s="30">
        <f>IF(H$13&lt;=alternative_projection_initial_period,VLOOKUP(Data!G125,alternative_projection,3,TRUE),VLOOKUP(Data!G125,original_projection,3,TRUE))</f>
        <v>0.04</v>
      </c>
      <c r="I137" s="30">
        <f>IF(I$13&lt;=alternative_projection_initial_period,VLOOKUP(Data!H125,alternative_projection,3,TRUE),VLOOKUP(Data!H125,original_projection,3,TRUE))</f>
        <v>-0.02</v>
      </c>
      <c r="J137" s="30">
        <f>IF(J$13&lt;=alternative_projection_initial_period,VLOOKUP(Data!I125,alternative_projection,3,TRUE),VLOOKUP(Data!I125,original_projection,3,TRUE))</f>
        <v>0.04</v>
      </c>
      <c r="K137" s="30">
        <f>IF(K$13&lt;=alternative_projection_initial_period,VLOOKUP(Data!J125,alternative_projection,3,TRUE),VLOOKUP(Data!J125,original_projection,3,TRUE))</f>
        <v>-0.02</v>
      </c>
      <c r="L137" s="30">
        <f>IF(L$13&lt;=alternative_projection_initial_period,VLOOKUP(Data!K125,alternative_projection,3,TRUE),VLOOKUP(Data!K125,original_projection,3,TRUE))</f>
        <v>-0.01</v>
      </c>
      <c r="M137" s="30">
        <f>IF(M$13&lt;=alternative_projection_initial_period,VLOOKUP(Data!L125,alternative_projection,3,TRUE),VLOOKUP(Data!L125,original_projection,3,TRUE))</f>
        <v>0</v>
      </c>
      <c r="N137" s="30">
        <f>IF(N$13&lt;=alternative_projection_initial_period,VLOOKUP(Data!M125,alternative_projection,3,TRUE),VLOOKUP(Data!M125,original_projection,3,TRUE))</f>
        <v>-0.02</v>
      </c>
      <c r="O137" s="30">
        <f>IF(O$13&lt;=alternative_projection_initial_period,VLOOKUP(Data!N125,alternative_projection,3,TRUE),VLOOKUP(Data!N125,original_projection,3,TRUE))</f>
        <v>-0.02</v>
      </c>
      <c r="P137" s="30">
        <f>IF(P$13&lt;=alternative_projection_initial_period,VLOOKUP(Data!O125,alternative_projection,3,TRUE),VLOOKUP(Data!O125,original_projection,3,TRUE))</f>
        <v>-0.02</v>
      </c>
      <c r="Q137" s="30">
        <f>IF(Q$13&lt;=alternative_projection_initial_period,VLOOKUP(Data!P125,alternative_projection,3,TRUE),VLOOKUP(Data!P125,original_projection,3,TRUE))</f>
        <v>0</v>
      </c>
      <c r="R137" s="30">
        <f>IF(R$13&lt;=alternative_projection_initial_period,VLOOKUP(Data!Q125,alternative_projection,3,TRUE),VLOOKUP(Data!Q125,original_projection,3,TRUE))</f>
        <v>0.02</v>
      </c>
      <c r="S137" s="30">
        <f>IF(S$13&lt;=alternative_projection_initial_period,VLOOKUP(Data!R125,alternative_projection,3,TRUE),VLOOKUP(Data!R125,original_projection,3,TRUE))</f>
        <v>0.02</v>
      </c>
      <c r="T137" s="30">
        <f>IF(T$13&lt;=alternative_projection_initial_period,VLOOKUP(Data!S125,alternative_projection,3,TRUE),VLOOKUP(Data!S125,original_projection,3,TRUE))</f>
        <v>0</v>
      </c>
      <c r="U137" s="30">
        <f>IF(U$13&lt;=alternative_projection_initial_period,VLOOKUP(Data!T125,alternative_projection,3,TRUE),VLOOKUP(Data!T125,original_projection,3,TRUE))</f>
        <v>0.04</v>
      </c>
      <c r="V137" s="30">
        <f>IF(V$13&lt;=alternative_projection_initial_period,VLOOKUP(Data!U125,alternative_projection,3,TRUE),VLOOKUP(Data!U125,original_projection,3,TRUE))</f>
        <v>-0.01</v>
      </c>
      <c r="X137">
        <f t="shared" si="79"/>
        <v>123</v>
      </c>
      <c r="Z137" s="31">
        <f t="shared" si="110"/>
        <v>2500000</v>
      </c>
      <c r="AA137" s="28">
        <f t="shared" ref="AA137:AT137" si="138">Z137*(1+C137)*(1-$AA$9)</f>
        <v>2362941.7314388473</v>
      </c>
      <c r="AB137" s="28">
        <f t="shared" si="138"/>
        <v>2233397.4504700871</v>
      </c>
      <c r="AC137" s="28">
        <f t="shared" si="138"/>
        <v>2286868.150062121</v>
      </c>
      <c r="AD137" s="28">
        <f t="shared" si="138"/>
        <v>2296587.87908406</v>
      </c>
      <c r="AE137" s="28">
        <f t="shared" si="138"/>
        <v>2170681.3357617431</v>
      </c>
      <c r="AF137" s="28">
        <f t="shared" si="138"/>
        <v>2222650.5227016322</v>
      </c>
      <c r="AG137" s="28">
        <f t="shared" si="138"/>
        <v>2144564.0837525553</v>
      </c>
      <c r="AH137" s="28">
        <f t="shared" si="138"/>
        <v>2195907.9866723255</v>
      </c>
      <c r="AI137" s="28">
        <f t="shared" si="138"/>
        <v>2118761.0698773912</v>
      </c>
      <c r="AJ137" s="28">
        <f t="shared" si="138"/>
        <v>2065184.942271539</v>
      </c>
      <c r="AK137" s="28">
        <f t="shared" si="138"/>
        <v>2033296.5346802275</v>
      </c>
      <c r="AL137" s="28">
        <f t="shared" si="138"/>
        <v>1961862.5039592446</v>
      </c>
      <c r="AM137" s="28">
        <f t="shared" si="138"/>
        <v>1892938.1026297505</v>
      </c>
      <c r="AN137" s="28">
        <f t="shared" si="138"/>
        <v>1826435.1620749242</v>
      </c>
      <c r="AO137" s="28">
        <f t="shared" si="138"/>
        <v>1798233.2767642138</v>
      </c>
      <c r="AP137" s="28">
        <f t="shared" si="138"/>
        <v>1805876.1923244777</v>
      </c>
      <c r="AQ137" s="28">
        <f t="shared" si="138"/>
        <v>1813551.5920785426</v>
      </c>
      <c r="AR137" s="28">
        <f t="shared" si="138"/>
        <v>1785548.6412665623</v>
      </c>
      <c r="AS137" s="28">
        <f t="shared" si="138"/>
        <v>1828297.2057838331</v>
      </c>
      <c r="AT137" s="28">
        <f t="shared" si="138"/>
        <v>1782065.9030706084</v>
      </c>
      <c r="AU137" s="19"/>
      <c r="AV137" s="27">
        <f t="shared" si="77"/>
        <v>11</v>
      </c>
      <c r="AW137" s="19"/>
      <c r="AX137" s="46">
        <f t="shared" si="112"/>
        <v>306994.83828759211</v>
      </c>
    </row>
    <row r="138" spans="1:50" x14ac:dyDescent="0.2">
      <c r="A138">
        <f t="shared" si="78"/>
        <v>124</v>
      </c>
      <c r="C138" s="30">
        <f>IF(C$13&lt;=alternative_projection_initial_period,VLOOKUP(Data!B126,alternative_projection,3,TRUE),VLOOKUP(Data!B126,original_projection,3,TRUE))</f>
        <v>0.1</v>
      </c>
      <c r="D138" s="30">
        <f>IF(D$13&lt;=alternative_projection_initial_period,VLOOKUP(Data!C126,alternative_projection,3,TRUE),VLOOKUP(Data!C126,original_projection,3,TRUE))</f>
        <v>0</v>
      </c>
      <c r="E138" s="30">
        <f>IF(E$13&lt;=alternative_projection_initial_period,VLOOKUP(Data!D126,alternative_projection,3,TRUE),VLOOKUP(Data!D126,original_projection,3,TRUE))</f>
        <v>0.1</v>
      </c>
      <c r="F138" s="30">
        <f>IF(F$13&lt;=alternative_projection_initial_period,VLOOKUP(Data!E126,alternative_projection,3,TRUE),VLOOKUP(Data!E126,original_projection,3,TRUE))</f>
        <v>0</v>
      </c>
      <c r="G138" s="30">
        <f>IF(G$13&lt;=alternative_projection_initial_period,VLOOKUP(Data!F126,alternative_projection,3,TRUE),VLOOKUP(Data!F126,original_projection,3,TRUE))</f>
        <v>0.04</v>
      </c>
      <c r="H138" s="30">
        <f>IF(H$13&lt;=alternative_projection_initial_period,VLOOKUP(Data!G126,alternative_projection,3,TRUE),VLOOKUP(Data!G126,original_projection,3,TRUE))</f>
        <v>-0.01</v>
      </c>
      <c r="I138" s="30">
        <f>IF(I$13&lt;=alternative_projection_initial_period,VLOOKUP(Data!H126,alternative_projection,3,TRUE),VLOOKUP(Data!H126,original_projection,3,TRUE))</f>
        <v>-0.01</v>
      </c>
      <c r="J138" s="30">
        <f>IF(J$13&lt;=alternative_projection_initial_period,VLOOKUP(Data!I126,alternative_projection,3,TRUE),VLOOKUP(Data!I126,original_projection,3,TRUE))</f>
        <v>-0.01</v>
      </c>
      <c r="K138" s="30">
        <f>IF(K$13&lt;=alternative_projection_initial_period,VLOOKUP(Data!J126,alternative_projection,3,TRUE),VLOOKUP(Data!J126,original_projection,3,TRUE))</f>
        <v>-0.02</v>
      </c>
      <c r="L138" s="30">
        <f>IF(L$13&lt;=alternative_projection_initial_period,VLOOKUP(Data!K126,alternative_projection,3,TRUE),VLOOKUP(Data!K126,original_projection,3,TRUE))</f>
        <v>0.04</v>
      </c>
      <c r="M138" s="30">
        <f>IF(M$13&lt;=alternative_projection_initial_period,VLOOKUP(Data!L126,alternative_projection,3,TRUE),VLOOKUP(Data!L126,original_projection,3,TRUE))</f>
        <v>0</v>
      </c>
      <c r="N138" s="30">
        <f>IF(N$13&lt;=alternative_projection_initial_period,VLOOKUP(Data!M126,alternative_projection,3,TRUE),VLOOKUP(Data!M126,original_projection,3,TRUE))</f>
        <v>-0.01</v>
      </c>
      <c r="O138" s="30">
        <f>IF(O$13&lt;=alternative_projection_initial_period,VLOOKUP(Data!N126,alternative_projection,3,TRUE),VLOOKUP(Data!N126,original_projection,3,TRUE))</f>
        <v>-0.02</v>
      </c>
      <c r="P138" s="30">
        <f>IF(P$13&lt;=alternative_projection_initial_period,VLOOKUP(Data!O126,alternative_projection,3,TRUE),VLOOKUP(Data!O126,original_projection,3,TRUE))</f>
        <v>0</v>
      </c>
      <c r="Q138" s="30">
        <f>IF(Q$13&lt;=alternative_projection_initial_period,VLOOKUP(Data!P126,alternative_projection,3,TRUE),VLOOKUP(Data!P126,original_projection,3,TRUE))</f>
        <v>-0.02</v>
      </c>
      <c r="R138" s="30">
        <f>IF(R$13&lt;=alternative_projection_initial_period,VLOOKUP(Data!Q126,alternative_projection,3,TRUE),VLOOKUP(Data!Q126,original_projection,3,TRUE))</f>
        <v>-0.02</v>
      </c>
      <c r="S138" s="30">
        <f>IF(S$13&lt;=alternative_projection_initial_period,VLOOKUP(Data!R126,alternative_projection,3,TRUE),VLOOKUP(Data!R126,original_projection,3,TRUE))</f>
        <v>-0.01</v>
      </c>
      <c r="T138" s="30">
        <f>IF(T$13&lt;=alternative_projection_initial_period,VLOOKUP(Data!S126,alternative_projection,3,TRUE),VLOOKUP(Data!S126,original_projection,3,TRUE))</f>
        <v>-0.01</v>
      </c>
      <c r="U138" s="30">
        <f>IF(U$13&lt;=alternative_projection_initial_period,VLOOKUP(Data!T126,alternative_projection,3,TRUE),VLOOKUP(Data!T126,original_projection,3,TRUE))</f>
        <v>0</v>
      </c>
      <c r="V138" s="30">
        <f>IF(V$13&lt;=alternative_projection_initial_period,VLOOKUP(Data!U126,alternative_projection,3,TRUE),VLOOKUP(Data!U126,original_projection,3,TRUE))</f>
        <v>0.02</v>
      </c>
      <c r="X138">
        <f t="shared" si="79"/>
        <v>124</v>
      </c>
      <c r="Z138" s="31">
        <f t="shared" si="110"/>
        <v>2500000</v>
      </c>
      <c r="AA138" s="28">
        <f t="shared" ref="AA138:AT138" si="139">Z138*(1+C138)*(1-$AA$9)</f>
        <v>2707537.4006070122</v>
      </c>
      <c r="AB138" s="28">
        <f t="shared" si="139"/>
        <v>2665730.4638857371</v>
      </c>
      <c r="AC138" s="28">
        <f t="shared" si="139"/>
        <v>2887025.9723632457</v>
      </c>
      <c r="AD138" s="28">
        <f t="shared" si="139"/>
        <v>2842447.5624353872</v>
      </c>
      <c r="AE138" s="28">
        <f t="shared" si="139"/>
        <v>2910499.7847055886</v>
      </c>
      <c r="AF138" s="28">
        <f t="shared" si="139"/>
        <v>2836903.3277576538</v>
      </c>
      <c r="AG138" s="28">
        <f t="shared" si="139"/>
        <v>2765167.8702517226</v>
      </c>
      <c r="AH138" s="28">
        <f t="shared" si="139"/>
        <v>2695246.3539588158</v>
      </c>
      <c r="AI138" s="28">
        <f t="shared" si="139"/>
        <v>2600556.6185633875</v>
      </c>
      <c r="AJ138" s="28">
        <f t="shared" si="139"/>
        <v>2662817.6288882676</v>
      </c>
      <c r="AK138" s="28">
        <f t="shared" si="139"/>
        <v>2621701.2077129702</v>
      </c>
      <c r="AL138" s="28">
        <f t="shared" si="139"/>
        <v>2555407.4663157985</v>
      </c>
      <c r="AM138" s="28">
        <f t="shared" si="139"/>
        <v>2465630.5683867708</v>
      </c>
      <c r="AN138" s="28">
        <f t="shared" si="139"/>
        <v>2427558.9018134936</v>
      </c>
      <c r="AO138" s="28">
        <f t="shared" si="139"/>
        <v>2342273.5958035602</v>
      </c>
      <c r="AP138" s="28">
        <f t="shared" si="139"/>
        <v>2259984.5439383867</v>
      </c>
      <c r="AQ138" s="28">
        <f t="shared" si="139"/>
        <v>2202837.3639025073</v>
      </c>
      <c r="AR138" s="28">
        <f t="shared" si="139"/>
        <v>2147135.2380794152</v>
      </c>
      <c r="AS138" s="28">
        <f t="shared" si="139"/>
        <v>2113981.4404586395</v>
      </c>
      <c r="AT138" s="28">
        <f t="shared" si="139"/>
        <v>2122966.3601874434</v>
      </c>
      <c r="AU138" s="19"/>
      <c r="AV138" s="27">
        <f t="shared" si="77"/>
        <v>71</v>
      </c>
      <c r="AW138" s="19"/>
      <c r="AX138" s="46">
        <f t="shared" si="112"/>
        <v>384131.55921926291</v>
      </c>
    </row>
    <row r="139" spans="1:50" x14ac:dyDescent="0.2">
      <c r="A139">
        <f t="shared" si="78"/>
        <v>125</v>
      </c>
      <c r="C139" s="30">
        <f>IF(C$13&lt;=alternative_projection_initial_period,VLOOKUP(Data!B127,alternative_projection,3,TRUE),VLOOKUP(Data!B127,original_projection,3,TRUE))</f>
        <v>0.04</v>
      </c>
      <c r="D139" s="30">
        <f>IF(D$13&lt;=alternative_projection_initial_period,VLOOKUP(Data!C127,alternative_projection,3,TRUE),VLOOKUP(Data!C127,original_projection,3,TRUE))</f>
        <v>0.1</v>
      </c>
      <c r="E139" s="30">
        <f>IF(E$13&lt;=alternative_projection_initial_period,VLOOKUP(Data!D127,alternative_projection,3,TRUE),VLOOKUP(Data!D127,original_projection,3,TRUE))</f>
        <v>0.02</v>
      </c>
      <c r="F139" s="30">
        <f>IF(F$13&lt;=alternative_projection_initial_period,VLOOKUP(Data!E127,alternative_projection,3,TRUE),VLOOKUP(Data!E127,original_projection,3,TRUE))</f>
        <v>0.1</v>
      </c>
      <c r="G139" s="30">
        <f>IF(G$13&lt;=alternative_projection_initial_period,VLOOKUP(Data!F127,alternative_projection,3,TRUE),VLOOKUP(Data!F127,original_projection,3,TRUE))</f>
        <v>0.02</v>
      </c>
      <c r="H139" s="30">
        <f>IF(H$13&lt;=alternative_projection_initial_period,VLOOKUP(Data!G127,alternative_projection,3,TRUE),VLOOKUP(Data!G127,original_projection,3,TRUE))</f>
        <v>0.04</v>
      </c>
      <c r="I139" s="30">
        <f>IF(I$13&lt;=alternative_projection_initial_period,VLOOKUP(Data!H127,alternative_projection,3,TRUE),VLOOKUP(Data!H127,original_projection,3,TRUE))</f>
        <v>0</v>
      </c>
      <c r="J139" s="30">
        <f>IF(J$13&lt;=alternative_projection_initial_period,VLOOKUP(Data!I127,alternative_projection,3,TRUE),VLOOKUP(Data!I127,original_projection,3,TRUE))</f>
        <v>-0.02</v>
      </c>
      <c r="K139" s="30">
        <f>IF(K$13&lt;=alternative_projection_initial_period,VLOOKUP(Data!J127,alternative_projection,3,TRUE),VLOOKUP(Data!J127,original_projection,3,TRUE))</f>
        <v>-0.02</v>
      </c>
      <c r="L139" s="30">
        <f>IF(L$13&lt;=alternative_projection_initial_period,VLOOKUP(Data!K127,alternative_projection,3,TRUE),VLOOKUP(Data!K127,original_projection,3,TRUE))</f>
        <v>-0.02</v>
      </c>
      <c r="M139" s="30">
        <f>IF(M$13&lt;=alternative_projection_initial_period,VLOOKUP(Data!L127,alternative_projection,3,TRUE),VLOOKUP(Data!L127,original_projection,3,TRUE))</f>
        <v>-0.02</v>
      </c>
      <c r="N139" s="30">
        <f>IF(N$13&lt;=alternative_projection_initial_period,VLOOKUP(Data!M127,alternative_projection,3,TRUE),VLOOKUP(Data!M127,original_projection,3,TRUE))</f>
        <v>-0.01</v>
      </c>
      <c r="O139" s="30">
        <f>IF(O$13&lt;=alternative_projection_initial_period,VLOOKUP(Data!N127,alternative_projection,3,TRUE),VLOOKUP(Data!N127,original_projection,3,TRUE))</f>
        <v>-0.01</v>
      </c>
      <c r="P139" s="30">
        <f>IF(P$13&lt;=alternative_projection_initial_period,VLOOKUP(Data!O127,alternative_projection,3,TRUE),VLOOKUP(Data!O127,original_projection,3,TRUE))</f>
        <v>-0.02</v>
      </c>
      <c r="Q139" s="30">
        <f>IF(Q$13&lt;=alternative_projection_initial_period,VLOOKUP(Data!P127,alternative_projection,3,TRUE),VLOOKUP(Data!P127,original_projection,3,TRUE))</f>
        <v>-0.02</v>
      </c>
      <c r="R139" s="30">
        <f>IF(R$13&lt;=alternative_projection_initial_period,VLOOKUP(Data!Q127,alternative_projection,3,TRUE),VLOOKUP(Data!Q127,original_projection,3,TRUE))</f>
        <v>0</v>
      </c>
      <c r="S139" s="30">
        <f>IF(S$13&lt;=alternative_projection_initial_period,VLOOKUP(Data!R127,alternative_projection,3,TRUE),VLOOKUP(Data!R127,original_projection,3,TRUE))</f>
        <v>-0.01</v>
      </c>
      <c r="T139" s="30">
        <f>IF(T$13&lt;=alternative_projection_initial_period,VLOOKUP(Data!S127,alternative_projection,3,TRUE),VLOOKUP(Data!S127,original_projection,3,TRUE))</f>
        <v>0.02</v>
      </c>
      <c r="U139" s="30">
        <f>IF(U$13&lt;=alternative_projection_initial_period,VLOOKUP(Data!T127,alternative_projection,3,TRUE),VLOOKUP(Data!T127,original_projection,3,TRUE))</f>
        <v>0.02</v>
      </c>
      <c r="V139" s="30">
        <f>IF(V$13&lt;=alternative_projection_initial_period,VLOOKUP(Data!U127,alternative_projection,3,TRUE),VLOOKUP(Data!U127,original_projection,3,TRUE))</f>
        <v>0.02</v>
      </c>
      <c r="X139">
        <f t="shared" si="79"/>
        <v>125</v>
      </c>
      <c r="Z139" s="31">
        <f t="shared" si="110"/>
        <v>2500000</v>
      </c>
      <c r="AA139" s="28">
        <f t="shared" ref="AA139:AT139" si="140">Z139*(1+C139)*(1-$AA$9)</f>
        <v>2559853.5423920844</v>
      </c>
      <c r="AB139" s="28">
        <f t="shared" si="140"/>
        <v>2772359.6824411671</v>
      </c>
      <c r="AC139" s="28">
        <f t="shared" si="140"/>
        <v>2784142.8649844835</v>
      </c>
      <c r="AD139" s="28">
        <f t="shared" si="140"/>
        <v>3015268.37423146</v>
      </c>
      <c r="AE139" s="28">
        <f t="shared" si="140"/>
        <v>3028083.9760076958</v>
      </c>
      <c r="AF139" s="28">
        <f t="shared" si="140"/>
        <v>3100580.5970576028</v>
      </c>
      <c r="AG139" s="28">
        <f t="shared" si="140"/>
        <v>3052704.7018654109</v>
      </c>
      <c r="AH139" s="28">
        <f t="shared" si="140"/>
        <v>2945456.6946339235</v>
      </c>
      <c r="AI139" s="28">
        <f t="shared" si="140"/>
        <v>2841976.5379410409</v>
      </c>
      <c r="AJ139" s="28">
        <f t="shared" si="140"/>
        <v>2742131.8591856514</v>
      </c>
      <c r="AK139" s="28">
        <f t="shared" si="140"/>
        <v>2645794.9362975885</v>
      </c>
      <c r="AL139" s="28">
        <f t="shared" si="140"/>
        <v>2578891.9479704527</v>
      </c>
      <c r="AM139" s="28">
        <f t="shared" si="140"/>
        <v>2513680.7044515386</v>
      </c>
      <c r="AN139" s="28">
        <f t="shared" si="140"/>
        <v>2425369.7563916319</v>
      </c>
      <c r="AO139" s="28">
        <f t="shared" si="140"/>
        <v>2340161.3597152117</v>
      </c>
      <c r="AP139" s="28">
        <f t="shared" si="140"/>
        <v>2304027.0563215623</v>
      </c>
      <c r="AQ139" s="28">
        <f t="shared" si="140"/>
        <v>2245766.1937203994</v>
      </c>
      <c r="AR139" s="28">
        <f t="shared" si="140"/>
        <v>2255311.2297335169</v>
      </c>
      <c r="AS139" s="28">
        <f t="shared" si="140"/>
        <v>2264896.8344009966</v>
      </c>
      <c r="AT139" s="28">
        <f t="shared" si="140"/>
        <v>2274523.1801491883</v>
      </c>
      <c r="AU139" s="19"/>
      <c r="AV139" s="27">
        <f t="shared" si="77"/>
        <v>118</v>
      </c>
      <c r="AW139" s="19"/>
      <c r="AX139" s="46">
        <f t="shared" si="112"/>
        <v>398168.62994881062</v>
      </c>
    </row>
    <row r="140" spans="1:50" x14ac:dyDescent="0.2">
      <c r="A140">
        <f t="shared" si="78"/>
        <v>126</v>
      </c>
      <c r="C140" s="30">
        <f>IF(C$13&lt;=alternative_projection_initial_period,VLOOKUP(Data!B128,alternative_projection,3,TRUE),VLOOKUP(Data!B128,original_projection,3,TRUE))</f>
        <v>0.1</v>
      </c>
      <c r="D140" s="30">
        <f>IF(D$13&lt;=alternative_projection_initial_period,VLOOKUP(Data!C128,alternative_projection,3,TRUE),VLOOKUP(Data!C128,original_projection,3,TRUE))</f>
        <v>0.02</v>
      </c>
      <c r="E140" s="30">
        <f>IF(E$13&lt;=alternative_projection_initial_period,VLOOKUP(Data!D128,alternative_projection,3,TRUE),VLOOKUP(Data!D128,original_projection,3,TRUE))</f>
        <v>0</v>
      </c>
      <c r="F140" s="30">
        <f>IF(F$13&lt;=alternative_projection_initial_period,VLOOKUP(Data!E128,alternative_projection,3,TRUE),VLOOKUP(Data!E128,original_projection,3,TRUE))</f>
        <v>0</v>
      </c>
      <c r="G140" s="30">
        <f>IF(G$13&lt;=alternative_projection_initial_period,VLOOKUP(Data!F128,alternative_projection,3,TRUE),VLOOKUP(Data!F128,original_projection,3,TRUE))</f>
        <v>0.1</v>
      </c>
      <c r="H140" s="30">
        <f>IF(H$13&lt;=alternative_projection_initial_period,VLOOKUP(Data!G128,alternative_projection,3,TRUE),VLOOKUP(Data!G128,original_projection,3,TRUE))</f>
        <v>0</v>
      </c>
      <c r="I140" s="30">
        <f>IF(I$13&lt;=alternative_projection_initial_period,VLOOKUP(Data!H128,alternative_projection,3,TRUE),VLOOKUP(Data!H128,original_projection,3,TRUE))</f>
        <v>0.04</v>
      </c>
      <c r="J140" s="30">
        <f>IF(J$13&lt;=alternative_projection_initial_period,VLOOKUP(Data!I128,alternative_projection,3,TRUE),VLOOKUP(Data!I128,original_projection,3,TRUE))</f>
        <v>0.04</v>
      </c>
      <c r="K140" s="30">
        <f>IF(K$13&lt;=alternative_projection_initial_period,VLOOKUP(Data!J128,alternative_projection,3,TRUE),VLOOKUP(Data!J128,original_projection,3,TRUE))</f>
        <v>0</v>
      </c>
      <c r="L140" s="30">
        <f>IF(L$13&lt;=alternative_projection_initial_period,VLOOKUP(Data!K128,alternative_projection,3,TRUE),VLOOKUP(Data!K128,original_projection,3,TRUE))</f>
        <v>0</v>
      </c>
      <c r="M140" s="30">
        <f>IF(M$13&lt;=alternative_projection_initial_period,VLOOKUP(Data!L128,alternative_projection,3,TRUE),VLOOKUP(Data!L128,original_projection,3,TRUE))</f>
        <v>-0.02</v>
      </c>
      <c r="N140" s="30">
        <f>IF(N$13&lt;=alternative_projection_initial_period,VLOOKUP(Data!M128,alternative_projection,3,TRUE),VLOOKUP(Data!M128,original_projection,3,TRUE))</f>
        <v>-0.01</v>
      </c>
      <c r="O140" s="30">
        <f>IF(O$13&lt;=alternative_projection_initial_period,VLOOKUP(Data!N128,alternative_projection,3,TRUE),VLOOKUP(Data!N128,original_projection,3,TRUE))</f>
        <v>-0.01</v>
      </c>
      <c r="P140" s="30">
        <f>IF(P$13&lt;=alternative_projection_initial_period,VLOOKUP(Data!O128,alternative_projection,3,TRUE),VLOOKUP(Data!O128,original_projection,3,TRUE))</f>
        <v>0.04</v>
      </c>
      <c r="Q140" s="30">
        <f>IF(Q$13&lt;=alternative_projection_initial_period,VLOOKUP(Data!P128,alternative_projection,3,TRUE),VLOOKUP(Data!P128,original_projection,3,TRUE))</f>
        <v>0.02</v>
      </c>
      <c r="R140" s="30">
        <f>IF(R$13&lt;=alternative_projection_initial_period,VLOOKUP(Data!Q128,alternative_projection,3,TRUE),VLOOKUP(Data!Q128,original_projection,3,TRUE))</f>
        <v>0</v>
      </c>
      <c r="S140" s="30">
        <f>IF(S$13&lt;=alternative_projection_initial_period,VLOOKUP(Data!R128,alternative_projection,3,TRUE),VLOOKUP(Data!R128,original_projection,3,TRUE))</f>
        <v>0.02</v>
      </c>
      <c r="T140" s="30">
        <f>IF(T$13&lt;=alternative_projection_initial_period,VLOOKUP(Data!S128,alternative_projection,3,TRUE),VLOOKUP(Data!S128,original_projection,3,TRUE))</f>
        <v>0.04</v>
      </c>
      <c r="U140" s="30">
        <f>IF(U$13&lt;=alternative_projection_initial_period,VLOOKUP(Data!T128,alternative_projection,3,TRUE),VLOOKUP(Data!T128,original_projection,3,TRUE))</f>
        <v>0.04</v>
      </c>
      <c r="V140" s="30">
        <f>IF(V$13&lt;=alternative_projection_initial_period,VLOOKUP(Data!U128,alternative_projection,3,TRUE),VLOOKUP(Data!U128,original_projection,3,TRUE))</f>
        <v>0.04</v>
      </c>
      <c r="X140">
        <f t="shared" si="79"/>
        <v>126</v>
      </c>
      <c r="Z140" s="31">
        <f t="shared" si="110"/>
        <v>2500000</v>
      </c>
      <c r="AA140" s="28">
        <f t="shared" ref="AA140:AT140" si="141">Z140*(1+C140)*(1-$AA$9)</f>
        <v>2707537.4006070122</v>
      </c>
      <c r="AB140" s="28">
        <f t="shared" si="141"/>
        <v>2719045.0731634521</v>
      </c>
      <c r="AC140" s="28">
        <f t="shared" si="141"/>
        <v>2677060.4471004643</v>
      </c>
      <c r="AD140" s="28">
        <f t="shared" si="141"/>
        <v>2635724.1033491772</v>
      </c>
      <c r="AE140" s="28">
        <f t="shared" si="141"/>
        <v>2854528.6349997125</v>
      </c>
      <c r="AF140" s="28">
        <f t="shared" si="141"/>
        <v>2810452.0146783292</v>
      </c>
      <c r="AG140" s="28">
        <f t="shared" si="141"/>
        <v>2877738.2181989169</v>
      </c>
      <c r="AH140" s="28">
        <f t="shared" si="141"/>
        <v>2946635.3487734329</v>
      </c>
      <c r="AI140" s="28">
        <f t="shared" si="141"/>
        <v>2901136.5137290028</v>
      </c>
      <c r="AJ140" s="28">
        <f t="shared" si="141"/>
        <v>2856340.2237046962</v>
      </c>
      <c r="AK140" s="28">
        <f t="shared" si="141"/>
        <v>2755990.9181265063</v>
      </c>
      <c r="AL140" s="28">
        <f t="shared" si="141"/>
        <v>2686301.4551618788</v>
      </c>
      <c r="AM140" s="28">
        <f t="shared" si="141"/>
        <v>2618374.1972960983</v>
      </c>
      <c r="AN140" s="28">
        <f t="shared" si="141"/>
        <v>2681061.7857025792</v>
      </c>
      <c r="AO140" s="28">
        <f t="shared" si="141"/>
        <v>2692456.9306510962</v>
      </c>
      <c r="AP140" s="28">
        <f t="shared" si="141"/>
        <v>2650882.8506405107</v>
      </c>
      <c r="AQ140" s="28">
        <f t="shared" si="141"/>
        <v>2662149.7279969654</v>
      </c>
      <c r="AR140" s="28">
        <f t="shared" si="141"/>
        <v>2725885.3646364622</v>
      </c>
      <c r="AS140" s="28">
        <f t="shared" si="141"/>
        <v>2791146.9227277548</v>
      </c>
      <c r="AT140" s="28">
        <f t="shared" si="141"/>
        <v>2857970.9349925634</v>
      </c>
      <c r="AU140" s="19"/>
      <c r="AV140" s="27">
        <f t="shared" si="77"/>
        <v>189</v>
      </c>
      <c r="AW140" s="19"/>
      <c r="AX140" s="46">
        <f t="shared" si="112"/>
        <v>416436.41611765703</v>
      </c>
    </row>
    <row r="141" spans="1:50" x14ac:dyDescent="0.2">
      <c r="A141">
        <f t="shared" si="78"/>
        <v>127</v>
      </c>
      <c r="C141" s="30">
        <f>IF(C$13&lt;=alternative_projection_initial_period,VLOOKUP(Data!B129,alternative_projection,3,TRUE),VLOOKUP(Data!B129,original_projection,3,TRUE))</f>
        <v>0</v>
      </c>
      <c r="D141" s="30">
        <f>IF(D$13&lt;=alternative_projection_initial_period,VLOOKUP(Data!C129,alternative_projection,3,TRUE),VLOOKUP(Data!C129,original_projection,3,TRUE))</f>
        <v>0</v>
      </c>
      <c r="E141" s="30">
        <f>IF(E$13&lt;=alternative_projection_initial_period,VLOOKUP(Data!D129,alternative_projection,3,TRUE),VLOOKUP(Data!D129,original_projection,3,TRUE))</f>
        <v>-0.04</v>
      </c>
      <c r="F141" s="30">
        <f>IF(F$13&lt;=alternative_projection_initial_period,VLOOKUP(Data!E129,alternative_projection,3,TRUE),VLOOKUP(Data!E129,original_projection,3,TRUE))</f>
        <v>0.1</v>
      </c>
      <c r="G141" s="30">
        <f>IF(G$13&lt;=alternative_projection_initial_period,VLOOKUP(Data!F129,alternative_projection,3,TRUE),VLOOKUP(Data!F129,original_projection,3,TRUE))</f>
        <v>0</v>
      </c>
      <c r="H141" s="30">
        <f>IF(H$13&lt;=alternative_projection_initial_period,VLOOKUP(Data!G129,alternative_projection,3,TRUE),VLOOKUP(Data!G129,original_projection,3,TRUE))</f>
        <v>-0.01</v>
      </c>
      <c r="I141" s="30">
        <f>IF(I$13&lt;=alternative_projection_initial_period,VLOOKUP(Data!H129,alternative_projection,3,TRUE),VLOOKUP(Data!H129,original_projection,3,TRUE))</f>
        <v>-0.02</v>
      </c>
      <c r="J141" s="30">
        <f>IF(J$13&lt;=alternative_projection_initial_period,VLOOKUP(Data!I129,alternative_projection,3,TRUE),VLOOKUP(Data!I129,original_projection,3,TRUE))</f>
        <v>0.04</v>
      </c>
      <c r="K141" s="30">
        <f>IF(K$13&lt;=alternative_projection_initial_period,VLOOKUP(Data!J129,alternative_projection,3,TRUE),VLOOKUP(Data!J129,original_projection,3,TRUE))</f>
        <v>0.02</v>
      </c>
      <c r="L141" s="30">
        <f>IF(L$13&lt;=alternative_projection_initial_period,VLOOKUP(Data!K129,alternative_projection,3,TRUE),VLOOKUP(Data!K129,original_projection,3,TRUE))</f>
        <v>-0.02</v>
      </c>
      <c r="M141" s="30">
        <f>IF(M$13&lt;=alternative_projection_initial_period,VLOOKUP(Data!L129,alternative_projection,3,TRUE),VLOOKUP(Data!L129,original_projection,3,TRUE))</f>
        <v>-0.01</v>
      </c>
      <c r="N141" s="30">
        <f>IF(N$13&lt;=alternative_projection_initial_period,VLOOKUP(Data!M129,alternative_projection,3,TRUE),VLOOKUP(Data!M129,original_projection,3,TRUE))</f>
        <v>-0.02</v>
      </c>
      <c r="O141" s="30">
        <f>IF(O$13&lt;=alternative_projection_initial_period,VLOOKUP(Data!N129,alternative_projection,3,TRUE),VLOOKUP(Data!N129,original_projection,3,TRUE))</f>
        <v>-0.02</v>
      </c>
      <c r="P141" s="30">
        <f>IF(P$13&lt;=alternative_projection_initial_period,VLOOKUP(Data!O129,alternative_projection,3,TRUE),VLOOKUP(Data!O129,original_projection,3,TRUE))</f>
        <v>0</v>
      </c>
      <c r="Q141" s="30">
        <f>IF(Q$13&lt;=alternative_projection_initial_period,VLOOKUP(Data!P129,alternative_projection,3,TRUE),VLOOKUP(Data!P129,original_projection,3,TRUE))</f>
        <v>0</v>
      </c>
      <c r="R141" s="30">
        <f>IF(R$13&lt;=alternative_projection_initial_period,VLOOKUP(Data!Q129,alternative_projection,3,TRUE),VLOOKUP(Data!Q129,original_projection,3,TRUE))</f>
        <v>0.02</v>
      </c>
      <c r="S141" s="30">
        <f>IF(S$13&lt;=alternative_projection_initial_period,VLOOKUP(Data!R129,alternative_projection,3,TRUE),VLOOKUP(Data!R129,original_projection,3,TRUE))</f>
        <v>0.04</v>
      </c>
      <c r="T141" s="30">
        <f>IF(T$13&lt;=alternative_projection_initial_period,VLOOKUP(Data!S129,alternative_projection,3,TRUE),VLOOKUP(Data!S129,original_projection,3,TRUE))</f>
        <v>-0.01</v>
      </c>
      <c r="U141" s="30">
        <f>IF(U$13&lt;=alternative_projection_initial_period,VLOOKUP(Data!T129,alternative_projection,3,TRUE),VLOOKUP(Data!T129,original_projection,3,TRUE))</f>
        <v>0</v>
      </c>
      <c r="V141" s="30">
        <f>IF(V$13&lt;=alternative_projection_initial_period,VLOOKUP(Data!U129,alternative_projection,3,TRUE),VLOOKUP(Data!U129,original_projection,3,TRUE))</f>
        <v>-0.02</v>
      </c>
      <c r="X141">
        <f t="shared" si="79"/>
        <v>127</v>
      </c>
      <c r="Z141" s="31">
        <f t="shared" si="110"/>
        <v>2500000</v>
      </c>
      <c r="AA141" s="28">
        <f t="shared" ref="AA141:AT141" si="142">Z141*(1+C141)*(1-$AA$9)</f>
        <v>2461397.6369154658</v>
      </c>
      <c r="AB141" s="28">
        <f t="shared" si="142"/>
        <v>2423391.3308052155</v>
      </c>
      <c r="AC141" s="28">
        <f t="shared" si="142"/>
        <v>2290533.0028667068</v>
      </c>
      <c r="AD141" s="28">
        <f t="shared" si="142"/>
        <v>2480681.5090345191</v>
      </c>
      <c r="AE141" s="28">
        <f t="shared" si="142"/>
        <v>2442377.4417109829</v>
      </c>
      <c r="AF141" s="28">
        <f t="shared" si="142"/>
        <v>2380618.1771392897</v>
      </c>
      <c r="AG141" s="28">
        <f t="shared" si="142"/>
        <v>2296981.9985985914</v>
      </c>
      <c r="AH141" s="28">
        <f t="shared" si="142"/>
        <v>2351975.002369382</v>
      </c>
      <c r="AI141" s="28">
        <f t="shared" si="142"/>
        <v>2361971.4508698275</v>
      </c>
      <c r="AJ141" s="28">
        <f t="shared" si="142"/>
        <v>2278990.3714720528</v>
      </c>
      <c r="AK141" s="28">
        <f t="shared" si="142"/>
        <v>2221362.5998981865</v>
      </c>
      <c r="AL141" s="28">
        <f t="shared" si="142"/>
        <v>2143321.4084157422</v>
      </c>
      <c r="AM141" s="28">
        <f t="shared" si="142"/>
        <v>2068021.9699313354</v>
      </c>
      <c r="AN141" s="28">
        <f t="shared" si="142"/>
        <v>2036089.7559513021</v>
      </c>
      <c r="AO141" s="28">
        <f t="shared" si="142"/>
        <v>2004650.6055385291</v>
      </c>
      <c r="AP141" s="28">
        <f t="shared" si="142"/>
        <v>2013170.8434319869</v>
      </c>
      <c r="AQ141" s="28">
        <f t="shared" si="142"/>
        <v>2061369.0059999328</v>
      </c>
      <c r="AR141" s="28">
        <f t="shared" si="142"/>
        <v>2009244.124870891</v>
      </c>
      <c r="AS141" s="28">
        <f t="shared" si="142"/>
        <v>1978219.4963773976</v>
      </c>
      <c r="AT141" s="28">
        <f t="shared" si="142"/>
        <v>1908720.4391239043</v>
      </c>
      <c r="AU141" s="19"/>
      <c r="AV141" s="27">
        <f t="shared" si="77"/>
        <v>19</v>
      </c>
      <c r="AW141" s="19"/>
      <c r="AX141" s="46">
        <f t="shared" si="112"/>
        <v>334103.9408412184</v>
      </c>
    </row>
    <row r="142" spans="1:50" x14ac:dyDescent="0.2">
      <c r="A142">
        <f t="shared" si="78"/>
        <v>128</v>
      </c>
      <c r="C142" s="30">
        <f>IF(C$13&lt;=alternative_projection_initial_period,VLOOKUP(Data!B130,alternative_projection,3,TRUE),VLOOKUP(Data!B130,original_projection,3,TRUE))</f>
        <v>0.02</v>
      </c>
      <c r="D142" s="30">
        <f>IF(D$13&lt;=alternative_projection_initial_period,VLOOKUP(Data!C130,alternative_projection,3,TRUE),VLOOKUP(Data!C130,original_projection,3,TRUE))</f>
        <v>0.04</v>
      </c>
      <c r="E142" s="30">
        <f>IF(E$13&lt;=alternative_projection_initial_period,VLOOKUP(Data!D130,alternative_projection,3,TRUE),VLOOKUP(Data!D130,original_projection,3,TRUE))</f>
        <v>0.02</v>
      </c>
      <c r="F142" s="30">
        <f>IF(F$13&lt;=alternative_projection_initial_period,VLOOKUP(Data!E130,alternative_projection,3,TRUE),VLOOKUP(Data!E130,original_projection,3,TRUE))</f>
        <v>-0.04</v>
      </c>
      <c r="G142" s="30">
        <f>IF(G$13&lt;=alternative_projection_initial_period,VLOOKUP(Data!F130,alternative_projection,3,TRUE),VLOOKUP(Data!F130,original_projection,3,TRUE))</f>
        <v>0.02</v>
      </c>
      <c r="H142" s="30">
        <f>IF(H$13&lt;=alternative_projection_initial_period,VLOOKUP(Data!G130,alternative_projection,3,TRUE),VLOOKUP(Data!G130,original_projection,3,TRUE))</f>
        <v>0.02</v>
      </c>
      <c r="I142" s="30">
        <f>IF(I$13&lt;=alternative_projection_initial_period,VLOOKUP(Data!H130,alternative_projection,3,TRUE),VLOOKUP(Data!H130,original_projection,3,TRUE))</f>
        <v>0</v>
      </c>
      <c r="J142" s="30">
        <f>IF(J$13&lt;=alternative_projection_initial_period,VLOOKUP(Data!I130,alternative_projection,3,TRUE),VLOOKUP(Data!I130,original_projection,3,TRUE))</f>
        <v>0.02</v>
      </c>
      <c r="K142" s="30">
        <f>IF(K$13&lt;=alternative_projection_initial_period,VLOOKUP(Data!J130,alternative_projection,3,TRUE),VLOOKUP(Data!J130,original_projection,3,TRUE))</f>
        <v>-0.02</v>
      </c>
      <c r="L142" s="30">
        <f>IF(L$13&lt;=alternative_projection_initial_period,VLOOKUP(Data!K130,alternative_projection,3,TRUE),VLOOKUP(Data!K130,original_projection,3,TRUE))</f>
        <v>-0.01</v>
      </c>
      <c r="M142" s="30">
        <f>IF(M$13&lt;=alternative_projection_initial_period,VLOOKUP(Data!L130,alternative_projection,3,TRUE),VLOOKUP(Data!L130,original_projection,3,TRUE))</f>
        <v>-0.01</v>
      </c>
      <c r="N142" s="30">
        <f>IF(N$13&lt;=alternative_projection_initial_period,VLOOKUP(Data!M130,alternative_projection,3,TRUE),VLOOKUP(Data!M130,original_projection,3,TRUE))</f>
        <v>0.02</v>
      </c>
      <c r="O142" s="30">
        <f>IF(O$13&lt;=alternative_projection_initial_period,VLOOKUP(Data!N130,alternative_projection,3,TRUE),VLOOKUP(Data!N130,original_projection,3,TRUE))</f>
        <v>-0.02</v>
      </c>
      <c r="P142" s="30">
        <f>IF(P$13&lt;=alternative_projection_initial_period,VLOOKUP(Data!O130,alternative_projection,3,TRUE),VLOOKUP(Data!O130,original_projection,3,TRUE))</f>
        <v>0.02</v>
      </c>
      <c r="Q142" s="30">
        <f>IF(Q$13&lt;=alternative_projection_initial_period,VLOOKUP(Data!P130,alternative_projection,3,TRUE),VLOOKUP(Data!P130,original_projection,3,TRUE))</f>
        <v>0.02</v>
      </c>
      <c r="R142" s="30">
        <f>IF(R$13&lt;=alternative_projection_initial_period,VLOOKUP(Data!Q130,alternative_projection,3,TRUE),VLOOKUP(Data!Q130,original_projection,3,TRUE))</f>
        <v>0</v>
      </c>
      <c r="S142" s="30">
        <f>IF(S$13&lt;=alternative_projection_initial_period,VLOOKUP(Data!R130,alternative_projection,3,TRUE),VLOOKUP(Data!R130,original_projection,3,TRUE))</f>
        <v>0.02</v>
      </c>
      <c r="T142" s="30">
        <f>IF(T$13&lt;=alternative_projection_initial_period,VLOOKUP(Data!S130,alternative_projection,3,TRUE),VLOOKUP(Data!S130,original_projection,3,TRUE))</f>
        <v>-0.02</v>
      </c>
      <c r="U142" s="30">
        <f>IF(U$13&lt;=alternative_projection_initial_period,VLOOKUP(Data!T130,alternative_projection,3,TRUE),VLOOKUP(Data!T130,original_projection,3,TRUE))</f>
        <v>0.02</v>
      </c>
      <c r="V142" s="30">
        <f>IF(V$13&lt;=alternative_projection_initial_period,VLOOKUP(Data!U130,alternative_projection,3,TRUE),VLOOKUP(Data!U130,original_projection,3,TRUE))</f>
        <v>-0.01</v>
      </c>
      <c r="X142">
        <f t="shared" si="79"/>
        <v>128</v>
      </c>
      <c r="Z142" s="31">
        <f t="shared" si="110"/>
        <v>2500000</v>
      </c>
      <c r="AA142" s="28">
        <f t="shared" ref="AA142:AT142" si="143">Z142*(1+C142)*(1-$AA$9)</f>
        <v>2510625.5896537751</v>
      </c>
      <c r="AB142" s="28">
        <f t="shared" si="143"/>
        <v>2570733.5237181731</v>
      </c>
      <c r="AC142" s="28">
        <f t="shared" si="143"/>
        <v>2581659.7475310662</v>
      </c>
      <c r="AD142" s="28">
        <f t="shared" si="143"/>
        <v>2440124.6215268136</v>
      </c>
      <c r="AE142" s="28">
        <f t="shared" si="143"/>
        <v>2450495.7266997807</v>
      </c>
      <c r="AF142" s="28">
        <f t="shared" si="143"/>
        <v>2460910.9115158771</v>
      </c>
      <c r="AG142" s="28">
        <f t="shared" si="143"/>
        <v>2422912.1209058659</v>
      </c>
      <c r="AH142" s="28">
        <f t="shared" si="143"/>
        <v>2433210.0688914275</v>
      </c>
      <c r="AI142" s="28">
        <f t="shared" si="143"/>
        <v>2347726.2253658045</v>
      </c>
      <c r="AJ142" s="28">
        <f t="shared" si="143"/>
        <v>2288360.3621629835</v>
      </c>
      <c r="AK142" s="28">
        <f t="shared" si="143"/>
        <v>2230495.6559842387</v>
      </c>
      <c r="AL142" s="28">
        <f t="shared" si="143"/>
        <v>2239975.7886102456</v>
      </c>
      <c r="AM142" s="28">
        <f t="shared" si="143"/>
        <v>2161280.6762305815</v>
      </c>
      <c r="AN142" s="28">
        <f t="shared" si="143"/>
        <v>2170466.6288674856</v>
      </c>
      <c r="AO142" s="28">
        <f t="shared" si="143"/>
        <v>2179691.623969709</v>
      </c>
      <c r="AP142" s="28">
        <f t="shared" si="143"/>
        <v>2146035.1249773903</v>
      </c>
      <c r="AQ142" s="28">
        <f t="shared" si="143"/>
        <v>2155156.2804256296</v>
      </c>
      <c r="AR142" s="28">
        <f t="shared" si="143"/>
        <v>2079441.0577226824</v>
      </c>
      <c r="AS142" s="28">
        <f t="shared" si="143"/>
        <v>2088279.1726781116</v>
      </c>
      <c r="AT142" s="28">
        <f t="shared" si="143"/>
        <v>2035473.8266564764</v>
      </c>
      <c r="AU142" s="19"/>
      <c r="AV142" s="27">
        <f t="shared" si="77"/>
        <v>52</v>
      </c>
      <c r="AW142" s="19"/>
      <c r="AX142" s="46">
        <f t="shared" si="112"/>
        <v>347554.56977904879</v>
      </c>
    </row>
    <row r="143" spans="1:50" x14ac:dyDescent="0.2">
      <c r="A143">
        <f t="shared" si="78"/>
        <v>129</v>
      </c>
      <c r="C143" s="30">
        <f>IF(C$13&lt;=alternative_projection_initial_period,VLOOKUP(Data!B131,alternative_projection,3,TRUE),VLOOKUP(Data!B131,original_projection,3,TRUE))</f>
        <v>0</v>
      </c>
      <c r="D143" s="30">
        <f>IF(D$13&lt;=alternative_projection_initial_period,VLOOKUP(Data!C131,alternative_projection,3,TRUE),VLOOKUP(Data!C131,original_projection,3,TRUE))</f>
        <v>0.04</v>
      </c>
      <c r="E143" s="30">
        <f>IF(E$13&lt;=alternative_projection_initial_period,VLOOKUP(Data!D131,alternative_projection,3,TRUE),VLOOKUP(Data!D131,original_projection,3,TRUE))</f>
        <v>0</v>
      </c>
      <c r="F143" s="30">
        <f>IF(F$13&lt;=alternative_projection_initial_period,VLOOKUP(Data!E131,alternative_projection,3,TRUE),VLOOKUP(Data!E131,original_projection,3,TRUE))</f>
        <v>-0.04</v>
      </c>
      <c r="G143" s="30">
        <f>IF(G$13&lt;=alternative_projection_initial_period,VLOOKUP(Data!F131,alternative_projection,3,TRUE),VLOOKUP(Data!F131,original_projection,3,TRUE))</f>
        <v>0.1</v>
      </c>
      <c r="H143" s="30">
        <f>IF(H$13&lt;=alternative_projection_initial_period,VLOOKUP(Data!G131,alternative_projection,3,TRUE),VLOOKUP(Data!G131,original_projection,3,TRUE))</f>
        <v>0.02</v>
      </c>
      <c r="I143" s="30">
        <f>IF(I$13&lt;=alternative_projection_initial_period,VLOOKUP(Data!H131,alternative_projection,3,TRUE),VLOOKUP(Data!H131,original_projection,3,TRUE))</f>
        <v>-0.02</v>
      </c>
      <c r="J143" s="30">
        <f>IF(J$13&lt;=alternative_projection_initial_period,VLOOKUP(Data!I131,alternative_projection,3,TRUE),VLOOKUP(Data!I131,original_projection,3,TRUE))</f>
        <v>-0.01</v>
      </c>
      <c r="K143" s="30">
        <f>IF(K$13&lt;=alternative_projection_initial_period,VLOOKUP(Data!J131,alternative_projection,3,TRUE),VLOOKUP(Data!J131,original_projection,3,TRUE))</f>
        <v>0.02</v>
      </c>
      <c r="L143" s="30">
        <f>IF(L$13&lt;=alternative_projection_initial_period,VLOOKUP(Data!K131,alternative_projection,3,TRUE),VLOOKUP(Data!K131,original_projection,3,TRUE))</f>
        <v>-0.01</v>
      </c>
      <c r="M143" s="30">
        <f>IF(M$13&lt;=alternative_projection_initial_period,VLOOKUP(Data!L131,alternative_projection,3,TRUE),VLOOKUP(Data!L131,original_projection,3,TRUE))</f>
        <v>0.02</v>
      </c>
      <c r="N143" s="30">
        <f>IF(N$13&lt;=alternative_projection_initial_period,VLOOKUP(Data!M131,alternative_projection,3,TRUE),VLOOKUP(Data!M131,original_projection,3,TRUE))</f>
        <v>0.04</v>
      </c>
      <c r="O143" s="30">
        <f>IF(O$13&lt;=alternative_projection_initial_period,VLOOKUP(Data!N131,alternative_projection,3,TRUE),VLOOKUP(Data!N131,original_projection,3,TRUE))</f>
        <v>0.04</v>
      </c>
      <c r="P143" s="30">
        <f>IF(P$13&lt;=alternative_projection_initial_period,VLOOKUP(Data!O131,alternative_projection,3,TRUE),VLOOKUP(Data!O131,original_projection,3,TRUE))</f>
        <v>0.02</v>
      </c>
      <c r="Q143" s="30">
        <f>IF(Q$13&lt;=alternative_projection_initial_period,VLOOKUP(Data!P131,alternative_projection,3,TRUE),VLOOKUP(Data!P131,original_projection,3,TRUE))</f>
        <v>-0.01</v>
      </c>
      <c r="R143" s="30">
        <f>IF(R$13&lt;=alternative_projection_initial_period,VLOOKUP(Data!Q131,alternative_projection,3,TRUE),VLOOKUP(Data!Q131,original_projection,3,TRUE))</f>
        <v>0</v>
      </c>
      <c r="S143" s="30">
        <f>IF(S$13&lt;=alternative_projection_initial_period,VLOOKUP(Data!R131,alternative_projection,3,TRUE),VLOOKUP(Data!R131,original_projection,3,TRUE))</f>
        <v>0.04</v>
      </c>
      <c r="T143" s="30">
        <f>IF(T$13&lt;=alternative_projection_initial_period,VLOOKUP(Data!S131,alternative_projection,3,TRUE),VLOOKUP(Data!S131,original_projection,3,TRUE))</f>
        <v>0.02</v>
      </c>
      <c r="U143" s="30">
        <f>IF(U$13&lt;=alternative_projection_initial_period,VLOOKUP(Data!T131,alternative_projection,3,TRUE),VLOOKUP(Data!T131,original_projection,3,TRUE))</f>
        <v>-0.01</v>
      </c>
      <c r="V143" s="30">
        <f>IF(V$13&lt;=alternative_projection_initial_period,VLOOKUP(Data!U131,alternative_projection,3,TRUE),VLOOKUP(Data!U131,original_projection,3,TRUE))</f>
        <v>-0.02</v>
      </c>
      <c r="X143">
        <f t="shared" si="79"/>
        <v>129</v>
      </c>
      <c r="Z143" s="31">
        <f t="shared" ref="Z143:Z174" si="144">initial_value</f>
        <v>2500000</v>
      </c>
      <c r="AA143" s="28">
        <f t="shared" ref="AA143:AT143" si="145">Z143*(1+C143)*(1-$AA$9)</f>
        <v>2461397.6369154658</v>
      </c>
      <c r="AB143" s="28">
        <f t="shared" si="145"/>
        <v>2520326.9840374244</v>
      </c>
      <c r="AC143" s="28">
        <f t="shared" si="145"/>
        <v>2481410.7531055999</v>
      </c>
      <c r="AD143" s="28">
        <f t="shared" si="145"/>
        <v>2345371.608541728</v>
      </c>
      <c r="AE143" s="28">
        <f t="shared" si="145"/>
        <v>2540072.539379423</v>
      </c>
      <c r="AF143" s="28">
        <f t="shared" si="145"/>
        <v>2550868.4467771305</v>
      </c>
      <c r="AG143" s="28">
        <f t="shared" si="145"/>
        <v>2461251.0142559456</v>
      </c>
      <c r="AH143" s="28">
        <f t="shared" si="145"/>
        <v>2399014.5024167695</v>
      </c>
      <c r="AI143" s="28">
        <f t="shared" si="145"/>
        <v>2409210.8798872237</v>
      </c>
      <c r="AJ143" s="28">
        <f t="shared" si="145"/>
        <v>2348290.2827678351</v>
      </c>
      <c r="AK143" s="28">
        <f t="shared" si="145"/>
        <v>2358271.0703408909</v>
      </c>
      <c r="AL143" s="28">
        <f t="shared" si="145"/>
        <v>2414731.4213331607</v>
      </c>
      <c r="AM143" s="28">
        <f t="shared" si="145"/>
        <v>2472543.513130066</v>
      </c>
      <c r="AN143" s="28">
        <f t="shared" si="145"/>
        <v>2483052.4062387156</v>
      </c>
      <c r="AO143" s="28">
        <f t="shared" si="145"/>
        <v>2420264.6127210814</v>
      </c>
      <c r="AP143" s="28">
        <f t="shared" si="145"/>
        <v>2382893.439384718</v>
      </c>
      <c r="AQ143" s="28">
        <f t="shared" si="145"/>
        <v>2439943.2847807314</v>
      </c>
      <c r="AR143" s="28">
        <f t="shared" si="145"/>
        <v>2450313.6192297572</v>
      </c>
      <c r="AS143" s="28">
        <f t="shared" si="145"/>
        <v>2388353.6762212673</v>
      </c>
      <c r="AT143" s="28">
        <f t="shared" si="145"/>
        <v>2304445.7331496021</v>
      </c>
      <c r="AU143" s="19"/>
      <c r="AV143" s="27">
        <f t="shared" si="77"/>
        <v>126</v>
      </c>
      <c r="AW143" s="19"/>
      <c r="AX143" s="46">
        <f t="shared" ref="AX143:AX174" si="146">SUM(AA143:AT143)*amc/(1-amc)</f>
        <v>367496.42890136928</v>
      </c>
    </row>
    <row r="144" spans="1:50" x14ac:dyDescent="0.2">
      <c r="A144">
        <f t="shared" si="78"/>
        <v>130</v>
      </c>
      <c r="C144" s="30">
        <f>IF(C$13&lt;=alternative_projection_initial_period,VLOOKUP(Data!B132,alternative_projection,3,TRUE),VLOOKUP(Data!B132,original_projection,3,TRUE))</f>
        <v>0.02</v>
      </c>
      <c r="D144" s="30">
        <f>IF(D$13&lt;=alternative_projection_initial_period,VLOOKUP(Data!C132,alternative_projection,3,TRUE),VLOOKUP(Data!C132,original_projection,3,TRUE))</f>
        <v>0.04</v>
      </c>
      <c r="E144" s="30">
        <f>IF(E$13&lt;=alternative_projection_initial_period,VLOOKUP(Data!D132,alternative_projection,3,TRUE),VLOOKUP(Data!D132,original_projection,3,TRUE))</f>
        <v>0.1</v>
      </c>
      <c r="F144" s="30">
        <f>IF(F$13&lt;=alternative_projection_initial_period,VLOOKUP(Data!E132,alternative_projection,3,TRUE),VLOOKUP(Data!E132,original_projection,3,TRUE))</f>
        <v>0.02</v>
      </c>
      <c r="G144" s="30">
        <f>IF(G$13&lt;=alternative_projection_initial_period,VLOOKUP(Data!F132,alternative_projection,3,TRUE),VLOOKUP(Data!F132,original_projection,3,TRUE))</f>
        <v>0.1</v>
      </c>
      <c r="H144" s="30">
        <f>IF(H$13&lt;=alternative_projection_initial_period,VLOOKUP(Data!G132,alternative_projection,3,TRUE),VLOOKUP(Data!G132,original_projection,3,TRUE))</f>
        <v>-0.02</v>
      </c>
      <c r="I144" s="30">
        <f>IF(I$13&lt;=alternative_projection_initial_period,VLOOKUP(Data!H132,alternative_projection,3,TRUE),VLOOKUP(Data!H132,original_projection,3,TRUE))</f>
        <v>0.02</v>
      </c>
      <c r="J144" s="30">
        <f>IF(J$13&lt;=alternative_projection_initial_period,VLOOKUP(Data!I132,alternative_projection,3,TRUE),VLOOKUP(Data!I132,original_projection,3,TRUE))</f>
        <v>0.04</v>
      </c>
      <c r="K144" s="30">
        <f>IF(K$13&lt;=alternative_projection_initial_period,VLOOKUP(Data!J132,alternative_projection,3,TRUE),VLOOKUP(Data!J132,original_projection,3,TRUE))</f>
        <v>0.04</v>
      </c>
      <c r="L144" s="30">
        <f>IF(L$13&lt;=alternative_projection_initial_period,VLOOKUP(Data!K132,alternative_projection,3,TRUE),VLOOKUP(Data!K132,original_projection,3,TRUE))</f>
        <v>0.02</v>
      </c>
      <c r="M144" s="30">
        <f>IF(M$13&lt;=alternative_projection_initial_period,VLOOKUP(Data!L132,alternative_projection,3,TRUE),VLOOKUP(Data!L132,original_projection,3,TRUE))</f>
        <v>-0.01</v>
      </c>
      <c r="N144" s="30">
        <f>IF(N$13&lt;=alternative_projection_initial_period,VLOOKUP(Data!M132,alternative_projection,3,TRUE),VLOOKUP(Data!M132,original_projection,3,TRUE))</f>
        <v>-0.02</v>
      </c>
      <c r="O144" s="30">
        <f>IF(O$13&lt;=alternative_projection_initial_period,VLOOKUP(Data!N132,alternative_projection,3,TRUE),VLOOKUP(Data!N132,original_projection,3,TRUE))</f>
        <v>0</v>
      </c>
      <c r="P144" s="30">
        <f>IF(P$13&lt;=alternative_projection_initial_period,VLOOKUP(Data!O132,alternative_projection,3,TRUE),VLOOKUP(Data!O132,original_projection,3,TRUE))</f>
        <v>-0.01</v>
      </c>
      <c r="Q144" s="30">
        <f>IF(Q$13&lt;=alternative_projection_initial_period,VLOOKUP(Data!P132,alternative_projection,3,TRUE),VLOOKUP(Data!P132,original_projection,3,TRUE))</f>
        <v>0</v>
      </c>
      <c r="R144" s="30">
        <f>IF(R$13&lt;=alternative_projection_initial_period,VLOOKUP(Data!Q132,alternative_projection,3,TRUE),VLOOKUP(Data!Q132,original_projection,3,TRUE))</f>
        <v>0</v>
      </c>
      <c r="S144" s="30">
        <f>IF(S$13&lt;=alternative_projection_initial_period,VLOOKUP(Data!R132,alternative_projection,3,TRUE),VLOOKUP(Data!R132,original_projection,3,TRUE))</f>
        <v>-0.01</v>
      </c>
      <c r="T144" s="30">
        <f>IF(T$13&lt;=alternative_projection_initial_period,VLOOKUP(Data!S132,alternative_projection,3,TRUE),VLOOKUP(Data!S132,original_projection,3,TRUE))</f>
        <v>-0.02</v>
      </c>
      <c r="U144" s="30">
        <f>IF(U$13&lt;=alternative_projection_initial_period,VLOOKUP(Data!T132,alternative_projection,3,TRUE),VLOOKUP(Data!T132,original_projection,3,TRUE))</f>
        <v>-0.02</v>
      </c>
      <c r="V144" s="30">
        <f>IF(V$13&lt;=alternative_projection_initial_period,VLOOKUP(Data!U132,alternative_projection,3,TRUE),VLOOKUP(Data!U132,original_projection,3,TRUE))</f>
        <v>0</v>
      </c>
      <c r="X144">
        <f t="shared" si="79"/>
        <v>130</v>
      </c>
      <c r="Z144" s="31">
        <f t="shared" si="144"/>
        <v>2500000</v>
      </c>
      <c r="AA144" s="28">
        <f t="shared" ref="AA144:AT144" si="147">Z144*(1+C144)*(1-$AA$9)</f>
        <v>2510625.5896537751</v>
      </c>
      <c r="AB144" s="28">
        <f t="shared" si="147"/>
        <v>2570733.5237181731</v>
      </c>
      <c r="AC144" s="28">
        <f t="shared" si="147"/>
        <v>2784142.8649844835</v>
      </c>
      <c r="AD144" s="28">
        <f t="shared" si="147"/>
        <v>2795976.1288328078</v>
      </c>
      <c r="AE144" s="28">
        <f t="shared" si="147"/>
        <v>3028083.9760076953</v>
      </c>
      <c r="AF144" s="28">
        <f t="shared" si="147"/>
        <v>2921700.9472273565</v>
      </c>
      <c r="AG144" s="28">
        <f t="shared" si="147"/>
        <v>2934118.8653698699</v>
      </c>
      <c r="AH144" s="28">
        <f t="shared" si="147"/>
        <v>3004365.8285266021</v>
      </c>
      <c r="AI144" s="28">
        <f t="shared" si="147"/>
        <v>3076294.6035182211</v>
      </c>
      <c r="AJ144" s="28">
        <f t="shared" si="147"/>
        <v>3089369.5811626641</v>
      </c>
      <c r="AK144" s="28">
        <f t="shared" si="147"/>
        <v>3011250.1267063925</v>
      </c>
      <c r="AL144" s="28">
        <f t="shared" si="147"/>
        <v>2905458.5068463124</v>
      </c>
      <c r="AM144" s="28">
        <f t="shared" si="147"/>
        <v>2860595.4811629807</v>
      </c>
      <c r="AN144" s="28">
        <f t="shared" si="147"/>
        <v>2788260.9311722256</v>
      </c>
      <c r="AO144" s="28">
        <f t="shared" si="147"/>
        <v>2745207.546836413</v>
      </c>
      <c r="AP144" s="28">
        <f t="shared" si="147"/>
        <v>2702818.9474502602</v>
      </c>
      <c r="AQ144" s="28">
        <f t="shared" si="147"/>
        <v>2634474.019424709</v>
      </c>
      <c r="AR144" s="28">
        <f t="shared" si="147"/>
        <v>2541919.3453634498</v>
      </c>
      <c r="AS144" s="28">
        <f t="shared" si="147"/>
        <v>2452616.3138036625</v>
      </c>
      <c r="AT144" s="28">
        <f t="shared" si="147"/>
        <v>2414745.5996226622</v>
      </c>
      <c r="AU144" s="19"/>
      <c r="AV144" s="27">
        <f t="shared" ref="AV144:AV207" si="148">RANK(AT144,$AT$15:$AT$214,1)</f>
        <v>148</v>
      </c>
      <c r="AW144" s="19"/>
      <c r="AX144" s="46">
        <f t="shared" si="146"/>
        <v>421456.61506844359</v>
      </c>
    </row>
    <row r="145" spans="1:50" x14ac:dyDescent="0.2">
      <c r="A145">
        <f t="shared" ref="A145:A208" si="149">A144+1</f>
        <v>131</v>
      </c>
      <c r="C145" s="30">
        <f>IF(C$13&lt;=alternative_projection_initial_period,VLOOKUP(Data!B133,alternative_projection,3,TRUE),VLOOKUP(Data!B133,original_projection,3,TRUE))</f>
        <v>-0.04</v>
      </c>
      <c r="D145" s="30">
        <f>IF(D$13&lt;=alternative_projection_initial_period,VLOOKUP(Data!C133,alternative_projection,3,TRUE),VLOOKUP(Data!C133,original_projection,3,TRUE))</f>
        <v>0.1</v>
      </c>
      <c r="E145" s="30">
        <f>IF(E$13&lt;=alternative_projection_initial_period,VLOOKUP(Data!D133,alternative_projection,3,TRUE),VLOOKUP(Data!D133,original_projection,3,TRUE))</f>
        <v>-0.04</v>
      </c>
      <c r="F145" s="30">
        <f>IF(F$13&lt;=alternative_projection_initial_period,VLOOKUP(Data!E133,alternative_projection,3,TRUE),VLOOKUP(Data!E133,original_projection,3,TRUE))</f>
        <v>-0.04</v>
      </c>
      <c r="G145" s="30">
        <f>IF(G$13&lt;=alternative_projection_initial_period,VLOOKUP(Data!F133,alternative_projection,3,TRUE),VLOOKUP(Data!F133,original_projection,3,TRUE))</f>
        <v>0.02</v>
      </c>
      <c r="H145" s="30">
        <f>IF(H$13&lt;=alternative_projection_initial_period,VLOOKUP(Data!G133,alternative_projection,3,TRUE),VLOOKUP(Data!G133,original_projection,3,TRUE))</f>
        <v>0.04</v>
      </c>
      <c r="I145" s="30">
        <f>IF(I$13&lt;=alternative_projection_initial_period,VLOOKUP(Data!H133,alternative_projection,3,TRUE),VLOOKUP(Data!H133,original_projection,3,TRUE))</f>
        <v>0.04</v>
      </c>
      <c r="J145" s="30">
        <f>IF(J$13&lt;=alternative_projection_initial_period,VLOOKUP(Data!I133,alternative_projection,3,TRUE),VLOOKUP(Data!I133,original_projection,3,TRUE))</f>
        <v>0</v>
      </c>
      <c r="K145" s="30">
        <f>IF(K$13&lt;=alternative_projection_initial_period,VLOOKUP(Data!J133,alternative_projection,3,TRUE),VLOOKUP(Data!J133,original_projection,3,TRUE))</f>
        <v>-0.02</v>
      </c>
      <c r="L145" s="30">
        <f>IF(L$13&lt;=alternative_projection_initial_period,VLOOKUP(Data!K133,alternative_projection,3,TRUE),VLOOKUP(Data!K133,original_projection,3,TRUE))</f>
        <v>-0.01</v>
      </c>
      <c r="M145" s="30">
        <f>IF(M$13&lt;=alternative_projection_initial_period,VLOOKUP(Data!L133,alternative_projection,3,TRUE),VLOOKUP(Data!L133,original_projection,3,TRUE))</f>
        <v>-0.01</v>
      </c>
      <c r="N145" s="30">
        <f>IF(N$13&lt;=alternative_projection_initial_period,VLOOKUP(Data!M133,alternative_projection,3,TRUE),VLOOKUP(Data!M133,original_projection,3,TRUE))</f>
        <v>-0.02</v>
      </c>
      <c r="O145" s="30">
        <f>IF(O$13&lt;=alternative_projection_initial_period,VLOOKUP(Data!N133,alternative_projection,3,TRUE),VLOOKUP(Data!N133,original_projection,3,TRUE))</f>
        <v>-0.01</v>
      </c>
      <c r="P145" s="30">
        <f>IF(P$13&lt;=alternative_projection_initial_period,VLOOKUP(Data!O133,alternative_projection,3,TRUE),VLOOKUP(Data!O133,original_projection,3,TRUE))</f>
        <v>-0.02</v>
      </c>
      <c r="Q145" s="30">
        <f>IF(Q$13&lt;=alternative_projection_initial_period,VLOOKUP(Data!P133,alternative_projection,3,TRUE),VLOOKUP(Data!P133,original_projection,3,TRUE))</f>
        <v>0.02</v>
      </c>
      <c r="R145" s="30">
        <f>IF(R$13&lt;=alternative_projection_initial_period,VLOOKUP(Data!Q133,alternative_projection,3,TRUE),VLOOKUP(Data!Q133,original_projection,3,TRUE))</f>
        <v>-0.02</v>
      </c>
      <c r="S145" s="30">
        <f>IF(S$13&lt;=alternative_projection_initial_period,VLOOKUP(Data!R133,alternative_projection,3,TRUE),VLOOKUP(Data!R133,original_projection,3,TRUE))</f>
        <v>0</v>
      </c>
      <c r="T145" s="30">
        <f>IF(T$13&lt;=alternative_projection_initial_period,VLOOKUP(Data!S133,alternative_projection,3,TRUE),VLOOKUP(Data!S133,original_projection,3,TRUE))</f>
        <v>0.04</v>
      </c>
      <c r="U145" s="30">
        <f>IF(U$13&lt;=alternative_projection_initial_period,VLOOKUP(Data!T133,alternative_projection,3,TRUE),VLOOKUP(Data!T133,original_projection,3,TRUE))</f>
        <v>0.02</v>
      </c>
      <c r="V145" s="30">
        <f>IF(V$13&lt;=alternative_projection_initial_period,VLOOKUP(Data!U133,alternative_projection,3,TRUE),VLOOKUP(Data!U133,original_projection,3,TRUE))</f>
        <v>0.02</v>
      </c>
      <c r="X145">
        <f t="shared" ref="X145:X208" si="150">X144+1</f>
        <v>131</v>
      </c>
      <c r="Z145" s="31">
        <f t="shared" si="144"/>
        <v>2500000</v>
      </c>
      <c r="AA145" s="28">
        <f t="shared" ref="AA145:AT145" si="151">Z145*(1+C145)*(1-$AA$9)</f>
        <v>2362941.7314388473</v>
      </c>
      <c r="AB145" s="28">
        <f t="shared" si="151"/>
        <v>2559101.2453303081</v>
      </c>
      <c r="AC145" s="28">
        <f t="shared" si="151"/>
        <v>2418802.8510272433</v>
      </c>
      <c r="AD145" s="28">
        <f t="shared" si="151"/>
        <v>2286196.0787262134</v>
      </c>
      <c r="AE145" s="28">
        <f t="shared" si="151"/>
        <v>2295912.9512864589</v>
      </c>
      <c r="AF145" s="28">
        <f t="shared" si="151"/>
        <v>2350880.3605498029</v>
      </c>
      <c r="AG145" s="28">
        <f t="shared" si="151"/>
        <v>2407163.7674773573</v>
      </c>
      <c r="AH145" s="28">
        <f t="shared" si="151"/>
        <v>2369994.8835749188</v>
      </c>
      <c r="AI145" s="28">
        <f t="shared" si="151"/>
        <v>2286731.9239257555</v>
      </c>
      <c r="AJ145" s="28">
        <f t="shared" si="151"/>
        <v>2228908.3953087647</v>
      </c>
      <c r="AK145" s="28">
        <f t="shared" si="151"/>
        <v>2172547.0234171585</v>
      </c>
      <c r="AL145" s="28">
        <f t="shared" si="151"/>
        <v>2096220.8269344752</v>
      </c>
      <c r="AM145" s="28">
        <f t="shared" si="151"/>
        <v>2043214.6639883223</v>
      </c>
      <c r="AN145" s="28">
        <f t="shared" si="151"/>
        <v>1971432.1882955383</v>
      </c>
      <c r="AO145" s="28">
        <f t="shared" si="151"/>
        <v>1979811.2400807673</v>
      </c>
      <c r="AP145" s="28">
        <f t="shared" si="151"/>
        <v>1910256.2614864036</v>
      </c>
      <c r="AQ145" s="28">
        <f t="shared" si="151"/>
        <v>1880760.0991702424</v>
      </c>
      <c r="AR145" s="28">
        <f t="shared" si="151"/>
        <v>1925788.1609002533</v>
      </c>
      <c r="AS145" s="28">
        <f t="shared" si="151"/>
        <v>1933973.2148033832</v>
      </c>
      <c r="AT145" s="28">
        <f t="shared" si="151"/>
        <v>1942193.0571161404</v>
      </c>
      <c r="AU145" s="19"/>
      <c r="AV145" s="27">
        <f t="shared" si="148"/>
        <v>25</v>
      </c>
      <c r="AW145" s="19"/>
      <c r="AX145" s="46">
        <f t="shared" si="146"/>
        <v>328132.22361338808</v>
      </c>
    </row>
    <row r="146" spans="1:50" x14ac:dyDescent="0.2">
      <c r="A146">
        <f t="shared" si="149"/>
        <v>132</v>
      </c>
      <c r="C146" s="30">
        <f>IF(C$13&lt;=alternative_projection_initial_period,VLOOKUP(Data!B134,alternative_projection,3,TRUE),VLOOKUP(Data!B134,original_projection,3,TRUE))</f>
        <v>0</v>
      </c>
      <c r="D146" s="30">
        <f>IF(D$13&lt;=alternative_projection_initial_period,VLOOKUP(Data!C134,alternative_projection,3,TRUE),VLOOKUP(Data!C134,original_projection,3,TRUE))</f>
        <v>0.1</v>
      </c>
      <c r="E146" s="30">
        <f>IF(E$13&lt;=alternative_projection_initial_period,VLOOKUP(Data!D134,alternative_projection,3,TRUE),VLOOKUP(Data!D134,original_projection,3,TRUE))</f>
        <v>0.04</v>
      </c>
      <c r="F146" s="30">
        <f>IF(F$13&lt;=alternative_projection_initial_period,VLOOKUP(Data!E134,alternative_projection,3,TRUE),VLOOKUP(Data!E134,original_projection,3,TRUE))</f>
        <v>-0.04</v>
      </c>
      <c r="G146" s="30">
        <f>IF(G$13&lt;=alternative_projection_initial_period,VLOOKUP(Data!F134,alternative_projection,3,TRUE),VLOOKUP(Data!F134,original_projection,3,TRUE))</f>
        <v>0</v>
      </c>
      <c r="H146" s="30">
        <f>IF(H$13&lt;=alternative_projection_initial_period,VLOOKUP(Data!G134,alternative_projection,3,TRUE),VLOOKUP(Data!G134,original_projection,3,TRUE))</f>
        <v>-0.01</v>
      </c>
      <c r="I146" s="30">
        <f>IF(I$13&lt;=alternative_projection_initial_period,VLOOKUP(Data!H134,alternative_projection,3,TRUE),VLOOKUP(Data!H134,original_projection,3,TRUE))</f>
        <v>-0.02</v>
      </c>
      <c r="J146" s="30">
        <f>IF(J$13&lt;=alternative_projection_initial_period,VLOOKUP(Data!I134,alternative_projection,3,TRUE),VLOOKUP(Data!I134,original_projection,3,TRUE))</f>
        <v>0.02</v>
      </c>
      <c r="K146" s="30">
        <f>IF(K$13&lt;=alternative_projection_initial_period,VLOOKUP(Data!J134,alternative_projection,3,TRUE),VLOOKUP(Data!J134,original_projection,3,TRUE))</f>
        <v>0</v>
      </c>
      <c r="L146" s="30">
        <f>IF(L$13&lt;=alternative_projection_initial_period,VLOOKUP(Data!K134,alternative_projection,3,TRUE),VLOOKUP(Data!K134,original_projection,3,TRUE))</f>
        <v>-0.02</v>
      </c>
      <c r="M146" s="30">
        <f>IF(M$13&lt;=alternative_projection_initial_period,VLOOKUP(Data!L134,alternative_projection,3,TRUE),VLOOKUP(Data!L134,original_projection,3,TRUE))</f>
        <v>-0.02</v>
      </c>
      <c r="N146" s="30">
        <f>IF(N$13&lt;=alternative_projection_initial_period,VLOOKUP(Data!M134,alternative_projection,3,TRUE),VLOOKUP(Data!M134,original_projection,3,TRUE))</f>
        <v>-0.01</v>
      </c>
      <c r="O146" s="30">
        <f>IF(O$13&lt;=alternative_projection_initial_period,VLOOKUP(Data!N134,alternative_projection,3,TRUE),VLOOKUP(Data!N134,original_projection,3,TRUE))</f>
        <v>0.04</v>
      </c>
      <c r="P146" s="30">
        <f>IF(P$13&lt;=alternative_projection_initial_period,VLOOKUP(Data!O134,alternative_projection,3,TRUE),VLOOKUP(Data!O134,original_projection,3,TRUE))</f>
        <v>-0.01</v>
      </c>
      <c r="Q146" s="30">
        <f>IF(Q$13&lt;=alternative_projection_initial_period,VLOOKUP(Data!P134,alternative_projection,3,TRUE),VLOOKUP(Data!P134,original_projection,3,TRUE))</f>
        <v>0.02</v>
      </c>
      <c r="R146" s="30">
        <f>IF(R$13&lt;=alternative_projection_initial_period,VLOOKUP(Data!Q134,alternative_projection,3,TRUE),VLOOKUP(Data!Q134,original_projection,3,TRUE))</f>
        <v>-0.02</v>
      </c>
      <c r="S146" s="30">
        <f>IF(S$13&lt;=alternative_projection_initial_period,VLOOKUP(Data!R134,alternative_projection,3,TRUE),VLOOKUP(Data!R134,original_projection,3,TRUE))</f>
        <v>-0.01</v>
      </c>
      <c r="T146" s="30">
        <f>IF(T$13&lt;=alternative_projection_initial_period,VLOOKUP(Data!S134,alternative_projection,3,TRUE),VLOOKUP(Data!S134,original_projection,3,TRUE))</f>
        <v>0</v>
      </c>
      <c r="U146" s="30">
        <f>IF(U$13&lt;=alternative_projection_initial_period,VLOOKUP(Data!T134,alternative_projection,3,TRUE),VLOOKUP(Data!T134,original_projection,3,TRUE))</f>
        <v>0</v>
      </c>
      <c r="V146" s="30">
        <f>IF(V$13&lt;=alternative_projection_initial_period,VLOOKUP(Data!U134,alternative_projection,3,TRUE),VLOOKUP(Data!U134,original_projection,3,TRUE))</f>
        <v>-0.01</v>
      </c>
      <c r="X146">
        <f t="shared" si="150"/>
        <v>132</v>
      </c>
      <c r="Z146" s="31">
        <f t="shared" si="144"/>
        <v>2500000</v>
      </c>
      <c r="AA146" s="28">
        <f t="shared" ref="AA146:AT146" si="152">Z146*(1+C146)*(1-$AA$9)</f>
        <v>2461397.6369154658</v>
      </c>
      <c r="AB146" s="28">
        <f t="shared" si="152"/>
        <v>2665730.4638857376</v>
      </c>
      <c r="AC146" s="28">
        <f t="shared" si="152"/>
        <v>2729551.8284161598</v>
      </c>
      <c r="AD146" s="28">
        <f t="shared" si="152"/>
        <v>2579908.7693959009</v>
      </c>
      <c r="AE146" s="28">
        <f t="shared" si="152"/>
        <v>2540072.539379423</v>
      </c>
      <c r="AF146" s="28">
        <f t="shared" si="152"/>
        <v>2475842.9042248614</v>
      </c>
      <c r="AG146" s="28">
        <f t="shared" si="152"/>
        <v>2388861.2785425354</v>
      </c>
      <c r="AH146" s="28">
        <f t="shared" si="152"/>
        <v>2399014.5024167695</v>
      </c>
      <c r="AI146" s="28">
        <f t="shared" si="152"/>
        <v>2361971.4508698275</v>
      </c>
      <c r="AJ146" s="28">
        <f t="shared" si="152"/>
        <v>2278990.3714720528</v>
      </c>
      <c r="AK146" s="28">
        <f t="shared" si="152"/>
        <v>2198924.5938386088</v>
      </c>
      <c r="AL146" s="28">
        <f t="shared" si="152"/>
        <v>2143321.4084157422</v>
      </c>
      <c r="AM146" s="28">
        <f t="shared" si="152"/>
        <v>2194635.559927132</v>
      </c>
      <c r="AN146" s="28">
        <f t="shared" si="152"/>
        <v>2139140.8293137359</v>
      </c>
      <c r="AO146" s="28">
        <f t="shared" si="152"/>
        <v>2148232.6823793054</v>
      </c>
      <c r="AP146" s="28">
        <f t="shared" si="152"/>
        <v>2072760.7003975739</v>
      </c>
      <c r="AQ146" s="28">
        <f t="shared" si="152"/>
        <v>2020347.7627805343</v>
      </c>
      <c r="AR146" s="28">
        <f t="shared" si="152"/>
        <v>1989151.6836221821</v>
      </c>
      <c r="AS146" s="28">
        <f t="shared" si="152"/>
        <v>1958437.3014136238</v>
      </c>
      <c r="AT146" s="28">
        <f t="shared" si="152"/>
        <v>1908915.2065156519</v>
      </c>
      <c r="AU146" s="19"/>
      <c r="AV146" s="27">
        <f t="shared" si="148"/>
        <v>20</v>
      </c>
      <c r="AW146" s="19"/>
      <c r="AX146" s="46">
        <f t="shared" si="146"/>
        <v>345001.58292788028</v>
      </c>
    </row>
    <row r="147" spans="1:50" x14ac:dyDescent="0.2">
      <c r="A147">
        <f t="shared" si="149"/>
        <v>133</v>
      </c>
      <c r="C147" s="30">
        <f>IF(C$13&lt;=alternative_projection_initial_period,VLOOKUP(Data!B135,alternative_projection,3,TRUE),VLOOKUP(Data!B135,original_projection,3,TRUE))</f>
        <v>0.04</v>
      </c>
      <c r="D147" s="30">
        <f>IF(D$13&lt;=alternative_projection_initial_period,VLOOKUP(Data!C135,alternative_projection,3,TRUE),VLOOKUP(Data!C135,original_projection,3,TRUE))</f>
        <v>-0.04</v>
      </c>
      <c r="E147" s="30">
        <f>IF(E$13&lt;=alternative_projection_initial_period,VLOOKUP(Data!D135,alternative_projection,3,TRUE),VLOOKUP(Data!D135,original_projection,3,TRUE))</f>
        <v>0</v>
      </c>
      <c r="F147" s="30">
        <f>IF(F$13&lt;=alternative_projection_initial_period,VLOOKUP(Data!E135,alternative_projection,3,TRUE),VLOOKUP(Data!E135,original_projection,3,TRUE))</f>
        <v>0.04</v>
      </c>
      <c r="G147" s="30">
        <f>IF(G$13&lt;=alternative_projection_initial_period,VLOOKUP(Data!F135,alternative_projection,3,TRUE),VLOOKUP(Data!F135,original_projection,3,TRUE))</f>
        <v>0</v>
      </c>
      <c r="H147" s="30">
        <f>IF(H$13&lt;=alternative_projection_initial_period,VLOOKUP(Data!G135,alternative_projection,3,TRUE),VLOOKUP(Data!G135,original_projection,3,TRUE))</f>
        <v>0.04</v>
      </c>
      <c r="I147" s="30">
        <f>IF(I$13&lt;=alternative_projection_initial_period,VLOOKUP(Data!H135,alternative_projection,3,TRUE),VLOOKUP(Data!H135,original_projection,3,TRUE))</f>
        <v>0.02</v>
      </c>
      <c r="J147" s="30">
        <f>IF(J$13&lt;=alternative_projection_initial_period,VLOOKUP(Data!I135,alternative_projection,3,TRUE),VLOOKUP(Data!I135,original_projection,3,TRUE))</f>
        <v>0.04</v>
      </c>
      <c r="K147" s="30">
        <f>IF(K$13&lt;=alternative_projection_initial_period,VLOOKUP(Data!J135,alternative_projection,3,TRUE),VLOOKUP(Data!J135,original_projection,3,TRUE))</f>
        <v>0.04</v>
      </c>
      <c r="L147" s="30">
        <f>IF(L$13&lt;=alternative_projection_initial_period,VLOOKUP(Data!K135,alternative_projection,3,TRUE),VLOOKUP(Data!K135,original_projection,3,TRUE))</f>
        <v>0.02</v>
      </c>
      <c r="M147" s="30">
        <f>IF(M$13&lt;=alternative_projection_initial_period,VLOOKUP(Data!L135,alternative_projection,3,TRUE),VLOOKUP(Data!L135,original_projection,3,TRUE))</f>
        <v>0</v>
      </c>
      <c r="N147" s="30">
        <f>IF(N$13&lt;=alternative_projection_initial_period,VLOOKUP(Data!M135,alternative_projection,3,TRUE),VLOOKUP(Data!M135,original_projection,3,TRUE))</f>
        <v>-0.02</v>
      </c>
      <c r="O147" s="30">
        <f>IF(O$13&lt;=alternative_projection_initial_period,VLOOKUP(Data!N135,alternative_projection,3,TRUE),VLOOKUP(Data!N135,original_projection,3,TRUE))</f>
        <v>0</v>
      </c>
      <c r="P147" s="30">
        <f>IF(P$13&lt;=alternative_projection_initial_period,VLOOKUP(Data!O135,alternative_projection,3,TRUE),VLOOKUP(Data!O135,original_projection,3,TRUE))</f>
        <v>0.04</v>
      </c>
      <c r="Q147" s="30">
        <f>IF(Q$13&lt;=alternative_projection_initial_period,VLOOKUP(Data!P135,alternative_projection,3,TRUE),VLOOKUP(Data!P135,original_projection,3,TRUE))</f>
        <v>-0.01</v>
      </c>
      <c r="R147" s="30">
        <f>IF(R$13&lt;=alternative_projection_initial_period,VLOOKUP(Data!Q135,alternative_projection,3,TRUE),VLOOKUP(Data!Q135,original_projection,3,TRUE))</f>
        <v>0.04</v>
      </c>
      <c r="S147" s="30">
        <f>IF(S$13&lt;=alternative_projection_initial_period,VLOOKUP(Data!R135,alternative_projection,3,TRUE),VLOOKUP(Data!R135,original_projection,3,TRUE))</f>
        <v>0</v>
      </c>
      <c r="T147" s="30">
        <f>IF(T$13&lt;=alternative_projection_initial_period,VLOOKUP(Data!S135,alternative_projection,3,TRUE),VLOOKUP(Data!S135,original_projection,3,TRUE))</f>
        <v>0.04</v>
      </c>
      <c r="U147" s="30">
        <f>IF(U$13&lt;=alternative_projection_initial_period,VLOOKUP(Data!T135,alternative_projection,3,TRUE),VLOOKUP(Data!T135,original_projection,3,TRUE))</f>
        <v>-0.02</v>
      </c>
      <c r="V147" s="30">
        <f>IF(V$13&lt;=alternative_projection_initial_period,VLOOKUP(Data!U135,alternative_projection,3,TRUE),VLOOKUP(Data!U135,original_projection,3,TRUE))</f>
        <v>0</v>
      </c>
      <c r="X147">
        <f t="shared" si="150"/>
        <v>133</v>
      </c>
      <c r="Z147" s="31">
        <f t="shared" si="144"/>
        <v>2500000</v>
      </c>
      <c r="AA147" s="28">
        <f t="shared" ref="AA147:AT147" si="153">Z147*(1+C147)*(1-$AA$9)</f>
        <v>2559853.5423920844</v>
      </c>
      <c r="AB147" s="28">
        <f t="shared" si="153"/>
        <v>2419513.9046759275</v>
      </c>
      <c r="AC147" s="28">
        <f t="shared" si="153"/>
        <v>2382154.3229813757</v>
      </c>
      <c r="AD147" s="28">
        <f t="shared" si="153"/>
        <v>2439186.4728833972</v>
      </c>
      <c r="AE147" s="28">
        <f t="shared" si="153"/>
        <v>2401523.1281405455</v>
      </c>
      <c r="AF147" s="28">
        <f t="shared" si="153"/>
        <v>2459018.9946828377</v>
      </c>
      <c r="AG147" s="28">
        <f t="shared" si="153"/>
        <v>2469470.4053981733</v>
      </c>
      <c r="AH147" s="28">
        <f t="shared" si="153"/>
        <v>2528593.0260363724</v>
      </c>
      <c r="AI147" s="28">
        <f t="shared" si="153"/>
        <v>2589131.1259868513</v>
      </c>
      <c r="AJ147" s="28">
        <f t="shared" si="153"/>
        <v>2600135.5439486727</v>
      </c>
      <c r="AK147" s="28">
        <f t="shared" si="153"/>
        <v>2559986.9934140691</v>
      </c>
      <c r="AL147" s="28">
        <f t="shared" si="153"/>
        <v>2470049.2069604974</v>
      </c>
      <c r="AM147" s="28">
        <f t="shared" si="153"/>
        <v>2431909.3124309955</v>
      </c>
      <c r="AN147" s="28">
        <f t="shared" si="153"/>
        <v>2490132.6672811131</v>
      </c>
      <c r="AO147" s="28">
        <f t="shared" si="153"/>
        <v>2427165.838489288</v>
      </c>
      <c r="AP147" s="28">
        <f t="shared" si="153"/>
        <v>2485275.627851943</v>
      </c>
      <c r="AQ147" s="28">
        <f t="shared" si="153"/>
        <v>2446900.6229913491</v>
      </c>
      <c r="AR147" s="28">
        <f t="shared" si="153"/>
        <v>2505482.8910583216</v>
      </c>
      <c r="AS147" s="28">
        <f t="shared" si="153"/>
        <v>2417459.9496141681</v>
      </c>
      <c r="AT147" s="28">
        <f t="shared" si="153"/>
        <v>2380132.0829272377</v>
      </c>
      <c r="AU147" s="19"/>
      <c r="AV147" s="27">
        <f t="shared" si="148"/>
        <v>142</v>
      </c>
      <c r="AW147" s="19"/>
      <c r="AX147" s="46">
        <f t="shared" si="146"/>
        <v>373776.39037893101</v>
      </c>
    </row>
    <row r="148" spans="1:50" x14ac:dyDescent="0.2">
      <c r="A148">
        <f t="shared" si="149"/>
        <v>134</v>
      </c>
      <c r="C148" s="30">
        <f>IF(C$13&lt;=alternative_projection_initial_period,VLOOKUP(Data!B136,alternative_projection,3,TRUE),VLOOKUP(Data!B136,original_projection,3,TRUE))</f>
        <v>0.04</v>
      </c>
      <c r="D148" s="30">
        <f>IF(D$13&lt;=alternative_projection_initial_period,VLOOKUP(Data!C136,alternative_projection,3,TRUE),VLOOKUP(Data!C136,original_projection,3,TRUE))</f>
        <v>0.1</v>
      </c>
      <c r="E148" s="30">
        <f>IF(E$13&lt;=alternative_projection_initial_period,VLOOKUP(Data!D136,alternative_projection,3,TRUE),VLOOKUP(Data!D136,original_projection,3,TRUE))</f>
        <v>0.1</v>
      </c>
      <c r="F148" s="30">
        <f>IF(F$13&lt;=alternative_projection_initial_period,VLOOKUP(Data!E136,alternative_projection,3,TRUE),VLOOKUP(Data!E136,original_projection,3,TRUE))</f>
        <v>0.04</v>
      </c>
      <c r="G148" s="30">
        <f>IF(G$13&lt;=alternative_projection_initial_period,VLOOKUP(Data!F136,alternative_projection,3,TRUE),VLOOKUP(Data!F136,original_projection,3,TRUE))</f>
        <v>0.02</v>
      </c>
      <c r="H148" s="30">
        <f>IF(H$13&lt;=alternative_projection_initial_period,VLOOKUP(Data!G136,alternative_projection,3,TRUE),VLOOKUP(Data!G136,original_projection,3,TRUE))</f>
        <v>0.04</v>
      </c>
      <c r="I148" s="30">
        <f>IF(I$13&lt;=alternative_projection_initial_period,VLOOKUP(Data!H136,alternative_projection,3,TRUE),VLOOKUP(Data!H136,original_projection,3,TRUE))</f>
        <v>-0.02</v>
      </c>
      <c r="J148" s="30">
        <f>IF(J$13&lt;=alternative_projection_initial_period,VLOOKUP(Data!I136,alternative_projection,3,TRUE),VLOOKUP(Data!I136,original_projection,3,TRUE))</f>
        <v>-0.01</v>
      </c>
      <c r="K148" s="30">
        <f>IF(K$13&lt;=alternative_projection_initial_period,VLOOKUP(Data!J136,alternative_projection,3,TRUE),VLOOKUP(Data!J136,original_projection,3,TRUE))</f>
        <v>-0.01</v>
      </c>
      <c r="L148" s="30">
        <f>IF(L$13&lt;=alternative_projection_initial_period,VLOOKUP(Data!K136,alternative_projection,3,TRUE),VLOOKUP(Data!K136,original_projection,3,TRUE))</f>
        <v>0.04</v>
      </c>
      <c r="M148" s="30">
        <f>IF(M$13&lt;=alternative_projection_initial_period,VLOOKUP(Data!L136,alternative_projection,3,TRUE),VLOOKUP(Data!L136,original_projection,3,TRUE))</f>
        <v>0</v>
      </c>
      <c r="N148" s="30">
        <f>IF(N$13&lt;=alternative_projection_initial_period,VLOOKUP(Data!M136,alternative_projection,3,TRUE),VLOOKUP(Data!M136,original_projection,3,TRUE))</f>
        <v>-0.02</v>
      </c>
      <c r="O148" s="30">
        <f>IF(O$13&lt;=alternative_projection_initial_period,VLOOKUP(Data!N136,alternative_projection,3,TRUE),VLOOKUP(Data!N136,original_projection,3,TRUE))</f>
        <v>-0.01</v>
      </c>
      <c r="P148" s="30">
        <f>IF(P$13&lt;=alternative_projection_initial_period,VLOOKUP(Data!O136,alternative_projection,3,TRUE),VLOOKUP(Data!O136,original_projection,3,TRUE))</f>
        <v>0</v>
      </c>
      <c r="Q148" s="30">
        <f>IF(Q$13&lt;=alternative_projection_initial_period,VLOOKUP(Data!P136,alternative_projection,3,TRUE),VLOOKUP(Data!P136,original_projection,3,TRUE))</f>
        <v>0.02</v>
      </c>
      <c r="R148" s="30">
        <f>IF(R$13&lt;=alternative_projection_initial_period,VLOOKUP(Data!Q136,alternative_projection,3,TRUE),VLOOKUP(Data!Q136,original_projection,3,TRUE))</f>
        <v>0.02</v>
      </c>
      <c r="S148" s="30">
        <f>IF(S$13&lt;=alternative_projection_initial_period,VLOOKUP(Data!R136,alternative_projection,3,TRUE),VLOOKUP(Data!R136,original_projection,3,TRUE))</f>
        <v>-0.02</v>
      </c>
      <c r="T148" s="30">
        <f>IF(T$13&lt;=alternative_projection_initial_period,VLOOKUP(Data!S136,alternative_projection,3,TRUE),VLOOKUP(Data!S136,original_projection,3,TRUE))</f>
        <v>0</v>
      </c>
      <c r="U148" s="30">
        <f>IF(U$13&lt;=alternative_projection_initial_period,VLOOKUP(Data!T136,alternative_projection,3,TRUE),VLOOKUP(Data!T136,original_projection,3,TRUE))</f>
        <v>0.02</v>
      </c>
      <c r="V148" s="30">
        <f>IF(V$13&lt;=alternative_projection_initial_period,VLOOKUP(Data!U136,alternative_projection,3,TRUE),VLOOKUP(Data!U136,original_projection,3,TRUE))</f>
        <v>0.04</v>
      </c>
      <c r="X148">
        <f t="shared" si="150"/>
        <v>134</v>
      </c>
      <c r="Z148" s="31">
        <f t="shared" si="144"/>
        <v>2500000</v>
      </c>
      <c r="AA148" s="28">
        <f t="shared" ref="AA148:AT148" si="154">Z148*(1+C148)*(1-$AA$9)</f>
        <v>2559853.5423920844</v>
      </c>
      <c r="AB148" s="28">
        <f t="shared" si="154"/>
        <v>2772359.6824411671</v>
      </c>
      <c r="AC148" s="28">
        <f t="shared" si="154"/>
        <v>3002507.0112577761</v>
      </c>
      <c r="AD148" s="28">
        <f t="shared" si="154"/>
        <v>3074391.2835301151</v>
      </c>
      <c r="AE148" s="28">
        <f t="shared" si="154"/>
        <v>3087458.1716156886</v>
      </c>
      <c r="AF148" s="28">
        <f t="shared" si="154"/>
        <v>3161376.2950391234</v>
      </c>
      <c r="AG148" s="28">
        <f t="shared" si="154"/>
        <v>3050310.4236678686</v>
      </c>
      <c r="AH148" s="28">
        <f t="shared" si="154"/>
        <v>2973178.6399951833</v>
      </c>
      <c r="AI148" s="28">
        <f t="shared" si="154"/>
        <v>2897997.2519302266</v>
      </c>
      <c r="AJ148" s="28">
        <f t="shared" si="154"/>
        <v>2967379.4124784465</v>
      </c>
      <c r="AK148" s="28">
        <f t="shared" si="154"/>
        <v>2921560.2694824208</v>
      </c>
      <c r="AL148" s="28">
        <f t="shared" si="154"/>
        <v>2818919.6450167755</v>
      </c>
      <c r="AM148" s="28">
        <f t="shared" si="154"/>
        <v>2747638.9325479544</v>
      </c>
      <c r="AN148" s="28">
        <f t="shared" si="154"/>
        <v>2705212.7902681869</v>
      </c>
      <c r="AO148" s="28">
        <f t="shared" si="154"/>
        <v>2716710.5826824005</v>
      </c>
      <c r="AP148" s="28">
        <f t="shared" si="154"/>
        <v>2728257.243426261</v>
      </c>
      <c r="AQ148" s="28">
        <f t="shared" si="154"/>
        <v>2632407.7652918254</v>
      </c>
      <c r="AR148" s="28">
        <f t="shared" si="154"/>
        <v>2591760.9011548883</v>
      </c>
      <c r="AS148" s="28">
        <f t="shared" si="154"/>
        <v>2602776.4962814362</v>
      </c>
      <c r="AT148" s="28">
        <f t="shared" si="154"/>
        <v>2665090.6536243572</v>
      </c>
      <c r="AU148" s="19"/>
      <c r="AV148" s="27">
        <f t="shared" si="148"/>
        <v>180</v>
      </c>
      <c r="AW148" s="19"/>
      <c r="AX148" s="46">
        <f t="shared" si="146"/>
        <v>428290.78333091328</v>
      </c>
    </row>
    <row r="149" spans="1:50" x14ac:dyDescent="0.2">
      <c r="A149">
        <f t="shared" si="149"/>
        <v>135</v>
      </c>
      <c r="C149" s="30">
        <f>IF(C$13&lt;=alternative_projection_initial_period,VLOOKUP(Data!B137,alternative_projection,3,TRUE),VLOOKUP(Data!B137,original_projection,3,TRUE))</f>
        <v>0.02</v>
      </c>
      <c r="D149" s="30">
        <f>IF(D$13&lt;=alternative_projection_initial_period,VLOOKUP(Data!C137,alternative_projection,3,TRUE),VLOOKUP(Data!C137,original_projection,3,TRUE))</f>
        <v>-0.04</v>
      </c>
      <c r="E149" s="30">
        <f>IF(E$13&lt;=alternative_projection_initial_period,VLOOKUP(Data!D137,alternative_projection,3,TRUE),VLOOKUP(Data!D137,original_projection,3,TRUE))</f>
        <v>0.04</v>
      </c>
      <c r="F149" s="30">
        <f>IF(F$13&lt;=alternative_projection_initial_period,VLOOKUP(Data!E137,alternative_projection,3,TRUE),VLOOKUP(Data!E137,original_projection,3,TRUE))</f>
        <v>0.1</v>
      </c>
      <c r="G149" s="30">
        <f>IF(G$13&lt;=alternative_projection_initial_period,VLOOKUP(Data!F137,alternative_projection,3,TRUE),VLOOKUP(Data!F137,original_projection,3,TRUE))</f>
        <v>0.02</v>
      </c>
      <c r="H149" s="30">
        <f>IF(H$13&lt;=alternative_projection_initial_period,VLOOKUP(Data!G137,alternative_projection,3,TRUE),VLOOKUP(Data!G137,original_projection,3,TRUE))</f>
        <v>-0.02</v>
      </c>
      <c r="I149" s="30">
        <f>IF(I$13&lt;=alternative_projection_initial_period,VLOOKUP(Data!H137,alternative_projection,3,TRUE),VLOOKUP(Data!H137,original_projection,3,TRUE))</f>
        <v>-0.02</v>
      </c>
      <c r="J149" s="30">
        <f>IF(J$13&lt;=alternative_projection_initial_period,VLOOKUP(Data!I137,alternative_projection,3,TRUE),VLOOKUP(Data!I137,original_projection,3,TRUE))</f>
        <v>-0.01</v>
      </c>
      <c r="K149" s="30">
        <f>IF(K$13&lt;=alternative_projection_initial_period,VLOOKUP(Data!J137,alternative_projection,3,TRUE),VLOOKUP(Data!J137,original_projection,3,TRUE))</f>
        <v>-0.02</v>
      </c>
      <c r="L149" s="30">
        <f>IF(L$13&lt;=alternative_projection_initial_period,VLOOKUP(Data!K137,alternative_projection,3,TRUE),VLOOKUP(Data!K137,original_projection,3,TRUE))</f>
        <v>-0.02</v>
      </c>
      <c r="M149" s="30">
        <f>IF(M$13&lt;=alternative_projection_initial_period,VLOOKUP(Data!L137,alternative_projection,3,TRUE),VLOOKUP(Data!L137,original_projection,3,TRUE))</f>
        <v>0.04</v>
      </c>
      <c r="N149" s="30">
        <f>IF(N$13&lt;=alternative_projection_initial_period,VLOOKUP(Data!M137,alternative_projection,3,TRUE),VLOOKUP(Data!M137,original_projection,3,TRUE))</f>
        <v>0.02</v>
      </c>
      <c r="O149" s="30">
        <f>IF(O$13&lt;=alternative_projection_initial_period,VLOOKUP(Data!N137,alternative_projection,3,TRUE),VLOOKUP(Data!N137,original_projection,3,TRUE))</f>
        <v>-0.02</v>
      </c>
      <c r="P149" s="30">
        <f>IF(P$13&lt;=alternative_projection_initial_period,VLOOKUP(Data!O137,alternative_projection,3,TRUE),VLOOKUP(Data!O137,original_projection,3,TRUE))</f>
        <v>0.02</v>
      </c>
      <c r="Q149" s="30">
        <f>IF(Q$13&lt;=alternative_projection_initial_period,VLOOKUP(Data!P137,alternative_projection,3,TRUE),VLOOKUP(Data!P137,original_projection,3,TRUE))</f>
        <v>0.04</v>
      </c>
      <c r="R149" s="30">
        <f>IF(R$13&lt;=alternative_projection_initial_period,VLOOKUP(Data!Q137,alternative_projection,3,TRUE),VLOOKUP(Data!Q137,original_projection,3,TRUE))</f>
        <v>-0.01</v>
      </c>
      <c r="S149" s="30">
        <f>IF(S$13&lt;=alternative_projection_initial_period,VLOOKUP(Data!R137,alternative_projection,3,TRUE),VLOOKUP(Data!R137,original_projection,3,TRUE))</f>
        <v>-0.02</v>
      </c>
      <c r="T149" s="30">
        <f>IF(T$13&lt;=alternative_projection_initial_period,VLOOKUP(Data!S137,alternative_projection,3,TRUE),VLOOKUP(Data!S137,original_projection,3,TRUE))</f>
        <v>-0.01</v>
      </c>
      <c r="U149" s="30">
        <f>IF(U$13&lt;=alternative_projection_initial_period,VLOOKUP(Data!T137,alternative_projection,3,TRUE),VLOOKUP(Data!T137,original_projection,3,TRUE))</f>
        <v>-0.01</v>
      </c>
      <c r="V149" s="30">
        <f>IF(V$13&lt;=alternative_projection_initial_period,VLOOKUP(Data!U137,alternative_projection,3,TRUE),VLOOKUP(Data!U137,original_projection,3,TRUE))</f>
        <v>0.02</v>
      </c>
      <c r="X149">
        <f t="shared" si="150"/>
        <v>135</v>
      </c>
      <c r="Z149" s="31">
        <f t="shared" si="144"/>
        <v>2500000</v>
      </c>
      <c r="AA149" s="28">
        <f t="shared" ref="AA149:AT149" si="155">Z149*(1+C149)*(1-$AA$9)</f>
        <v>2510625.5896537751</v>
      </c>
      <c r="AB149" s="28">
        <f t="shared" si="155"/>
        <v>2372984.7911244668</v>
      </c>
      <c r="AC149" s="28">
        <f t="shared" si="155"/>
        <v>2429797.4094410031</v>
      </c>
      <c r="AD149" s="28">
        <f t="shared" si="155"/>
        <v>2631506.9447838189</v>
      </c>
      <c r="AE149" s="28">
        <f t="shared" si="155"/>
        <v>2642691.469970352</v>
      </c>
      <c r="AF149" s="28">
        <f t="shared" si="155"/>
        <v>2549848.0993984197</v>
      </c>
      <c r="AG149" s="28">
        <f t="shared" si="155"/>
        <v>2460266.5138502433</v>
      </c>
      <c r="AH149" s="28">
        <f t="shared" si="155"/>
        <v>2398054.8966158028</v>
      </c>
      <c r="AI149" s="28">
        <f t="shared" si="155"/>
        <v>2313806.1290436899</v>
      </c>
      <c r="AJ149" s="28">
        <f t="shared" si="155"/>
        <v>2232517.1998169948</v>
      </c>
      <c r="AK149" s="28">
        <f t="shared" si="155"/>
        <v>2285966.8249611165</v>
      </c>
      <c r="AL149" s="28">
        <f t="shared" si="155"/>
        <v>2295682.7231387887</v>
      </c>
      <c r="AM149" s="28">
        <f t="shared" si="155"/>
        <v>2215030.5076978588</v>
      </c>
      <c r="AN149" s="28">
        <f t="shared" si="155"/>
        <v>2224444.9097960154</v>
      </c>
      <c r="AO149" s="28">
        <f t="shared" si="155"/>
        <v>2277701.2728789481</v>
      </c>
      <c r="AP149" s="28">
        <f t="shared" si="155"/>
        <v>2220106.0981427822</v>
      </c>
      <c r="AQ149" s="28">
        <f t="shared" si="155"/>
        <v>2142109.0502387416</v>
      </c>
      <c r="AR149" s="28">
        <f t="shared" si="155"/>
        <v>2087942.5330920571</v>
      </c>
      <c r="AS149" s="28">
        <f t="shared" si="155"/>
        <v>2035145.69951936</v>
      </c>
      <c r="AT149" s="28">
        <f t="shared" si="155"/>
        <v>2043795.5487548551</v>
      </c>
      <c r="AU149" s="19"/>
      <c r="AV149" s="27">
        <f t="shared" si="148"/>
        <v>53</v>
      </c>
      <c r="AW149" s="19"/>
      <c r="AX149" s="46">
        <f t="shared" si="146"/>
        <v>350403.20563163032</v>
      </c>
    </row>
    <row r="150" spans="1:50" x14ac:dyDescent="0.2">
      <c r="A150">
        <f t="shared" si="149"/>
        <v>136</v>
      </c>
      <c r="C150" s="30">
        <f>IF(C$13&lt;=alternative_projection_initial_period,VLOOKUP(Data!B138,alternative_projection,3,TRUE),VLOOKUP(Data!B138,original_projection,3,TRUE))</f>
        <v>0.04</v>
      </c>
      <c r="D150" s="30">
        <f>IF(D$13&lt;=alternative_projection_initial_period,VLOOKUP(Data!C138,alternative_projection,3,TRUE),VLOOKUP(Data!C138,original_projection,3,TRUE))</f>
        <v>0.1</v>
      </c>
      <c r="E150" s="30">
        <f>IF(E$13&lt;=alternative_projection_initial_period,VLOOKUP(Data!D138,alternative_projection,3,TRUE),VLOOKUP(Data!D138,original_projection,3,TRUE))</f>
        <v>0.04</v>
      </c>
      <c r="F150" s="30">
        <f>IF(F$13&lt;=alternative_projection_initial_period,VLOOKUP(Data!E138,alternative_projection,3,TRUE),VLOOKUP(Data!E138,original_projection,3,TRUE))</f>
        <v>0.04</v>
      </c>
      <c r="G150" s="30">
        <f>IF(G$13&lt;=alternative_projection_initial_period,VLOOKUP(Data!F138,alternative_projection,3,TRUE),VLOOKUP(Data!F138,original_projection,3,TRUE))</f>
        <v>0</v>
      </c>
      <c r="H150" s="30">
        <f>IF(H$13&lt;=alternative_projection_initial_period,VLOOKUP(Data!G138,alternative_projection,3,TRUE),VLOOKUP(Data!G138,original_projection,3,TRUE))</f>
        <v>-0.01</v>
      </c>
      <c r="I150" s="30">
        <f>IF(I$13&lt;=alternative_projection_initial_period,VLOOKUP(Data!H138,alternative_projection,3,TRUE),VLOOKUP(Data!H138,original_projection,3,TRUE))</f>
        <v>-0.01</v>
      </c>
      <c r="J150" s="30">
        <f>IF(J$13&lt;=alternative_projection_initial_period,VLOOKUP(Data!I138,alternative_projection,3,TRUE),VLOOKUP(Data!I138,original_projection,3,TRUE))</f>
        <v>0.04</v>
      </c>
      <c r="K150" s="30">
        <f>IF(K$13&lt;=alternative_projection_initial_period,VLOOKUP(Data!J138,alternative_projection,3,TRUE),VLOOKUP(Data!J138,original_projection,3,TRUE))</f>
        <v>-0.02</v>
      </c>
      <c r="L150" s="30">
        <f>IF(L$13&lt;=alternative_projection_initial_period,VLOOKUP(Data!K138,alternative_projection,3,TRUE),VLOOKUP(Data!K138,original_projection,3,TRUE))</f>
        <v>0.02</v>
      </c>
      <c r="M150" s="30">
        <f>IF(M$13&lt;=alternative_projection_initial_period,VLOOKUP(Data!L138,alternative_projection,3,TRUE),VLOOKUP(Data!L138,original_projection,3,TRUE))</f>
        <v>-0.01</v>
      </c>
      <c r="N150" s="30">
        <f>IF(N$13&lt;=alternative_projection_initial_period,VLOOKUP(Data!M138,alternative_projection,3,TRUE),VLOOKUP(Data!M138,original_projection,3,TRUE))</f>
        <v>-0.02</v>
      </c>
      <c r="O150" s="30">
        <f>IF(O$13&lt;=alternative_projection_initial_period,VLOOKUP(Data!N138,alternative_projection,3,TRUE),VLOOKUP(Data!N138,original_projection,3,TRUE))</f>
        <v>-0.01</v>
      </c>
      <c r="P150" s="30">
        <f>IF(P$13&lt;=alternative_projection_initial_period,VLOOKUP(Data!O138,alternative_projection,3,TRUE),VLOOKUP(Data!O138,original_projection,3,TRUE))</f>
        <v>0.04</v>
      </c>
      <c r="Q150" s="30">
        <f>IF(Q$13&lt;=alternative_projection_initial_period,VLOOKUP(Data!P138,alternative_projection,3,TRUE),VLOOKUP(Data!P138,original_projection,3,TRUE))</f>
        <v>-0.01</v>
      </c>
      <c r="R150" s="30">
        <f>IF(R$13&lt;=alternative_projection_initial_period,VLOOKUP(Data!Q138,alternative_projection,3,TRUE),VLOOKUP(Data!Q138,original_projection,3,TRUE))</f>
        <v>0</v>
      </c>
      <c r="S150" s="30">
        <f>IF(S$13&lt;=alternative_projection_initial_period,VLOOKUP(Data!R138,alternative_projection,3,TRUE),VLOOKUP(Data!R138,original_projection,3,TRUE))</f>
        <v>0.02</v>
      </c>
      <c r="T150" s="30">
        <f>IF(T$13&lt;=alternative_projection_initial_period,VLOOKUP(Data!S138,alternative_projection,3,TRUE),VLOOKUP(Data!S138,original_projection,3,TRUE))</f>
        <v>-0.02</v>
      </c>
      <c r="U150" s="30">
        <f>IF(U$13&lt;=alternative_projection_initial_period,VLOOKUP(Data!T138,alternative_projection,3,TRUE),VLOOKUP(Data!T138,original_projection,3,TRUE))</f>
        <v>-0.01</v>
      </c>
      <c r="V150" s="30">
        <f>IF(V$13&lt;=alternative_projection_initial_period,VLOOKUP(Data!U138,alternative_projection,3,TRUE),VLOOKUP(Data!U138,original_projection,3,TRUE))</f>
        <v>-0.02</v>
      </c>
      <c r="X150">
        <f t="shared" si="150"/>
        <v>136</v>
      </c>
      <c r="Z150" s="31">
        <f t="shared" si="144"/>
        <v>2500000</v>
      </c>
      <c r="AA150" s="28">
        <f t="shared" ref="AA150:AT150" si="156">Z150*(1+C150)*(1-$AA$9)</f>
        <v>2559853.5423920844</v>
      </c>
      <c r="AB150" s="28">
        <f t="shared" si="156"/>
        <v>2772359.6824411671</v>
      </c>
      <c r="AC150" s="28">
        <f t="shared" si="156"/>
        <v>2838733.9015528061</v>
      </c>
      <c r="AD150" s="28">
        <f t="shared" si="156"/>
        <v>2906697.2135193814</v>
      </c>
      <c r="AE150" s="28">
        <f t="shared" si="156"/>
        <v>2861815.06103415</v>
      </c>
      <c r="AF150" s="28">
        <f t="shared" si="156"/>
        <v>2789449.6720933439</v>
      </c>
      <c r="AG150" s="28">
        <f t="shared" si="156"/>
        <v>2718914.1531493305</v>
      </c>
      <c r="AH150" s="28">
        <f t="shared" si="156"/>
        <v>2784008.8105597151</v>
      </c>
      <c r="AI150" s="28">
        <f t="shared" si="156"/>
        <v>2686200.6613256996</v>
      </c>
      <c r="AJ150" s="28">
        <f t="shared" si="156"/>
        <v>2697617.6477076784</v>
      </c>
      <c r="AK150" s="28">
        <f t="shared" si="156"/>
        <v>2629404.2425341783</v>
      </c>
      <c r="AL150" s="28">
        <f t="shared" si="156"/>
        <v>2537027.6805150975</v>
      </c>
      <c r="AM150" s="28">
        <f t="shared" si="156"/>
        <v>2472875.0392931588</v>
      </c>
      <c r="AN150" s="28">
        <f t="shared" si="156"/>
        <v>2532079.1716910233</v>
      </c>
      <c r="AO150" s="28">
        <f t="shared" si="156"/>
        <v>2468051.6611145292</v>
      </c>
      <c r="AP150" s="28">
        <f t="shared" si="156"/>
        <v>2429942.6105810371</v>
      </c>
      <c r="AQ150" s="28">
        <f t="shared" si="156"/>
        <v>2440270.4398059398</v>
      </c>
      <c r="AR150" s="28">
        <f t="shared" si="156"/>
        <v>2354538.5504374178</v>
      </c>
      <c r="AS150" s="28">
        <f t="shared" si="156"/>
        <v>2295000.4271329185</v>
      </c>
      <c r="AT150" s="28">
        <f t="shared" si="156"/>
        <v>2214372.1822014605</v>
      </c>
      <c r="AU150" s="19"/>
      <c r="AV150" s="27">
        <f t="shared" si="148"/>
        <v>97</v>
      </c>
      <c r="AW150" s="19"/>
      <c r="AX150" s="46">
        <f t="shared" si="146"/>
        <v>392865.58451699337</v>
      </c>
    </row>
    <row r="151" spans="1:50" x14ac:dyDescent="0.2">
      <c r="A151">
        <f t="shared" si="149"/>
        <v>137</v>
      </c>
      <c r="C151" s="30">
        <f>IF(C$13&lt;=alternative_projection_initial_period,VLOOKUP(Data!B139,alternative_projection,3,TRUE),VLOOKUP(Data!B139,original_projection,3,TRUE))</f>
        <v>0.04</v>
      </c>
      <c r="D151" s="30">
        <f>IF(D$13&lt;=alternative_projection_initial_period,VLOOKUP(Data!C139,alternative_projection,3,TRUE),VLOOKUP(Data!C139,original_projection,3,TRUE))</f>
        <v>0.1</v>
      </c>
      <c r="E151" s="30">
        <f>IF(E$13&lt;=alternative_projection_initial_period,VLOOKUP(Data!D139,alternative_projection,3,TRUE),VLOOKUP(Data!D139,original_projection,3,TRUE))</f>
        <v>0.04</v>
      </c>
      <c r="F151" s="30">
        <f>IF(F$13&lt;=alternative_projection_initial_period,VLOOKUP(Data!E139,alternative_projection,3,TRUE),VLOOKUP(Data!E139,original_projection,3,TRUE))</f>
        <v>0.04</v>
      </c>
      <c r="G151" s="30">
        <f>IF(G$13&lt;=alternative_projection_initial_period,VLOOKUP(Data!F139,alternative_projection,3,TRUE),VLOOKUP(Data!F139,original_projection,3,TRUE))</f>
        <v>-0.04</v>
      </c>
      <c r="H151" s="30">
        <f>IF(H$13&lt;=alternative_projection_initial_period,VLOOKUP(Data!G139,alternative_projection,3,TRUE),VLOOKUP(Data!G139,original_projection,3,TRUE))</f>
        <v>0.04</v>
      </c>
      <c r="I151" s="30">
        <f>IF(I$13&lt;=alternative_projection_initial_period,VLOOKUP(Data!H139,alternative_projection,3,TRUE),VLOOKUP(Data!H139,original_projection,3,TRUE))</f>
        <v>0.04</v>
      </c>
      <c r="J151" s="30">
        <f>IF(J$13&lt;=alternative_projection_initial_period,VLOOKUP(Data!I139,alternative_projection,3,TRUE),VLOOKUP(Data!I139,original_projection,3,TRUE))</f>
        <v>0</v>
      </c>
      <c r="K151" s="30">
        <f>IF(K$13&lt;=alternative_projection_initial_period,VLOOKUP(Data!J139,alternative_projection,3,TRUE),VLOOKUP(Data!J139,original_projection,3,TRUE))</f>
        <v>0.04</v>
      </c>
      <c r="L151" s="30">
        <f>IF(L$13&lt;=alternative_projection_initial_period,VLOOKUP(Data!K139,alternative_projection,3,TRUE),VLOOKUP(Data!K139,original_projection,3,TRUE))</f>
        <v>0.02</v>
      </c>
      <c r="M151" s="30">
        <f>IF(M$13&lt;=alternative_projection_initial_period,VLOOKUP(Data!L139,alternative_projection,3,TRUE),VLOOKUP(Data!L139,original_projection,3,TRUE))</f>
        <v>0</v>
      </c>
      <c r="N151" s="30">
        <f>IF(N$13&lt;=alternative_projection_initial_period,VLOOKUP(Data!M139,alternative_projection,3,TRUE),VLOOKUP(Data!M139,original_projection,3,TRUE))</f>
        <v>0.04</v>
      </c>
      <c r="O151" s="30">
        <f>IF(O$13&lt;=alternative_projection_initial_period,VLOOKUP(Data!N139,alternative_projection,3,TRUE),VLOOKUP(Data!N139,original_projection,3,TRUE))</f>
        <v>-0.02</v>
      </c>
      <c r="P151" s="30">
        <f>IF(P$13&lt;=alternative_projection_initial_period,VLOOKUP(Data!O139,alternative_projection,3,TRUE),VLOOKUP(Data!O139,original_projection,3,TRUE))</f>
        <v>-0.01</v>
      </c>
      <c r="Q151" s="30">
        <f>IF(Q$13&lt;=alternative_projection_initial_period,VLOOKUP(Data!P139,alternative_projection,3,TRUE),VLOOKUP(Data!P139,original_projection,3,TRUE))</f>
        <v>0.02</v>
      </c>
      <c r="R151" s="30">
        <f>IF(R$13&lt;=alternative_projection_initial_period,VLOOKUP(Data!Q139,alternative_projection,3,TRUE),VLOOKUP(Data!Q139,original_projection,3,TRUE))</f>
        <v>0.04</v>
      </c>
      <c r="S151" s="30">
        <f>IF(S$13&lt;=alternative_projection_initial_period,VLOOKUP(Data!R139,alternative_projection,3,TRUE),VLOOKUP(Data!R139,original_projection,3,TRUE))</f>
        <v>0.04</v>
      </c>
      <c r="T151" s="30">
        <f>IF(T$13&lt;=alternative_projection_initial_period,VLOOKUP(Data!S139,alternative_projection,3,TRUE),VLOOKUP(Data!S139,original_projection,3,TRUE))</f>
        <v>0</v>
      </c>
      <c r="U151" s="30">
        <f>IF(U$13&lt;=alternative_projection_initial_period,VLOOKUP(Data!T139,alternative_projection,3,TRUE),VLOOKUP(Data!T139,original_projection,3,TRUE))</f>
        <v>-0.01</v>
      </c>
      <c r="V151" s="30">
        <f>IF(V$13&lt;=alternative_projection_initial_period,VLOOKUP(Data!U139,alternative_projection,3,TRUE),VLOOKUP(Data!U139,original_projection,3,TRUE))</f>
        <v>-0.01</v>
      </c>
      <c r="X151">
        <f t="shared" si="150"/>
        <v>137</v>
      </c>
      <c r="Z151" s="31">
        <f t="shared" si="144"/>
        <v>2500000</v>
      </c>
      <c r="AA151" s="28">
        <f t="shared" ref="AA151:AT151" si="157">Z151*(1+C151)*(1-$AA$9)</f>
        <v>2559853.5423920844</v>
      </c>
      <c r="AB151" s="28">
        <f t="shared" si="157"/>
        <v>2772359.6824411671</v>
      </c>
      <c r="AC151" s="28">
        <f t="shared" si="157"/>
        <v>2838733.9015528061</v>
      </c>
      <c r="AD151" s="28">
        <f t="shared" si="157"/>
        <v>2906697.2135193814</v>
      </c>
      <c r="AE151" s="28">
        <f t="shared" si="157"/>
        <v>2747342.4585927837</v>
      </c>
      <c r="AF151" s="28">
        <f t="shared" si="157"/>
        <v>2813117.7299171663</v>
      </c>
      <c r="AG151" s="28">
        <f t="shared" si="157"/>
        <v>2880467.7544377749</v>
      </c>
      <c r="AH151" s="28">
        <f t="shared" si="157"/>
        <v>2835990.6095937351</v>
      </c>
      <c r="AI151" s="28">
        <f t="shared" si="157"/>
        <v>2903888.2432636837</v>
      </c>
      <c r="AJ151" s="28">
        <f t="shared" si="157"/>
        <v>2916230.4532130202</v>
      </c>
      <c r="AK151" s="28">
        <f t="shared" si="157"/>
        <v>2871201.0984957782</v>
      </c>
      <c r="AL151" s="28">
        <f t="shared" si="157"/>
        <v>2939941.7211617846</v>
      </c>
      <c r="AM151" s="28">
        <f t="shared" si="157"/>
        <v>2836655.317213627</v>
      </c>
      <c r="AN151" s="28">
        <f t="shared" si="157"/>
        <v>2764926.1310351919</v>
      </c>
      <c r="AO151" s="28">
        <f t="shared" si="157"/>
        <v>2776677.7192317443</v>
      </c>
      <c r="AP151" s="28">
        <f t="shared" si="157"/>
        <v>2843155.3182626218</v>
      </c>
      <c r="AQ151" s="28">
        <f t="shared" si="157"/>
        <v>2911224.4852101868</v>
      </c>
      <c r="AR151" s="28">
        <f t="shared" si="157"/>
        <v>2866272.4273707187</v>
      </c>
      <c r="AS151" s="28">
        <f t="shared" si="157"/>
        <v>2793794.327076552</v>
      </c>
      <c r="AT151" s="28">
        <f t="shared" si="157"/>
        <v>2723148.946858847</v>
      </c>
      <c r="AU151" s="19"/>
      <c r="AV151" s="27">
        <f t="shared" si="148"/>
        <v>183</v>
      </c>
      <c r="AW151" s="19"/>
      <c r="AX151" s="46">
        <f t="shared" si="146"/>
        <v>426964.82932625181</v>
      </c>
    </row>
    <row r="152" spans="1:50" x14ac:dyDescent="0.2">
      <c r="A152">
        <f t="shared" si="149"/>
        <v>138</v>
      </c>
      <c r="C152" s="30">
        <f>IF(C$13&lt;=alternative_projection_initial_period,VLOOKUP(Data!B140,alternative_projection,3,TRUE),VLOOKUP(Data!B140,original_projection,3,TRUE))</f>
        <v>0</v>
      </c>
      <c r="D152" s="30">
        <f>IF(D$13&lt;=alternative_projection_initial_period,VLOOKUP(Data!C140,alternative_projection,3,TRUE),VLOOKUP(Data!C140,original_projection,3,TRUE))</f>
        <v>0.02</v>
      </c>
      <c r="E152" s="30">
        <f>IF(E$13&lt;=alternative_projection_initial_period,VLOOKUP(Data!D140,alternative_projection,3,TRUE),VLOOKUP(Data!D140,original_projection,3,TRUE))</f>
        <v>0.1</v>
      </c>
      <c r="F152" s="30">
        <f>IF(F$13&lt;=alternative_projection_initial_period,VLOOKUP(Data!E140,alternative_projection,3,TRUE),VLOOKUP(Data!E140,original_projection,3,TRUE))</f>
        <v>-0.04</v>
      </c>
      <c r="G152" s="30">
        <f>IF(G$13&lt;=alternative_projection_initial_period,VLOOKUP(Data!F140,alternative_projection,3,TRUE),VLOOKUP(Data!F140,original_projection,3,TRUE))</f>
        <v>0.1</v>
      </c>
      <c r="H152" s="30">
        <f>IF(H$13&lt;=alternative_projection_initial_period,VLOOKUP(Data!G140,alternative_projection,3,TRUE),VLOOKUP(Data!G140,original_projection,3,TRUE))</f>
        <v>0.04</v>
      </c>
      <c r="I152" s="30">
        <f>IF(I$13&lt;=alternative_projection_initial_period,VLOOKUP(Data!H140,alternative_projection,3,TRUE),VLOOKUP(Data!H140,original_projection,3,TRUE))</f>
        <v>0</v>
      </c>
      <c r="J152" s="30">
        <f>IF(J$13&lt;=alternative_projection_initial_period,VLOOKUP(Data!I140,alternative_projection,3,TRUE),VLOOKUP(Data!I140,original_projection,3,TRUE))</f>
        <v>-0.02</v>
      </c>
      <c r="K152" s="30">
        <f>IF(K$13&lt;=alternative_projection_initial_period,VLOOKUP(Data!J140,alternative_projection,3,TRUE),VLOOKUP(Data!J140,original_projection,3,TRUE))</f>
        <v>-0.02</v>
      </c>
      <c r="L152" s="30">
        <f>IF(L$13&lt;=alternative_projection_initial_period,VLOOKUP(Data!K140,alternative_projection,3,TRUE),VLOOKUP(Data!K140,original_projection,3,TRUE))</f>
        <v>-0.02</v>
      </c>
      <c r="M152" s="30">
        <f>IF(M$13&lt;=alternative_projection_initial_period,VLOOKUP(Data!L140,alternative_projection,3,TRUE),VLOOKUP(Data!L140,original_projection,3,TRUE))</f>
        <v>-0.01</v>
      </c>
      <c r="N152" s="30">
        <f>IF(N$13&lt;=alternative_projection_initial_period,VLOOKUP(Data!M140,alternative_projection,3,TRUE),VLOOKUP(Data!M140,original_projection,3,TRUE))</f>
        <v>0.04</v>
      </c>
      <c r="O152" s="30">
        <f>IF(O$13&lt;=alternative_projection_initial_period,VLOOKUP(Data!N140,alternative_projection,3,TRUE),VLOOKUP(Data!N140,original_projection,3,TRUE))</f>
        <v>0.04</v>
      </c>
      <c r="P152" s="30">
        <f>IF(P$13&lt;=alternative_projection_initial_period,VLOOKUP(Data!O140,alternative_projection,3,TRUE),VLOOKUP(Data!O140,original_projection,3,TRUE))</f>
        <v>-0.01</v>
      </c>
      <c r="Q152" s="30">
        <f>IF(Q$13&lt;=alternative_projection_initial_period,VLOOKUP(Data!P140,alternative_projection,3,TRUE),VLOOKUP(Data!P140,original_projection,3,TRUE))</f>
        <v>0.04</v>
      </c>
      <c r="R152" s="30">
        <f>IF(R$13&lt;=alternative_projection_initial_period,VLOOKUP(Data!Q140,alternative_projection,3,TRUE),VLOOKUP(Data!Q140,original_projection,3,TRUE))</f>
        <v>0.04</v>
      </c>
      <c r="S152" s="30">
        <f>IF(S$13&lt;=alternative_projection_initial_period,VLOOKUP(Data!R140,alternative_projection,3,TRUE),VLOOKUP(Data!R140,original_projection,3,TRUE))</f>
        <v>0.02</v>
      </c>
      <c r="T152" s="30">
        <f>IF(T$13&lt;=alternative_projection_initial_period,VLOOKUP(Data!S140,alternative_projection,3,TRUE),VLOOKUP(Data!S140,original_projection,3,TRUE))</f>
        <v>-0.02</v>
      </c>
      <c r="U152" s="30">
        <f>IF(U$13&lt;=alternative_projection_initial_period,VLOOKUP(Data!T140,alternative_projection,3,TRUE),VLOOKUP(Data!T140,original_projection,3,TRUE))</f>
        <v>0</v>
      </c>
      <c r="V152" s="30">
        <f>IF(V$13&lt;=alternative_projection_initial_period,VLOOKUP(Data!U140,alternative_projection,3,TRUE),VLOOKUP(Data!U140,original_projection,3,TRUE))</f>
        <v>0</v>
      </c>
      <c r="X152">
        <f t="shared" si="150"/>
        <v>138</v>
      </c>
      <c r="Z152" s="31">
        <f t="shared" si="144"/>
        <v>2500000</v>
      </c>
      <c r="AA152" s="28">
        <f t="shared" ref="AA152:AT152" si="158">Z152*(1+C152)*(1-$AA$9)</f>
        <v>2461397.6369154658</v>
      </c>
      <c r="AB152" s="28">
        <f t="shared" si="158"/>
        <v>2471859.1574213202</v>
      </c>
      <c r="AC152" s="28">
        <f t="shared" si="158"/>
        <v>2677060.4471004647</v>
      </c>
      <c r="AD152" s="28">
        <f t="shared" si="158"/>
        <v>2530295.1392152105</v>
      </c>
      <c r="AE152" s="28">
        <f t="shared" si="158"/>
        <v>2740347.4895997238</v>
      </c>
      <c r="AF152" s="28">
        <f t="shared" si="158"/>
        <v>2805955.2914548432</v>
      </c>
      <c r="AG152" s="28">
        <f t="shared" si="158"/>
        <v>2762628.6894709594</v>
      </c>
      <c r="AH152" s="28">
        <f t="shared" si="158"/>
        <v>2665571.6693519666</v>
      </c>
      <c r="AI152" s="28">
        <f t="shared" si="158"/>
        <v>2571924.4687249237</v>
      </c>
      <c r="AJ152" s="28">
        <f t="shared" si="158"/>
        <v>2481567.29338068</v>
      </c>
      <c r="AK152" s="28">
        <f t="shared" si="158"/>
        <v>2418817.05322247</v>
      </c>
      <c r="AL152" s="28">
        <f t="shared" si="158"/>
        <v>2476726.9608359691</v>
      </c>
      <c r="AM152" s="28">
        <f t="shared" si="158"/>
        <v>2536023.3136935746</v>
      </c>
      <c r="AN152" s="28">
        <f t="shared" si="158"/>
        <v>2471896.0694292062</v>
      </c>
      <c r="AO152" s="28">
        <f t="shared" si="158"/>
        <v>2531076.7639013696</v>
      </c>
      <c r="AP152" s="28">
        <f t="shared" si="158"/>
        <v>2591674.3280556859</v>
      </c>
      <c r="AQ152" s="28">
        <f t="shared" si="158"/>
        <v>2602689.5552261434</v>
      </c>
      <c r="AR152" s="28">
        <f t="shared" si="158"/>
        <v>2511251.5369764119</v>
      </c>
      <c r="AS152" s="28">
        <f t="shared" si="158"/>
        <v>2472475.4395256289</v>
      </c>
      <c r="AT152" s="28">
        <f t="shared" si="158"/>
        <v>2434298.0816719644</v>
      </c>
      <c r="AU152" s="19"/>
      <c r="AV152" s="27">
        <f t="shared" si="148"/>
        <v>152</v>
      </c>
      <c r="AW152" s="19"/>
      <c r="AX152" s="46">
        <f t="shared" si="146"/>
        <v>387019.16663859424</v>
      </c>
    </row>
    <row r="153" spans="1:50" x14ac:dyDescent="0.2">
      <c r="A153">
        <f t="shared" si="149"/>
        <v>139</v>
      </c>
      <c r="C153" s="30">
        <f>IF(C$13&lt;=alternative_projection_initial_period,VLOOKUP(Data!B141,alternative_projection,3,TRUE),VLOOKUP(Data!B141,original_projection,3,TRUE))</f>
        <v>-0.04</v>
      </c>
      <c r="D153" s="30">
        <f>IF(D$13&lt;=alternative_projection_initial_period,VLOOKUP(Data!C141,alternative_projection,3,TRUE),VLOOKUP(Data!C141,original_projection,3,TRUE))</f>
        <v>0.1</v>
      </c>
      <c r="E153" s="30">
        <f>IF(E$13&lt;=alternative_projection_initial_period,VLOOKUP(Data!D141,alternative_projection,3,TRUE),VLOOKUP(Data!D141,original_projection,3,TRUE))</f>
        <v>0.1</v>
      </c>
      <c r="F153" s="30">
        <f>IF(F$13&lt;=alternative_projection_initial_period,VLOOKUP(Data!E141,alternative_projection,3,TRUE),VLOOKUP(Data!E141,original_projection,3,TRUE))</f>
        <v>-0.04</v>
      </c>
      <c r="G153" s="30">
        <f>IF(G$13&lt;=alternative_projection_initial_period,VLOOKUP(Data!F141,alternative_projection,3,TRUE),VLOOKUP(Data!F141,original_projection,3,TRUE))</f>
        <v>0.02</v>
      </c>
      <c r="H153" s="30">
        <f>IF(H$13&lt;=alternative_projection_initial_period,VLOOKUP(Data!G141,alternative_projection,3,TRUE),VLOOKUP(Data!G141,original_projection,3,TRUE))</f>
        <v>-0.02</v>
      </c>
      <c r="I153" s="30">
        <f>IF(I$13&lt;=alternative_projection_initial_period,VLOOKUP(Data!H141,alternative_projection,3,TRUE),VLOOKUP(Data!H141,original_projection,3,TRUE))</f>
        <v>0.04</v>
      </c>
      <c r="J153" s="30">
        <f>IF(J$13&lt;=alternative_projection_initial_period,VLOOKUP(Data!I141,alternative_projection,3,TRUE),VLOOKUP(Data!I141,original_projection,3,TRUE))</f>
        <v>0.02</v>
      </c>
      <c r="K153" s="30">
        <f>IF(K$13&lt;=alternative_projection_initial_period,VLOOKUP(Data!J141,alternative_projection,3,TRUE),VLOOKUP(Data!J141,original_projection,3,TRUE))</f>
        <v>-0.02</v>
      </c>
      <c r="L153" s="30">
        <f>IF(L$13&lt;=alternative_projection_initial_period,VLOOKUP(Data!K141,alternative_projection,3,TRUE),VLOOKUP(Data!K141,original_projection,3,TRUE))</f>
        <v>-0.01</v>
      </c>
      <c r="M153" s="30">
        <f>IF(M$13&lt;=alternative_projection_initial_period,VLOOKUP(Data!L141,alternative_projection,3,TRUE),VLOOKUP(Data!L141,original_projection,3,TRUE))</f>
        <v>-0.01</v>
      </c>
      <c r="N153" s="30">
        <f>IF(N$13&lt;=alternative_projection_initial_period,VLOOKUP(Data!M141,alternative_projection,3,TRUE),VLOOKUP(Data!M141,original_projection,3,TRUE))</f>
        <v>0</v>
      </c>
      <c r="O153" s="30">
        <f>IF(O$13&lt;=alternative_projection_initial_period,VLOOKUP(Data!N141,alternative_projection,3,TRUE),VLOOKUP(Data!N141,original_projection,3,TRUE))</f>
        <v>-0.02</v>
      </c>
      <c r="P153" s="30">
        <f>IF(P$13&lt;=alternative_projection_initial_period,VLOOKUP(Data!O141,alternative_projection,3,TRUE),VLOOKUP(Data!O141,original_projection,3,TRUE))</f>
        <v>-0.02</v>
      </c>
      <c r="Q153" s="30">
        <f>IF(Q$13&lt;=alternative_projection_initial_period,VLOOKUP(Data!P141,alternative_projection,3,TRUE),VLOOKUP(Data!P141,original_projection,3,TRUE))</f>
        <v>0.04</v>
      </c>
      <c r="R153" s="30">
        <f>IF(R$13&lt;=alternative_projection_initial_period,VLOOKUP(Data!Q141,alternative_projection,3,TRUE),VLOOKUP(Data!Q141,original_projection,3,TRUE))</f>
        <v>0</v>
      </c>
      <c r="S153" s="30">
        <f>IF(S$13&lt;=alternative_projection_initial_period,VLOOKUP(Data!R141,alternative_projection,3,TRUE),VLOOKUP(Data!R141,original_projection,3,TRUE))</f>
        <v>0.04</v>
      </c>
      <c r="T153" s="30">
        <f>IF(T$13&lt;=alternative_projection_initial_period,VLOOKUP(Data!S141,alternative_projection,3,TRUE),VLOOKUP(Data!S141,original_projection,3,TRUE))</f>
        <v>-0.02</v>
      </c>
      <c r="U153" s="30">
        <f>IF(U$13&lt;=alternative_projection_initial_period,VLOOKUP(Data!T141,alternative_projection,3,TRUE),VLOOKUP(Data!T141,original_projection,3,TRUE))</f>
        <v>0.02</v>
      </c>
      <c r="V153" s="30">
        <f>IF(V$13&lt;=alternative_projection_initial_period,VLOOKUP(Data!U141,alternative_projection,3,TRUE),VLOOKUP(Data!U141,original_projection,3,TRUE))</f>
        <v>-0.01</v>
      </c>
      <c r="X153">
        <f t="shared" si="150"/>
        <v>139</v>
      </c>
      <c r="Z153" s="31">
        <f t="shared" si="144"/>
        <v>2500000</v>
      </c>
      <c r="AA153" s="28">
        <f t="shared" ref="AA153:AT153" si="159">Z153*(1+C153)*(1-$AA$9)</f>
        <v>2362941.7314388473</v>
      </c>
      <c r="AB153" s="28">
        <f t="shared" si="159"/>
        <v>2559101.2453303081</v>
      </c>
      <c r="AC153" s="28">
        <f t="shared" si="159"/>
        <v>2771544.9334687167</v>
      </c>
      <c r="AD153" s="28">
        <f t="shared" si="159"/>
        <v>2619599.6735404534</v>
      </c>
      <c r="AE153" s="28">
        <f t="shared" si="159"/>
        <v>2630733.590015735</v>
      </c>
      <c r="AF153" s="28">
        <f t="shared" si="159"/>
        <v>2538310.3251929968</v>
      </c>
      <c r="AG153" s="28">
        <f t="shared" si="159"/>
        <v>2599081.0710542789</v>
      </c>
      <c r="AH153" s="28">
        <f t="shared" si="159"/>
        <v>2610127.7786294459</v>
      </c>
      <c r="AI153" s="28">
        <f t="shared" si="159"/>
        <v>2518428.4397754455</v>
      </c>
      <c r="AJ153" s="28">
        <f t="shared" si="159"/>
        <v>2454746.1089199781</v>
      </c>
      <c r="AK153" s="28">
        <f t="shared" si="159"/>
        <v>2392674.0836023353</v>
      </c>
      <c r="AL153" s="28">
        <f t="shared" si="159"/>
        <v>2355728.9341150662</v>
      </c>
      <c r="AM153" s="28">
        <f t="shared" si="159"/>
        <v>2272967.1676045312</v>
      </c>
      <c r="AN153" s="28">
        <f t="shared" si="159"/>
        <v>2193112.9979302674</v>
      </c>
      <c r="AO153" s="28">
        <f t="shared" si="159"/>
        <v>2245619.2306471677</v>
      </c>
      <c r="AP153" s="28">
        <f t="shared" si="159"/>
        <v>2210944.7470907457</v>
      </c>
      <c r="AQ153" s="28">
        <f t="shared" si="159"/>
        <v>2263877.8971493668</v>
      </c>
      <c r="AR153" s="28">
        <f t="shared" si="159"/>
        <v>2184343.052872973</v>
      </c>
      <c r="AS153" s="28">
        <f t="shared" si="159"/>
        <v>2193627.0260501341</v>
      </c>
      <c r="AT153" s="28">
        <f t="shared" si="159"/>
        <v>2138157.797764706</v>
      </c>
      <c r="AU153" s="19"/>
      <c r="AV153" s="27">
        <f t="shared" si="148"/>
        <v>76</v>
      </c>
      <c r="AW153" s="19"/>
      <c r="AX153" s="46">
        <f t="shared" si="146"/>
        <v>363594.46724579466</v>
      </c>
    </row>
    <row r="154" spans="1:50" x14ac:dyDescent="0.2">
      <c r="A154">
        <f t="shared" si="149"/>
        <v>140</v>
      </c>
      <c r="C154" s="30">
        <f>IF(C$13&lt;=alternative_projection_initial_period,VLOOKUP(Data!B142,alternative_projection,3,TRUE),VLOOKUP(Data!B142,original_projection,3,TRUE))</f>
        <v>-0.04</v>
      </c>
      <c r="D154" s="30">
        <f>IF(D$13&lt;=alternative_projection_initial_period,VLOOKUP(Data!C142,alternative_projection,3,TRUE),VLOOKUP(Data!C142,original_projection,3,TRUE))</f>
        <v>0.02</v>
      </c>
      <c r="E154" s="30">
        <f>IF(E$13&lt;=alternative_projection_initial_period,VLOOKUP(Data!D142,alternative_projection,3,TRUE),VLOOKUP(Data!D142,original_projection,3,TRUE))</f>
        <v>0.04</v>
      </c>
      <c r="F154" s="30">
        <f>IF(F$13&lt;=alternative_projection_initial_period,VLOOKUP(Data!E142,alternative_projection,3,TRUE),VLOOKUP(Data!E142,original_projection,3,TRUE))</f>
        <v>0.02</v>
      </c>
      <c r="G154" s="30">
        <f>IF(G$13&lt;=alternative_projection_initial_period,VLOOKUP(Data!F142,alternative_projection,3,TRUE),VLOOKUP(Data!F142,original_projection,3,TRUE))</f>
        <v>0</v>
      </c>
      <c r="H154" s="30">
        <f>IF(H$13&lt;=alternative_projection_initial_period,VLOOKUP(Data!G142,alternative_projection,3,TRUE),VLOOKUP(Data!G142,original_projection,3,TRUE))</f>
        <v>-0.01</v>
      </c>
      <c r="I154" s="30">
        <f>IF(I$13&lt;=alternative_projection_initial_period,VLOOKUP(Data!H142,alternative_projection,3,TRUE),VLOOKUP(Data!H142,original_projection,3,TRUE))</f>
        <v>0.04</v>
      </c>
      <c r="J154" s="30">
        <f>IF(J$13&lt;=alternative_projection_initial_period,VLOOKUP(Data!I142,alternative_projection,3,TRUE),VLOOKUP(Data!I142,original_projection,3,TRUE))</f>
        <v>0.02</v>
      </c>
      <c r="K154" s="30">
        <f>IF(K$13&lt;=alternative_projection_initial_period,VLOOKUP(Data!J142,alternative_projection,3,TRUE),VLOOKUP(Data!J142,original_projection,3,TRUE))</f>
        <v>0</v>
      </c>
      <c r="L154" s="30">
        <f>IF(L$13&lt;=alternative_projection_initial_period,VLOOKUP(Data!K142,alternative_projection,3,TRUE),VLOOKUP(Data!K142,original_projection,3,TRUE))</f>
        <v>-0.01</v>
      </c>
      <c r="M154" s="30">
        <f>IF(M$13&lt;=alternative_projection_initial_period,VLOOKUP(Data!L142,alternative_projection,3,TRUE),VLOOKUP(Data!L142,original_projection,3,TRUE))</f>
        <v>-0.01</v>
      </c>
      <c r="N154" s="30">
        <f>IF(N$13&lt;=alternative_projection_initial_period,VLOOKUP(Data!M142,alternative_projection,3,TRUE),VLOOKUP(Data!M142,original_projection,3,TRUE))</f>
        <v>-0.02</v>
      </c>
      <c r="O154" s="30">
        <f>IF(O$13&lt;=alternative_projection_initial_period,VLOOKUP(Data!N142,alternative_projection,3,TRUE),VLOOKUP(Data!N142,original_projection,3,TRUE))</f>
        <v>-0.01</v>
      </c>
      <c r="P154" s="30">
        <f>IF(P$13&lt;=alternative_projection_initial_period,VLOOKUP(Data!O142,alternative_projection,3,TRUE),VLOOKUP(Data!O142,original_projection,3,TRUE))</f>
        <v>-0.01</v>
      </c>
      <c r="Q154" s="30">
        <f>IF(Q$13&lt;=alternative_projection_initial_period,VLOOKUP(Data!P142,alternative_projection,3,TRUE),VLOOKUP(Data!P142,original_projection,3,TRUE))</f>
        <v>-0.01</v>
      </c>
      <c r="R154" s="30">
        <f>IF(R$13&lt;=alternative_projection_initial_period,VLOOKUP(Data!Q142,alternative_projection,3,TRUE),VLOOKUP(Data!Q142,original_projection,3,TRUE))</f>
        <v>0.02</v>
      </c>
      <c r="S154" s="30">
        <f>IF(S$13&lt;=alternative_projection_initial_period,VLOOKUP(Data!R142,alternative_projection,3,TRUE),VLOOKUP(Data!R142,original_projection,3,TRUE))</f>
        <v>-0.01</v>
      </c>
      <c r="T154" s="30">
        <f>IF(T$13&lt;=alternative_projection_initial_period,VLOOKUP(Data!S142,alternative_projection,3,TRUE),VLOOKUP(Data!S142,original_projection,3,TRUE))</f>
        <v>0.04</v>
      </c>
      <c r="U154" s="30">
        <f>IF(U$13&lt;=alternative_projection_initial_period,VLOOKUP(Data!T142,alternative_projection,3,TRUE),VLOOKUP(Data!T142,original_projection,3,TRUE))</f>
        <v>-0.01</v>
      </c>
      <c r="V154" s="30">
        <f>IF(V$13&lt;=alternative_projection_initial_period,VLOOKUP(Data!U142,alternative_projection,3,TRUE),VLOOKUP(Data!U142,original_projection,3,TRUE))</f>
        <v>0.02</v>
      </c>
      <c r="X154">
        <f t="shared" si="150"/>
        <v>140</v>
      </c>
      <c r="Z154" s="31">
        <f t="shared" si="144"/>
        <v>2500000</v>
      </c>
      <c r="AA154" s="28">
        <f t="shared" ref="AA154:AT154" si="160">Z154*(1+C154)*(1-$AA$9)</f>
        <v>2362941.7314388473</v>
      </c>
      <c r="AB154" s="28">
        <f t="shared" si="160"/>
        <v>2372984.7911244673</v>
      </c>
      <c r="AC154" s="28">
        <f t="shared" si="160"/>
        <v>2429797.4094410036</v>
      </c>
      <c r="AD154" s="28">
        <f t="shared" si="160"/>
        <v>2440124.6215268136</v>
      </c>
      <c r="AE154" s="28">
        <f t="shared" si="160"/>
        <v>2402446.7908821376</v>
      </c>
      <c r="AF154" s="28">
        <f t="shared" si="160"/>
        <v>2341697.2341414052</v>
      </c>
      <c r="AG154" s="28">
        <f t="shared" si="160"/>
        <v>2397760.7840106492</v>
      </c>
      <c r="AH154" s="28">
        <f t="shared" si="160"/>
        <v>2407951.8328821738</v>
      </c>
      <c r="AI154" s="28">
        <f t="shared" si="160"/>
        <v>2370770.7805049787</v>
      </c>
      <c r="AJ154" s="28">
        <f t="shared" si="160"/>
        <v>2310822.2003340633</v>
      </c>
      <c r="AK154" s="28">
        <f t="shared" si="160"/>
        <v>2252389.512080688</v>
      </c>
      <c r="AL154" s="28">
        <f t="shared" si="160"/>
        <v>2173258.2791998452</v>
      </c>
      <c r="AM154" s="28">
        <f t="shared" si="160"/>
        <v>2118304.1059604702</v>
      </c>
      <c r="AN154" s="28">
        <f t="shared" si="160"/>
        <v>2064739.5333890542</v>
      </c>
      <c r="AO154" s="28">
        <f t="shared" si="160"/>
        <v>2012529.4232985848</v>
      </c>
      <c r="AP154" s="28">
        <f t="shared" si="160"/>
        <v>2021083.1480258326</v>
      </c>
      <c r="AQ154" s="28">
        <f t="shared" si="160"/>
        <v>1969976.95668594</v>
      </c>
      <c r="AR154" s="28">
        <f t="shared" si="160"/>
        <v>2017140.9964013125</v>
      </c>
      <c r="AS154" s="28">
        <f t="shared" si="160"/>
        <v>1966134.4884195295</v>
      </c>
      <c r="AT154" s="28">
        <f t="shared" si="160"/>
        <v>1974491.0237307621</v>
      </c>
      <c r="AU154" s="19"/>
      <c r="AV154" s="27">
        <f t="shared" si="148"/>
        <v>32</v>
      </c>
      <c r="AW154" s="19"/>
      <c r="AX154" s="46">
        <f t="shared" si="146"/>
        <v>335571.88143686566</v>
      </c>
    </row>
    <row r="155" spans="1:50" x14ac:dyDescent="0.2">
      <c r="A155">
        <f t="shared" si="149"/>
        <v>141</v>
      </c>
      <c r="C155" s="30">
        <f>IF(C$13&lt;=alternative_projection_initial_period,VLOOKUP(Data!B143,alternative_projection,3,TRUE),VLOOKUP(Data!B143,original_projection,3,TRUE))</f>
        <v>0.02</v>
      </c>
      <c r="D155" s="30">
        <f>IF(D$13&lt;=alternative_projection_initial_period,VLOOKUP(Data!C143,alternative_projection,3,TRUE),VLOOKUP(Data!C143,original_projection,3,TRUE))</f>
        <v>0.02</v>
      </c>
      <c r="E155" s="30">
        <f>IF(E$13&lt;=alternative_projection_initial_period,VLOOKUP(Data!D143,alternative_projection,3,TRUE),VLOOKUP(Data!D143,original_projection,3,TRUE))</f>
        <v>0.1</v>
      </c>
      <c r="F155" s="30">
        <f>IF(F$13&lt;=alternative_projection_initial_period,VLOOKUP(Data!E143,alternative_projection,3,TRUE),VLOOKUP(Data!E143,original_projection,3,TRUE))</f>
        <v>0.02</v>
      </c>
      <c r="G155" s="30">
        <f>IF(G$13&lt;=alternative_projection_initial_period,VLOOKUP(Data!F143,alternative_projection,3,TRUE),VLOOKUP(Data!F143,original_projection,3,TRUE))</f>
        <v>0</v>
      </c>
      <c r="H155" s="30">
        <f>IF(H$13&lt;=alternative_projection_initial_period,VLOOKUP(Data!G143,alternative_projection,3,TRUE),VLOOKUP(Data!G143,original_projection,3,TRUE))</f>
        <v>-0.02</v>
      </c>
      <c r="I155" s="30">
        <f>IF(I$13&lt;=alternative_projection_initial_period,VLOOKUP(Data!H143,alternative_projection,3,TRUE),VLOOKUP(Data!H143,original_projection,3,TRUE))</f>
        <v>-0.01</v>
      </c>
      <c r="J155" s="30">
        <f>IF(J$13&lt;=alternative_projection_initial_period,VLOOKUP(Data!I143,alternative_projection,3,TRUE),VLOOKUP(Data!I143,original_projection,3,TRUE))</f>
        <v>0.02</v>
      </c>
      <c r="K155" s="30">
        <f>IF(K$13&lt;=alternative_projection_initial_period,VLOOKUP(Data!J143,alternative_projection,3,TRUE),VLOOKUP(Data!J143,original_projection,3,TRUE))</f>
        <v>0.02</v>
      </c>
      <c r="L155" s="30">
        <f>IF(L$13&lt;=alternative_projection_initial_period,VLOOKUP(Data!K143,alternative_projection,3,TRUE),VLOOKUP(Data!K143,original_projection,3,TRUE))</f>
        <v>-0.01</v>
      </c>
      <c r="M155" s="30">
        <f>IF(M$13&lt;=alternative_projection_initial_period,VLOOKUP(Data!L143,alternative_projection,3,TRUE),VLOOKUP(Data!L143,original_projection,3,TRUE))</f>
        <v>0.02</v>
      </c>
      <c r="N155" s="30">
        <f>IF(N$13&lt;=alternative_projection_initial_period,VLOOKUP(Data!M143,alternative_projection,3,TRUE),VLOOKUP(Data!M143,original_projection,3,TRUE))</f>
        <v>-0.01</v>
      </c>
      <c r="O155" s="30">
        <f>IF(O$13&lt;=alternative_projection_initial_period,VLOOKUP(Data!N143,alternative_projection,3,TRUE),VLOOKUP(Data!N143,original_projection,3,TRUE))</f>
        <v>0</v>
      </c>
      <c r="P155" s="30">
        <f>IF(P$13&lt;=alternative_projection_initial_period,VLOOKUP(Data!O143,alternative_projection,3,TRUE),VLOOKUP(Data!O143,original_projection,3,TRUE))</f>
        <v>0.04</v>
      </c>
      <c r="Q155" s="30">
        <f>IF(Q$13&lt;=alternative_projection_initial_period,VLOOKUP(Data!P143,alternative_projection,3,TRUE),VLOOKUP(Data!P143,original_projection,3,TRUE))</f>
        <v>0.02</v>
      </c>
      <c r="R155" s="30">
        <f>IF(R$13&lt;=alternative_projection_initial_period,VLOOKUP(Data!Q143,alternative_projection,3,TRUE),VLOOKUP(Data!Q143,original_projection,3,TRUE))</f>
        <v>-0.01</v>
      </c>
      <c r="S155" s="30">
        <f>IF(S$13&lt;=alternative_projection_initial_period,VLOOKUP(Data!R143,alternative_projection,3,TRUE),VLOOKUP(Data!R143,original_projection,3,TRUE))</f>
        <v>-0.01</v>
      </c>
      <c r="T155" s="30">
        <f>IF(T$13&lt;=alternative_projection_initial_period,VLOOKUP(Data!S143,alternative_projection,3,TRUE),VLOOKUP(Data!S143,original_projection,3,TRUE))</f>
        <v>-0.02</v>
      </c>
      <c r="U155" s="30">
        <f>IF(U$13&lt;=alternative_projection_initial_period,VLOOKUP(Data!T143,alternative_projection,3,TRUE),VLOOKUP(Data!T143,original_projection,3,TRUE))</f>
        <v>0.04</v>
      </c>
      <c r="V155" s="30">
        <f>IF(V$13&lt;=alternative_projection_initial_period,VLOOKUP(Data!U143,alternative_projection,3,TRUE),VLOOKUP(Data!U143,original_projection,3,TRUE))</f>
        <v>0</v>
      </c>
      <c r="X155">
        <f t="shared" si="150"/>
        <v>141</v>
      </c>
      <c r="Z155" s="31">
        <f t="shared" si="144"/>
        <v>2500000</v>
      </c>
      <c r="AA155" s="28">
        <f t="shared" ref="AA155:AT155" si="161">Z155*(1+C155)*(1-$AA$9)</f>
        <v>2510625.5896537751</v>
      </c>
      <c r="AB155" s="28">
        <f t="shared" si="161"/>
        <v>2521296.3405697467</v>
      </c>
      <c r="AC155" s="28">
        <f t="shared" si="161"/>
        <v>2730601.6560424739</v>
      </c>
      <c r="AD155" s="28">
        <f t="shared" si="161"/>
        <v>2742207.3571244846</v>
      </c>
      <c r="AE155" s="28">
        <f t="shared" si="161"/>
        <v>2699865.0835033646</v>
      </c>
      <c r="AF155" s="28">
        <f t="shared" si="161"/>
        <v>2605013.0823180969</v>
      </c>
      <c r="AG155" s="28">
        <f t="shared" si="161"/>
        <v>2539141.3258008482</v>
      </c>
      <c r="AH155" s="28">
        <f t="shared" si="161"/>
        <v>2549933.2753212089</v>
      </c>
      <c r="AI155" s="28">
        <f t="shared" si="161"/>
        <v>2560771.093172437</v>
      </c>
      <c r="AJ155" s="28">
        <f t="shared" si="161"/>
        <v>2496018.0632967642</v>
      </c>
      <c r="AK155" s="28">
        <f t="shared" si="161"/>
        <v>2506626.7287803651</v>
      </c>
      <c r="AL155" s="28">
        <f t="shared" si="161"/>
        <v>2443242.8223122573</v>
      </c>
      <c r="AM155" s="28">
        <f t="shared" si="161"/>
        <v>2405516.8437000252</v>
      </c>
      <c r="AN155" s="28">
        <f t="shared" si="161"/>
        <v>2463108.3254517345</v>
      </c>
      <c r="AO155" s="28">
        <f t="shared" si="161"/>
        <v>2473577.1167873535</v>
      </c>
      <c r="AP155" s="28">
        <f t="shared" si="161"/>
        <v>2411028.9205154711</v>
      </c>
      <c r="AQ155" s="28">
        <f t="shared" si="161"/>
        <v>2350062.351446684</v>
      </c>
      <c r="AR155" s="28">
        <f t="shared" si="161"/>
        <v>2267499.6640343093</v>
      </c>
      <c r="AS155" s="28">
        <f t="shared" si="161"/>
        <v>2321786.8189404351</v>
      </c>
      <c r="AT155" s="28">
        <f t="shared" si="161"/>
        <v>2285936.2358245854</v>
      </c>
      <c r="AU155" s="19"/>
      <c r="AV155" s="27">
        <f t="shared" si="148"/>
        <v>124</v>
      </c>
      <c r="AW155" s="19"/>
      <c r="AX155" s="46">
        <f t="shared" si="146"/>
        <v>376956.11104229029</v>
      </c>
    </row>
    <row r="156" spans="1:50" x14ac:dyDescent="0.2">
      <c r="A156">
        <f t="shared" si="149"/>
        <v>142</v>
      </c>
      <c r="C156" s="30">
        <f>IF(C$13&lt;=alternative_projection_initial_period,VLOOKUP(Data!B144,alternative_projection,3,TRUE),VLOOKUP(Data!B144,original_projection,3,TRUE))</f>
        <v>0.02</v>
      </c>
      <c r="D156" s="30">
        <f>IF(D$13&lt;=alternative_projection_initial_period,VLOOKUP(Data!C144,alternative_projection,3,TRUE),VLOOKUP(Data!C144,original_projection,3,TRUE))</f>
        <v>-0.04</v>
      </c>
      <c r="E156" s="30">
        <f>IF(E$13&lt;=alternative_projection_initial_period,VLOOKUP(Data!D144,alternative_projection,3,TRUE),VLOOKUP(Data!D144,original_projection,3,TRUE))</f>
        <v>0</v>
      </c>
      <c r="F156" s="30">
        <f>IF(F$13&lt;=alternative_projection_initial_period,VLOOKUP(Data!E144,alternative_projection,3,TRUE),VLOOKUP(Data!E144,original_projection,3,TRUE))</f>
        <v>0</v>
      </c>
      <c r="G156" s="30">
        <f>IF(G$13&lt;=alternative_projection_initial_period,VLOOKUP(Data!F144,alternative_projection,3,TRUE),VLOOKUP(Data!F144,original_projection,3,TRUE))</f>
        <v>0.04</v>
      </c>
      <c r="H156" s="30">
        <f>IF(H$13&lt;=alternative_projection_initial_period,VLOOKUP(Data!G144,alternative_projection,3,TRUE),VLOOKUP(Data!G144,original_projection,3,TRUE))</f>
        <v>0</v>
      </c>
      <c r="I156" s="30">
        <f>IF(I$13&lt;=alternative_projection_initial_period,VLOOKUP(Data!H144,alternative_projection,3,TRUE),VLOOKUP(Data!H144,original_projection,3,TRUE))</f>
        <v>0</v>
      </c>
      <c r="J156" s="30">
        <f>IF(J$13&lt;=alternative_projection_initial_period,VLOOKUP(Data!I144,alternative_projection,3,TRUE),VLOOKUP(Data!I144,original_projection,3,TRUE))</f>
        <v>-0.02</v>
      </c>
      <c r="K156" s="30">
        <f>IF(K$13&lt;=alternative_projection_initial_period,VLOOKUP(Data!J144,alternative_projection,3,TRUE),VLOOKUP(Data!J144,original_projection,3,TRUE))</f>
        <v>0.04</v>
      </c>
      <c r="L156" s="30">
        <f>IF(L$13&lt;=alternative_projection_initial_period,VLOOKUP(Data!K144,alternative_projection,3,TRUE),VLOOKUP(Data!K144,original_projection,3,TRUE))</f>
        <v>-0.02</v>
      </c>
      <c r="M156" s="30">
        <f>IF(M$13&lt;=alternative_projection_initial_period,VLOOKUP(Data!L144,alternative_projection,3,TRUE),VLOOKUP(Data!L144,original_projection,3,TRUE))</f>
        <v>0.04</v>
      </c>
      <c r="N156" s="30">
        <f>IF(N$13&lt;=alternative_projection_initial_period,VLOOKUP(Data!M144,alternative_projection,3,TRUE),VLOOKUP(Data!M144,original_projection,3,TRUE))</f>
        <v>0</v>
      </c>
      <c r="O156" s="30">
        <f>IF(O$13&lt;=alternative_projection_initial_period,VLOOKUP(Data!N144,alternative_projection,3,TRUE),VLOOKUP(Data!N144,original_projection,3,TRUE))</f>
        <v>-0.01</v>
      </c>
      <c r="P156" s="30">
        <f>IF(P$13&lt;=alternative_projection_initial_period,VLOOKUP(Data!O144,alternative_projection,3,TRUE),VLOOKUP(Data!O144,original_projection,3,TRUE))</f>
        <v>0.02</v>
      </c>
      <c r="Q156" s="30">
        <f>IF(Q$13&lt;=alternative_projection_initial_period,VLOOKUP(Data!P144,alternative_projection,3,TRUE),VLOOKUP(Data!P144,original_projection,3,TRUE))</f>
        <v>-0.02</v>
      </c>
      <c r="R156" s="30">
        <f>IF(R$13&lt;=alternative_projection_initial_period,VLOOKUP(Data!Q144,alternative_projection,3,TRUE),VLOOKUP(Data!Q144,original_projection,3,TRUE))</f>
        <v>0</v>
      </c>
      <c r="S156" s="30">
        <f>IF(S$13&lt;=alternative_projection_initial_period,VLOOKUP(Data!R144,alternative_projection,3,TRUE),VLOOKUP(Data!R144,original_projection,3,TRUE))</f>
        <v>0.04</v>
      </c>
      <c r="T156" s="30">
        <f>IF(T$13&lt;=alternative_projection_initial_period,VLOOKUP(Data!S144,alternative_projection,3,TRUE),VLOOKUP(Data!S144,original_projection,3,TRUE))</f>
        <v>-0.01</v>
      </c>
      <c r="U156" s="30">
        <f>IF(U$13&lt;=alternative_projection_initial_period,VLOOKUP(Data!T144,alternative_projection,3,TRUE),VLOOKUP(Data!T144,original_projection,3,TRUE))</f>
        <v>0.02</v>
      </c>
      <c r="V156" s="30">
        <f>IF(V$13&lt;=alternative_projection_initial_period,VLOOKUP(Data!U144,alternative_projection,3,TRUE),VLOOKUP(Data!U144,original_projection,3,TRUE))</f>
        <v>-0.01</v>
      </c>
      <c r="X156">
        <f t="shared" si="150"/>
        <v>142</v>
      </c>
      <c r="Z156" s="31">
        <f t="shared" si="144"/>
        <v>2500000</v>
      </c>
      <c r="AA156" s="28">
        <f t="shared" ref="AA156:AT156" si="162">Z156*(1+C156)*(1-$AA$9)</f>
        <v>2510625.5896537751</v>
      </c>
      <c r="AB156" s="28">
        <f t="shared" si="162"/>
        <v>2372984.7911244668</v>
      </c>
      <c r="AC156" s="28">
        <f t="shared" si="162"/>
        <v>2336343.662924041</v>
      </c>
      <c r="AD156" s="28">
        <f t="shared" si="162"/>
        <v>2300268.3083774634</v>
      </c>
      <c r="AE156" s="28">
        <f t="shared" si="162"/>
        <v>2355339.9910609191</v>
      </c>
      <c r="AF156" s="28">
        <f t="shared" si="162"/>
        <v>2318971.3152519362</v>
      </c>
      <c r="AG156" s="28">
        <f t="shared" si="162"/>
        <v>2283164.2061743462</v>
      </c>
      <c r="AH156" s="28">
        <f t="shared" si="162"/>
        <v>2202951.7928528646</v>
      </c>
      <c r="AI156" s="28">
        <f t="shared" si="162"/>
        <v>2255693.5802613599</v>
      </c>
      <c r="AJ156" s="28">
        <f t="shared" si="162"/>
        <v>2176446.2684397935</v>
      </c>
      <c r="AK156" s="28">
        <f t="shared" si="162"/>
        <v>2228553.4760366557</v>
      </c>
      <c r="AL156" s="28">
        <f t="shared" si="162"/>
        <v>2194142.5038625486</v>
      </c>
      <c r="AM156" s="28">
        <f t="shared" si="162"/>
        <v>2138660.2409289721</v>
      </c>
      <c r="AN156" s="28">
        <f t="shared" si="162"/>
        <v>2147750.0513805542</v>
      </c>
      <c r="AO156" s="28">
        <f t="shared" si="162"/>
        <v>2072295.0252520412</v>
      </c>
      <c r="AP156" s="28">
        <f t="shared" si="162"/>
        <v>2040296.8312588199</v>
      </c>
      <c r="AQ156" s="28">
        <f t="shared" si="162"/>
        <v>2089144.428411694</v>
      </c>
      <c r="AR156" s="28">
        <f t="shared" si="162"/>
        <v>2036317.2030699914</v>
      </c>
      <c r="AS156" s="28">
        <f t="shared" si="162"/>
        <v>2044972.0314718892</v>
      </c>
      <c r="AT156" s="28">
        <f t="shared" si="162"/>
        <v>1993261.7730259586</v>
      </c>
      <c r="AU156" s="19"/>
      <c r="AV156" s="27">
        <f t="shared" si="148"/>
        <v>34</v>
      </c>
      <c r="AW156" s="19"/>
      <c r="AX156" s="46">
        <f t="shared" si="146"/>
        <v>333235.64033365296</v>
      </c>
    </row>
    <row r="157" spans="1:50" x14ac:dyDescent="0.2">
      <c r="A157">
        <f t="shared" si="149"/>
        <v>143</v>
      </c>
      <c r="C157" s="30">
        <f>IF(C$13&lt;=alternative_projection_initial_period,VLOOKUP(Data!B145,alternative_projection,3,TRUE),VLOOKUP(Data!B145,original_projection,3,TRUE))</f>
        <v>0</v>
      </c>
      <c r="D157" s="30">
        <f>IF(D$13&lt;=alternative_projection_initial_period,VLOOKUP(Data!C145,alternative_projection,3,TRUE),VLOOKUP(Data!C145,original_projection,3,TRUE))</f>
        <v>0.04</v>
      </c>
      <c r="E157" s="30">
        <f>IF(E$13&lt;=alternative_projection_initial_period,VLOOKUP(Data!D145,alternative_projection,3,TRUE),VLOOKUP(Data!D145,original_projection,3,TRUE))</f>
        <v>-0.04</v>
      </c>
      <c r="F157" s="30">
        <f>IF(F$13&lt;=alternative_projection_initial_period,VLOOKUP(Data!E145,alternative_projection,3,TRUE),VLOOKUP(Data!E145,original_projection,3,TRUE))</f>
        <v>0.04</v>
      </c>
      <c r="G157" s="30">
        <f>IF(G$13&lt;=alternative_projection_initial_period,VLOOKUP(Data!F145,alternative_projection,3,TRUE),VLOOKUP(Data!F145,original_projection,3,TRUE))</f>
        <v>0.1</v>
      </c>
      <c r="H157" s="30">
        <f>IF(H$13&lt;=alternative_projection_initial_period,VLOOKUP(Data!G145,alternative_projection,3,TRUE),VLOOKUP(Data!G145,original_projection,3,TRUE))</f>
        <v>0.04</v>
      </c>
      <c r="I157" s="30">
        <f>IF(I$13&lt;=alternative_projection_initial_period,VLOOKUP(Data!H145,alternative_projection,3,TRUE),VLOOKUP(Data!H145,original_projection,3,TRUE))</f>
        <v>0.04</v>
      </c>
      <c r="J157" s="30">
        <f>IF(J$13&lt;=alternative_projection_initial_period,VLOOKUP(Data!I145,alternative_projection,3,TRUE),VLOOKUP(Data!I145,original_projection,3,TRUE))</f>
        <v>-0.01</v>
      </c>
      <c r="K157" s="30">
        <f>IF(K$13&lt;=alternative_projection_initial_period,VLOOKUP(Data!J145,alternative_projection,3,TRUE),VLOOKUP(Data!J145,original_projection,3,TRUE))</f>
        <v>-0.02</v>
      </c>
      <c r="L157" s="30">
        <f>IF(L$13&lt;=alternative_projection_initial_period,VLOOKUP(Data!K145,alternative_projection,3,TRUE),VLOOKUP(Data!K145,original_projection,3,TRUE))</f>
        <v>0</v>
      </c>
      <c r="M157" s="30">
        <f>IF(M$13&lt;=alternative_projection_initial_period,VLOOKUP(Data!L145,alternative_projection,3,TRUE),VLOOKUP(Data!L145,original_projection,3,TRUE))</f>
        <v>0.02</v>
      </c>
      <c r="N157" s="30">
        <f>IF(N$13&lt;=alternative_projection_initial_period,VLOOKUP(Data!M145,alternative_projection,3,TRUE),VLOOKUP(Data!M145,original_projection,3,TRUE))</f>
        <v>-0.02</v>
      </c>
      <c r="O157" s="30">
        <f>IF(O$13&lt;=alternative_projection_initial_period,VLOOKUP(Data!N145,alternative_projection,3,TRUE),VLOOKUP(Data!N145,original_projection,3,TRUE))</f>
        <v>0.02</v>
      </c>
      <c r="P157" s="30">
        <f>IF(P$13&lt;=alternative_projection_initial_period,VLOOKUP(Data!O145,alternative_projection,3,TRUE),VLOOKUP(Data!O145,original_projection,3,TRUE))</f>
        <v>0</v>
      </c>
      <c r="Q157" s="30">
        <f>IF(Q$13&lt;=alternative_projection_initial_period,VLOOKUP(Data!P145,alternative_projection,3,TRUE),VLOOKUP(Data!P145,original_projection,3,TRUE))</f>
        <v>0.02</v>
      </c>
      <c r="R157" s="30">
        <f>IF(R$13&lt;=alternative_projection_initial_period,VLOOKUP(Data!Q145,alternative_projection,3,TRUE),VLOOKUP(Data!Q145,original_projection,3,TRUE))</f>
        <v>0.02</v>
      </c>
      <c r="S157" s="30">
        <f>IF(S$13&lt;=alternative_projection_initial_period,VLOOKUP(Data!R145,alternative_projection,3,TRUE),VLOOKUP(Data!R145,original_projection,3,TRUE))</f>
        <v>-0.01</v>
      </c>
      <c r="T157" s="30">
        <f>IF(T$13&lt;=alternative_projection_initial_period,VLOOKUP(Data!S145,alternative_projection,3,TRUE),VLOOKUP(Data!S145,original_projection,3,TRUE))</f>
        <v>0.04</v>
      </c>
      <c r="U157" s="30">
        <f>IF(U$13&lt;=alternative_projection_initial_period,VLOOKUP(Data!T145,alternative_projection,3,TRUE),VLOOKUP(Data!T145,original_projection,3,TRUE))</f>
        <v>0</v>
      </c>
      <c r="V157" s="30">
        <f>IF(V$13&lt;=alternative_projection_initial_period,VLOOKUP(Data!U145,alternative_projection,3,TRUE),VLOOKUP(Data!U145,original_projection,3,TRUE))</f>
        <v>0.02</v>
      </c>
      <c r="X157">
        <f t="shared" si="150"/>
        <v>143</v>
      </c>
      <c r="Z157" s="31">
        <f t="shared" si="144"/>
        <v>2500000</v>
      </c>
      <c r="AA157" s="28">
        <f t="shared" ref="AA157:AT157" si="163">Z157*(1+C157)*(1-$AA$9)</f>
        <v>2461397.6369154658</v>
      </c>
      <c r="AB157" s="28">
        <f t="shared" si="163"/>
        <v>2520326.9840374244</v>
      </c>
      <c r="AC157" s="28">
        <f t="shared" si="163"/>
        <v>2382154.3229813757</v>
      </c>
      <c r="AD157" s="28">
        <f t="shared" si="163"/>
        <v>2439186.4728833972</v>
      </c>
      <c r="AE157" s="28">
        <f t="shared" si="163"/>
        <v>2641675.4409546005</v>
      </c>
      <c r="AF157" s="28">
        <f t="shared" si="163"/>
        <v>2704920.8941511223</v>
      </c>
      <c r="AG157" s="28">
        <f t="shared" si="163"/>
        <v>2769680.5331132459</v>
      </c>
      <c r="AH157" s="28">
        <f t="shared" si="163"/>
        <v>2699644.9072094215</v>
      </c>
      <c r="AI157" s="28">
        <f t="shared" si="163"/>
        <v>2604800.641285528</v>
      </c>
      <c r="AJ157" s="28">
        <f t="shared" si="163"/>
        <v>2564580.0572384354</v>
      </c>
      <c r="AK157" s="28">
        <f t="shared" si="163"/>
        <v>2575480.1273674238</v>
      </c>
      <c r="AL157" s="28">
        <f t="shared" si="163"/>
        <v>2484998.0341745685</v>
      </c>
      <c r="AM157" s="28">
        <f t="shared" si="163"/>
        <v>2495559.8619351992</v>
      </c>
      <c r="AN157" s="28">
        <f t="shared" si="163"/>
        <v>2457026.0587793542</v>
      </c>
      <c r="AO157" s="28">
        <f t="shared" si="163"/>
        <v>2467468.9990470428</v>
      </c>
      <c r="AP157" s="28">
        <f t="shared" si="163"/>
        <v>2477956.3242739569</v>
      </c>
      <c r="AQ157" s="28">
        <f t="shared" si="163"/>
        <v>2415297.3930152701</v>
      </c>
      <c r="AR157" s="28">
        <f t="shared" si="163"/>
        <v>2473123.0349762025</v>
      </c>
      <c r="AS157" s="28">
        <f t="shared" si="163"/>
        <v>2434935.6776366518</v>
      </c>
      <c r="AT157" s="28">
        <f t="shared" si="163"/>
        <v>2445284.7285742131</v>
      </c>
      <c r="AU157" s="19"/>
      <c r="AV157" s="27">
        <f t="shared" si="148"/>
        <v>154</v>
      </c>
      <c r="AW157" s="19"/>
      <c r="AX157" s="46">
        <f t="shared" si="146"/>
        <v>381729.20501674985</v>
      </c>
    </row>
    <row r="158" spans="1:50" x14ac:dyDescent="0.2">
      <c r="A158">
        <f t="shared" si="149"/>
        <v>144</v>
      </c>
      <c r="C158" s="30">
        <f>IF(C$13&lt;=alternative_projection_initial_period,VLOOKUP(Data!B146,alternative_projection,3,TRUE),VLOOKUP(Data!B146,original_projection,3,TRUE))</f>
        <v>0.04</v>
      </c>
      <c r="D158" s="30">
        <f>IF(D$13&lt;=alternative_projection_initial_period,VLOOKUP(Data!C146,alternative_projection,3,TRUE),VLOOKUP(Data!C146,original_projection,3,TRUE))</f>
        <v>-0.04</v>
      </c>
      <c r="E158" s="30">
        <f>IF(E$13&lt;=alternative_projection_initial_period,VLOOKUP(Data!D146,alternative_projection,3,TRUE),VLOOKUP(Data!D146,original_projection,3,TRUE))</f>
        <v>0</v>
      </c>
      <c r="F158" s="30">
        <f>IF(F$13&lt;=alternative_projection_initial_period,VLOOKUP(Data!E146,alternative_projection,3,TRUE),VLOOKUP(Data!E146,original_projection,3,TRUE))</f>
        <v>0.02</v>
      </c>
      <c r="G158" s="30">
        <f>IF(G$13&lt;=alternative_projection_initial_period,VLOOKUP(Data!F146,alternative_projection,3,TRUE),VLOOKUP(Data!F146,original_projection,3,TRUE))</f>
        <v>0.04</v>
      </c>
      <c r="H158" s="30">
        <f>IF(H$13&lt;=alternative_projection_initial_period,VLOOKUP(Data!G146,alternative_projection,3,TRUE),VLOOKUP(Data!G146,original_projection,3,TRUE))</f>
        <v>0.04</v>
      </c>
      <c r="I158" s="30">
        <f>IF(I$13&lt;=alternative_projection_initial_period,VLOOKUP(Data!H146,alternative_projection,3,TRUE),VLOOKUP(Data!H146,original_projection,3,TRUE))</f>
        <v>0</v>
      </c>
      <c r="J158" s="30">
        <f>IF(J$13&lt;=alternative_projection_initial_period,VLOOKUP(Data!I146,alternative_projection,3,TRUE),VLOOKUP(Data!I146,original_projection,3,TRUE))</f>
        <v>-0.01</v>
      </c>
      <c r="K158" s="30">
        <f>IF(K$13&lt;=alternative_projection_initial_period,VLOOKUP(Data!J146,alternative_projection,3,TRUE),VLOOKUP(Data!J146,original_projection,3,TRUE))</f>
        <v>-0.01</v>
      </c>
      <c r="L158" s="30">
        <f>IF(L$13&lt;=alternative_projection_initial_period,VLOOKUP(Data!K146,alternative_projection,3,TRUE),VLOOKUP(Data!K146,original_projection,3,TRUE))</f>
        <v>0.04</v>
      </c>
      <c r="M158" s="30">
        <f>IF(M$13&lt;=alternative_projection_initial_period,VLOOKUP(Data!L146,alternative_projection,3,TRUE),VLOOKUP(Data!L146,original_projection,3,TRUE))</f>
        <v>0.02</v>
      </c>
      <c r="N158" s="30">
        <f>IF(N$13&lt;=alternative_projection_initial_period,VLOOKUP(Data!M146,alternative_projection,3,TRUE),VLOOKUP(Data!M146,original_projection,3,TRUE))</f>
        <v>-0.01</v>
      </c>
      <c r="O158" s="30">
        <f>IF(O$13&lt;=alternative_projection_initial_period,VLOOKUP(Data!N146,alternative_projection,3,TRUE),VLOOKUP(Data!N146,original_projection,3,TRUE))</f>
        <v>0.02</v>
      </c>
      <c r="P158" s="30">
        <f>IF(P$13&lt;=alternative_projection_initial_period,VLOOKUP(Data!O146,alternative_projection,3,TRUE),VLOOKUP(Data!O146,original_projection,3,TRUE))</f>
        <v>0</v>
      </c>
      <c r="Q158" s="30">
        <f>IF(Q$13&lt;=alternative_projection_initial_period,VLOOKUP(Data!P146,alternative_projection,3,TRUE),VLOOKUP(Data!P146,original_projection,3,TRUE))</f>
        <v>0.02</v>
      </c>
      <c r="R158" s="30">
        <f>IF(R$13&lt;=alternative_projection_initial_period,VLOOKUP(Data!Q146,alternative_projection,3,TRUE),VLOOKUP(Data!Q146,original_projection,3,TRUE))</f>
        <v>-0.02</v>
      </c>
      <c r="S158" s="30">
        <f>IF(S$13&lt;=alternative_projection_initial_period,VLOOKUP(Data!R146,alternative_projection,3,TRUE),VLOOKUP(Data!R146,original_projection,3,TRUE))</f>
        <v>0</v>
      </c>
      <c r="T158" s="30">
        <f>IF(T$13&lt;=alternative_projection_initial_period,VLOOKUP(Data!S146,alternative_projection,3,TRUE),VLOOKUP(Data!S146,original_projection,3,TRUE))</f>
        <v>0.02</v>
      </c>
      <c r="U158" s="30">
        <f>IF(U$13&lt;=alternative_projection_initial_period,VLOOKUP(Data!T146,alternative_projection,3,TRUE),VLOOKUP(Data!T146,original_projection,3,TRUE))</f>
        <v>-0.01</v>
      </c>
      <c r="V158" s="30">
        <f>IF(V$13&lt;=alternative_projection_initial_period,VLOOKUP(Data!U146,alternative_projection,3,TRUE),VLOOKUP(Data!U146,original_projection,3,TRUE))</f>
        <v>0.04</v>
      </c>
      <c r="X158">
        <f t="shared" si="150"/>
        <v>144</v>
      </c>
      <c r="Z158" s="31">
        <f t="shared" si="144"/>
        <v>2500000</v>
      </c>
      <c r="AA158" s="28">
        <f t="shared" ref="AA158:AT158" si="164">Z158*(1+C158)*(1-$AA$9)</f>
        <v>2559853.5423920844</v>
      </c>
      <c r="AB158" s="28">
        <f t="shared" si="164"/>
        <v>2419513.9046759275</v>
      </c>
      <c r="AC158" s="28">
        <f t="shared" si="164"/>
        <v>2382154.3229813757</v>
      </c>
      <c r="AD158" s="28">
        <f t="shared" si="164"/>
        <v>2392279.0407125624</v>
      </c>
      <c r="AE158" s="28">
        <f t="shared" si="164"/>
        <v>2449553.5907033561</v>
      </c>
      <c r="AF158" s="28">
        <f t="shared" si="164"/>
        <v>2508199.3745764946</v>
      </c>
      <c r="AG158" s="28">
        <f t="shared" si="164"/>
        <v>2469470.4053981733</v>
      </c>
      <c r="AH158" s="28">
        <f t="shared" si="164"/>
        <v>2407026.0536307776</v>
      </c>
      <c r="AI158" s="28">
        <f t="shared" si="164"/>
        <v>2346160.7031986988</v>
      </c>
      <c r="AJ158" s="28">
        <f t="shared" si="164"/>
        <v>2402331.1148417173</v>
      </c>
      <c r="AK158" s="28">
        <f t="shared" si="164"/>
        <v>2412541.5886972388</v>
      </c>
      <c r="AL158" s="28">
        <f t="shared" si="164"/>
        <v>2351536.7694903482</v>
      </c>
      <c r="AM158" s="28">
        <f t="shared" si="164"/>
        <v>2361531.3553976952</v>
      </c>
      <c r="AN158" s="28">
        <f t="shared" si="164"/>
        <v>2325067.0790710654</v>
      </c>
      <c r="AO158" s="28">
        <f t="shared" si="164"/>
        <v>2334949.16255095</v>
      </c>
      <c r="AP158" s="28">
        <f t="shared" si="164"/>
        <v>2252917.4336000965</v>
      </c>
      <c r="AQ158" s="28">
        <f t="shared" si="164"/>
        <v>2218130.2588915732</v>
      </c>
      <c r="AR158" s="28">
        <f t="shared" si="164"/>
        <v>2227557.8356634146</v>
      </c>
      <c r="AS158" s="28">
        <f t="shared" si="164"/>
        <v>2171230.614746605</v>
      </c>
      <c r="AT158" s="28">
        <f t="shared" si="164"/>
        <v>2223212.9522036961</v>
      </c>
      <c r="AU158" s="19"/>
      <c r="AV158" s="27">
        <f t="shared" si="148"/>
        <v>102</v>
      </c>
      <c r="AW158" s="19"/>
      <c r="AX158" s="46">
        <f t="shared" si="146"/>
        <v>356790.05367826589</v>
      </c>
    </row>
    <row r="159" spans="1:50" x14ac:dyDescent="0.2">
      <c r="A159">
        <f t="shared" si="149"/>
        <v>145</v>
      </c>
      <c r="C159" s="30">
        <f>IF(C$13&lt;=alternative_projection_initial_period,VLOOKUP(Data!B147,alternative_projection,3,TRUE),VLOOKUP(Data!B147,original_projection,3,TRUE))</f>
        <v>0.1</v>
      </c>
      <c r="D159" s="30">
        <f>IF(D$13&lt;=alternative_projection_initial_period,VLOOKUP(Data!C147,alternative_projection,3,TRUE),VLOOKUP(Data!C147,original_projection,3,TRUE))</f>
        <v>0</v>
      </c>
      <c r="E159" s="30">
        <f>IF(E$13&lt;=alternative_projection_initial_period,VLOOKUP(Data!D147,alternative_projection,3,TRUE),VLOOKUP(Data!D147,original_projection,3,TRUE))</f>
        <v>-0.04</v>
      </c>
      <c r="F159" s="30">
        <f>IF(F$13&lt;=alternative_projection_initial_period,VLOOKUP(Data!E147,alternative_projection,3,TRUE),VLOOKUP(Data!E147,original_projection,3,TRUE))</f>
        <v>-0.04</v>
      </c>
      <c r="G159" s="30">
        <f>IF(G$13&lt;=alternative_projection_initial_period,VLOOKUP(Data!F147,alternative_projection,3,TRUE),VLOOKUP(Data!F147,original_projection,3,TRUE))</f>
        <v>0.1</v>
      </c>
      <c r="H159" s="30">
        <f>IF(H$13&lt;=alternative_projection_initial_period,VLOOKUP(Data!G147,alternative_projection,3,TRUE),VLOOKUP(Data!G147,original_projection,3,TRUE))</f>
        <v>0</v>
      </c>
      <c r="I159" s="30">
        <f>IF(I$13&lt;=alternative_projection_initial_period,VLOOKUP(Data!H147,alternative_projection,3,TRUE),VLOOKUP(Data!H147,original_projection,3,TRUE))</f>
        <v>-0.01</v>
      </c>
      <c r="J159" s="30">
        <f>IF(J$13&lt;=alternative_projection_initial_period,VLOOKUP(Data!I147,alternative_projection,3,TRUE),VLOOKUP(Data!I147,original_projection,3,TRUE))</f>
        <v>-0.01</v>
      </c>
      <c r="K159" s="30">
        <f>IF(K$13&lt;=alternative_projection_initial_period,VLOOKUP(Data!J147,alternative_projection,3,TRUE),VLOOKUP(Data!J147,original_projection,3,TRUE))</f>
        <v>0.02</v>
      </c>
      <c r="L159" s="30">
        <f>IF(L$13&lt;=alternative_projection_initial_period,VLOOKUP(Data!K147,alternative_projection,3,TRUE),VLOOKUP(Data!K147,original_projection,3,TRUE))</f>
        <v>-0.01</v>
      </c>
      <c r="M159" s="30">
        <f>IF(M$13&lt;=alternative_projection_initial_period,VLOOKUP(Data!L147,alternative_projection,3,TRUE),VLOOKUP(Data!L147,original_projection,3,TRUE))</f>
        <v>-0.01</v>
      </c>
      <c r="N159" s="30">
        <f>IF(N$13&lt;=alternative_projection_initial_period,VLOOKUP(Data!M147,alternative_projection,3,TRUE),VLOOKUP(Data!M147,original_projection,3,TRUE))</f>
        <v>0.04</v>
      </c>
      <c r="O159" s="30">
        <f>IF(O$13&lt;=alternative_projection_initial_period,VLOOKUP(Data!N147,alternative_projection,3,TRUE),VLOOKUP(Data!N147,original_projection,3,TRUE))</f>
        <v>-0.01</v>
      </c>
      <c r="P159" s="30">
        <f>IF(P$13&lt;=alternative_projection_initial_period,VLOOKUP(Data!O147,alternative_projection,3,TRUE),VLOOKUP(Data!O147,original_projection,3,TRUE))</f>
        <v>0</v>
      </c>
      <c r="Q159" s="30">
        <f>IF(Q$13&lt;=alternative_projection_initial_period,VLOOKUP(Data!P147,alternative_projection,3,TRUE),VLOOKUP(Data!P147,original_projection,3,TRUE))</f>
        <v>0.04</v>
      </c>
      <c r="R159" s="30">
        <f>IF(R$13&lt;=alternative_projection_initial_period,VLOOKUP(Data!Q147,alternative_projection,3,TRUE),VLOOKUP(Data!Q147,original_projection,3,TRUE))</f>
        <v>0.02</v>
      </c>
      <c r="S159" s="30">
        <f>IF(S$13&lt;=alternative_projection_initial_period,VLOOKUP(Data!R147,alternative_projection,3,TRUE),VLOOKUP(Data!R147,original_projection,3,TRUE))</f>
        <v>0.02</v>
      </c>
      <c r="T159" s="30">
        <f>IF(T$13&lt;=alternative_projection_initial_period,VLOOKUP(Data!S147,alternative_projection,3,TRUE),VLOOKUP(Data!S147,original_projection,3,TRUE))</f>
        <v>0.02</v>
      </c>
      <c r="U159" s="30">
        <f>IF(U$13&lt;=alternative_projection_initial_period,VLOOKUP(Data!T147,alternative_projection,3,TRUE),VLOOKUP(Data!T147,original_projection,3,TRUE))</f>
        <v>0.04</v>
      </c>
      <c r="V159" s="30">
        <f>IF(V$13&lt;=alternative_projection_initial_period,VLOOKUP(Data!U147,alternative_projection,3,TRUE),VLOOKUP(Data!U147,original_projection,3,TRUE))</f>
        <v>-0.02</v>
      </c>
      <c r="X159">
        <f t="shared" si="150"/>
        <v>145</v>
      </c>
      <c r="Z159" s="31">
        <f t="shared" si="144"/>
        <v>2500000</v>
      </c>
      <c r="AA159" s="28">
        <f t="shared" ref="AA159:AT159" si="165">Z159*(1+C159)*(1-$AA$9)</f>
        <v>2707537.4006070122</v>
      </c>
      <c r="AB159" s="28">
        <f t="shared" si="165"/>
        <v>2665730.4638857371</v>
      </c>
      <c r="AC159" s="28">
        <f t="shared" si="165"/>
        <v>2519586.303153378</v>
      </c>
      <c r="AD159" s="28">
        <f t="shared" si="165"/>
        <v>2381454.2486731387</v>
      </c>
      <c r="AE159" s="28">
        <f t="shared" si="165"/>
        <v>2579150.5784467985</v>
      </c>
      <c r="AF159" s="28">
        <f t="shared" si="165"/>
        <v>2539326.0556152426</v>
      </c>
      <c r="AG159" s="28">
        <f t="shared" si="165"/>
        <v>2475115.2964490945</v>
      </c>
      <c r="AH159" s="28">
        <f t="shared" si="165"/>
        <v>2412528.204942157</v>
      </c>
      <c r="AI159" s="28">
        <f t="shared" si="165"/>
        <v>2422782.0188357071</v>
      </c>
      <c r="AJ159" s="28">
        <f t="shared" si="165"/>
        <v>2361518.2546257023</v>
      </c>
      <c r="AK159" s="28">
        <f t="shared" si="165"/>
        <v>2301803.6387815019</v>
      </c>
      <c r="AL159" s="28">
        <f t="shared" si="165"/>
        <v>2356912.079450327</v>
      </c>
      <c r="AM159" s="28">
        <f t="shared" si="165"/>
        <v>2297313.937819514</v>
      </c>
      <c r="AN159" s="28">
        <f t="shared" si="165"/>
        <v>2261841.2391207661</v>
      </c>
      <c r="AO159" s="28">
        <f t="shared" si="165"/>
        <v>2315992.9233167176</v>
      </c>
      <c r="AP159" s="28">
        <f t="shared" si="165"/>
        <v>2325836.4394944017</v>
      </c>
      <c r="AQ159" s="28">
        <f t="shared" si="165"/>
        <v>2335721.7929375474</v>
      </c>
      <c r="AR159" s="28">
        <f t="shared" si="165"/>
        <v>2345649.1614644015</v>
      </c>
      <c r="AS159" s="28">
        <f t="shared" si="165"/>
        <v>2401807.3260734687</v>
      </c>
      <c r="AT159" s="28">
        <f t="shared" si="165"/>
        <v>2317426.7276756074</v>
      </c>
      <c r="AU159" s="19"/>
      <c r="AV159" s="27">
        <f t="shared" si="148"/>
        <v>128</v>
      </c>
      <c r="AW159" s="19"/>
      <c r="AX159" s="46">
        <f t="shared" si="146"/>
        <v>365176.58003552805</v>
      </c>
    </row>
    <row r="160" spans="1:50" x14ac:dyDescent="0.2">
      <c r="A160">
        <f t="shared" si="149"/>
        <v>146</v>
      </c>
      <c r="C160" s="30">
        <f>IF(C$13&lt;=alternative_projection_initial_period,VLOOKUP(Data!B148,alternative_projection,3,TRUE),VLOOKUP(Data!B148,original_projection,3,TRUE))</f>
        <v>0</v>
      </c>
      <c r="D160" s="30">
        <f>IF(D$13&lt;=alternative_projection_initial_period,VLOOKUP(Data!C148,alternative_projection,3,TRUE),VLOOKUP(Data!C148,original_projection,3,TRUE))</f>
        <v>-0.04</v>
      </c>
      <c r="E160" s="30">
        <f>IF(E$13&lt;=alternative_projection_initial_period,VLOOKUP(Data!D148,alternative_projection,3,TRUE),VLOOKUP(Data!D148,original_projection,3,TRUE))</f>
        <v>0.02</v>
      </c>
      <c r="F160" s="30">
        <f>IF(F$13&lt;=alternative_projection_initial_period,VLOOKUP(Data!E148,alternative_projection,3,TRUE),VLOOKUP(Data!E148,original_projection,3,TRUE))</f>
        <v>0.1</v>
      </c>
      <c r="G160" s="30">
        <f>IF(G$13&lt;=alternative_projection_initial_period,VLOOKUP(Data!F148,alternative_projection,3,TRUE),VLOOKUP(Data!F148,original_projection,3,TRUE))</f>
        <v>-0.04</v>
      </c>
      <c r="H160" s="30">
        <f>IF(H$13&lt;=alternative_projection_initial_period,VLOOKUP(Data!G148,alternative_projection,3,TRUE),VLOOKUP(Data!G148,original_projection,3,TRUE))</f>
        <v>-0.02</v>
      </c>
      <c r="I160" s="30">
        <f>IF(I$13&lt;=alternative_projection_initial_period,VLOOKUP(Data!H148,alternative_projection,3,TRUE),VLOOKUP(Data!H148,original_projection,3,TRUE))</f>
        <v>-0.01</v>
      </c>
      <c r="J160" s="30">
        <f>IF(J$13&lt;=alternative_projection_initial_period,VLOOKUP(Data!I148,alternative_projection,3,TRUE),VLOOKUP(Data!I148,original_projection,3,TRUE))</f>
        <v>0</v>
      </c>
      <c r="K160" s="30">
        <f>IF(K$13&lt;=alternative_projection_initial_period,VLOOKUP(Data!J148,alternative_projection,3,TRUE),VLOOKUP(Data!J148,original_projection,3,TRUE))</f>
        <v>-0.02</v>
      </c>
      <c r="L160" s="30">
        <f>IF(L$13&lt;=alternative_projection_initial_period,VLOOKUP(Data!K148,alternative_projection,3,TRUE),VLOOKUP(Data!K148,original_projection,3,TRUE))</f>
        <v>0.02</v>
      </c>
      <c r="M160" s="30">
        <f>IF(M$13&lt;=alternative_projection_initial_period,VLOOKUP(Data!L148,alternative_projection,3,TRUE),VLOOKUP(Data!L148,original_projection,3,TRUE))</f>
        <v>0.02</v>
      </c>
      <c r="N160" s="30">
        <f>IF(N$13&lt;=alternative_projection_initial_period,VLOOKUP(Data!M148,alternative_projection,3,TRUE),VLOOKUP(Data!M148,original_projection,3,TRUE))</f>
        <v>0.02</v>
      </c>
      <c r="O160" s="30">
        <f>IF(O$13&lt;=alternative_projection_initial_period,VLOOKUP(Data!N148,alternative_projection,3,TRUE),VLOOKUP(Data!N148,original_projection,3,TRUE))</f>
        <v>0</v>
      </c>
      <c r="P160" s="30">
        <f>IF(P$13&lt;=alternative_projection_initial_period,VLOOKUP(Data!O148,alternative_projection,3,TRUE),VLOOKUP(Data!O148,original_projection,3,TRUE))</f>
        <v>0</v>
      </c>
      <c r="Q160" s="30">
        <f>IF(Q$13&lt;=alternative_projection_initial_period,VLOOKUP(Data!P148,alternative_projection,3,TRUE),VLOOKUP(Data!P148,original_projection,3,TRUE))</f>
        <v>0</v>
      </c>
      <c r="R160" s="30">
        <f>IF(R$13&lt;=alternative_projection_initial_period,VLOOKUP(Data!Q148,alternative_projection,3,TRUE),VLOOKUP(Data!Q148,original_projection,3,TRUE))</f>
        <v>0.02</v>
      </c>
      <c r="S160" s="30">
        <f>IF(S$13&lt;=alternative_projection_initial_period,VLOOKUP(Data!R148,alternative_projection,3,TRUE),VLOOKUP(Data!R148,original_projection,3,TRUE))</f>
        <v>0</v>
      </c>
      <c r="T160" s="30">
        <f>IF(T$13&lt;=alternative_projection_initial_period,VLOOKUP(Data!S148,alternative_projection,3,TRUE),VLOOKUP(Data!S148,original_projection,3,TRUE))</f>
        <v>0.04</v>
      </c>
      <c r="U160" s="30">
        <f>IF(U$13&lt;=alternative_projection_initial_period,VLOOKUP(Data!T148,alternative_projection,3,TRUE),VLOOKUP(Data!T148,original_projection,3,TRUE))</f>
        <v>0</v>
      </c>
      <c r="V160" s="30">
        <f>IF(V$13&lt;=alternative_projection_initial_period,VLOOKUP(Data!U148,alternative_projection,3,TRUE),VLOOKUP(Data!U148,original_projection,3,TRUE))</f>
        <v>-0.01</v>
      </c>
      <c r="X160">
        <f t="shared" si="150"/>
        <v>146</v>
      </c>
      <c r="Z160" s="31">
        <f t="shared" si="144"/>
        <v>2500000</v>
      </c>
      <c r="AA160" s="28">
        <f t="shared" ref="AA160:AT160" si="166">Z160*(1+C160)*(1-$AA$9)</f>
        <v>2461397.6369154658</v>
      </c>
      <c r="AB160" s="28">
        <f t="shared" si="166"/>
        <v>2326455.6775730071</v>
      </c>
      <c r="AC160" s="28">
        <f t="shared" si="166"/>
        <v>2336343.6629240415</v>
      </c>
      <c r="AD160" s="28">
        <f t="shared" si="166"/>
        <v>2530295.1392152105</v>
      </c>
      <c r="AE160" s="28">
        <f t="shared" si="166"/>
        <v>2391575.9909233954</v>
      </c>
      <c r="AF160" s="28">
        <f t="shared" si="166"/>
        <v>2307554.8410845427</v>
      </c>
      <c r="AG160" s="28">
        <f t="shared" si="166"/>
        <v>2249204.7730277414</v>
      </c>
      <c r="AH160" s="28">
        <f t="shared" si="166"/>
        <v>2214474.9253077875</v>
      </c>
      <c r="AI160" s="28">
        <f t="shared" si="166"/>
        <v>2136675.7124791672</v>
      </c>
      <c r="AJ160" s="28">
        <f t="shared" si="166"/>
        <v>2145757.0882167635</v>
      </c>
      <c r="AK160" s="28">
        <f t="shared" si="166"/>
        <v>2154877.0619431916</v>
      </c>
      <c r="AL160" s="28">
        <f t="shared" si="166"/>
        <v>2164035.7977090082</v>
      </c>
      <c r="AM160" s="28">
        <f t="shared" si="166"/>
        <v>2130621.0394725711</v>
      </c>
      <c r="AN160" s="28">
        <f t="shared" si="166"/>
        <v>2097722.2366880639</v>
      </c>
      <c r="AO160" s="28">
        <f t="shared" si="166"/>
        <v>2065331.4225156105</v>
      </c>
      <c r="AP160" s="28">
        <f t="shared" si="166"/>
        <v>2074109.5681934902</v>
      </c>
      <c r="AQ160" s="28">
        <f t="shared" si="166"/>
        <v>2042083.3559420856</v>
      </c>
      <c r="AR160" s="28">
        <f t="shared" si="166"/>
        <v>2090973.7250273053</v>
      </c>
      <c r="AS160" s="28">
        <f t="shared" si="166"/>
        <v>2058687.1142538153</v>
      </c>
      <c r="AT160" s="28">
        <f t="shared" si="166"/>
        <v>2006630.0488763733</v>
      </c>
      <c r="AU160" s="19"/>
      <c r="AV160" s="27">
        <f t="shared" si="148"/>
        <v>40</v>
      </c>
      <c r="AW160" s="19"/>
      <c r="AX160" s="46">
        <f t="shared" si="146"/>
        <v>332378.89283341536</v>
      </c>
    </row>
    <row r="161" spans="1:50" x14ac:dyDescent="0.2">
      <c r="A161">
        <f t="shared" si="149"/>
        <v>147</v>
      </c>
      <c r="C161" s="30">
        <f>IF(C$13&lt;=alternative_projection_initial_period,VLOOKUP(Data!B149,alternative_projection,3,TRUE),VLOOKUP(Data!B149,original_projection,3,TRUE))</f>
        <v>0.1</v>
      </c>
      <c r="D161" s="30">
        <f>IF(D$13&lt;=alternative_projection_initial_period,VLOOKUP(Data!C149,alternative_projection,3,TRUE),VLOOKUP(Data!C149,original_projection,3,TRUE))</f>
        <v>0.04</v>
      </c>
      <c r="E161" s="30">
        <f>IF(E$13&lt;=alternative_projection_initial_period,VLOOKUP(Data!D149,alternative_projection,3,TRUE),VLOOKUP(Data!D149,original_projection,3,TRUE))</f>
        <v>0.1</v>
      </c>
      <c r="F161" s="30">
        <f>IF(F$13&lt;=alternative_projection_initial_period,VLOOKUP(Data!E149,alternative_projection,3,TRUE),VLOOKUP(Data!E149,original_projection,3,TRUE))</f>
        <v>0.04</v>
      </c>
      <c r="G161" s="30">
        <f>IF(G$13&lt;=alternative_projection_initial_period,VLOOKUP(Data!F149,alternative_projection,3,TRUE),VLOOKUP(Data!F149,original_projection,3,TRUE))</f>
        <v>0.04</v>
      </c>
      <c r="H161" s="30">
        <f>IF(H$13&lt;=alternative_projection_initial_period,VLOOKUP(Data!G149,alternative_projection,3,TRUE),VLOOKUP(Data!G149,original_projection,3,TRUE))</f>
        <v>0</v>
      </c>
      <c r="I161" s="30">
        <f>IF(I$13&lt;=alternative_projection_initial_period,VLOOKUP(Data!H149,alternative_projection,3,TRUE),VLOOKUP(Data!H149,original_projection,3,TRUE))</f>
        <v>0</v>
      </c>
      <c r="J161" s="30">
        <f>IF(J$13&lt;=alternative_projection_initial_period,VLOOKUP(Data!I149,alternative_projection,3,TRUE),VLOOKUP(Data!I149,original_projection,3,TRUE))</f>
        <v>-0.01</v>
      </c>
      <c r="K161" s="30">
        <f>IF(K$13&lt;=alternative_projection_initial_period,VLOOKUP(Data!J149,alternative_projection,3,TRUE),VLOOKUP(Data!J149,original_projection,3,TRUE))</f>
        <v>0.04</v>
      </c>
      <c r="L161" s="30">
        <f>IF(L$13&lt;=alternative_projection_initial_period,VLOOKUP(Data!K149,alternative_projection,3,TRUE),VLOOKUP(Data!K149,original_projection,3,TRUE))</f>
        <v>-0.02</v>
      </c>
      <c r="M161" s="30">
        <f>IF(M$13&lt;=alternative_projection_initial_period,VLOOKUP(Data!L149,alternative_projection,3,TRUE),VLOOKUP(Data!L149,original_projection,3,TRUE))</f>
        <v>0</v>
      </c>
      <c r="N161" s="30">
        <f>IF(N$13&lt;=alternative_projection_initial_period,VLOOKUP(Data!M149,alternative_projection,3,TRUE),VLOOKUP(Data!M149,original_projection,3,TRUE))</f>
        <v>0.04</v>
      </c>
      <c r="O161" s="30">
        <f>IF(O$13&lt;=alternative_projection_initial_period,VLOOKUP(Data!N149,alternative_projection,3,TRUE),VLOOKUP(Data!N149,original_projection,3,TRUE))</f>
        <v>0.02</v>
      </c>
      <c r="P161" s="30">
        <f>IF(P$13&lt;=alternative_projection_initial_period,VLOOKUP(Data!O149,alternative_projection,3,TRUE),VLOOKUP(Data!O149,original_projection,3,TRUE))</f>
        <v>-0.02</v>
      </c>
      <c r="Q161" s="30">
        <f>IF(Q$13&lt;=alternative_projection_initial_period,VLOOKUP(Data!P149,alternative_projection,3,TRUE),VLOOKUP(Data!P149,original_projection,3,TRUE))</f>
        <v>0.02</v>
      </c>
      <c r="R161" s="30">
        <f>IF(R$13&lt;=alternative_projection_initial_period,VLOOKUP(Data!Q149,alternative_projection,3,TRUE),VLOOKUP(Data!Q149,original_projection,3,TRUE))</f>
        <v>0.04</v>
      </c>
      <c r="S161" s="30">
        <f>IF(S$13&lt;=alternative_projection_initial_period,VLOOKUP(Data!R149,alternative_projection,3,TRUE),VLOOKUP(Data!R149,original_projection,3,TRUE))</f>
        <v>-0.02</v>
      </c>
      <c r="T161" s="30">
        <f>IF(T$13&lt;=alternative_projection_initial_period,VLOOKUP(Data!S149,alternative_projection,3,TRUE),VLOOKUP(Data!S149,original_projection,3,TRUE))</f>
        <v>0.02</v>
      </c>
      <c r="U161" s="30">
        <f>IF(U$13&lt;=alternative_projection_initial_period,VLOOKUP(Data!T149,alternative_projection,3,TRUE),VLOOKUP(Data!T149,original_projection,3,TRUE))</f>
        <v>0.04</v>
      </c>
      <c r="V161" s="30">
        <f>IF(V$13&lt;=alternative_projection_initial_period,VLOOKUP(Data!U149,alternative_projection,3,TRUE),VLOOKUP(Data!U149,original_projection,3,TRUE))</f>
        <v>0.02</v>
      </c>
      <c r="X161">
        <f t="shared" si="150"/>
        <v>147</v>
      </c>
      <c r="Z161" s="31">
        <f t="shared" si="144"/>
        <v>2500000</v>
      </c>
      <c r="AA161" s="28">
        <f t="shared" ref="AA161:AT161" si="167">Z161*(1+C161)*(1-$AA$9)</f>
        <v>2707537.4006070122</v>
      </c>
      <c r="AB161" s="28">
        <f t="shared" si="167"/>
        <v>2772359.6824411671</v>
      </c>
      <c r="AC161" s="28">
        <f t="shared" si="167"/>
        <v>3002507.0112577761</v>
      </c>
      <c r="AD161" s="28">
        <f t="shared" si="167"/>
        <v>3074391.2835301151</v>
      </c>
      <c r="AE161" s="28">
        <f t="shared" si="167"/>
        <v>3147996.567137565</v>
      </c>
      <c r="AF161" s="28">
        <f t="shared" si="167"/>
        <v>3099388.5245481604</v>
      </c>
      <c r="AG161" s="28">
        <f t="shared" si="167"/>
        <v>3051531.0360823018</v>
      </c>
      <c r="AH161" s="28">
        <f t="shared" si="167"/>
        <v>2974368.3873501238</v>
      </c>
      <c r="AI161" s="28">
        <f t="shared" si="167"/>
        <v>3045578.9810948987</v>
      </c>
      <c r="AJ161" s="28">
        <f t="shared" si="167"/>
        <v>2938581.3155857068</v>
      </c>
      <c r="AK161" s="28">
        <f t="shared" si="167"/>
        <v>2893206.84242664</v>
      </c>
      <c r="AL161" s="28">
        <f t="shared" si="167"/>
        <v>2962474.3137835409</v>
      </c>
      <c r="AM161" s="28">
        <f t="shared" si="167"/>
        <v>2975065.5283507863</v>
      </c>
      <c r="AN161" s="28">
        <f t="shared" si="167"/>
        <v>2870545.1503713047</v>
      </c>
      <c r="AO161" s="28">
        <f t="shared" si="167"/>
        <v>2882745.644311497</v>
      </c>
      <c r="AP161" s="28">
        <f t="shared" si="167"/>
        <v>2951762.6597624552</v>
      </c>
      <c r="AQ161" s="28">
        <f t="shared" si="167"/>
        <v>2848060.9611060498</v>
      </c>
      <c r="AR161" s="28">
        <f t="shared" si="167"/>
        <v>2860165.8919387097</v>
      </c>
      <c r="AS161" s="28">
        <f t="shared" si="167"/>
        <v>2928642.3161233291</v>
      </c>
      <c r="AT161" s="28">
        <f t="shared" si="167"/>
        <v>2941089.7367208526</v>
      </c>
      <c r="AU161" s="19"/>
      <c r="AV161" s="27">
        <f t="shared" si="148"/>
        <v>195</v>
      </c>
      <c r="AW161" s="19"/>
      <c r="AX161" s="46">
        <f t="shared" si="146"/>
        <v>445299.74232642306</v>
      </c>
    </row>
    <row r="162" spans="1:50" x14ac:dyDescent="0.2">
      <c r="A162">
        <f t="shared" si="149"/>
        <v>148</v>
      </c>
      <c r="C162" s="30">
        <f>IF(C$13&lt;=alternative_projection_initial_period,VLOOKUP(Data!B150,alternative_projection,3,TRUE),VLOOKUP(Data!B150,original_projection,3,TRUE))</f>
        <v>0.1</v>
      </c>
      <c r="D162" s="30">
        <f>IF(D$13&lt;=alternative_projection_initial_period,VLOOKUP(Data!C150,alternative_projection,3,TRUE),VLOOKUP(Data!C150,original_projection,3,TRUE))</f>
        <v>-0.04</v>
      </c>
      <c r="E162" s="30">
        <f>IF(E$13&lt;=alternative_projection_initial_period,VLOOKUP(Data!D150,alternative_projection,3,TRUE),VLOOKUP(Data!D150,original_projection,3,TRUE))</f>
        <v>0</v>
      </c>
      <c r="F162" s="30">
        <f>IF(F$13&lt;=alternative_projection_initial_period,VLOOKUP(Data!E150,alternative_projection,3,TRUE),VLOOKUP(Data!E150,original_projection,3,TRUE))</f>
        <v>-0.04</v>
      </c>
      <c r="G162" s="30">
        <f>IF(G$13&lt;=alternative_projection_initial_period,VLOOKUP(Data!F150,alternative_projection,3,TRUE),VLOOKUP(Data!F150,original_projection,3,TRUE))</f>
        <v>0</v>
      </c>
      <c r="H162" s="30">
        <f>IF(H$13&lt;=alternative_projection_initial_period,VLOOKUP(Data!G150,alternative_projection,3,TRUE),VLOOKUP(Data!G150,original_projection,3,TRUE))</f>
        <v>0.02</v>
      </c>
      <c r="I162" s="30">
        <f>IF(I$13&lt;=alternative_projection_initial_period,VLOOKUP(Data!H150,alternative_projection,3,TRUE),VLOOKUP(Data!H150,original_projection,3,TRUE))</f>
        <v>-0.01</v>
      </c>
      <c r="J162" s="30">
        <f>IF(J$13&lt;=alternative_projection_initial_period,VLOOKUP(Data!I150,alternative_projection,3,TRUE),VLOOKUP(Data!I150,original_projection,3,TRUE))</f>
        <v>0.04</v>
      </c>
      <c r="K162" s="30">
        <f>IF(K$13&lt;=alternative_projection_initial_period,VLOOKUP(Data!J150,alternative_projection,3,TRUE),VLOOKUP(Data!J150,original_projection,3,TRUE))</f>
        <v>0</v>
      </c>
      <c r="L162" s="30">
        <f>IF(L$13&lt;=alternative_projection_initial_period,VLOOKUP(Data!K150,alternative_projection,3,TRUE),VLOOKUP(Data!K150,original_projection,3,TRUE))</f>
        <v>-0.01</v>
      </c>
      <c r="M162" s="30">
        <f>IF(M$13&lt;=alternative_projection_initial_period,VLOOKUP(Data!L150,alternative_projection,3,TRUE),VLOOKUP(Data!L150,original_projection,3,TRUE))</f>
        <v>0</v>
      </c>
      <c r="N162" s="30">
        <f>IF(N$13&lt;=alternative_projection_initial_period,VLOOKUP(Data!M150,alternative_projection,3,TRUE),VLOOKUP(Data!M150,original_projection,3,TRUE))</f>
        <v>-0.01</v>
      </c>
      <c r="O162" s="30">
        <f>IF(O$13&lt;=alternative_projection_initial_period,VLOOKUP(Data!N150,alternative_projection,3,TRUE),VLOOKUP(Data!N150,original_projection,3,TRUE))</f>
        <v>0</v>
      </c>
      <c r="P162" s="30">
        <f>IF(P$13&lt;=alternative_projection_initial_period,VLOOKUP(Data!O150,alternative_projection,3,TRUE),VLOOKUP(Data!O150,original_projection,3,TRUE))</f>
        <v>0</v>
      </c>
      <c r="Q162" s="30">
        <f>IF(Q$13&lt;=alternative_projection_initial_period,VLOOKUP(Data!P150,alternative_projection,3,TRUE),VLOOKUP(Data!P150,original_projection,3,TRUE))</f>
        <v>0.04</v>
      </c>
      <c r="R162" s="30">
        <f>IF(R$13&lt;=alternative_projection_initial_period,VLOOKUP(Data!Q150,alternative_projection,3,TRUE),VLOOKUP(Data!Q150,original_projection,3,TRUE))</f>
        <v>0.02</v>
      </c>
      <c r="S162" s="30">
        <f>IF(S$13&lt;=alternative_projection_initial_period,VLOOKUP(Data!R150,alternative_projection,3,TRUE),VLOOKUP(Data!R150,original_projection,3,TRUE))</f>
        <v>0.04</v>
      </c>
      <c r="T162" s="30">
        <f>IF(T$13&lt;=alternative_projection_initial_period,VLOOKUP(Data!S150,alternative_projection,3,TRUE),VLOOKUP(Data!S150,original_projection,3,TRUE))</f>
        <v>0.02</v>
      </c>
      <c r="U162" s="30">
        <f>IF(U$13&lt;=alternative_projection_initial_period,VLOOKUP(Data!T150,alternative_projection,3,TRUE),VLOOKUP(Data!T150,original_projection,3,TRUE))</f>
        <v>-0.02</v>
      </c>
      <c r="V162" s="30">
        <f>IF(V$13&lt;=alternative_projection_initial_period,VLOOKUP(Data!U150,alternative_projection,3,TRUE),VLOOKUP(Data!U150,original_projection,3,TRUE))</f>
        <v>0.04</v>
      </c>
      <c r="X162">
        <f t="shared" si="150"/>
        <v>148</v>
      </c>
      <c r="Z162" s="31">
        <f t="shared" si="144"/>
        <v>2500000</v>
      </c>
      <c r="AA162" s="28">
        <f t="shared" ref="AA162:AT162" si="168">Z162*(1+C162)*(1-$AA$9)</f>
        <v>2707537.4006070122</v>
      </c>
      <c r="AB162" s="28">
        <f t="shared" si="168"/>
        <v>2559101.2453303072</v>
      </c>
      <c r="AC162" s="28">
        <f t="shared" si="168"/>
        <v>2519586.3031533775</v>
      </c>
      <c r="AD162" s="28">
        <f t="shared" si="168"/>
        <v>2381454.2486731382</v>
      </c>
      <c r="AE162" s="28">
        <f t="shared" si="168"/>
        <v>2344682.3440425433</v>
      </c>
      <c r="AF162" s="28">
        <f t="shared" si="168"/>
        <v>2354647.7970250426</v>
      </c>
      <c r="AG162" s="28">
        <f t="shared" si="168"/>
        <v>2295106.9112527962</v>
      </c>
      <c r="AH162" s="28">
        <f t="shared" si="168"/>
        <v>2350055.0227756104</v>
      </c>
      <c r="AI162" s="28">
        <f t="shared" si="168"/>
        <v>2313767.9518724834</v>
      </c>
      <c r="AJ162" s="28">
        <f t="shared" si="168"/>
        <v>2255260.7757674283</v>
      </c>
      <c r="AK162" s="28">
        <f t="shared" si="168"/>
        <v>2220437.4176408355</v>
      </c>
      <c r="AL162" s="28">
        <f t="shared" si="168"/>
        <v>2164290.2474291334</v>
      </c>
      <c r="AM162" s="28">
        <f t="shared" si="168"/>
        <v>2130871.560248503</v>
      </c>
      <c r="AN162" s="28">
        <f t="shared" si="168"/>
        <v>2097968.8891864149</v>
      </c>
      <c r="AO162" s="28">
        <f t="shared" si="168"/>
        <v>2148197.2371248924</v>
      </c>
      <c r="AP162" s="28">
        <f t="shared" si="168"/>
        <v>2157327.5820597177</v>
      </c>
      <c r="AQ162" s="28">
        <f t="shared" si="168"/>
        <v>2208977.0612142878</v>
      </c>
      <c r="AR162" s="28">
        <f t="shared" si="168"/>
        <v>2218365.734737114</v>
      </c>
      <c r="AS162" s="28">
        <f t="shared" si="168"/>
        <v>2140429.8295001001</v>
      </c>
      <c r="AT162" s="28">
        <f t="shared" si="168"/>
        <v>2191674.7525150068</v>
      </c>
      <c r="AU162" s="19"/>
      <c r="AV162" s="27">
        <f t="shared" si="148"/>
        <v>88</v>
      </c>
      <c r="AW162" s="19"/>
      <c r="AX162" s="46">
        <f t="shared" si="146"/>
        <v>345791.4885049552</v>
      </c>
    </row>
    <row r="163" spans="1:50" x14ac:dyDescent="0.2">
      <c r="A163">
        <f t="shared" si="149"/>
        <v>149</v>
      </c>
      <c r="C163" s="30">
        <f>IF(C$13&lt;=alternative_projection_initial_period,VLOOKUP(Data!B151,alternative_projection,3,TRUE),VLOOKUP(Data!B151,original_projection,3,TRUE))</f>
        <v>0.02</v>
      </c>
      <c r="D163" s="30">
        <f>IF(D$13&lt;=alternative_projection_initial_period,VLOOKUP(Data!C151,alternative_projection,3,TRUE),VLOOKUP(Data!C151,original_projection,3,TRUE))</f>
        <v>0</v>
      </c>
      <c r="E163" s="30">
        <f>IF(E$13&lt;=alternative_projection_initial_period,VLOOKUP(Data!D151,alternative_projection,3,TRUE),VLOOKUP(Data!D151,original_projection,3,TRUE))</f>
        <v>0.04</v>
      </c>
      <c r="F163" s="30">
        <f>IF(F$13&lt;=alternative_projection_initial_period,VLOOKUP(Data!E151,alternative_projection,3,TRUE),VLOOKUP(Data!E151,original_projection,3,TRUE))</f>
        <v>0.04</v>
      </c>
      <c r="G163" s="30">
        <f>IF(G$13&lt;=alternative_projection_initial_period,VLOOKUP(Data!F151,alternative_projection,3,TRUE),VLOOKUP(Data!F151,original_projection,3,TRUE))</f>
        <v>0.04</v>
      </c>
      <c r="H163" s="30">
        <f>IF(H$13&lt;=alternative_projection_initial_period,VLOOKUP(Data!G151,alternative_projection,3,TRUE),VLOOKUP(Data!G151,original_projection,3,TRUE))</f>
        <v>-0.02</v>
      </c>
      <c r="I163" s="30">
        <f>IF(I$13&lt;=alternative_projection_initial_period,VLOOKUP(Data!H151,alternative_projection,3,TRUE),VLOOKUP(Data!H151,original_projection,3,TRUE))</f>
        <v>-0.02</v>
      </c>
      <c r="J163" s="30">
        <f>IF(J$13&lt;=alternative_projection_initial_period,VLOOKUP(Data!I151,alternative_projection,3,TRUE),VLOOKUP(Data!I151,original_projection,3,TRUE))</f>
        <v>0.04</v>
      </c>
      <c r="K163" s="30">
        <f>IF(K$13&lt;=alternative_projection_initial_period,VLOOKUP(Data!J151,alternative_projection,3,TRUE),VLOOKUP(Data!J151,original_projection,3,TRUE))</f>
        <v>0.02</v>
      </c>
      <c r="L163" s="30">
        <f>IF(L$13&lt;=alternative_projection_initial_period,VLOOKUP(Data!K151,alternative_projection,3,TRUE),VLOOKUP(Data!K151,original_projection,3,TRUE))</f>
        <v>0.02</v>
      </c>
      <c r="M163" s="30">
        <f>IF(M$13&lt;=alternative_projection_initial_period,VLOOKUP(Data!L151,alternative_projection,3,TRUE),VLOOKUP(Data!L151,original_projection,3,TRUE))</f>
        <v>-0.01</v>
      </c>
      <c r="N163" s="30">
        <f>IF(N$13&lt;=alternative_projection_initial_period,VLOOKUP(Data!M151,alternative_projection,3,TRUE),VLOOKUP(Data!M151,original_projection,3,TRUE))</f>
        <v>0</v>
      </c>
      <c r="O163" s="30">
        <f>IF(O$13&lt;=alternative_projection_initial_period,VLOOKUP(Data!N151,alternative_projection,3,TRUE),VLOOKUP(Data!N151,original_projection,3,TRUE))</f>
        <v>0.04</v>
      </c>
      <c r="P163" s="30">
        <f>IF(P$13&lt;=alternative_projection_initial_period,VLOOKUP(Data!O151,alternative_projection,3,TRUE),VLOOKUP(Data!O151,original_projection,3,TRUE))</f>
        <v>0.04</v>
      </c>
      <c r="Q163" s="30">
        <f>IF(Q$13&lt;=alternative_projection_initial_period,VLOOKUP(Data!P151,alternative_projection,3,TRUE),VLOOKUP(Data!P151,original_projection,3,TRUE))</f>
        <v>0</v>
      </c>
      <c r="R163" s="30">
        <f>IF(R$13&lt;=alternative_projection_initial_period,VLOOKUP(Data!Q151,alternative_projection,3,TRUE),VLOOKUP(Data!Q151,original_projection,3,TRUE))</f>
        <v>0.02</v>
      </c>
      <c r="S163" s="30">
        <f>IF(S$13&lt;=alternative_projection_initial_period,VLOOKUP(Data!R151,alternative_projection,3,TRUE),VLOOKUP(Data!R151,original_projection,3,TRUE))</f>
        <v>0.04</v>
      </c>
      <c r="T163" s="30">
        <f>IF(T$13&lt;=alternative_projection_initial_period,VLOOKUP(Data!S151,alternative_projection,3,TRUE),VLOOKUP(Data!S151,original_projection,3,TRUE))</f>
        <v>0.02</v>
      </c>
      <c r="U163" s="30">
        <f>IF(U$13&lt;=alternative_projection_initial_period,VLOOKUP(Data!T151,alternative_projection,3,TRUE),VLOOKUP(Data!T151,original_projection,3,TRUE))</f>
        <v>0.04</v>
      </c>
      <c r="V163" s="30">
        <f>IF(V$13&lt;=alternative_projection_initial_period,VLOOKUP(Data!U151,alternative_projection,3,TRUE),VLOOKUP(Data!U151,original_projection,3,TRUE))</f>
        <v>0.04</v>
      </c>
      <c r="X163">
        <f t="shared" si="150"/>
        <v>149</v>
      </c>
      <c r="Z163" s="31">
        <f t="shared" si="144"/>
        <v>2500000</v>
      </c>
      <c r="AA163" s="28">
        <f t="shared" ref="AA163:AT163" si="169">Z163*(1+C163)*(1-$AA$9)</f>
        <v>2510625.5896537751</v>
      </c>
      <c r="AB163" s="28">
        <f t="shared" si="169"/>
        <v>2471859.1574213202</v>
      </c>
      <c r="AC163" s="28">
        <f t="shared" si="169"/>
        <v>2531038.968167712</v>
      </c>
      <c r="AD163" s="28">
        <f t="shared" si="169"/>
        <v>2591635.6274386095</v>
      </c>
      <c r="AE163" s="28">
        <f t="shared" si="169"/>
        <v>2653683.0565953031</v>
      </c>
      <c r="AF163" s="28">
        <f t="shared" si="169"/>
        <v>2560453.5282135052</v>
      </c>
      <c r="AG163" s="28">
        <f t="shared" si="169"/>
        <v>2470499.3514004229</v>
      </c>
      <c r="AH163" s="28">
        <f t="shared" si="169"/>
        <v>2529646.6064638882</v>
      </c>
      <c r="AI163" s="28">
        <f t="shared" si="169"/>
        <v>2540398.2011876283</v>
      </c>
      <c r="AJ163" s="28">
        <f t="shared" si="169"/>
        <v>2551195.4927248317</v>
      </c>
      <c r="AK163" s="28">
        <f t="shared" si="169"/>
        <v>2486684.5966125061</v>
      </c>
      <c r="AL163" s="28">
        <f t="shared" si="169"/>
        <v>2448287.8359424444</v>
      </c>
      <c r="AM163" s="28">
        <f t="shared" si="169"/>
        <v>2506903.3158530868</v>
      </c>
      <c r="AN163" s="28">
        <f t="shared" si="169"/>
        <v>2566922.1334083951</v>
      </c>
      <c r="AO163" s="28">
        <f t="shared" si="169"/>
        <v>2527286.429326972</v>
      </c>
      <c r="AP163" s="28">
        <f t="shared" si="169"/>
        <v>2538027.9927412053</v>
      </c>
      <c r="AQ163" s="28">
        <f t="shared" si="169"/>
        <v>2598791.9791635382</v>
      </c>
      <c r="AR163" s="28">
        <f t="shared" si="169"/>
        <v>2609837.4580299836</v>
      </c>
      <c r="AS163" s="28">
        <f t="shared" si="169"/>
        <v>2672320.6648022425</v>
      </c>
      <c r="AT163" s="28">
        <f t="shared" si="169"/>
        <v>2736299.808080636</v>
      </c>
      <c r="AU163" s="19"/>
      <c r="AV163" s="27">
        <f t="shared" si="148"/>
        <v>184</v>
      </c>
      <c r="AW163" s="19"/>
      <c r="AX163" s="46">
        <f t="shared" si="146"/>
        <v>386164.21506217634</v>
      </c>
    </row>
    <row r="164" spans="1:50" x14ac:dyDescent="0.2">
      <c r="A164">
        <f t="shared" si="149"/>
        <v>150</v>
      </c>
      <c r="C164" s="30">
        <f>IF(C$13&lt;=alternative_projection_initial_period,VLOOKUP(Data!B152,alternative_projection,3,TRUE),VLOOKUP(Data!B152,original_projection,3,TRUE))</f>
        <v>0.1</v>
      </c>
      <c r="D164" s="30">
        <f>IF(D$13&lt;=alternative_projection_initial_period,VLOOKUP(Data!C152,alternative_projection,3,TRUE),VLOOKUP(Data!C152,original_projection,3,TRUE))</f>
        <v>0.1</v>
      </c>
      <c r="E164" s="30">
        <f>IF(E$13&lt;=alternative_projection_initial_period,VLOOKUP(Data!D152,alternative_projection,3,TRUE),VLOOKUP(Data!D152,original_projection,3,TRUE))</f>
        <v>0</v>
      </c>
      <c r="F164" s="30">
        <f>IF(F$13&lt;=alternative_projection_initial_period,VLOOKUP(Data!E152,alternative_projection,3,TRUE),VLOOKUP(Data!E152,original_projection,3,TRUE))</f>
        <v>-0.04</v>
      </c>
      <c r="G164" s="30">
        <f>IF(G$13&lt;=alternative_projection_initial_period,VLOOKUP(Data!F152,alternative_projection,3,TRUE),VLOOKUP(Data!F152,original_projection,3,TRUE))</f>
        <v>0</v>
      </c>
      <c r="H164" s="30">
        <f>IF(H$13&lt;=alternative_projection_initial_period,VLOOKUP(Data!G152,alternative_projection,3,TRUE),VLOOKUP(Data!G152,original_projection,3,TRUE))</f>
        <v>-0.02</v>
      </c>
      <c r="I164" s="30">
        <f>IF(I$13&lt;=alternative_projection_initial_period,VLOOKUP(Data!H152,alternative_projection,3,TRUE),VLOOKUP(Data!H152,original_projection,3,TRUE))</f>
        <v>0.04</v>
      </c>
      <c r="J164" s="30">
        <f>IF(J$13&lt;=alternative_projection_initial_period,VLOOKUP(Data!I152,alternative_projection,3,TRUE),VLOOKUP(Data!I152,original_projection,3,TRUE))</f>
        <v>0.02</v>
      </c>
      <c r="K164" s="30">
        <f>IF(K$13&lt;=alternative_projection_initial_period,VLOOKUP(Data!J152,alternative_projection,3,TRUE),VLOOKUP(Data!J152,original_projection,3,TRUE))</f>
        <v>-0.02</v>
      </c>
      <c r="L164" s="30">
        <f>IF(L$13&lt;=alternative_projection_initial_period,VLOOKUP(Data!K152,alternative_projection,3,TRUE),VLOOKUP(Data!K152,original_projection,3,TRUE))</f>
        <v>0</v>
      </c>
      <c r="M164" s="30">
        <f>IF(M$13&lt;=alternative_projection_initial_period,VLOOKUP(Data!L152,alternative_projection,3,TRUE),VLOOKUP(Data!L152,original_projection,3,TRUE))</f>
        <v>-0.02</v>
      </c>
      <c r="N164" s="30">
        <f>IF(N$13&lt;=alternative_projection_initial_period,VLOOKUP(Data!M152,alternative_projection,3,TRUE),VLOOKUP(Data!M152,original_projection,3,TRUE))</f>
        <v>0</v>
      </c>
      <c r="O164" s="30">
        <f>IF(O$13&lt;=alternative_projection_initial_period,VLOOKUP(Data!N152,alternative_projection,3,TRUE),VLOOKUP(Data!N152,original_projection,3,TRUE))</f>
        <v>0</v>
      </c>
      <c r="P164" s="30">
        <f>IF(P$13&lt;=alternative_projection_initial_period,VLOOKUP(Data!O152,alternative_projection,3,TRUE),VLOOKUP(Data!O152,original_projection,3,TRUE))</f>
        <v>0.02</v>
      </c>
      <c r="Q164" s="30">
        <f>IF(Q$13&lt;=alternative_projection_initial_period,VLOOKUP(Data!P152,alternative_projection,3,TRUE),VLOOKUP(Data!P152,original_projection,3,TRUE))</f>
        <v>-0.02</v>
      </c>
      <c r="R164" s="30">
        <f>IF(R$13&lt;=alternative_projection_initial_period,VLOOKUP(Data!Q152,alternative_projection,3,TRUE),VLOOKUP(Data!Q152,original_projection,3,TRUE))</f>
        <v>-0.02</v>
      </c>
      <c r="S164" s="30">
        <f>IF(S$13&lt;=alternative_projection_initial_period,VLOOKUP(Data!R152,alternative_projection,3,TRUE),VLOOKUP(Data!R152,original_projection,3,TRUE))</f>
        <v>0.04</v>
      </c>
      <c r="T164" s="30">
        <f>IF(T$13&lt;=alternative_projection_initial_period,VLOOKUP(Data!S152,alternative_projection,3,TRUE),VLOOKUP(Data!S152,original_projection,3,TRUE))</f>
        <v>0</v>
      </c>
      <c r="U164" s="30">
        <f>IF(U$13&lt;=alternative_projection_initial_period,VLOOKUP(Data!T152,alternative_projection,3,TRUE),VLOOKUP(Data!T152,original_projection,3,TRUE))</f>
        <v>0</v>
      </c>
      <c r="V164" s="30">
        <f>IF(V$13&lt;=alternative_projection_initial_period,VLOOKUP(Data!U152,alternative_projection,3,TRUE),VLOOKUP(Data!U152,original_projection,3,TRUE))</f>
        <v>-0.02</v>
      </c>
      <c r="X164">
        <f t="shared" si="150"/>
        <v>150</v>
      </c>
      <c r="Z164" s="31">
        <f t="shared" si="144"/>
        <v>2500000</v>
      </c>
      <c r="AA164" s="28">
        <f t="shared" ref="AA164:AT164" si="170">Z164*(1+C164)*(1-$AA$9)</f>
        <v>2707537.4006070122</v>
      </c>
      <c r="AB164" s="28">
        <f t="shared" si="170"/>
        <v>2932303.5102743111</v>
      </c>
      <c r="AC164" s="28">
        <f t="shared" si="170"/>
        <v>2887025.9723632457</v>
      </c>
      <c r="AD164" s="28">
        <f t="shared" si="170"/>
        <v>2728749.6599379717</v>
      </c>
      <c r="AE164" s="28">
        <f t="shared" si="170"/>
        <v>2686615.1858820817</v>
      </c>
      <c r="AF164" s="28">
        <f t="shared" si="170"/>
        <v>2592228.6817738935</v>
      </c>
      <c r="AG164" s="28">
        <f t="shared" si="170"/>
        <v>2654290.3094917056</v>
      </c>
      <c r="AH164" s="28">
        <f t="shared" si="170"/>
        <v>2665571.6693519661</v>
      </c>
      <c r="AI164" s="28">
        <f t="shared" si="170"/>
        <v>2571924.4687249232</v>
      </c>
      <c r="AJ164" s="28">
        <f t="shared" si="170"/>
        <v>2532211.5238578361</v>
      </c>
      <c r="AK164" s="28">
        <f t="shared" si="170"/>
        <v>2443249.5487095653</v>
      </c>
      <c r="AL164" s="28">
        <f t="shared" si="170"/>
        <v>2405523.4662354011</v>
      </c>
      <c r="AM164" s="28">
        <f t="shared" si="170"/>
        <v>2368379.9101346065</v>
      </c>
      <c r="AN164" s="28">
        <f t="shared" si="170"/>
        <v>2378446.0833623409</v>
      </c>
      <c r="AO164" s="28">
        <f t="shared" si="170"/>
        <v>2294886.2150946129</v>
      </c>
      <c r="AP164" s="28">
        <f t="shared" si="170"/>
        <v>2214261.982674913</v>
      </c>
      <c r="AQ164" s="28">
        <f t="shared" si="170"/>
        <v>2267274.5520537989</v>
      </c>
      <c r="AR164" s="28">
        <f t="shared" si="170"/>
        <v>2232265.689865517</v>
      </c>
      <c r="AS164" s="28">
        <f t="shared" si="170"/>
        <v>2197797.3976009823</v>
      </c>
      <c r="AT164" s="28">
        <f t="shared" si="170"/>
        <v>2120584.1017826153</v>
      </c>
      <c r="AU164" s="19"/>
      <c r="AV164" s="27">
        <f t="shared" si="148"/>
        <v>70</v>
      </c>
      <c r="AW164" s="19"/>
      <c r="AX164" s="46">
        <f t="shared" si="146"/>
        <v>376935.47100588877</v>
      </c>
    </row>
    <row r="165" spans="1:50" x14ac:dyDescent="0.2">
      <c r="A165">
        <f t="shared" si="149"/>
        <v>151</v>
      </c>
      <c r="C165" s="30">
        <f>IF(C$13&lt;=alternative_projection_initial_period,VLOOKUP(Data!B153,alternative_projection,3,TRUE),VLOOKUP(Data!B153,original_projection,3,TRUE))</f>
        <v>0.1</v>
      </c>
      <c r="D165" s="30">
        <f>IF(D$13&lt;=alternative_projection_initial_period,VLOOKUP(Data!C153,alternative_projection,3,TRUE),VLOOKUP(Data!C153,original_projection,3,TRUE))</f>
        <v>0</v>
      </c>
      <c r="E165" s="30">
        <f>IF(E$13&lt;=alternative_projection_initial_period,VLOOKUP(Data!D153,alternative_projection,3,TRUE),VLOOKUP(Data!D153,original_projection,3,TRUE))</f>
        <v>-0.04</v>
      </c>
      <c r="F165" s="30">
        <f>IF(F$13&lt;=alternative_projection_initial_period,VLOOKUP(Data!E153,alternative_projection,3,TRUE),VLOOKUP(Data!E153,original_projection,3,TRUE))</f>
        <v>0.02</v>
      </c>
      <c r="G165" s="30">
        <f>IF(G$13&lt;=alternative_projection_initial_period,VLOOKUP(Data!F153,alternative_projection,3,TRUE),VLOOKUP(Data!F153,original_projection,3,TRUE))</f>
        <v>0.04</v>
      </c>
      <c r="H165" s="30">
        <f>IF(H$13&lt;=alternative_projection_initial_period,VLOOKUP(Data!G153,alternative_projection,3,TRUE),VLOOKUP(Data!G153,original_projection,3,TRUE))</f>
        <v>0.04</v>
      </c>
      <c r="I165" s="30">
        <f>IF(I$13&lt;=alternative_projection_initial_period,VLOOKUP(Data!H153,alternative_projection,3,TRUE),VLOOKUP(Data!H153,original_projection,3,TRUE))</f>
        <v>-0.02</v>
      </c>
      <c r="J165" s="30">
        <f>IF(J$13&lt;=alternative_projection_initial_period,VLOOKUP(Data!I153,alternative_projection,3,TRUE),VLOOKUP(Data!I153,original_projection,3,TRUE))</f>
        <v>0.02</v>
      </c>
      <c r="K165" s="30">
        <f>IF(K$13&lt;=alternative_projection_initial_period,VLOOKUP(Data!J153,alternative_projection,3,TRUE),VLOOKUP(Data!J153,original_projection,3,TRUE))</f>
        <v>0.04</v>
      </c>
      <c r="L165" s="30">
        <f>IF(L$13&lt;=alternative_projection_initial_period,VLOOKUP(Data!K153,alternative_projection,3,TRUE),VLOOKUP(Data!K153,original_projection,3,TRUE))</f>
        <v>0</v>
      </c>
      <c r="M165" s="30">
        <f>IF(M$13&lt;=alternative_projection_initial_period,VLOOKUP(Data!L153,alternative_projection,3,TRUE),VLOOKUP(Data!L153,original_projection,3,TRUE))</f>
        <v>-0.01</v>
      </c>
      <c r="N165" s="30">
        <f>IF(N$13&lt;=alternative_projection_initial_period,VLOOKUP(Data!M153,alternative_projection,3,TRUE),VLOOKUP(Data!M153,original_projection,3,TRUE))</f>
        <v>0.02</v>
      </c>
      <c r="O165" s="30">
        <f>IF(O$13&lt;=alternative_projection_initial_period,VLOOKUP(Data!N153,alternative_projection,3,TRUE),VLOOKUP(Data!N153,original_projection,3,TRUE))</f>
        <v>-0.01</v>
      </c>
      <c r="P165" s="30">
        <f>IF(P$13&lt;=alternative_projection_initial_period,VLOOKUP(Data!O153,alternative_projection,3,TRUE),VLOOKUP(Data!O153,original_projection,3,TRUE))</f>
        <v>-0.01</v>
      </c>
      <c r="Q165" s="30">
        <f>IF(Q$13&lt;=alternative_projection_initial_period,VLOOKUP(Data!P153,alternative_projection,3,TRUE),VLOOKUP(Data!P153,original_projection,3,TRUE))</f>
        <v>-0.02</v>
      </c>
      <c r="R165" s="30">
        <f>IF(R$13&lt;=alternative_projection_initial_period,VLOOKUP(Data!Q153,alternative_projection,3,TRUE),VLOOKUP(Data!Q153,original_projection,3,TRUE))</f>
        <v>0</v>
      </c>
      <c r="S165" s="30">
        <f>IF(S$13&lt;=alternative_projection_initial_period,VLOOKUP(Data!R153,alternative_projection,3,TRUE),VLOOKUP(Data!R153,original_projection,3,TRUE))</f>
        <v>-0.01</v>
      </c>
      <c r="T165" s="30">
        <f>IF(T$13&lt;=alternative_projection_initial_period,VLOOKUP(Data!S153,alternative_projection,3,TRUE),VLOOKUP(Data!S153,original_projection,3,TRUE))</f>
        <v>-0.01</v>
      </c>
      <c r="U165" s="30">
        <f>IF(U$13&lt;=alternative_projection_initial_period,VLOOKUP(Data!T153,alternative_projection,3,TRUE),VLOOKUP(Data!T153,original_projection,3,TRUE))</f>
        <v>0.02</v>
      </c>
      <c r="V165" s="30">
        <f>IF(V$13&lt;=alternative_projection_initial_period,VLOOKUP(Data!U153,alternative_projection,3,TRUE),VLOOKUP(Data!U153,original_projection,3,TRUE))</f>
        <v>-0.01</v>
      </c>
      <c r="X165">
        <f t="shared" si="150"/>
        <v>151</v>
      </c>
      <c r="Z165" s="31">
        <f t="shared" si="144"/>
        <v>2500000</v>
      </c>
      <c r="AA165" s="28">
        <f t="shared" ref="AA165:AT165" si="171">Z165*(1+C165)*(1-$AA$9)</f>
        <v>2707537.4006070122</v>
      </c>
      <c r="AB165" s="28">
        <f t="shared" si="171"/>
        <v>2665730.4638857371</v>
      </c>
      <c r="AC165" s="28">
        <f t="shared" si="171"/>
        <v>2519586.303153378</v>
      </c>
      <c r="AD165" s="28">
        <f t="shared" si="171"/>
        <v>2530295.13921521</v>
      </c>
      <c r="AE165" s="28">
        <f t="shared" si="171"/>
        <v>2590873.990167011</v>
      </c>
      <c r="AF165" s="28">
        <f t="shared" si="171"/>
        <v>2652903.1846482153</v>
      </c>
      <c r="AG165" s="28">
        <f t="shared" si="171"/>
        <v>2559701.0548261832</v>
      </c>
      <c r="AH165" s="28">
        <f t="shared" si="171"/>
        <v>2570580.388044151</v>
      </c>
      <c r="AI165" s="28">
        <f t="shared" si="171"/>
        <v>2632123.7249353761</v>
      </c>
      <c r="AJ165" s="28">
        <f t="shared" si="171"/>
        <v>2591481.2466500271</v>
      </c>
      <c r="AK165" s="28">
        <f t="shared" si="171"/>
        <v>2525951.6633795882</v>
      </c>
      <c r="AL165" s="28">
        <f t="shared" si="171"/>
        <v>2536687.553723725</v>
      </c>
      <c r="AM165" s="28">
        <f t="shared" si="171"/>
        <v>2472543.5131300665</v>
      </c>
      <c r="AN165" s="28">
        <f t="shared" si="171"/>
        <v>2410021.4531140476</v>
      </c>
      <c r="AO165" s="28">
        <f t="shared" si="171"/>
        <v>2325352.2749673137</v>
      </c>
      <c r="AP165" s="28">
        <f t="shared" si="171"/>
        <v>2289446.6378402193</v>
      </c>
      <c r="AQ165" s="28">
        <f t="shared" si="171"/>
        <v>2231554.4635126935</v>
      </c>
      <c r="AR165" s="28">
        <f t="shared" si="171"/>
        <v>2175126.1817227686</v>
      </c>
      <c r="AS165" s="28">
        <f t="shared" si="171"/>
        <v>2184370.9810236362</v>
      </c>
      <c r="AT165" s="28">
        <f t="shared" si="171"/>
        <v>2129135.8060519649</v>
      </c>
      <c r="AU165" s="19"/>
      <c r="AV165" s="27">
        <f t="shared" si="148"/>
        <v>72</v>
      </c>
      <c r="AW165" s="19"/>
      <c r="AX165" s="46">
        <f t="shared" si="146"/>
        <v>372551.66315817373</v>
      </c>
    </row>
    <row r="166" spans="1:50" x14ac:dyDescent="0.2">
      <c r="A166">
        <f t="shared" si="149"/>
        <v>152</v>
      </c>
      <c r="C166" s="30">
        <f>IF(C$13&lt;=alternative_projection_initial_period,VLOOKUP(Data!B154,alternative_projection,3,TRUE),VLOOKUP(Data!B154,original_projection,3,TRUE))</f>
        <v>0.04</v>
      </c>
      <c r="D166" s="30">
        <f>IF(D$13&lt;=alternative_projection_initial_period,VLOOKUP(Data!C154,alternative_projection,3,TRUE),VLOOKUP(Data!C154,original_projection,3,TRUE))</f>
        <v>0.02</v>
      </c>
      <c r="E166" s="30">
        <f>IF(E$13&lt;=alternative_projection_initial_period,VLOOKUP(Data!D154,alternative_projection,3,TRUE),VLOOKUP(Data!D154,original_projection,3,TRUE))</f>
        <v>-0.04</v>
      </c>
      <c r="F166" s="30">
        <f>IF(F$13&lt;=alternative_projection_initial_period,VLOOKUP(Data!E154,alternative_projection,3,TRUE),VLOOKUP(Data!E154,original_projection,3,TRUE))</f>
        <v>0.04</v>
      </c>
      <c r="G166" s="30">
        <f>IF(G$13&lt;=alternative_projection_initial_period,VLOOKUP(Data!F154,alternative_projection,3,TRUE),VLOOKUP(Data!F154,original_projection,3,TRUE))</f>
        <v>0.1</v>
      </c>
      <c r="H166" s="30">
        <f>IF(H$13&lt;=alternative_projection_initial_period,VLOOKUP(Data!G154,alternative_projection,3,TRUE),VLOOKUP(Data!G154,original_projection,3,TRUE))</f>
        <v>0.04</v>
      </c>
      <c r="I166" s="30">
        <f>IF(I$13&lt;=alternative_projection_initial_period,VLOOKUP(Data!H154,alternative_projection,3,TRUE),VLOOKUP(Data!H154,original_projection,3,TRUE))</f>
        <v>-0.02</v>
      </c>
      <c r="J166" s="30">
        <f>IF(J$13&lt;=alternative_projection_initial_period,VLOOKUP(Data!I154,alternative_projection,3,TRUE),VLOOKUP(Data!I154,original_projection,3,TRUE))</f>
        <v>-0.01</v>
      </c>
      <c r="K166" s="30">
        <f>IF(K$13&lt;=alternative_projection_initial_period,VLOOKUP(Data!J154,alternative_projection,3,TRUE),VLOOKUP(Data!J154,original_projection,3,TRUE))</f>
        <v>0.04</v>
      </c>
      <c r="L166" s="30">
        <f>IF(L$13&lt;=alternative_projection_initial_period,VLOOKUP(Data!K154,alternative_projection,3,TRUE),VLOOKUP(Data!K154,original_projection,3,TRUE))</f>
        <v>0.02</v>
      </c>
      <c r="M166" s="30">
        <f>IF(M$13&lt;=alternative_projection_initial_period,VLOOKUP(Data!L154,alternative_projection,3,TRUE),VLOOKUP(Data!L154,original_projection,3,TRUE))</f>
        <v>-0.02</v>
      </c>
      <c r="N166" s="30">
        <f>IF(N$13&lt;=alternative_projection_initial_period,VLOOKUP(Data!M154,alternative_projection,3,TRUE),VLOOKUP(Data!M154,original_projection,3,TRUE))</f>
        <v>-0.01</v>
      </c>
      <c r="O166" s="30">
        <f>IF(O$13&lt;=alternative_projection_initial_period,VLOOKUP(Data!N154,alternative_projection,3,TRUE),VLOOKUP(Data!N154,original_projection,3,TRUE))</f>
        <v>0</v>
      </c>
      <c r="P166" s="30">
        <f>IF(P$13&lt;=alternative_projection_initial_period,VLOOKUP(Data!O154,alternative_projection,3,TRUE),VLOOKUP(Data!O154,original_projection,3,TRUE))</f>
        <v>0</v>
      </c>
      <c r="Q166" s="30">
        <f>IF(Q$13&lt;=alternative_projection_initial_period,VLOOKUP(Data!P154,alternative_projection,3,TRUE),VLOOKUP(Data!P154,original_projection,3,TRUE))</f>
        <v>0</v>
      </c>
      <c r="R166" s="30">
        <f>IF(R$13&lt;=alternative_projection_initial_period,VLOOKUP(Data!Q154,alternative_projection,3,TRUE),VLOOKUP(Data!Q154,original_projection,3,TRUE))</f>
        <v>0.02</v>
      </c>
      <c r="S166" s="30">
        <f>IF(S$13&lt;=alternative_projection_initial_period,VLOOKUP(Data!R154,alternative_projection,3,TRUE),VLOOKUP(Data!R154,original_projection,3,TRUE))</f>
        <v>-0.02</v>
      </c>
      <c r="T166" s="30">
        <f>IF(T$13&lt;=alternative_projection_initial_period,VLOOKUP(Data!S154,alternative_projection,3,TRUE),VLOOKUP(Data!S154,original_projection,3,TRUE))</f>
        <v>0</v>
      </c>
      <c r="U166" s="30">
        <f>IF(U$13&lt;=alternative_projection_initial_period,VLOOKUP(Data!T154,alternative_projection,3,TRUE),VLOOKUP(Data!T154,original_projection,3,TRUE))</f>
        <v>-0.01</v>
      </c>
      <c r="V166" s="30">
        <f>IF(V$13&lt;=alternative_projection_initial_period,VLOOKUP(Data!U154,alternative_projection,3,TRUE),VLOOKUP(Data!U154,original_projection,3,TRUE))</f>
        <v>-0.01</v>
      </c>
      <c r="X166">
        <f t="shared" si="150"/>
        <v>152</v>
      </c>
      <c r="Z166" s="31">
        <f t="shared" si="144"/>
        <v>2500000</v>
      </c>
      <c r="AA166" s="28">
        <f t="shared" ref="AA166:AT166" si="172">Z166*(1+C166)*(1-$AA$9)</f>
        <v>2559853.5423920844</v>
      </c>
      <c r="AB166" s="28">
        <f t="shared" si="172"/>
        <v>2570733.5237181731</v>
      </c>
      <c r="AC166" s="28">
        <f t="shared" si="172"/>
        <v>2429797.4094410036</v>
      </c>
      <c r="AD166" s="28">
        <f t="shared" si="172"/>
        <v>2487970.2023410653</v>
      </c>
      <c r="AE166" s="28">
        <f t="shared" si="172"/>
        <v>2694508.9497736921</v>
      </c>
      <c r="AF166" s="28">
        <f t="shared" si="172"/>
        <v>2759019.3120341441</v>
      </c>
      <c r="AG166" s="28">
        <f t="shared" si="172"/>
        <v>2662089.0970192305</v>
      </c>
      <c r="AH166" s="28">
        <f t="shared" si="172"/>
        <v>2594774.0858139778</v>
      </c>
      <c r="AI166" s="28">
        <f t="shared" si="172"/>
        <v>2656896.6541112377</v>
      </c>
      <c r="AJ166" s="28">
        <f t="shared" si="172"/>
        <v>2668189.0915508675</v>
      </c>
      <c r="AK166" s="28">
        <f t="shared" si="172"/>
        <v>2574449.935316476</v>
      </c>
      <c r="AL166" s="28">
        <f t="shared" si="172"/>
        <v>2509351.0149094784</v>
      </c>
      <c r="AM166" s="28">
        <f t="shared" si="172"/>
        <v>2470604.2633158462</v>
      </c>
      <c r="AN166" s="28">
        <f t="shared" si="172"/>
        <v>2432455.7981915595</v>
      </c>
      <c r="AO166" s="28">
        <f t="shared" si="172"/>
        <v>2394896.3814280112</v>
      </c>
      <c r="AP166" s="28">
        <f t="shared" si="172"/>
        <v>2405075.2559129572</v>
      </c>
      <c r="AQ166" s="28">
        <f t="shared" si="172"/>
        <v>2320579.8481911407</v>
      </c>
      <c r="AR166" s="28">
        <f t="shared" si="172"/>
        <v>2284747.9018445294</v>
      </c>
      <c r="AS166" s="28">
        <f t="shared" si="172"/>
        <v>2226974.5422728867</v>
      </c>
      <c r="AT166" s="28">
        <f t="shared" si="172"/>
        <v>2170662.0708252685</v>
      </c>
      <c r="AU166" s="19"/>
      <c r="AV166" s="27">
        <f t="shared" si="148"/>
        <v>82</v>
      </c>
      <c r="AW166" s="19"/>
      <c r="AX166" s="46">
        <f t="shared" si="146"/>
        <v>376878.80766048084</v>
      </c>
    </row>
    <row r="167" spans="1:50" x14ac:dyDescent="0.2">
      <c r="A167">
        <f t="shared" si="149"/>
        <v>153</v>
      </c>
      <c r="C167" s="30">
        <f>IF(C$13&lt;=alternative_projection_initial_period,VLOOKUP(Data!B155,alternative_projection,3,TRUE),VLOOKUP(Data!B155,original_projection,3,TRUE))</f>
        <v>0.02</v>
      </c>
      <c r="D167" s="30">
        <f>IF(D$13&lt;=alternative_projection_initial_period,VLOOKUP(Data!C155,alternative_projection,3,TRUE),VLOOKUP(Data!C155,original_projection,3,TRUE))</f>
        <v>0.02</v>
      </c>
      <c r="E167" s="30">
        <f>IF(E$13&lt;=alternative_projection_initial_period,VLOOKUP(Data!D155,alternative_projection,3,TRUE),VLOOKUP(Data!D155,original_projection,3,TRUE))</f>
        <v>-0.04</v>
      </c>
      <c r="F167" s="30">
        <f>IF(F$13&lt;=alternative_projection_initial_period,VLOOKUP(Data!E155,alternative_projection,3,TRUE),VLOOKUP(Data!E155,original_projection,3,TRUE))</f>
        <v>0.1</v>
      </c>
      <c r="G167" s="30">
        <f>IF(G$13&lt;=alternative_projection_initial_period,VLOOKUP(Data!F155,alternative_projection,3,TRUE),VLOOKUP(Data!F155,original_projection,3,TRUE))</f>
        <v>0.1</v>
      </c>
      <c r="H167" s="30">
        <f>IF(H$13&lt;=alternative_projection_initial_period,VLOOKUP(Data!G155,alternative_projection,3,TRUE),VLOOKUP(Data!G155,original_projection,3,TRUE))</f>
        <v>0</v>
      </c>
      <c r="I167" s="30">
        <f>IF(I$13&lt;=alternative_projection_initial_period,VLOOKUP(Data!H155,alternative_projection,3,TRUE),VLOOKUP(Data!H155,original_projection,3,TRUE))</f>
        <v>0.04</v>
      </c>
      <c r="J167" s="30">
        <f>IF(J$13&lt;=alternative_projection_initial_period,VLOOKUP(Data!I155,alternative_projection,3,TRUE),VLOOKUP(Data!I155,original_projection,3,TRUE))</f>
        <v>0</v>
      </c>
      <c r="K167" s="30">
        <f>IF(K$13&lt;=alternative_projection_initial_period,VLOOKUP(Data!J155,alternative_projection,3,TRUE),VLOOKUP(Data!J155,original_projection,3,TRUE))</f>
        <v>-0.01</v>
      </c>
      <c r="L167" s="30">
        <f>IF(L$13&lt;=alternative_projection_initial_period,VLOOKUP(Data!K155,alternative_projection,3,TRUE),VLOOKUP(Data!K155,original_projection,3,TRUE))</f>
        <v>0</v>
      </c>
      <c r="M167" s="30">
        <f>IF(M$13&lt;=alternative_projection_initial_period,VLOOKUP(Data!L155,alternative_projection,3,TRUE),VLOOKUP(Data!L155,original_projection,3,TRUE))</f>
        <v>0</v>
      </c>
      <c r="N167" s="30">
        <f>IF(N$13&lt;=alternative_projection_initial_period,VLOOKUP(Data!M155,alternative_projection,3,TRUE),VLOOKUP(Data!M155,original_projection,3,TRUE))</f>
        <v>0</v>
      </c>
      <c r="O167" s="30">
        <f>IF(O$13&lt;=alternative_projection_initial_period,VLOOKUP(Data!N155,alternative_projection,3,TRUE),VLOOKUP(Data!N155,original_projection,3,TRUE))</f>
        <v>0</v>
      </c>
      <c r="P167" s="30">
        <f>IF(P$13&lt;=alternative_projection_initial_period,VLOOKUP(Data!O155,alternative_projection,3,TRUE),VLOOKUP(Data!O155,original_projection,3,TRUE))</f>
        <v>-0.01</v>
      </c>
      <c r="Q167" s="30">
        <f>IF(Q$13&lt;=alternative_projection_initial_period,VLOOKUP(Data!P155,alternative_projection,3,TRUE),VLOOKUP(Data!P155,original_projection,3,TRUE))</f>
        <v>0.02</v>
      </c>
      <c r="R167" s="30">
        <f>IF(R$13&lt;=alternative_projection_initial_period,VLOOKUP(Data!Q155,alternative_projection,3,TRUE),VLOOKUP(Data!Q155,original_projection,3,TRUE))</f>
        <v>-0.02</v>
      </c>
      <c r="S167" s="30">
        <f>IF(S$13&lt;=alternative_projection_initial_period,VLOOKUP(Data!R155,alternative_projection,3,TRUE),VLOOKUP(Data!R155,original_projection,3,TRUE))</f>
        <v>-0.02</v>
      </c>
      <c r="T167" s="30">
        <f>IF(T$13&lt;=alternative_projection_initial_period,VLOOKUP(Data!S155,alternative_projection,3,TRUE),VLOOKUP(Data!S155,original_projection,3,TRUE))</f>
        <v>-0.02</v>
      </c>
      <c r="U167" s="30">
        <f>IF(U$13&lt;=alternative_projection_initial_period,VLOOKUP(Data!T155,alternative_projection,3,TRUE),VLOOKUP(Data!T155,original_projection,3,TRUE))</f>
        <v>0.02</v>
      </c>
      <c r="V167" s="30">
        <f>IF(V$13&lt;=alternative_projection_initial_period,VLOOKUP(Data!U155,alternative_projection,3,TRUE),VLOOKUP(Data!U155,original_projection,3,TRUE))</f>
        <v>-0.02</v>
      </c>
      <c r="X167">
        <f t="shared" si="150"/>
        <v>153</v>
      </c>
      <c r="Z167" s="31">
        <f t="shared" si="144"/>
        <v>2500000</v>
      </c>
      <c r="AA167" s="28">
        <f t="shared" ref="AA167:AT167" si="173">Z167*(1+C167)*(1-$AA$9)</f>
        <v>2510625.5896537751</v>
      </c>
      <c r="AB167" s="28">
        <f t="shared" si="173"/>
        <v>2521296.3405697467</v>
      </c>
      <c r="AC167" s="28">
        <f t="shared" si="173"/>
        <v>2383070.5361825223</v>
      </c>
      <c r="AD167" s="28">
        <f t="shared" si="173"/>
        <v>2580901.0419995142</v>
      </c>
      <c r="AE167" s="28">
        <f t="shared" si="173"/>
        <v>2795154.4393917178</v>
      </c>
      <c r="AF167" s="28">
        <f t="shared" si="173"/>
        <v>2751994.6127730189</v>
      </c>
      <c r="AG167" s="28">
        <f t="shared" si="173"/>
        <v>2817881.263260378</v>
      </c>
      <c r="AH167" s="28">
        <f t="shared" si="173"/>
        <v>2774370.5129989847</v>
      </c>
      <c r="AI167" s="28">
        <f t="shared" si="173"/>
        <v>2704216.293750965</v>
      </c>
      <c r="AJ167" s="28">
        <f t="shared" si="173"/>
        <v>2662460.63805877</v>
      </c>
      <c r="AK167" s="28">
        <f t="shared" si="173"/>
        <v>2621349.7291593198</v>
      </c>
      <c r="AL167" s="28">
        <f t="shared" si="173"/>
        <v>2580873.6115526985</v>
      </c>
      <c r="AM167" s="28">
        <f t="shared" si="173"/>
        <v>2541022.4834613185</v>
      </c>
      <c r="AN167" s="28">
        <f t="shared" si="173"/>
        <v>2476768.8275117404</v>
      </c>
      <c r="AO167" s="28">
        <f t="shared" si="173"/>
        <v>2487295.679203101</v>
      </c>
      <c r="AP167" s="28">
        <f t="shared" si="173"/>
        <v>2399911.6931834202</v>
      </c>
      <c r="AQ167" s="28">
        <f t="shared" si="173"/>
        <v>2315597.6923997262</v>
      </c>
      <c r="AR167" s="28">
        <f t="shared" si="173"/>
        <v>2234245.8217428802</v>
      </c>
      <c r="AS167" s="28">
        <f t="shared" si="173"/>
        <v>2243741.8934578807</v>
      </c>
      <c r="AT167" s="28">
        <f t="shared" si="173"/>
        <v>2164914.4698069408</v>
      </c>
      <c r="AU167" s="19"/>
      <c r="AV167" s="27">
        <f t="shared" si="148"/>
        <v>81</v>
      </c>
      <c r="AW167" s="19"/>
      <c r="AX167" s="46">
        <f t="shared" si="146"/>
        <v>382123.6259706681</v>
      </c>
    </row>
    <row r="168" spans="1:50" x14ac:dyDescent="0.2">
      <c r="A168">
        <f t="shared" si="149"/>
        <v>154</v>
      </c>
      <c r="C168" s="30">
        <f>IF(C$13&lt;=alternative_projection_initial_period,VLOOKUP(Data!B156,alternative_projection,3,TRUE),VLOOKUP(Data!B156,original_projection,3,TRUE))</f>
        <v>0.04</v>
      </c>
      <c r="D168" s="30">
        <f>IF(D$13&lt;=alternative_projection_initial_period,VLOOKUP(Data!C156,alternative_projection,3,TRUE),VLOOKUP(Data!C156,original_projection,3,TRUE))</f>
        <v>0</v>
      </c>
      <c r="E168" s="30">
        <f>IF(E$13&lt;=alternative_projection_initial_period,VLOOKUP(Data!D156,alternative_projection,3,TRUE),VLOOKUP(Data!D156,original_projection,3,TRUE))</f>
        <v>0.02</v>
      </c>
      <c r="F168" s="30">
        <f>IF(F$13&lt;=alternative_projection_initial_period,VLOOKUP(Data!E156,alternative_projection,3,TRUE),VLOOKUP(Data!E156,original_projection,3,TRUE))</f>
        <v>0.1</v>
      </c>
      <c r="G168" s="30">
        <f>IF(G$13&lt;=alternative_projection_initial_period,VLOOKUP(Data!F156,alternative_projection,3,TRUE),VLOOKUP(Data!F156,original_projection,3,TRUE))</f>
        <v>0</v>
      </c>
      <c r="H168" s="30">
        <f>IF(H$13&lt;=alternative_projection_initial_period,VLOOKUP(Data!G156,alternative_projection,3,TRUE),VLOOKUP(Data!G156,original_projection,3,TRUE))</f>
        <v>0</v>
      </c>
      <c r="I168" s="30">
        <f>IF(I$13&lt;=alternative_projection_initial_period,VLOOKUP(Data!H156,alternative_projection,3,TRUE),VLOOKUP(Data!H156,original_projection,3,TRUE))</f>
        <v>0</v>
      </c>
      <c r="J168" s="30">
        <f>IF(J$13&lt;=alternative_projection_initial_period,VLOOKUP(Data!I156,alternative_projection,3,TRUE),VLOOKUP(Data!I156,original_projection,3,TRUE))</f>
        <v>-0.01</v>
      </c>
      <c r="K168" s="30">
        <f>IF(K$13&lt;=alternative_projection_initial_period,VLOOKUP(Data!J156,alternative_projection,3,TRUE),VLOOKUP(Data!J156,original_projection,3,TRUE))</f>
        <v>0.02</v>
      </c>
      <c r="L168" s="30">
        <f>IF(L$13&lt;=alternative_projection_initial_period,VLOOKUP(Data!K156,alternative_projection,3,TRUE),VLOOKUP(Data!K156,original_projection,3,TRUE))</f>
        <v>-0.02</v>
      </c>
      <c r="M168" s="30">
        <f>IF(M$13&lt;=alternative_projection_initial_period,VLOOKUP(Data!L156,alternative_projection,3,TRUE),VLOOKUP(Data!L156,original_projection,3,TRUE))</f>
        <v>0.02</v>
      </c>
      <c r="N168" s="30">
        <f>IF(N$13&lt;=alternative_projection_initial_period,VLOOKUP(Data!M156,alternative_projection,3,TRUE),VLOOKUP(Data!M156,original_projection,3,TRUE))</f>
        <v>0.04</v>
      </c>
      <c r="O168" s="30">
        <f>IF(O$13&lt;=alternative_projection_initial_period,VLOOKUP(Data!N156,alternative_projection,3,TRUE),VLOOKUP(Data!N156,original_projection,3,TRUE))</f>
        <v>0</v>
      </c>
      <c r="P168" s="30">
        <f>IF(P$13&lt;=alternative_projection_initial_period,VLOOKUP(Data!O156,alternative_projection,3,TRUE),VLOOKUP(Data!O156,original_projection,3,TRUE))</f>
        <v>0</v>
      </c>
      <c r="Q168" s="30">
        <f>IF(Q$13&lt;=alternative_projection_initial_period,VLOOKUP(Data!P156,alternative_projection,3,TRUE),VLOOKUP(Data!P156,original_projection,3,TRUE))</f>
        <v>-0.02</v>
      </c>
      <c r="R168" s="30">
        <f>IF(R$13&lt;=alternative_projection_initial_period,VLOOKUP(Data!Q156,alternative_projection,3,TRUE),VLOOKUP(Data!Q156,original_projection,3,TRUE))</f>
        <v>0.02</v>
      </c>
      <c r="S168" s="30">
        <f>IF(S$13&lt;=alternative_projection_initial_period,VLOOKUP(Data!R156,alternative_projection,3,TRUE),VLOOKUP(Data!R156,original_projection,3,TRUE))</f>
        <v>-0.02</v>
      </c>
      <c r="T168" s="30">
        <f>IF(T$13&lt;=alternative_projection_initial_period,VLOOKUP(Data!S156,alternative_projection,3,TRUE),VLOOKUP(Data!S156,original_projection,3,TRUE))</f>
        <v>0.02</v>
      </c>
      <c r="U168" s="30">
        <f>IF(U$13&lt;=alternative_projection_initial_period,VLOOKUP(Data!T156,alternative_projection,3,TRUE),VLOOKUP(Data!T156,original_projection,3,TRUE))</f>
        <v>0.04</v>
      </c>
      <c r="V168" s="30">
        <f>IF(V$13&lt;=alternative_projection_initial_period,VLOOKUP(Data!U156,alternative_projection,3,TRUE),VLOOKUP(Data!U156,original_projection,3,TRUE))</f>
        <v>0.04</v>
      </c>
      <c r="X168">
        <f t="shared" si="150"/>
        <v>154</v>
      </c>
      <c r="Z168" s="31">
        <f t="shared" si="144"/>
        <v>2500000</v>
      </c>
      <c r="AA168" s="28">
        <f t="shared" ref="AA168:AT168" si="174">Z168*(1+C168)*(1-$AA$9)</f>
        <v>2559853.5423920844</v>
      </c>
      <c r="AB168" s="28">
        <f t="shared" si="174"/>
        <v>2520326.9840374244</v>
      </c>
      <c r="AC168" s="28">
        <f t="shared" si="174"/>
        <v>2531038.968167712</v>
      </c>
      <c r="AD168" s="28">
        <f t="shared" si="174"/>
        <v>2741153.0674831448</v>
      </c>
      <c r="AE168" s="28">
        <f t="shared" si="174"/>
        <v>2698827.0730906371</v>
      </c>
      <c r="AF168" s="28">
        <f t="shared" si="174"/>
        <v>2657154.6320595108</v>
      </c>
      <c r="AG168" s="28">
        <f t="shared" si="174"/>
        <v>2616125.6529081054</v>
      </c>
      <c r="AH168" s="28">
        <f t="shared" si="174"/>
        <v>2549972.8979770085</v>
      </c>
      <c r="AI168" s="28">
        <f t="shared" si="174"/>
        <v>2560810.8842338691</v>
      </c>
      <c r="AJ168" s="28">
        <f t="shared" si="174"/>
        <v>2470844.1527439347</v>
      </c>
      <c r="AK168" s="28">
        <f t="shared" si="174"/>
        <v>2481345.8231701292</v>
      </c>
      <c r="AL168" s="28">
        <f t="shared" si="174"/>
        <v>2540752.7581367432</v>
      </c>
      <c r="AM168" s="28">
        <f t="shared" si="174"/>
        <v>2501521.1339456928</v>
      </c>
      <c r="AN168" s="28">
        <f t="shared" si="174"/>
        <v>2462895.28311521</v>
      </c>
      <c r="AO168" s="28">
        <f t="shared" si="174"/>
        <v>2376368.5348933698</v>
      </c>
      <c r="AP168" s="28">
        <f t="shared" si="174"/>
        <v>2386468.6616605381</v>
      </c>
      <c r="AQ168" s="28">
        <f t="shared" si="174"/>
        <v>2302626.9431585525</v>
      </c>
      <c r="AR168" s="28">
        <f t="shared" si="174"/>
        <v>2312413.6507680439</v>
      </c>
      <c r="AS168" s="28">
        <f t="shared" si="174"/>
        <v>2367776.1101577557</v>
      </c>
      <c r="AT168" s="28">
        <f t="shared" si="174"/>
        <v>2424464.0252714725</v>
      </c>
      <c r="AU168" s="19"/>
      <c r="AV168" s="27">
        <f t="shared" si="148"/>
        <v>150</v>
      </c>
      <c r="AW168" s="19"/>
      <c r="AX168" s="46">
        <f t="shared" si="146"/>
        <v>378307.86483151838</v>
      </c>
    </row>
    <row r="169" spans="1:50" x14ac:dyDescent="0.2">
      <c r="A169">
        <f t="shared" si="149"/>
        <v>155</v>
      </c>
      <c r="C169" s="30">
        <f>IF(C$13&lt;=alternative_projection_initial_period,VLOOKUP(Data!B157,alternative_projection,3,TRUE),VLOOKUP(Data!B157,original_projection,3,TRUE))</f>
        <v>0.04</v>
      </c>
      <c r="D169" s="30">
        <f>IF(D$13&lt;=alternative_projection_initial_period,VLOOKUP(Data!C157,alternative_projection,3,TRUE),VLOOKUP(Data!C157,original_projection,3,TRUE))</f>
        <v>0.04</v>
      </c>
      <c r="E169" s="30">
        <f>IF(E$13&lt;=alternative_projection_initial_period,VLOOKUP(Data!D157,alternative_projection,3,TRUE),VLOOKUP(Data!D157,original_projection,3,TRUE))</f>
        <v>-0.04</v>
      </c>
      <c r="F169" s="30">
        <f>IF(F$13&lt;=alternative_projection_initial_period,VLOOKUP(Data!E157,alternative_projection,3,TRUE),VLOOKUP(Data!E157,original_projection,3,TRUE))</f>
        <v>0.02</v>
      </c>
      <c r="G169" s="30">
        <f>IF(G$13&lt;=alternative_projection_initial_period,VLOOKUP(Data!F157,alternative_projection,3,TRUE),VLOOKUP(Data!F157,original_projection,3,TRUE))</f>
        <v>0</v>
      </c>
      <c r="H169" s="30">
        <f>IF(H$13&lt;=alternative_projection_initial_period,VLOOKUP(Data!G157,alternative_projection,3,TRUE),VLOOKUP(Data!G157,original_projection,3,TRUE))</f>
        <v>0</v>
      </c>
      <c r="I169" s="30">
        <f>IF(I$13&lt;=alternative_projection_initial_period,VLOOKUP(Data!H157,alternative_projection,3,TRUE),VLOOKUP(Data!H157,original_projection,3,TRUE))</f>
        <v>-0.01</v>
      </c>
      <c r="J169" s="30">
        <f>IF(J$13&lt;=alternative_projection_initial_period,VLOOKUP(Data!I157,alternative_projection,3,TRUE),VLOOKUP(Data!I157,original_projection,3,TRUE))</f>
        <v>0</v>
      </c>
      <c r="K169" s="30">
        <f>IF(K$13&lt;=alternative_projection_initial_period,VLOOKUP(Data!J157,alternative_projection,3,TRUE),VLOOKUP(Data!J157,original_projection,3,TRUE))</f>
        <v>-0.01</v>
      </c>
      <c r="L169" s="30">
        <f>IF(L$13&lt;=alternative_projection_initial_period,VLOOKUP(Data!K157,alternative_projection,3,TRUE),VLOOKUP(Data!K157,original_projection,3,TRUE))</f>
        <v>0.04</v>
      </c>
      <c r="M169" s="30">
        <f>IF(M$13&lt;=alternative_projection_initial_period,VLOOKUP(Data!L157,alternative_projection,3,TRUE),VLOOKUP(Data!L157,original_projection,3,TRUE))</f>
        <v>-0.02</v>
      </c>
      <c r="N169" s="30">
        <f>IF(N$13&lt;=alternative_projection_initial_period,VLOOKUP(Data!M157,alternative_projection,3,TRUE),VLOOKUP(Data!M157,original_projection,3,TRUE))</f>
        <v>0</v>
      </c>
      <c r="O169" s="30">
        <f>IF(O$13&lt;=alternative_projection_initial_period,VLOOKUP(Data!N157,alternative_projection,3,TRUE),VLOOKUP(Data!N157,original_projection,3,TRUE))</f>
        <v>0</v>
      </c>
      <c r="P169" s="30">
        <f>IF(P$13&lt;=alternative_projection_initial_period,VLOOKUP(Data!O157,alternative_projection,3,TRUE),VLOOKUP(Data!O157,original_projection,3,TRUE))</f>
        <v>0.04</v>
      </c>
      <c r="Q169" s="30">
        <f>IF(Q$13&lt;=alternative_projection_initial_period,VLOOKUP(Data!P157,alternative_projection,3,TRUE),VLOOKUP(Data!P157,original_projection,3,TRUE))</f>
        <v>0.02</v>
      </c>
      <c r="R169" s="30">
        <f>IF(R$13&lt;=alternative_projection_initial_period,VLOOKUP(Data!Q157,alternative_projection,3,TRUE),VLOOKUP(Data!Q157,original_projection,3,TRUE))</f>
        <v>-0.02</v>
      </c>
      <c r="S169" s="30">
        <f>IF(S$13&lt;=alternative_projection_initial_period,VLOOKUP(Data!R157,alternative_projection,3,TRUE),VLOOKUP(Data!R157,original_projection,3,TRUE))</f>
        <v>0.04</v>
      </c>
      <c r="T169" s="30">
        <f>IF(T$13&lt;=alternative_projection_initial_period,VLOOKUP(Data!S157,alternative_projection,3,TRUE),VLOOKUP(Data!S157,original_projection,3,TRUE))</f>
        <v>-0.01</v>
      </c>
      <c r="U169" s="30">
        <f>IF(U$13&lt;=alternative_projection_initial_period,VLOOKUP(Data!T157,alternative_projection,3,TRUE),VLOOKUP(Data!T157,original_projection,3,TRUE))</f>
        <v>0.04</v>
      </c>
      <c r="V169" s="30">
        <f>IF(V$13&lt;=alternative_projection_initial_period,VLOOKUP(Data!U157,alternative_projection,3,TRUE),VLOOKUP(Data!U157,original_projection,3,TRUE))</f>
        <v>0.02</v>
      </c>
      <c r="X169">
        <f t="shared" si="150"/>
        <v>155</v>
      </c>
      <c r="Z169" s="31">
        <f t="shared" si="144"/>
        <v>2500000</v>
      </c>
      <c r="AA169" s="28">
        <f t="shared" ref="AA169:AT169" si="175">Z169*(1+C169)*(1-$AA$9)</f>
        <v>2559853.5423920844</v>
      </c>
      <c r="AB169" s="28">
        <f t="shared" si="175"/>
        <v>2621140.0633989214</v>
      </c>
      <c r="AC169" s="28">
        <f t="shared" si="175"/>
        <v>2477440.4959006305</v>
      </c>
      <c r="AD169" s="28">
        <f t="shared" si="175"/>
        <v>2487970.2023410643</v>
      </c>
      <c r="AE169" s="28">
        <f t="shared" si="175"/>
        <v>2449553.5907033556</v>
      </c>
      <c r="AF169" s="28">
        <f t="shared" si="175"/>
        <v>2411730.1678620134</v>
      </c>
      <c r="AG169" s="28">
        <f t="shared" si="175"/>
        <v>2350745.8666771064</v>
      </c>
      <c r="AH169" s="28">
        <f t="shared" si="175"/>
        <v>2314448.1284911311</v>
      </c>
      <c r="AI169" s="28">
        <f t="shared" si="175"/>
        <v>2255923.7530756709</v>
      </c>
      <c r="AJ169" s="28">
        <f t="shared" si="175"/>
        <v>2309933.7642708812</v>
      </c>
      <c r="AK169" s="28">
        <f t="shared" si="175"/>
        <v>2228780.8794525769</v>
      </c>
      <c r="AL169" s="28">
        <f t="shared" si="175"/>
        <v>2194366.3959547784</v>
      </c>
      <c r="AM169" s="28">
        <f t="shared" si="175"/>
        <v>2160483.3046119194</v>
      </c>
      <c r="AN169" s="28">
        <f t="shared" si="175"/>
        <v>2212208.3362359116</v>
      </c>
      <c r="AO169" s="28">
        <f t="shared" si="175"/>
        <v>2221610.743439713</v>
      </c>
      <c r="AP169" s="28">
        <f t="shared" si="175"/>
        <v>2143560.8341470202</v>
      </c>
      <c r="AQ169" s="28">
        <f t="shared" si="175"/>
        <v>2194880.7178496728</v>
      </c>
      <c r="AR169" s="28">
        <f t="shared" si="175"/>
        <v>2139379.7880416964</v>
      </c>
      <c r="AS169" s="28">
        <f t="shared" si="175"/>
        <v>2190599.5715762256</v>
      </c>
      <c r="AT169" s="28">
        <f t="shared" si="175"/>
        <v>2199910.1364335474</v>
      </c>
      <c r="AU169" s="19"/>
      <c r="AV169" s="27">
        <f t="shared" si="148"/>
        <v>94</v>
      </c>
      <c r="AW169" s="19"/>
      <c r="AX169" s="46">
        <f t="shared" si="146"/>
        <v>348548.01221301698</v>
      </c>
    </row>
    <row r="170" spans="1:50" x14ac:dyDescent="0.2">
      <c r="A170">
        <f t="shared" si="149"/>
        <v>156</v>
      </c>
      <c r="C170" s="30">
        <f>IF(C$13&lt;=alternative_projection_initial_period,VLOOKUP(Data!B158,alternative_projection,3,TRUE),VLOOKUP(Data!B158,original_projection,3,TRUE))</f>
        <v>0</v>
      </c>
      <c r="D170" s="30">
        <f>IF(D$13&lt;=alternative_projection_initial_period,VLOOKUP(Data!C158,alternative_projection,3,TRUE),VLOOKUP(Data!C158,original_projection,3,TRUE))</f>
        <v>0.04</v>
      </c>
      <c r="E170" s="30">
        <f>IF(E$13&lt;=alternative_projection_initial_period,VLOOKUP(Data!D158,alternative_projection,3,TRUE),VLOOKUP(Data!D158,original_projection,3,TRUE))</f>
        <v>0.04</v>
      </c>
      <c r="F170" s="30">
        <f>IF(F$13&lt;=alternative_projection_initial_period,VLOOKUP(Data!E158,alternative_projection,3,TRUE),VLOOKUP(Data!E158,original_projection,3,TRUE))</f>
        <v>-0.04</v>
      </c>
      <c r="G170" s="30">
        <f>IF(G$13&lt;=alternative_projection_initial_period,VLOOKUP(Data!F158,alternative_projection,3,TRUE),VLOOKUP(Data!F158,original_projection,3,TRUE))</f>
        <v>0.04</v>
      </c>
      <c r="H170" s="30">
        <f>IF(H$13&lt;=alternative_projection_initial_period,VLOOKUP(Data!G158,alternative_projection,3,TRUE),VLOOKUP(Data!G158,original_projection,3,TRUE))</f>
        <v>-0.01</v>
      </c>
      <c r="I170" s="30">
        <f>IF(I$13&lt;=alternative_projection_initial_period,VLOOKUP(Data!H158,alternative_projection,3,TRUE),VLOOKUP(Data!H158,original_projection,3,TRUE))</f>
        <v>-0.02</v>
      </c>
      <c r="J170" s="30">
        <f>IF(J$13&lt;=alternative_projection_initial_period,VLOOKUP(Data!I158,alternative_projection,3,TRUE),VLOOKUP(Data!I158,original_projection,3,TRUE))</f>
        <v>-0.02</v>
      </c>
      <c r="K170" s="30">
        <f>IF(K$13&lt;=alternative_projection_initial_period,VLOOKUP(Data!J158,alternative_projection,3,TRUE),VLOOKUP(Data!J158,original_projection,3,TRUE))</f>
        <v>0.04</v>
      </c>
      <c r="L170" s="30">
        <f>IF(L$13&lt;=alternative_projection_initial_period,VLOOKUP(Data!K158,alternative_projection,3,TRUE),VLOOKUP(Data!K158,original_projection,3,TRUE))</f>
        <v>0</v>
      </c>
      <c r="M170" s="30">
        <f>IF(M$13&lt;=alternative_projection_initial_period,VLOOKUP(Data!L158,alternative_projection,3,TRUE),VLOOKUP(Data!L158,original_projection,3,TRUE))</f>
        <v>0.04</v>
      </c>
      <c r="N170" s="30">
        <f>IF(N$13&lt;=alternative_projection_initial_period,VLOOKUP(Data!M158,alternative_projection,3,TRUE),VLOOKUP(Data!M158,original_projection,3,TRUE))</f>
        <v>0</v>
      </c>
      <c r="O170" s="30">
        <f>IF(O$13&lt;=alternative_projection_initial_period,VLOOKUP(Data!N158,alternative_projection,3,TRUE),VLOOKUP(Data!N158,original_projection,3,TRUE))</f>
        <v>-0.02</v>
      </c>
      <c r="P170" s="30">
        <f>IF(P$13&lt;=alternative_projection_initial_period,VLOOKUP(Data!O158,alternative_projection,3,TRUE),VLOOKUP(Data!O158,original_projection,3,TRUE))</f>
        <v>0.04</v>
      </c>
      <c r="Q170" s="30">
        <f>IF(Q$13&lt;=alternative_projection_initial_period,VLOOKUP(Data!P158,alternative_projection,3,TRUE),VLOOKUP(Data!P158,original_projection,3,TRUE))</f>
        <v>0</v>
      </c>
      <c r="R170" s="30">
        <f>IF(R$13&lt;=alternative_projection_initial_period,VLOOKUP(Data!Q158,alternative_projection,3,TRUE),VLOOKUP(Data!Q158,original_projection,3,TRUE))</f>
        <v>0.04</v>
      </c>
      <c r="S170" s="30">
        <f>IF(S$13&lt;=alternative_projection_initial_period,VLOOKUP(Data!R158,alternative_projection,3,TRUE),VLOOKUP(Data!R158,original_projection,3,TRUE))</f>
        <v>0.02</v>
      </c>
      <c r="T170" s="30">
        <f>IF(T$13&lt;=alternative_projection_initial_period,VLOOKUP(Data!S158,alternative_projection,3,TRUE),VLOOKUP(Data!S158,original_projection,3,TRUE))</f>
        <v>-0.01</v>
      </c>
      <c r="U170" s="30">
        <f>IF(U$13&lt;=alternative_projection_initial_period,VLOOKUP(Data!T158,alternative_projection,3,TRUE),VLOOKUP(Data!T158,original_projection,3,TRUE))</f>
        <v>-0.01</v>
      </c>
      <c r="V170" s="30">
        <f>IF(V$13&lt;=alternative_projection_initial_period,VLOOKUP(Data!U158,alternative_projection,3,TRUE),VLOOKUP(Data!U158,original_projection,3,TRUE))</f>
        <v>-0.02</v>
      </c>
      <c r="X170">
        <f t="shared" si="150"/>
        <v>156</v>
      </c>
      <c r="Z170" s="31">
        <f t="shared" si="144"/>
        <v>2500000</v>
      </c>
      <c r="AA170" s="28">
        <f t="shared" ref="AA170:AT170" si="176">Z170*(1+C170)*(1-$AA$9)</f>
        <v>2461397.6369154658</v>
      </c>
      <c r="AB170" s="28">
        <f t="shared" si="176"/>
        <v>2520326.9840374244</v>
      </c>
      <c r="AC170" s="28">
        <f t="shared" si="176"/>
        <v>2580667.1832298236</v>
      </c>
      <c r="AD170" s="28">
        <f t="shared" si="176"/>
        <v>2439186.4728833968</v>
      </c>
      <c r="AE170" s="28">
        <f t="shared" si="176"/>
        <v>2497584.0532661672</v>
      </c>
      <c r="AF170" s="28">
        <f t="shared" si="176"/>
        <v>2434428.8047360093</v>
      </c>
      <c r="AG170" s="28">
        <f t="shared" si="176"/>
        <v>2348902.1444287328</v>
      </c>
      <c r="AH170" s="28">
        <f t="shared" si="176"/>
        <v>2266380.2175558805</v>
      </c>
      <c r="AI170" s="28">
        <f t="shared" si="176"/>
        <v>2320640.5713271056</v>
      </c>
      <c r="AJ170" s="28">
        <f t="shared" si="176"/>
        <v>2284807.6873578778</v>
      </c>
      <c r="AK170" s="28">
        <f t="shared" si="176"/>
        <v>2339509.2208670923</v>
      </c>
      <c r="AL170" s="28">
        <f t="shared" si="176"/>
        <v>2303384.9871136812</v>
      </c>
      <c r="AM170" s="28">
        <f t="shared" si="176"/>
        <v>2222462.1747617647</v>
      </c>
      <c r="AN170" s="28">
        <f t="shared" si="176"/>
        <v>2275671.0683585275</v>
      </c>
      <c r="AO170" s="28">
        <f t="shared" si="176"/>
        <v>2240532.5560218291</v>
      </c>
      <c r="AP170" s="28">
        <f t="shared" si="176"/>
        <v>2294174.0801509083</v>
      </c>
      <c r="AQ170" s="28">
        <f t="shared" si="176"/>
        <v>2303924.8610989125</v>
      </c>
      <c r="AR170" s="28">
        <f t="shared" si="176"/>
        <v>2245666.5826609037</v>
      </c>
      <c r="AS170" s="28">
        <f t="shared" si="176"/>
        <v>2188881.4542651852</v>
      </c>
      <c r="AT170" s="28">
        <f t="shared" si="176"/>
        <v>2111981.3944944348</v>
      </c>
      <c r="AU170" s="19"/>
      <c r="AV170" s="27">
        <f t="shared" si="148"/>
        <v>68</v>
      </c>
      <c r="AW170" s="19"/>
      <c r="AX170" s="46">
        <f t="shared" si="146"/>
        <v>352749.44686799339</v>
      </c>
    </row>
    <row r="171" spans="1:50" x14ac:dyDescent="0.2">
      <c r="A171">
        <f t="shared" si="149"/>
        <v>157</v>
      </c>
      <c r="C171" s="30">
        <f>IF(C$13&lt;=alternative_projection_initial_period,VLOOKUP(Data!B159,alternative_projection,3,TRUE),VLOOKUP(Data!B159,original_projection,3,TRUE))</f>
        <v>0.04</v>
      </c>
      <c r="D171" s="30">
        <f>IF(D$13&lt;=alternative_projection_initial_period,VLOOKUP(Data!C159,alternative_projection,3,TRUE),VLOOKUP(Data!C159,original_projection,3,TRUE))</f>
        <v>-0.04</v>
      </c>
      <c r="E171" s="30">
        <f>IF(E$13&lt;=alternative_projection_initial_period,VLOOKUP(Data!D159,alternative_projection,3,TRUE),VLOOKUP(Data!D159,original_projection,3,TRUE))</f>
        <v>0.02</v>
      </c>
      <c r="F171" s="30">
        <f>IF(F$13&lt;=alternative_projection_initial_period,VLOOKUP(Data!E159,alternative_projection,3,TRUE),VLOOKUP(Data!E159,original_projection,3,TRUE))</f>
        <v>0.04</v>
      </c>
      <c r="G171" s="30">
        <f>IF(G$13&lt;=alternative_projection_initial_period,VLOOKUP(Data!F159,alternative_projection,3,TRUE),VLOOKUP(Data!F159,original_projection,3,TRUE))</f>
        <v>0.04</v>
      </c>
      <c r="H171" s="30">
        <f>IF(H$13&lt;=alternative_projection_initial_period,VLOOKUP(Data!G159,alternative_projection,3,TRUE),VLOOKUP(Data!G159,original_projection,3,TRUE))</f>
        <v>-0.02</v>
      </c>
      <c r="I171" s="30">
        <f>IF(I$13&lt;=alternative_projection_initial_period,VLOOKUP(Data!H159,alternative_projection,3,TRUE),VLOOKUP(Data!H159,original_projection,3,TRUE))</f>
        <v>0</v>
      </c>
      <c r="J171" s="30">
        <f>IF(J$13&lt;=alternative_projection_initial_period,VLOOKUP(Data!I159,alternative_projection,3,TRUE),VLOOKUP(Data!I159,original_projection,3,TRUE))</f>
        <v>0</v>
      </c>
      <c r="K171" s="30">
        <f>IF(K$13&lt;=alternative_projection_initial_period,VLOOKUP(Data!J159,alternative_projection,3,TRUE),VLOOKUP(Data!J159,original_projection,3,TRUE))</f>
        <v>-0.01</v>
      </c>
      <c r="L171" s="30">
        <f>IF(L$13&lt;=alternative_projection_initial_period,VLOOKUP(Data!K159,alternative_projection,3,TRUE),VLOOKUP(Data!K159,original_projection,3,TRUE))</f>
        <v>0.02</v>
      </c>
      <c r="M171" s="30">
        <f>IF(M$13&lt;=alternative_projection_initial_period,VLOOKUP(Data!L159,alternative_projection,3,TRUE),VLOOKUP(Data!L159,original_projection,3,TRUE))</f>
        <v>0</v>
      </c>
      <c r="N171" s="30">
        <f>IF(N$13&lt;=alternative_projection_initial_period,VLOOKUP(Data!M159,alternative_projection,3,TRUE),VLOOKUP(Data!M159,original_projection,3,TRUE))</f>
        <v>0.04</v>
      </c>
      <c r="O171" s="30">
        <f>IF(O$13&lt;=alternative_projection_initial_period,VLOOKUP(Data!N159,alternative_projection,3,TRUE),VLOOKUP(Data!N159,original_projection,3,TRUE))</f>
        <v>-0.01</v>
      </c>
      <c r="P171" s="30">
        <f>IF(P$13&lt;=alternative_projection_initial_period,VLOOKUP(Data!O159,alternative_projection,3,TRUE),VLOOKUP(Data!O159,original_projection,3,TRUE))</f>
        <v>0.04</v>
      </c>
      <c r="Q171" s="30">
        <f>IF(Q$13&lt;=alternative_projection_initial_period,VLOOKUP(Data!P159,alternative_projection,3,TRUE),VLOOKUP(Data!P159,original_projection,3,TRUE))</f>
        <v>0.04</v>
      </c>
      <c r="R171" s="30">
        <f>IF(R$13&lt;=alternative_projection_initial_period,VLOOKUP(Data!Q159,alternative_projection,3,TRUE),VLOOKUP(Data!Q159,original_projection,3,TRUE))</f>
        <v>0.04</v>
      </c>
      <c r="S171" s="30">
        <f>IF(S$13&lt;=alternative_projection_initial_period,VLOOKUP(Data!R159,alternative_projection,3,TRUE),VLOOKUP(Data!R159,original_projection,3,TRUE))</f>
        <v>-0.01</v>
      </c>
      <c r="T171" s="30">
        <f>IF(T$13&lt;=alternative_projection_initial_period,VLOOKUP(Data!S159,alternative_projection,3,TRUE),VLOOKUP(Data!S159,original_projection,3,TRUE))</f>
        <v>0.02</v>
      </c>
      <c r="U171" s="30">
        <f>IF(U$13&lt;=alternative_projection_initial_period,VLOOKUP(Data!T159,alternative_projection,3,TRUE),VLOOKUP(Data!T159,original_projection,3,TRUE))</f>
        <v>0.04</v>
      </c>
      <c r="V171" s="30">
        <f>IF(V$13&lt;=alternative_projection_initial_period,VLOOKUP(Data!U159,alternative_projection,3,TRUE),VLOOKUP(Data!U159,original_projection,3,TRUE))</f>
        <v>-0.02</v>
      </c>
      <c r="X171">
        <f t="shared" si="150"/>
        <v>157</v>
      </c>
      <c r="Z171" s="31">
        <f t="shared" si="144"/>
        <v>2500000</v>
      </c>
      <c r="AA171" s="28">
        <f t="shared" ref="AA171:AT171" si="177">Z171*(1+C171)*(1-$AA$9)</f>
        <v>2559853.5423920844</v>
      </c>
      <c r="AB171" s="28">
        <f t="shared" si="177"/>
        <v>2419513.9046759275</v>
      </c>
      <c r="AC171" s="28">
        <f t="shared" si="177"/>
        <v>2429797.4094410036</v>
      </c>
      <c r="AD171" s="28">
        <f t="shared" si="177"/>
        <v>2487970.2023410653</v>
      </c>
      <c r="AE171" s="28">
        <f t="shared" si="177"/>
        <v>2547535.7343314909</v>
      </c>
      <c r="AF171" s="28">
        <f t="shared" si="177"/>
        <v>2458035.3870849651</v>
      </c>
      <c r="AG171" s="28">
        <f t="shared" si="177"/>
        <v>2420080.9972902103</v>
      </c>
      <c r="AH171" s="28">
        <f t="shared" si="177"/>
        <v>2382712.6591496589</v>
      </c>
      <c r="AI171" s="28">
        <f t="shared" si="177"/>
        <v>2322462.1102370964</v>
      </c>
      <c r="AJ171" s="28">
        <f t="shared" si="177"/>
        <v>2332333.1219850248</v>
      </c>
      <c r="AK171" s="28">
        <f t="shared" si="177"/>
        <v>2296319.6939814445</v>
      </c>
      <c r="AL171" s="28">
        <f t="shared" si="177"/>
        <v>2351296.8412412433</v>
      </c>
      <c r="AM171" s="28">
        <f t="shared" si="177"/>
        <v>2291840.6895323261</v>
      </c>
      <c r="AN171" s="28">
        <f t="shared" si="177"/>
        <v>2346710.6030790573</v>
      </c>
      <c r="AO171" s="28">
        <f t="shared" si="177"/>
        <v>2402894.1801043958</v>
      </c>
      <c r="AP171" s="28">
        <f t="shared" si="177"/>
        <v>2460422.8715734244</v>
      </c>
      <c r="AQ171" s="28">
        <f t="shared" si="177"/>
        <v>2398207.3005938223</v>
      </c>
      <c r="AR171" s="28">
        <f t="shared" si="177"/>
        <v>2408400.2472661412</v>
      </c>
      <c r="AS171" s="28">
        <f t="shared" si="177"/>
        <v>2466060.7617848814</v>
      </c>
      <c r="AT171" s="28">
        <f t="shared" si="177"/>
        <v>2379422.8035665262</v>
      </c>
      <c r="AU171" s="19"/>
      <c r="AV171" s="27">
        <f t="shared" si="148"/>
        <v>141</v>
      </c>
      <c r="AW171" s="19"/>
      <c r="AX171" s="46">
        <f t="shared" si="146"/>
        <v>363943.61003767094</v>
      </c>
    </row>
    <row r="172" spans="1:50" x14ac:dyDescent="0.2">
      <c r="A172">
        <f t="shared" si="149"/>
        <v>158</v>
      </c>
      <c r="C172" s="30">
        <f>IF(C$13&lt;=alternative_projection_initial_period,VLOOKUP(Data!B160,alternative_projection,3,TRUE),VLOOKUP(Data!B160,original_projection,3,TRUE))</f>
        <v>0.04</v>
      </c>
      <c r="D172" s="30">
        <f>IF(D$13&lt;=alternative_projection_initial_period,VLOOKUP(Data!C160,alternative_projection,3,TRUE),VLOOKUP(Data!C160,original_projection,3,TRUE))</f>
        <v>0.04</v>
      </c>
      <c r="E172" s="30">
        <f>IF(E$13&lt;=alternative_projection_initial_period,VLOOKUP(Data!D160,alternative_projection,3,TRUE),VLOOKUP(Data!D160,original_projection,3,TRUE))</f>
        <v>0</v>
      </c>
      <c r="F172" s="30">
        <f>IF(F$13&lt;=alternative_projection_initial_period,VLOOKUP(Data!E160,alternative_projection,3,TRUE),VLOOKUP(Data!E160,original_projection,3,TRUE))</f>
        <v>0.02</v>
      </c>
      <c r="G172" s="30">
        <f>IF(G$13&lt;=alternative_projection_initial_period,VLOOKUP(Data!F160,alternative_projection,3,TRUE),VLOOKUP(Data!F160,original_projection,3,TRUE))</f>
        <v>0.02</v>
      </c>
      <c r="H172" s="30">
        <f>IF(H$13&lt;=alternative_projection_initial_period,VLOOKUP(Data!G160,alternative_projection,3,TRUE),VLOOKUP(Data!G160,original_projection,3,TRUE))</f>
        <v>-0.01</v>
      </c>
      <c r="I172" s="30">
        <f>IF(I$13&lt;=alternative_projection_initial_period,VLOOKUP(Data!H160,alternative_projection,3,TRUE),VLOOKUP(Data!H160,original_projection,3,TRUE))</f>
        <v>-0.01</v>
      </c>
      <c r="J172" s="30">
        <f>IF(J$13&lt;=alternative_projection_initial_period,VLOOKUP(Data!I160,alternative_projection,3,TRUE),VLOOKUP(Data!I160,original_projection,3,TRUE))</f>
        <v>-0.02</v>
      </c>
      <c r="K172" s="30">
        <f>IF(K$13&lt;=alternative_projection_initial_period,VLOOKUP(Data!J160,alternative_projection,3,TRUE),VLOOKUP(Data!J160,original_projection,3,TRUE))</f>
        <v>0.02</v>
      </c>
      <c r="L172" s="30">
        <f>IF(L$13&lt;=alternative_projection_initial_period,VLOOKUP(Data!K160,alternative_projection,3,TRUE),VLOOKUP(Data!K160,original_projection,3,TRUE))</f>
        <v>0.02</v>
      </c>
      <c r="M172" s="30">
        <f>IF(M$13&lt;=alternative_projection_initial_period,VLOOKUP(Data!L160,alternative_projection,3,TRUE),VLOOKUP(Data!L160,original_projection,3,TRUE))</f>
        <v>-0.02</v>
      </c>
      <c r="N172" s="30">
        <f>IF(N$13&lt;=alternative_projection_initial_period,VLOOKUP(Data!M160,alternative_projection,3,TRUE),VLOOKUP(Data!M160,original_projection,3,TRUE))</f>
        <v>0.04</v>
      </c>
      <c r="O172" s="30">
        <f>IF(O$13&lt;=alternative_projection_initial_period,VLOOKUP(Data!N160,alternative_projection,3,TRUE),VLOOKUP(Data!N160,original_projection,3,TRUE))</f>
        <v>0</v>
      </c>
      <c r="P172" s="30">
        <f>IF(P$13&lt;=alternative_projection_initial_period,VLOOKUP(Data!O160,alternative_projection,3,TRUE),VLOOKUP(Data!O160,original_projection,3,TRUE))</f>
        <v>0.02</v>
      </c>
      <c r="Q172" s="30">
        <f>IF(Q$13&lt;=alternative_projection_initial_period,VLOOKUP(Data!P160,alternative_projection,3,TRUE),VLOOKUP(Data!P160,original_projection,3,TRUE))</f>
        <v>0.02</v>
      </c>
      <c r="R172" s="30">
        <f>IF(R$13&lt;=alternative_projection_initial_period,VLOOKUP(Data!Q160,alternative_projection,3,TRUE),VLOOKUP(Data!Q160,original_projection,3,TRUE))</f>
        <v>-0.01</v>
      </c>
      <c r="S172" s="30">
        <f>IF(S$13&lt;=alternative_projection_initial_period,VLOOKUP(Data!R160,alternative_projection,3,TRUE),VLOOKUP(Data!R160,original_projection,3,TRUE))</f>
        <v>0</v>
      </c>
      <c r="T172" s="30">
        <f>IF(T$13&lt;=alternative_projection_initial_period,VLOOKUP(Data!S160,alternative_projection,3,TRUE),VLOOKUP(Data!S160,original_projection,3,TRUE))</f>
        <v>0</v>
      </c>
      <c r="U172" s="30">
        <f>IF(U$13&lt;=alternative_projection_initial_period,VLOOKUP(Data!T160,alternative_projection,3,TRUE),VLOOKUP(Data!T160,original_projection,3,TRUE))</f>
        <v>0</v>
      </c>
      <c r="V172" s="30">
        <f>IF(V$13&lt;=alternative_projection_initial_period,VLOOKUP(Data!U160,alternative_projection,3,TRUE),VLOOKUP(Data!U160,original_projection,3,TRUE))</f>
        <v>-0.01</v>
      </c>
      <c r="X172">
        <f t="shared" si="150"/>
        <v>158</v>
      </c>
      <c r="Z172" s="31">
        <f t="shared" si="144"/>
        <v>2500000</v>
      </c>
      <c r="AA172" s="28">
        <f t="shared" ref="AA172:AT172" si="178">Z172*(1+C172)*(1-$AA$9)</f>
        <v>2559853.5423920844</v>
      </c>
      <c r="AB172" s="28">
        <f t="shared" si="178"/>
        <v>2621140.0633989214</v>
      </c>
      <c r="AC172" s="28">
        <f t="shared" si="178"/>
        <v>2580667.1832298236</v>
      </c>
      <c r="AD172" s="28">
        <f t="shared" si="178"/>
        <v>2591635.627438609</v>
      </c>
      <c r="AE172" s="28">
        <f t="shared" si="178"/>
        <v>2602650.6901223157</v>
      </c>
      <c r="AF172" s="28">
        <f t="shared" si="178"/>
        <v>2536838.6703198557</v>
      </c>
      <c r="AG172" s="28">
        <f t="shared" si="178"/>
        <v>2472690.8085109815</v>
      </c>
      <c r="AH172" s="28">
        <f t="shared" si="178"/>
        <v>2385819.9226534767</v>
      </c>
      <c r="AI172" s="28">
        <f t="shared" si="178"/>
        <v>2395960.2200478436</v>
      </c>
      <c r="AJ172" s="28">
        <f t="shared" si="178"/>
        <v>2406143.6160978428</v>
      </c>
      <c r="AK172" s="28">
        <f t="shared" si="178"/>
        <v>2321610.674611046</v>
      </c>
      <c r="AL172" s="28">
        <f t="shared" si="178"/>
        <v>2377193.3237833451</v>
      </c>
      <c r="AM172" s="28">
        <f t="shared" si="178"/>
        <v>2340487.211860619</v>
      </c>
      <c r="AN172" s="28">
        <f t="shared" si="178"/>
        <v>2350434.8345418749</v>
      </c>
      <c r="AO172" s="28">
        <f t="shared" si="178"/>
        <v>2360424.7369657871</v>
      </c>
      <c r="AP172" s="28">
        <f t="shared" si="178"/>
        <v>2300737.7723950217</v>
      </c>
      <c r="AQ172" s="28">
        <f t="shared" si="178"/>
        <v>2265212.2064541038</v>
      </c>
      <c r="AR172" s="28">
        <f t="shared" si="178"/>
        <v>2230235.18883128</v>
      </c>
      <c r="AS172" s="28">
        <f t="shared" si="178"/>
        <v>2195798.2494220119</v>
      </c>
      <c r="AT172" s="28">
        <f t="shared" si="178"/>
        <v>2140274.118419101</v>
      </c>
      <c r="AU172" s="19"/>
      <c r="AV172" s="27">
        <f t="shared" si="148"/>
        <v>77</v>
      </c>
      <c r="AW172" s="19"/>
      <c r="AX172" s="46">
        <f t="shared" si="146"/>
        <v>362990.99744203483</v>
      </c>
    </row>
    <row r="173" spans="1:50" x14ac:dyDescent="0.2">
      <c r="A173">
        <f t="shared" si="149"/>
        <v>159</v>
      </c>
      <c r="C173" s="30">
        <f>IF(C$13&lt;=alternative_projection_initial_period,VLOOKUP(Data!B161,alternative_projection,3,TRUE),VLOOKUP(Data!B161,original_projection,3,TRUE))</f>
        <v>0.1</v>
      </c>
      <c r="D173" s="30">
        <f>IF(D$13&lt;=alternative_projection_initial_period,VLOOKUP(Data!C161,alternative_projection,3,TRUE),VLOOKUP(Data!C161,original_projection,3,TRUE))</f>
        <v>0.02</v>
      </c>
      <c r="E173" s="30">
        <f>IF(E$13&lt;=alternative_projection_initial_period,VLOOKUP(Data!D161,alternative_projection,3,TRUE),VLOOKUP(Data!D161,original_projection,3,TRUE))</f>
        <v>0.1</v>
      </c>
      <c r="F173" s="30">
        <f>IF(F$13&lt;=alternative_projection_initial_period,VLOOKUP(Data!E161,alternative_projection,3,TRUE),VLOOKUP(Data!E161,original_projection,3,TRUE))</f>
        <v>0.02</v>
      </c>
      <c r="G173" s="30">
        <f>IF(G$13&lt;=alternative_projection_initial_period,VLOOKUP(Data!F161,alternative_projection,3,TRUE),VLOOKUP(Data!F161,original_projection,3,TRUE))</f>
        <v>0.04</v>
      </c>
      <c r="H173" s="30">
        <f>IF(H$13&lt;=alternative_projection_initial_period,VLOOKUP(Data!G161,alternative_projection,3,TRUE),VLOOKUP(Data!G161,original_projection,3,TRUE))</f>
        <v>-0.01</v>
      </c>
      <c r="I173" s="30">
        <f>IF(I$13&lt;=alternative_projection_initial_period,VLOOKUP(Data!H161,alternative_projection,3,TRUE),VLOOKUP(Data!H161,original_projection,3,TRUE))</f>
        <v>0.04</v>
      </c>
      <c r="J173" s="30">
        <f>IF(J$13&lt;=alternative_projection_initial_period,VLOOKUP(Data!I161,alternative_projection,3,TRUE),VLOOKUP(Data!I161,original_projection,3,TRUE))</f>
        <v>0</v>
      </c>
      <c r="K173" s="30">
        <f>IF(K$13&lt;=alternative_projection_initial_period,VLOOKUP(Data!J161,alternative_projection,3,TRUE),VLOOKUP(Data!J161,original_projection,3,TRUE))</f>
        <v>0.04</v>
      </c>
      <c r="L173" s="30">
        <f>IF(L$13&lt;=alternative_projection_initial_period,VLOOKUP(Data!K161,alternative_projection,3,TRUE),VLOOKUP(Data!K161,original_projection,3,TRUE))</f>
        <v>0.02</v>
      </c>
      <c r="M173" s="30">
        <f>IF(M$13&lt;=alternative_projection_initial_period,VLOOKUP(Data!L161,alternative_projection,3,TRUE),VLOOKUP(Data!L161,original_projection,3,TRUE))</f>
        <v>0.04</v>
      </c>
      <c r="N173" s="30">
        <f>IF(N$13&lt;=alternative_projection_initial_period,VLOOKUP(Data!M161,alternative_projection,3,TRUE),VLOOKUP(Data!M161,original_projection,3,TRUE))</f>
        <v>-0.01</v>
      </c>
      <c r="O173" s="30">
        <f>IF(O$13&lt;=alternative_projection_initial_period,VLOOKUP(Data!N161,alternative_projection,3,TRUE),VLOOKUP(Data!N161,original_projection,3,TRUE))</f>
        <v>-0.01</v>
      </c>
      <c r="P173" s="30">
        <f>IF(P$13&lt;=alternative_projection_initial_period,VLOOKUP(Data!O161,alternative_projection,3,TRUE),VLOOKUP(Data!O161,original_projection,3,TRUE))</f>
        <v>0</v>
      </c>
      <c r="Q173" s="30">
        <f>IF(Q$13&lt;=alternative_projection_initial_period,VLOOKUP(Data!P161,alternative_projection,3,TRUE),VLOOKUP(Data!P161,original_projection,3,TRUE))</f>
        <v>0</v>
      </c>
      <c r="R173" s="30">
        <f>IF(R$13&lt;=alternative_projection_initial_period,VLOOKUP(Data!Q161,alternative_projection,3,TRUE),VLOOKUP(Data!Q161,original_projection,3,TRUE))</f>
        <v>0</v>
      </c>
      <c r="S173" s="30">
        <f>IF(S$13&lt;=alternative_projection_initial_period,VLOOKUP(Data!R161,alternative_projection,3,TRUE),VLOOKUP(Data!R161,original_projection,3,TRUE))</f>
        <v>0.02</v>
      </c>
      <c r="T173" s="30">
        <f>IF(T$13&lt;=alternative_projection_initial_period,VLOOKUP(Data!S161,alternative_projection,3,TRUE),VLOOKUP(Data!S161,original_projection,3,TRUE))</f>
        <v>-0.01</v>
      </c>
      <c r="U173" s="30">
        <f>IF(U$13&lt;=alternative_projection_initial_period,VLOOKUP(Data!T161,alternative_projection,3,TRUE),VLOOKUP(Data!T161,original_projection,3,TRUE))</f>
        <v>-0.01</v>
      </c>
      <c r="V173" s="30">
        <f>IF(V$13&lt;=alternative_projection_initial_period,VLOOKUP(Data!U161,alternative_projection,3,TRUE),VLOOKUP(Data!U161,original_projection,3,TRUE))</f>
        <v>-0.02</v>
      </c>
      <c r="X173">
        <f t="shared" si="150"/>
        <v>159</v>
      </c>
      <c r="Z173" s="31">
        <f t="shared" si="144"/>
        <v>2500000</v>
      </c>
      <c r="AA173" s="28">
        <f t="shared" ref="AA173:AT173" si="179">Z173*(1+C173)*(1-$AA$9)</f>
        <v>2707537.4006070122</v>
      </c>
      <c r="AB173" s="28">
        <f t="shared" si="179"/>
        <v>2719045.0731634521</v>
      </c>
      <c r="AC173" s="28">
        <f t="shared" si="179"/>
        <v>2944766.4918105109</v>
      </c>
      <c r="AD173" s="28">
        <f t="shared" si="179"/>
        <v>2957282.4439577772</v>
      </c>
      <c r="AE173" s="28">
        <f t="shared" si="179"/>
        <v>3028083.9760076948</v>
      </c>
      <c r="AF173" s="28">
        <f t="shared" si="179"/>
        <v>2951514.2221990633</v>
      </c>
      <c r="AG173" s="28">
        <f t="shared" si="179"/>
        <v>3022177.6548467558</v>
      </c>
      <c r="AH173" s="28">
        <f t="shared" si="179"/>
        <v>2975512.3751914115</v>
      </c>
      <c r="AI173" s="28">
        <f t="shared" si="179"/>
        <v>3046750.357626088</v>
      </c>
      <c r="AJ173" s="28">
        <f t="shared" si="179"/>
        <v>3059699.7652571392</v>
      </c>
      <c r="AK173" s="28">
        <f t="shared" si="179"/>
        <v>3132953.3130998868</v>
      </c>
      <c r="AL173" s="28">
        <f t="shared" si="179"/>
        <v>3053731.7770464942</v>
      </c>
      <c r="AM173" s="28">
        <f t="shared" si="179"/>
        <v>2976513.4791991794</v>
      </c>
      <c r="AN173" s="28">
        <f t="shared" si="179"/>
        <v>2930553.2975791567</v>
      </c>
      <c r="AO173" s="28">
        <f t="shared" si="179"/>
        <v>2885302.7846064647</v>
      </c>
      <c r="AP173" s="28">
        <f t="shared" si="179"/>
        <v>2840750.982326386</v>
      </c>
      <c r="AQ173" s="28">
        <f t="shared" si="179"/>
        <v>2852824.8440250894</v>
      </c>
      <c r="AR173" s="28">
        <f t="shared" si="179"/>
        <v>2780686.7865283666</v>
      </c>
      <c r="AS173" s="28">
        <f t="shared" si="179"/>
        <v>2710372.8506037411</v>
      </c>
      <c r="AT173" s="28">
        <f t="shared" si="179"/>
        <v>2615151.6892172662</v>
      </c>
      <c r="AU173" s="19"/>
      <c r="AV173" s="27">
        <f t="shared" si="148"/>
        <v>177</v>
      </c>
      <c r="AW173" s="19"/>
      <c r="AX173" s="46">
        <f t="shared" si="146"/>
        <v>439732.0773166166</v>
      </c>
    </row>
    <row r="174" spans="1:50" x14ac:dyDescent="0.2">
      <c r="A174">
        <f t="shared" si="149"/>
        <v>160</v>
      </c>
      <c r="C174" s="30">
        <f>IF(C$13&lt;=alternative_projection_initial_period,VLOOKUP(Data!B162,alternative_projection,3,TRUE),VLOOKUP(Data!B162,original_projection,3,TRUE))</f>
        <v>0.02</v>
      </c>
      <c r="D174" s="30">
        <f>IF(D$13&lt;=alternative_projection_initial_period,VLOOKUP(Data!C162,alternative_projection,3,TRUE),VLOOKUP(Data!C162,original_projection,3,TRUE))</f>
        <v>0</v>
      </c>
      <c r="E174" s="30">
        <f>IF(E$13&lt;=alternative_projection_initial_period,VLOOKUP(Data!D162,alternative_projection,3,TRUE),VLOOKUP(Data!D162,original_projection,3,TRUE))</f>
        <v>0</v>
      </c>
      <c r="F174" s="30">
        <f>IF(F$13&lt;=alternative_projection_initial_period,VLOOKUP(Data!E162,alternative_projection,3,TRUE),VLOOKUP(Data!E162,original_projection,3,TRUE))</f>
        <v>0.04</v>
      </c>
      <c r="G174" s="30">
        <f>IF(G$13&lt;=alternative_projection_initial_period,VLOOKUP(Data!F162,alternative_projection,3,TRUE),VLOOKUP(Data!F162,original_projection,3,TRUE))</f>
        <v>0.02</v>
      </c>
      <c r="H174" s="30">
        <f>IF(H$13&lt;=alternative_projection_initial_period,VLOOKUP(Data!G162,alternative_projection,3,TRUE),VLOOKUP(Data!G162,original_projection,3,TRUE))</f>
        <v>-0.01</v>
      </c>
      <c r="I174" s="30">
        <f>IF(I$13&lt;=alternative_projection_initial_period,VLOOKUP(Data!H162,alternative_projection,3,TRUE),VLOOKUP(Data!H162,original_projection,3,TRUE))</f>
        <v>0</v>
      </c>
      <c r="J174" s="30">
        <f>IF(J$13&lt;=alternative_projection_initial_period,VLOOKUP(Data!I162,alternative_projection,3,TRUE),VLOOKUP(Data!I162,original_projection,3,TRUE))</f>
        <v>0</v>
      </c>
      <c r="K174" s="30">
        <f>IF(K$13&lt;=alternative_projection_initial_period,VLOOKUP(Data!J162,alternative_projection,3,TRUE),VLOOKUP(Data!J162,original_projection,3,TRUE))</f>
        <v>-0.02</v>
      </c>
      <c r="L174" s="30">
        <f>IF(L$13&lt;=alternative_projection_initial_period,VLOOKUP(Data!K162,alternative_projection,3,TRUE),VLOOKUP(Data!K162,original_projection,3,TRUE))</f>
        <v>0.02</v>
      </c>
      <c r="M174" s="30">
        <f>IF(M$13&lt;=alternative_projection_initial_period,VLOOKUP(Data!L162,alternative_projection,3,TRUE),VLOOKUP(Data!L162,original_projection,3,TRUE))</f>
        <v>-0.01</v>
      </c>
      <c r="N174" s="30">
        <f>IF(N$13&lt;=alternative_projection_initial_period,VLOOKUP(Data!M162,alternative_projection,3,TRUE),VLOOKUP(Data!M162,original_projection,3,TRUE))</f>
        <v>-0.01</v>
      </c>
      <c r="O174" s="30">
        <f>IF(O$13&lt;=alternative_projection_initial_period,VLOOKUP(Data!N162,alternative_projection,3,TRUE),VLOOKUP(Data!N162,original_projection,3,TRUE))</f>
        <v>-0.02</v>
      </c>
      <c r="P174" s="30">
        <f>IF(P$13&lt;=alternative_projection_initial_period,VLOOKUP(Data!O162,alternative_projection,3,TRUE),VLOOKUP(Data!O162,original_projection,3,TRUE))</f>
        <v>-0.01</v>
      </c>
      <c r="Q174" s="30">
        <f>IF(Q$13&lt;=alternative_projection_initial_period,VLOOKUP(Data!P162,alternative_projection,3,TRUE),VLOOKUP(Data!P162,original_projection,3,TRUE))</f>
        <v>-0.01</v>
      </c>
      <c r="R174" s="30">
        <f>IF(R$13&lt;=alternative_projection_initial_period,VLOOKUP(Data!Q162,alternative_projection,3,TRUE),VLOOKUP(Data!Q162,original_projection,3,TRUE))</f>
        <v>0.02</v>
      </c>
      <c r="S174" s="30">
        <f>IF(S$13&lt;=alternative_projection_initial_period,VLOOKUP(Data!R162,alternative_projection,3,TRUE),VLOOKUP(Data!R162,original_projection,3,TRUE))</f>
        <v>-0.01</v>
      </c>
      <c r="T174" s="30">
        <f>IF(T$13&lt;=alternative_projection_initial_period,VLOOKUP(Data!S162,alternative_projection,3,TRUE),VLOOKUP(Data!S162,original_projection,3,TRUE))</f>
        <v>0.02</v>
      </c>
      <c r="U174" s="30">
        <f>IF(U$13&lt;=alternative_projection_initial_period,VLOOKUP(Data!T162,alternative_projection,3,TRUE),VLOOKUP(Data!T162,original_projection,3,TRUE))</f>
        <v>-0.01</v>
      </c>
      <c r="V174" s="30">
        <f>IF(V$13&lt;=alternative_projection_initial_period,VLOOKUP(Data!U162,alternative_projection,3,TRUE),VLOOKUP(Data!U162,original_projection,3,TRUE))</f>
        <v>0.04</v>
      </c>
      <c r="X174">
        <f t="shared" si="150"/>
        <v>160</v>
      </c>
      <c r="Z174" s="31">
        <f t="shared" si="144"/>
        <v>2500000</v>
      </c>
      <c r="AA174" s="28">
        <f t="shared" ref="AA174:AT174" si="180">Z174*(1+C174)*(1-$AA$9)</f>
        <v>2510625.5896537751</v>
      </c>
      <c r="AB174" s="28">
        <f t="shared" si="180"/>
        <v>2471859.1574213202</v>
      </c>
      <c r="AC174" s="28">
        <f t="shared" si="180"/>
        <v>2433691.315545877</v>
      </c>
      <c r="AD174" s="28">
        <f t="shared" si="180"/>
        <v>2491957.3340755859</v>
      </c>
      <c r="AE174" s="28">
        <f t="shared" si="180"/>
        <v>2502548.7405022271</v>
      </c>
      <c r="AF174" s="28">
        <f t="shared" si="180"/>
        <v>2439267.9522306309</v>
      </c>
      <c r="AG174" s="28">
        <f t="shared" si="180"/>
        <v>2401603.3493696409</v>
      </c>
      <c r="AH174" s="28">
        <f t="shared" si="180"/>
        <v>2364520.3235786809</v>
      </c>
      <c r="AI174" s="28">
        <f t="shared" si="180"/>
        <v>2281449.6968629016</v>
      </c>
      <c r="AJ174" s="28">
        <f t="shared" si="180"/>
        <v>2291146.3961807396</v>
      </c>
      <c r="AK174" s="28">
        <f t="shared" si="180"/>
        <v>2233211.2408531164</v>
      </c>
      <c r="AL174" s="28">
        <f t="shared" si="180"/>
        <v>2176741.0649036905</v>
      </c>
      <c r="AM174" s="28">
        <f t="shared" si="180"/>
        <v>2100267.5228256728</v>
      </c>
      <c r="AN174" s="28">
        <f t="shared" si="180"/>
        <v>2047159.0329590703</v>
      </c>
      <c r="AO174" s="28">
        <f t="shared" si="180"/>
        <v>1995393.4728217798</v>
      </c>
      <c r="AP174" s="28">
        <f t="shared" si="180"/>
        <v>2003874.3657177899</v>
      </c>
      <c r="AQ174" s="28">
        <f t="shared" si="180"/>
        <v>1953203.3248674853</v>
      </c>
      <c r="AR174" s="28">
        <f t="shared" si="180"/>
        <v>1961504.8996836578</v>
      </c>
      <c r="AS174" s="28">
        <f t="shared" si="180"/>
        <v>1911905.2358522674</v>
      </c>
      <c r="AT174" s="28">
        <f t="shared" si="180"/>
        <v>1957678.95628576</v>
      </c>
      <c r="AU174" s="19"/>
      <c r="AV174" s="27">
        <f t="shared" si="148"/>
        <v>29</v>
      </c>
      <c r="AW174" s="19"/>
      <c r="AX174" s="46">
        <f t="shared" si="146"/>
        <v>336495.78568406805</v>
      </c>
    </row>
    <row r="175" spans="1:50" x14ac:dyDescent="0.2">
      <c r="A175">
        <f t="shared" si="149"/>
        <v>161</v>
      </c>
      <c r="C175" s="30">
        <f>IF(C$13&lt;=alternative_projection_initial_period,VLOOKUP(Data!B163,alternative_projection,3,TRUE),VLOOKUP(Data!B163,original_projection,3,TRUE))</f>
        <v>0.04</v>
      </c>
      <c r="D175" s="30">
        <f>IF(D$13&lt;=alternative_projection_initial_period,VLOOKUP(Data!C163,alternative_projection,3,TRUE),VLOOKUP(Data!C163,original_projection,3,TRUE))</f>
        <v>0.02</v>
      </c>
      <c r="E175" s="30">
        <f>IF(E$13&lt;=alternative_projection_initial_period,VLOOKUP(Data!D163,alternative_projection,3,TRUE),VLOOKUP(Data!D163,original_projection,3,TRUE))</f>
        <v>0.02</v>
      </c>
      <c r="F175" s="30">
        <f>IF(F$13&lt;=alternative_projection_initial_period,VLOOKUP(Data!E163,alternative_projection,3,TRUE),VLOOKUP(Data!E163,original_projection,3,TRUE))</f>
        <v>0.1</v>
      </c>
      <c r="G175" s="30">
        <f>IF(G$13&lt;=alternative_projection_initial_period,VLOOKUP(Data!F163,alternative_projection,3,TRUE),VLOOKUP(Data!F163,original_projection,3,TRUE))</f>
        <v>0.02</v>
      </c>
      <c r="H175" s="30">
        <f>IF(H$13&lt;=alternative_projection_initial_period,VLOOKUP(Data!G163,alternative_projection,3,TRUE),VLOOKUP(Data!G163,original_projection,3,TRUE))</f>
        <v>0.02</v>
      </c>
      <c r="I175" s="30">
        <f>IF(I$13&lt;=alternative_projection_initial_period,VLOOKUP(Data!H163,alternative_projection,3,TRUE),VLOOKUP(Data!H163,original_projection,3,TRUE))</f>
        <v>-0.02</v>
      </c>
      <c r="J175" s="30">
        <f>IF(J$13&lt;=alternative_projection_initial_period,VLOOKUP(Data!I163,alternative_projection,3,TRUE),VLOOKUP(Data!I163,original_projection,3,TRUE))</f>
        <v>0.04</v>
      </c>
      <c r="K175" s="30">
        <f>IF(K$13&lt;=alternative_projection_initial_period,VLOOKUP(Data!J163,alternative_projection,3,TRUE),VLOOKUP(Data!J163,original_projection,3,TRUE))</f>
        <v>-0.02</v>
      </c>
      <c r="L175" s="30">
        <f>IF(L$13&lt;=alternative_projection_initial_period,VLOOKUP(Data!K163,alternative_projection,3,TRUE),VLOOKUP(Data!K163,original_projection,3,TRUE))</f>
        <v>-0.02</v>
      </c>
      <c r="M175" s="30">
        <f>IF(M$13&lt;=alternative_projection_initial_period,VLOOKUP(Data!L163,alternative_projection,3,TRUE),VLOOKUP(Data!L163,original_projection,3,TRUE))</f>
        <v>0</v>
      </c>
      <c r="N175" s="30">
        <f>IF(N$13&lt;=alternative_projection_initial_period,VLOOKUP(Data!M163,alternative_projection,3,TRUE),VLOOKUP(Data!M163,original_projection,3,TRUE))</f>
        <v>0.02</v>
      </c>
      <c r="O175" s="30">
        <f>IF(O$13&lt;=alternative_projection_initial_period,VLOOKUP(Data!N163,alternative_projection,3,TRUE),VLOOKUP(Data!N163,original_projection,3,TRUE))</f>
        <v>0.02</v>
      </c>
      <c r="P175" s="30">
        <f>IF(P$13&lt;=alternative_projection_initial_period,VLOOKUP(Data!O163,alternative_projection,3,TRUE),VLOOKUP(Data!O163,original_projection,3,TRUE))</f>
        <v>0.02</v>
      </c>
      <c r="Q175" s="30">
        <f>IF(Q$13&lt;=alternative_projection_initial_period,VLOOKUP(Data!P163,alternative_projection,3,TRUE),VLOOKUP(Data!P163,original_projection,3,TRUE))</f>
        <v>-0.02</v>
      </c>
      <c r="R175" s="30">
        <f>IF(R$13&lt;=alternative_projection_initial_period,VLOOKUP(Data!Q163,alternative_projection,3,TRUE),VLOOKUP(Data!Q163,original_projection,3,TRUE))</f>
        <v>-0.02</v>
      </c>
      <c r="S175" s="30">
        <f>IF(S$13&lt;=alternative_projection_initial_period,VLOOKUP(Data!R163,alternative_projection,3,TRUE),VLOOKUP(Data!R163,original_projection,3,TRUE))</f>
        <v>-0.01</v>
      </c>
      <c r="T175" s="30">
        <f>IF(T$13&lt;=alternative_projection_initial_period,VLOOKUP(Data!S163,alternative_projection,3,TRUE),VLOOKUP(Data!S163,original_projection,3,TRUE))</f>
        <v>-0.01</v>
      </c>
      <c r="U175" s="30">
        <f>IF(U$13&lt;=alternative_projection_initial_period,VLOOKUP(Data!T163,alternative_projection,3,TRUE),VLOOKUP(Data!T163,original_projection,3,TRUE))</f>
        <v>0</v>
      </c>
      <c r="V175" s="30">
        <f>IF(V$13&lt;=alternative_projection_initial_period,VLOOKUP(Data!U163,alternative_projection,3,TRUE),VLOOKUP(Data!U163,original_projection,3,TRUE))</f>
        <v>-0.01</v>
      </c>
      <c r="X175">
        <f t="shared" si="150"/>
        <v>161</v>
      </c>
      <c r="Z175" s="31">
        <f t="shared" ref="Z175:Z206" si="181">initial_value</f>
        <v>2500000</v>
      </c>
      <c r="AA175" s="28">
        <f t="shared" ref="AA175:AT175" si="182">Z175*(1+C175)*(1-$AA$9)</f>
        <v>2559853.5423920844</v>
      </c>
      <c r="AB175" s="28">
        <f t="shared" si="182"/>
        <v>2570733.5237181731</v>
      </c>
      <c r="AC175" s="28">
        <f t="shared" si="182"/>
        <v>2581659.7475310662</v>
      </c>
      <c r="AD175" s="28">
        <f t="shared" si="182"/>
        <v>2795976.1288328078</v>
      </c>
      <c r="AE175" s="28">
        <f t="shared" si="182"/>
        <v>2807859.6868434991</v>
      </c>
      <c r="AF175" s="28">
        <f t="shared" si="182"/>
        <v>2819793.7527786097</v>
      </c>
      <c r="AG175" s="28">
        <f t="shared" si="182"/>
        <v>2720728.4024338792</v>
      </c>
      <c r="AH175" s="28">
        <f t="shared" si="182"/>
        <v>2785866.4955428489</v>
      </c>
      <c r="AI175" s="28">
        <f t="shared" si="182"/>
        <v>2687993.0818853262</v>
      </c>
      <c r="AJ175" s="28">
        <f t="shared" si="182"/>
        <v>2593558.1693606838</v>
      </c>
      <c r="AK175" s="28">
        <f t="shared" si="182"/>
        <v>2553511.1797068752</v>
      </c>
      <c r="AL175" s="28">
        <f t="shared" si="182"/>
        <v>2564364.2044956321</v>
      </c>
      <c r="AM175" s="28">
        <f t="shared" si="182"/>
        <v>2575263.357199552</v>
      </c>
      <c r="AN175" s="28">
        <f t="shared" si="182"/>
        <v>2586208.8338731546</v>
      </c>
      <c r="AO175" s="28">
        <f t="shared" si="182"/>
        <v>2495349.8184079919</v>
      </c>
      <c r="AP175" s="28">
        <f t="shared" si="182"/>
        <v>2407682.873352292</v>
      </c>
      <c r="AQ175" s="28">
        <f t="shared" si="182"/>
        <v>2346800.9142248235</v>
      </c>
      <c r="AR175" s="28">
        <f t="shared" si="182"/>
        <v>2287458.4489352778</v>
      </c>
      <c r="AS175" s="28">
        <f t="shared" si="182"/>
        <v>2252137.9283006438</v>
      </c>
      <c r="AT175" s="28">
        <f t="shared" si="182"/>
        <v>2195189.1619918514</v>
      </c>
      <c r="AU175" s="19"/>
      <c r="AV175" s="27">
        <f t="shared" si="148"/>
        <v>91</v>
      </c>
      <c r="AW175" s="19"/>
      <c r="AX175" s="46">
        <f t="shared" ref="AX175:AX206" si="183">SUM(AA175:AT175)*amc/(1-amc)</f>
        <v>386811.00190282409</v>
      </c>
    </row>
    <row r="176" spans="1:50" x14ac:dyDescent="0.2">
      <c r="A176">
        <f t="shared" si="149"/>
        <v>162</v>
      </c>
      <c r="C176" s="30">
        <f>IF(C$13&lt;=alternative_projection_initial_period,VLOOKUP(Data!B164,alternative_projection,3,TRUE),VLOOKUP(Data!B164,original_projection,3,TRUE))</f>
        <v>0.02</v>
      </c>
      <c r="D176" s="30">
        <f>IF(D$13&lt;=alternative_projection_initial_period,VLOOKUP(Data!C164,alternative_projection,3,TRUE),VLOOKUP(Data!C164,original_projection,3,TRUE))</f>
        <v>0.04</v>
      </c>
      <c r="E176" s="30">
        <f>IF(E$13&lt;=alternative_projection_initial_period,VLOOKUP(Data!D164,alternative_projection,3,TRUE),VLOOKUP(Data!D164,original_projection,3,TRUE))</f>
        <v>0.02</v>
      </c>
      <c r="F176" s="30">
        <f>IF(F$13&lt;=alternative_projection_initial_period,VLOOKUP(Data!E164,alternative_projection,3,TRUE),VLOOKUP(Data!E164,original_projection,3,TRUE))</f>
        <v>0.1</v>
      </c>
      <c r="G176" s="30">
        <f>IF(G$13&lt;=alternative_projection_initial_period,VLOOKUP(Data!F164,alternative_projection,3,TRUE),VLOOKUP(Data!F164,original_projection,3,TRUE))</f>
        <v>0.04</v>
      </c>
      <c r="H176" s="30">
        <f>IF(H$13&lt;=alternative_projection_initial_period,VLOOKUP(Data!G164,alternative_projection,3,TRUE),VLOOKUP(Data!G164,original_projection,3,TRUE))</f>
        <v>0.04</v>
      </c>
      <c r="I176" s="30">
        <f>IF(I$13&lt;=alternative_projection_initial_period,VLOOKUP(Data!H164,alternative_projection,3,TRUE),VLOOKUP(Data!H164,original_projection,3,TRUE))</f>
        <v>0</v>
      </c>
      <c r="J176" s="30">
        <f>IF(J$13&lt;=alternative_projection_initial_period,VLOOKUP(Data!I164,alternative_projection,3,TRUE),VLOOKUP(Data!I164,original_projection,3,TRUE))</f>
        <v>0.02</v>
      </c>
      <c r="K176" s="30">
        <f>IF(K$13&lt;=alternative_projection_initial_period,VLOOKUP(Data!J164,alternative_projection,3,TRUE),VLOOKUP(Data!J164,original_projection,3,TRUE))</f>
        <v>0.02</v>
      </c>
      <c r="L176" s="30">
        <f>IF(L$13&lt;=alternative_projection_initial_period,VLOOKUP(Data!K164,alternative_projection,3,TRUE),VLOOKUP(Data!K164,original_projection,3,TRUE))</f>
        <v>-0.01</v>
      </c>
      <c r="M176" s="30">
        <f>IF(M$13&lt;=alternative_projection_initial_period,VLOOKUP(Data!L164,alternative_projection,3,TRUE),VLOOKUP(Data!L164,original_projection,3,TRUE))</f>
        <v>0.04</v>
      </c>
      <c r="N176" s="30">
        <f>IF(N$13&lt;=alternative_projection_initial_period,VLOOKUP(Data!M164,alternative_projection,3,TRUE),VLOOKUP(Data!M164,original_projection,3,TRUE))</f>
        <v>0.02</v>
      </c>
      <c r="O176" s="30">
        <f>IF(O$13&lt;=alternative_projection_initial_period,VLOOKUP(Data!N164,alternative_projection,3,TRUE),VLOOKUP(Data!N164,original_projection,3,TRUE))</f>
        <v>0.02</v>
      </c>
      <c r="P176" s="30">
        <f>IF(P$13&lt;=alternative_projection_initial_period,VLOOKUP(Data!O164,alternative_projection,3,TRUE),VLOOKUP(Data!O164,original_projection,3,TRUE))</f>
        <v>0</v>
      </c>
      <c r="Q176" s="30">
        <f>IF(Q$13&lt;=alternative_projection_initial_period,VLOOKUP(Data!P164,alternative_projection,3,TRUE),VLOOKUP(Data!P164,original_projection,3,TRUE))</f>
        <v>-0.01</v>
      </c>
      <c r="R176" s="30">
        <f>IF(R$13&lt;=alternative_projection_initial_period,VLOOKUP(Data!Q164,alternative_projection,3,TRUE),VLOOKUP(Data!Q164,original_projection,3,TRUE))</f>
        <v>0.04</v>
      </c>
      <c r="S176" s="30">
        <f>IF(S$13&lt;=alternative_projection_initial_period,VLOOKUP(Data!R164,alternative_projection,3,TRUE),VLOOKUP(Data!R164,original_projection,3,TRUE))</f>
        <v>-0.02</v>
      </c>
      <c r="T176" s="30">
        <f>IF(T$13&lt;=alternative_projection_initial_period,VLOOKUP(Data!S164,alternative_projection,3,TRUE),VLOOKUP(Data!S164,original_projection,3,TRUE))</f>
        <v>0</v>
      </c>
      <c r="U176" s="30">
        <f>IF(U$13&lt;=alternative_projection_initial_period,VLOOKUP(Data!T164,alternative_projection,3,TRUE),VLOOKUP(Data!T164,original_projection,3,TRUE))</f>
        <v>-0.02</v>
      </c>
      <c r="V176" s="30">
        <f>IF(V$13&lt;=alternative_projection_initial_period,VLOOKUP(Data!U164,alternative_projection,3,TRUE),VLOOKUP(Data!U164,original_projection,3,TRUE))</f>
        <v>-0.01</v>
      </c>
      <c r="X176">
        <f t="shared" si="150"/>
        <v>162</v>
      </c>
      <c r="Z176" s="31">
        <f t="shared" si="181"/>
        <v>2500000</v>
      </c>
      <c r="AA176" s="28">
        <f t="shared" ref="AA176:AT176" si="184">Z176*(1+C176)*(1-$AA$9)</f>
        <v>2510625.5896537751</v>
      </c>
      <c r="AB176" s="28">
        <f t="shared" si="184"/>
        <v>2570733.5237181731</v>
      </c>
      <c r="AC176" s="28">
        <f t="shared" si="184"/>
        <v>2581659.7475310662</v>
      </c>
      <c r="AD176" s="28">
        <f t="shared" si="184"/>
        <v>2795976.1288328078</v>
      </c>
      <c r="AE176" s="28">
        <f t="shared" si="184"/>
        <v>2862915.7591345483</v>
      </c>
      <c r="AF176" s="28">
        <f t="shared" si="184"/>
        <v>2931458.0190362786</v>
      </c>
      <c r="AG176" s="28">
        <f t="shared" si="184"/>
        <v>2886193.5363091156</v>
      </c>
      <c r="AH176" s="28">
        <f t="shared" si="184"/>
        <v>2898460.5395803954</v>
      </c>
      <c r="AI176" s="28">
        <f t="shared" si="184"/>
        <v>2910779.6805088916</v>
      </c>
      <c r="AJ176" s="28">
        <f t="shared" si="184"/>
        <v>2837176.1459657117</v>
      </c>
      <c r="AK176" s="28">
        <f t="shared" si="184"/>
        <v>2905102.1630562595</v>
      </c>
      <c r="AL176" s="28">
        <f t="shared" si="184"/>
        <v>2917449.5324510317</v>
      </c>
      <c r="AM176" s="28">
        <f t="shared" si="184"/>
        <v>2929849.3810780011</v>
      </c>
      <c r="AN176" s="28">
        <f t="shared" si="184"/>
        <v>2884609.737241453</v>
      </c>
      <c r="AO176" s="28">
        <f t="shared" si="184"/>
        <v>2811667.9499051045</v>
      </c>
      <c r="AP176" s="28">
        <f t="shared" si="184"/>
        <v>2878983.2646379485</v>
      </c>
      <c r="AQ176" s="28">
        <f t="shared" si="184"/>
        <v>2777838.4608852156</v>
      </c>
      <c r="AR176" s="28">
        <f t="shared" si="184"/>
        <v>2734946.0093423058</v>
      </c>
      <c r="AS176" s="28">
        <f t="shared" si="184"/>
        <v>2638861.540638722</v>
      </c>
      <c r="AT176" s="28">
        <f t="shared" si="184"/>
        <v>2572133.8738690014</v>
      </c>
      <c r="AU176" s="19"/>
      <c r="AV176" s="27">
        <f t="shared" si="148"/>
        <v>172</v>
      </c>
      <c r="AW176" s="19"/>
      <c r="AX176" s="46">
        <f t="shared" si="183"/>
        <v>421945.24370309158</v>
      </c>
    </row>
    <row r="177" spans="1:50" x14ac:dyDescent="0.2">
      <c r="A177">
        <f t="shared" si="149"/>
        <v>163</v>
      </c>
      <c r="C177" s="30">
        <f>IF(C$13&lt;=alternative_projection_initial_period,VLOOKUP(Data!B165,alternative_projection,3,TRUE),VLOOKUP(Data!B165,original_projection,3,TRUE))</f>
        <v>0</v>
      </c>
      <c r="D177" s="30">
        <f>IF(D$13&lt;=alternative_projection_initial_period,VLOOKUP(Data!C165,alternative_projection,3,TRUE),VLOOKUP(Data!C165,original_projection,3,TRUE))</f>
        <v>0.04</v>
      </c>
      <c r="E177" s="30">
        <f>IF(E$13&lt;=alternative_projection_initial_period,VLOOKUP(Data!D165,alternative_projection,3,TRUE),VLOOKUP(Data!D165,original_projection,3,TRUE))</f>
        <v>0</v>
      </c>
      <c r="F177" s="30">
        <f>IF(F$13&lt;=alternative_projection_initial_period,VLOOKUP(Data!E165,alternative_projection,3,TRUE),VLOOKUP(Data!E165,original_projection,3,TRUE))</f>
        <v>-0.04</v>
      </c>
      <c r="G177" s="30">
        <f>IF(G$13&lt;=alternative_projection_initial_period,VLOOKUP(Data!F165,alternative_projection,3,TRUE),VLOOKUP(Data!F165,original_projection,3,TRUE))</f>
        <v>0</v>
      </c>
      <c r="H177" s="30">
        <f>IF(H$13&lt;=alternative_projection_initial_period,VLOOKUP(Data!G165,alternative_projection,3,TRUE),VLOOKUP(Data!G165,original_projection,3,TRUE))</f>
        <v>-0.02</v>
      </c>
      <c r="I177" s="30">
        <f>IF(I$13&lt;=alternative_projection_initial_period,VLOOKUP(Data!H165,alternative_projection,3,TRUE),VLOOKUP(Data!H165,original_projection,3,TRUE))</f>
        <v>-0.02</v>
      </c>
      <c r="J177" s="30">
        <f>IF(J$13&lt;=alternative_projection_initial_period,VLOOKUP(Data!I165,alternative_projection,3,TRUE),VLOOKUP(Data!I165,original_projection,3,TRUE))</f>
        <v>0.02</v>
      </c>
      <c r="K177" s="30">
        <f>IF(K$13&lt;=alternative_projection_initial_period,VLOOKUP(Data!J165,alternative_projection,3,TRUE),VLOOKUP(Data!J165,original_projection,3,TRUE))</f>
        <v>0.04</v>
      </c>
      <c r="L177" s="30">
        <f>IF(L$13&lt;=alternative_projection_initial_period,VLOOKUP(Data!K165,alternative_projection,3,TRUE),VLOOKUP(Data!K165,original_projection,3,TRUE))</f>
        <v>0.02</v>
      </c>
      <c r="M177" s="30">
        <f>IF(M$13&lt;=alternative_projection_initial_period,VLOOKUP(Data!L165,alternative_projection,3,TRUE),VLOOKUP(Data!L165,original_projection,3,TRUE))</f>
        <v>0</v>
      </c>
      <c r="N177" s="30">
        <f>IF(N$13&lt;=alternative_projection_initial_period,VLOOKUP(Data!M165,alternative_projection,3,TRUE),VLOOKUP(Data!M165,original_projection,3,TRUE))</f>
        <v>-0.02</v>
      </c>
      <c r="O177" s="30">
        <f>IF(O$13&lt;=alternative_projection_initial_period,VLOOKUP(Data!N165,alternative_projection,3,TRUE),VLOOKUP(Data!N165,original_projection,3,TRUE))</f>
        <v>-0.01</v>
      </c>
      <c r="P177" s="30">
        <f>IF(P$13&lt;=alternative_projection_initial_period,VLOOKUP(Data!O165,alternative_projection,3,TRUE),VLOOKUP(Data!O165,original_projection,3,TRUE))</f>
        <v>-0.01</v>
      </c>
      <c r="Q177" s="30">
        <f>IF(Q$13&lt;=alternative_projection_initial_period,VLOOKUP(Data!P165,alternative_projection,3,TRUE),VLOOKUP(Data!P165,original_projection,3,TRUE))</f>
        <v>0</v>
      </c>
      <c r="R177" s="30">
        <f>IF(R$13&lt;=alternative_projection_initial_period,VLOOKUP(Data!Q165,alternative_projection,3,TRUE),VLOOKUP(Data!Q165,original_projection,3,TRUE))</f>
        <v>0.02</v>
      </c>
      <c r="S177" s="30">
        <f>IF(S$13&lt;=alternative_projection_initial_period,VLOOKUP(Data!R165,alternative_projection,3,TRUE),VLOOKUP(Data!R165,original_projection,3,TRUE))</f>
        <v>0</v>
      </c>
      <c r="T177" s="30">
        <f>IF(T$13&lt;=alternative_projection_initial_period,VLOOKUP(Data!S165,alternative_projection,3,TRUE),VLOOKUP(Data!S165,original_projection,3,TRUE))</f>
        <v>-0.02</v>
      </c>
      <c r="U177" s="30">
        <f>IF(U$13&lt;=alternative_projection_initial_period,VLOOKUP(Data!T165,alternative_projection,3,TRUE),VLOOKUP(Data!T165,original_projection,3,TRUE))</f>
        <v>0</v>
      </c>
      <c r="V177" s="30">
        <f>IF(V$13&lt;=alternative_projection_initial_period,VLOOKUP(Data!U165,alternative_projection,3,TRUE),VLOOKUP(Data!U165,original_projection,3,TRUE))</f>
        <v>-0.01</v>
      </c>
      <c r="X177">
        <f t="shared" si="150"/>
        <v>163</v>
      </c>
      <c r="Z177" s="31">
        <f t="shared" si="181"/>
        <v>2500000</v>
      </c>
      <c r="AA177" s="28">
        <f t="shared" ref="AA177:AT177" si="185">Z177*(1+C177)*(1-$AA$9)</f>
        <v>2461397.6369154658</v>
      </c>
      <c r="AB177" s="28">
        <f t="shared" si="185"/>
        <v>2520326.9840374244</v>
      </c>
      <c r="AC177" s="28">
        <f t="shared" si="185"/>
        <v>2481410.7531055999</v>
      </c>
      <c r="AD177" s="28">
        <f t="shared" si="185"/>
        <v>2345371.608541728</v>
      </c>
      <c r="AE177" s="28">
        <f t="shared" si="185"/>
        <v>2309156.8539812937</v>
      </c>
      <c r="AF177" s="28">
        <f t="shared" si="185"/>
        <v>2228031.2636734294</v>
      </c>
      <c r="AG177" s="28">
        <f t="shared" si="185"/>
        <v>2149755.7878527869</v>
      </c>
      <c r="AH177" s="28">
        <f t="shared" si="185"/>
        <v>2158892.7569958074</v>
      </c>
      <c r="AI177" s="28">
        <f t="shared" si="185"/>
        <v>2210579.7086561327</v>
      </c>
      <c r="AJ177" s="28">
        <f t="shared" si="185"/>
        <v>2219975.1938085896</v>
      </c>
      <c r="AK177" s="28">
        <f t="shared" si="185"/>
        <v>2185696.6784205665</v>
      </c>
      <c r="AL177" s="28">
        <f t="shared" si="185"/>
        <v>2108908.5065971189</v>
      </c>
      <c r="AM177" s="28">
        <f t="shared" si="185"/>
        <v>2055581.5161851929</v>
      </c>
      <c r="AN177" s="28">
        <f t="shared" si="185"/>
        <v>2003602.9806244362</v>
      </c>
      <c r="AO177" s="28">
        <f t="shared" si="185"/>
        <v>1972665.4567303085</v>
      </c>
      <c r="AP177" s="28">
        <f t="shared" si="185"/>
        <v>1981049.7501972658</v>
      </c>
      <c r="AQ177" s="28">
        <f t="shared" si="185"/>
        <v>1950460.4694990094</v>
      </c>
      <c r="AR177" s="28">
        <f t="shared" si="185"/>
        <v>1881936.6458845816</v>
      </c>
      <c r="AS177" s="28">
        <f t="shared" si="185"/>
        <v>1852877.7652019707</v>
      </c>
      <c r="AT177" s="28">
        <f t="shared" si="185"/>
        <v>1806024.9052934907</v>
      </c>
      <c r="AU177" s="19"/>
      <c r="AV177" s="27">
        <f t="shared" si="148"/>
        <v>14</v>
      </c>
      <c r="AW177" s="19"/>
      <c r="AX177" s="46">
        <f t="shared" si="183"/>
        <v>324058.2107471198</v>
      </c>
    </row>
    <row r="178" spans="1:50" x14ac:dyDescent="0.2">
      <c r="A178">
        <f t="shared" si="149"/>
        <v>164</v>
      </c>
      <c r="C178" s="30">
        <f>IF(C$13&lt;=alternative_projection_initial_period,VLOOKUP(Data!B166,alternative_projection,3,TRUE),VLOOKUP(Data!B166,original_projection,3,TRUE))</f>
        <v>0</v>
      </c>
      <c r="D178" s="30">
        <f>IF(D$13&lt;=alternative_projection_initial_period,VLOOKUP(Data!C166,alternative_projection,3,TRUE),VLOOKUP(Data!C166,original_projection,3,TRUE))</f>
        <v>0.1</v>
      </c>
      <c r="E178" s="30">
        <f>IF(E$13&lt;=alternative_projection_initial_period,VLOOKUP(Data!D166,alternative_projection,3,TRUE),VLOOKUP(Data!D166,original_projection,3,TRUE))</f>
        <v>0.1</v>
      </c>
      <c r="F178" s="30">
        <f>IF(F$13&lt;=alternative_projection_initial_period,VLOOKUP(Data!E166,alternative_projection,3,TRUE),VLOOKUP(Data!E166,original_projection,3,TRUE))</f>
        <v>0</v>
      </c>
      <c r="G178" s="30">
        <f>IF(G$13&lt;=alternative_projection_initial_period,VLOOKUP(Data!F166,alternative_projection,3,TRUE),VLOOKUP(Data!F166,original_projection,3,TRUE))</f>
        <v>0.02</v>
      </c>
      <c r="H178" s="30">
        <f>IF(H$13&lt;=alternative_projection_initial_period,VLOOKUP(Data!G166,alternative_projection,3,TRUE),VLOOKUP(Data!G166,original_projection,3,TRUE))</f>
        <v>-0.01</v>
      </c>
      <c r="I178" s="30">
        <f>IF(I$13&lt;=alternative_projection_initial_period,VLOOKUP(Data!H166,alternative_projection,3,TRUE),VLOOKUP(Data!H166,original_projection,3,TRUE))</f>
        <v>-0.02</v>
      </c>
      <c r="J178" s="30">
        <f>IF(J$13&lt;=alternative_projection_initial_period,VLOOKUP(Data!I166,alternative_projection,3,TRUE),VLOOKUP(Data!I166,original_projection,3,TRUE))</f>
        <v>0.02</v>
      </c>
      <c r="K178" s="30">
        <f>IF(K$13&lt;=alternative_projection_initial_period,VLOOKUP(Data!J166,alternative_projection,3,TRUE),VLOOKUP(Data!J166,original_projection,3,TRUE))</f>
        <v>0</v>
      </c>
      <c r="L178" s="30">
        <f>IF(L$13&lt;=alternative_projection_initial_period,VLOOKUP(Data!K166,alternative_projection,3,TRUE),VLOOKUP(Data!K166,original_projection,3,TRUE))</f>
        <v>0.04</v>
      </c>
      <c r="M178" s="30">
        <f>IF(M$13&lt;=alternative_projection_initial_period,VLOOKUP(Data!L166,alternative_projection,3,TRUE),VLOOKUP(Data!L166,original_projection,3,TRUE))</f>
        <v>0.04</v>
      </c>
      <c r="N178" s="30">
        <f>IF(N$13&lt;=alternative_projection_initial_period,VLOOKUP(Data!M166,alternative_projection,3,TRUE),VLOOKUP(Data!M166,original_projection,3,TRUE))</f>
        <v>-0.01</v>
      </c>
      <c r="O178" s="30">
        <f>IF(O$13&lt;=alternative_projection_initial_period,VLOOKUP(Data!N166,alternative_projection,3,TRUE),VLOOKUP(Data!N166,original_projection,3,TRUE))</f>
        <v>0.02</v>
      </c>
      <c r="P178" s="30">
        <f>IF(P$13&lt;=alternative_projection_initial_period,VLOOKUP(Data!O166,alternative_projection,3,TRUE),VLOOKUP(Data!O166,original_projection,3,TRUE))</f>
        <v>-0.01</v>
      </c>
      <c r="Q178" s="30">
        <f>IF(Q$13&lt;=alternative_projection_initial_period,VLOOKUP(Data!P166,alternative_projection,3,TRUE),VLOOKUP(Data!P166,original_projection,3,TRUE))</f>
        <v>0.04</v>
      </c>
      <c r="R178" s="30">
        <f>IF(R$13&lt;=alternative_projection_initial_period,VLOOKUP(Data!Q166,alternative_projection,3,TRUE),VLOOKUP(Data!Q166,original_projection,3,TRUE))</f>
        <v>-0.01</v>
      </c>
      <c r="S178" s="30">
        <f>IF(S$13&lt;=alternative_projection_initial_period,VLOOKUP(Data!R166,alternative_projection,3,TRUE),VLOOKUP(Data!R166,original_projection,3,TRUE))</f>
        <v>0</v>
      </c>
      <c r="T178" s="30">
        <f>IF(T$13&lt;=alternative_projection_initial_period,VLOOKUP(Data!S166,alternative_projection,3,TRUE),VLOOKUP(Data!S166,original_projection,3,TRUE))</f>
        <v>-0.01</v>
      </c>
      <c r="U178" s="30">
        <f>IF(U$13&lt;=alternative_projection_initial_period,VLOOKUP(Data!T166,alternative_projection,3,TRUE),VLOOKUP(Data!T166,original_projection,3,TRUE))</f>
        <v>0</v>
      </c>
      <c r="V178" s="30">
        <f>IF(V$13&lt;=alternative_projection_initial_period,VLOOKUP(Data!U166,alternative_projection,3,TRUE),VLOOKUP(Data!U166,original_projection,3,TRUE))</f>
        <v>0</v>
      </c>
      <c r="X178">
        <f t="shared" si="150"/>
        <v>164</v>
      </c>
      <c r="Z178" s="31">
        <f t="shared" si="181"/>
        <v>2500000</v>
      </c>
      <c r="AA178" s="28">
        <f t="shared" ref="AA178:AT178" si="186">Z178*(1+C178)*(1-$AA$9)</f>
        <v>2461397.6369154658</v>
      </c>
      <c r="AB178" s="28">
        <f t="shared" si="186"/>
        <v>2665730.4638857376</v>
      </c>
      <c r="AC178" s="28">
        <f t="shared" si="186"/>
        <v>2887025.9723632461</v>
      </c>
      <c r="AD178" s="28">
        <f t="shared" si="186"/>
        <v>2842447.5624353876</v>
      </c>
      <c r="AE178" s="28">
        <f t="shared" si="186"/>
        <v>2854528.6349997125</v>
      </c>
      <c r="AF178" s="28">
        <f t="shared" si="186"/>
        <v>2782347.4945315458</v>
      </c>
      <c r="AG178" s="28">
        <f t="shared" si="186"/>
        <v>2684597.7108621048</v>
      </c>
      <c r="AH178" s="28">
        <f t="shared" si="186"/>
        <v>2696007.8843265385</v>
      </c>
      <c r="AI178" s="28">
        <f t="shared" si="186"/>
        <v>2654378.9742347226</v>
      </c>
      <c r="AJ178" s="28">
        <f t="shared" si="186"/>
        <v>2717928.5680183289</v>
      </c>
      <c r="AK178" s="28">
        <f t="shared" si="186"/>
        <v>2782999.629124146</v>
      </c>
      <c r="AL178" s="28">
        <f t="shared" si="186"/>
        <v>2712627.2094224649</v>
      </c>
      <c r="AM178" s="28">
        <f t="shared" si="186"/>
        <v>2724156.5148668601</v>
      </c>
      <c r="AN178" s="28">
        <f t="shared" si="186"/>
        <v>2655272.0336793396</v>
      </c>
      <c r="AO178" s="28">
        <f t="shared" si="186"/>
        <v>2718843.0085714767</v>
      </c>
      <c r="AP178" s="28">
        <f t="shared" si="186"/>
        <v>2650092.8875510194</v>
      </c>
      <c r="AQ178" s="28">
        <f t="shared" si="186"/>
        <v>2609172.9484098251</v>
      </c>
      <c r="AR178" s="28">
        <f t="shared" si="186"/>
        <v>2543196.003289802</v>
      </c>
      <c r="AS178" s="28">
        <f t="shared" si="186"/>
        <v>2503926.6530841505</v>
      </c>
      <c r="AT178" s="28">
        <f t="shared" si="186"/>
        <v>2465263.6587643917</v>
      </c>
      <c r="AU178" s="19"/>
      <c r="AV178" s="27">
        <f t="shared" si="148"/>
        <v>159</v>
      </c>
      <c r="AW178" s="19"/>
      <c r="AX178" s="46">
        <f t="shared" si="183"/>
        <v>405128.02102772996</v>
      </c>
    </row>
    <row r="179" spans="1:50" x14ac:dyDescent="0.2">
      <c r="A179">
        <f t="shared" si="149"/>
        <v>165</v>
      </c>
      <c r="C179" s="30">
        <f>IF(C$13&lt;=alternative_projection_initial_period,VLOOKUP(Data!B167,alternative_projection,3,TRUE),VLOOKUP(Data!B167,original_projection,3,TRUE))</f>
        <v>0.02</v>
      </c>
      <c r="D179" s="30">
        <f>IF(D$13&lt;=alternative_projection_initial_period,VLOOKUP(Data!C167,alternative_projection,3,TRUE),VLOOKUP(Data!C167,original_projection,3,TRUE))</f>
        <v>0.04</v>
      </c>
      <c r="E179" s="30">
        <f>IF(E$13&lt;=alternative_projection_initial_period,VLOOKUP(Data!D167,alternative_projection,3,TRUE),VLOOKUP(Data!D167,original_projection,3,TRUE))</f>
        <v>0.04</v>
      </c>
      <c r="F179" s="30">
        <f>IF(F$13&lt;=alternative_projection_initial_period,VLOOKUP(Data!E167,alternative_projection,3,TRUE),VLOOKUP(Data!E167,original_projection,3,TRUE))</f>
        <v>0.02</v>
      </c>
      <c r="G179" s="30">
        <f>IF(G$13&lt;=alternative_projection_initial_period,VLOOKUP(Data!F167,alternative_projection,3,TRUE),VLOOKUP(Data!F167,original_projection,3,TRUE))</f>
        <v>0.1</v>
      </c>
      <c r="H179" s="30">
        <f>IF(H$13&lt;=alternative_projection_initial_period,VLOOKUP(Data!G167,alternative_projection,3,TRUE),VLOOKUP(Data!G167,original_projection,3,TRUE))</f>
        <v>0.04</v>
      </c>
      <c r="I179" s="30">
        <f>IF(I$13&lt;=alternative_projection_initial_period,VLOOKUP(Data!H167,alternative_projection,3,TRUE),VLOOKUP(Data!H167,original_projection,3,TRUE))</f>
        <v>0.02</v>
      </c>
      <c r="J179" s="30">
        <f>IF(J$13&lt;=alternative_projection_initial_period,VLOOKUP(Data!I167,alternative_projection,3,TRUE),VLOOKUP(Data!I167,original_projection,3,TRUE))</f>
        <v>0.04</v>
      </c>
      <c r="K179" s="30">
        <f>IF(K$13&lt;=alternative_projection_initial_period,VLOOKUP(Data!J167,alternative_projection,3,TRUE),VLOOKUP(Data!J167,original_projection,3,TRUE))</f>
        <v>0.04</v>
      </c>
      <c r="L179" s="30">
        <f>IF(L$13&lt;=alternative_projection_initial_period,VLOOKUP(Data!K167,alternative_projection,3,TRUE),VLOOKUP(Data!K167,original_projection,3,TRUE))</f>
        <v>0.02</v>
      </c>
      <c r="M179" s="30">
        <f>IF(M$13&lt;=alternative_projection_initial_period,VLOOKUP(Data!L167,alternative_projection,3,TRUE),VLOOKUP(Data!L167,original_projection,3,TRUE))</f>
        <v>-0.01</v>
      </c>
      <c r="N179" s="30">
        <f>IF(N$13&lt;=alternative_projection_initial_period,VLOOKUP(Data!M167,alternative_projection,3,TRUE),VLOOKUP(Data!M167,original_projection,3,TRUE))</f>
        <v>0</v>
      </c>
      <c r="O179" s="30">
        <f>IF(O$13&lt;=alternative_projection_initial_period,VLOOKUP(Data!N167,alternative_projection,3,TRUE),VLOOKUP(Data!N167,original_projection,3,TRUE))</f>
        <v>0.02</v>
      </c>
      <c r="P179" s="30">
        <f>IF(P$13&lt;=alternative_projection_initial_period,VLOOKUP(Data!O167,alternative_projection,3,TRUE),VLOOKUP(Data!O167,original_projection,3,TRUE))</f>
        <v>0.02</v>
      </c>
      <c r="Q179" s="30">
        <f>IF(Q$13&lt;=alternative_projection_initial_period,VLOOKUP(Data!P167,alternative_projection,3,TRUE),VLOOKUP(Data!P167,original_projection,3,TRUE))</f>
        <v>0</v>
      </c>
      <c r="R179" s="30">
        <f>IF(R$13&lt;=alternative_projection_initial_period,VLOOKUP(Data!Q167,alternative_projection,3,TRUE),VLOOKUP(Data!Q167,original_projection,3,TRUE))</f>
        <v>0.04</v>
      </c>
      <c r="S179" s="30">
        <f>IF(S$13&lt;=alternative_projection_initial_period,VLOOKUP(Data!R167,alternative_projection,3,TRUE),VLOOKUP(Data!R167,original_projection,3,TRUE))</f>
        <v>0</v>
      </c>
      <c r="T179" s="30">
        <f>IF(T$13&lt;=alternative_projection_initial_period,VLOOKUP(Data!S167,alternative_projection,3,TRUE),VLOOKUP(Data!S167,original_projection,3,TRUE))</f>
        <v>-0.02</v>
      </c>
      <c r="U179" s="30">
        <f>IF(U$13&lt;=alternative_projection_initial_period,VLOOKUP(Data!T167,alternative_projection,3,TRUE),VLOOKUP(Data!T167,original_projection,3,TRUE))</f>
        <v>0.02</v>
      </c>
      <c r="V179" s="30">
        <f>IF(V$13&lt;=alternative_projection_initial_period,VLOOKUP(Data!U167,alternative_projection,3,TRUE),VLOOKUP(Data!U167,original_projection,3,TRUE))</f>
        <v>0.02</v>
      </c>
      <c r="X179">
        <f t="shared" si="150"/>
        <v>165</v>
      </c>
      <c r="Z179" s="31">
        <f t="shared" si="181"/>
        <v>2500000</v>
      </c>
      <c r="AA179" s="28">
        <f t="shared" ref="AA179:AT179" si="187">Z179*(1+C179)*(1-$AA$9)</f>
        <v>2510625.5896537751</v>
      </c>
      <c r="AB179" s="28">
        <f t="shared" si="187"/>
        <v>2570733.5237181731</v>
      </c>
      <c r="AC179" s="28">
        <f t="shared" si="187"/>
        <v>2632280.5268944204</v>
      </c>
      <c r="AD179" s="28">
        <f t="shared" si="187"/>
        <v>2643468.3399873818</v>
      </c>
      <c r="AE179" s="28">
        <f t="shared" si="187"/>
        <v>2862915.7591345483</v>
      </c>
      <c r="AF179" s="28">
        <f t="shared" si="187"/>
        <v>2931458.0190362786</v>
      </c>
      <c r="AG179" s="28">
        <f t="shared" si="187"/>
        <v>2943917.4070352982</v>
      </c>
      <c r="AH179" s="28">
        <f t="shared" si="187"/>
        <v>3014398.9611636116</v>
      </c>
      <c r="AI179" s="28">
        <f t="shared" si="187"/>
        <v>3086567.9435670762</v>
      </c>
      <c r="AJ179" s="28">
        <f t="shared" si="187"/>
        <v>3099686.5853298125</v>
      </c>
      <c r="AK179" s="28">
        <f t="shared" si="187"/>
        <v>3021306.2495785104</v>
      </c>
      <c r="AL179" s="28">
        <f t="shared" si="187"/>
        <v>2974654.4252441898</v>
      </c>
      <c r="AM179" s="28">
        <f t="shared" si="187"/>
        <v>2987297.4081579624</v>
      </c>
      <c r="AN179" s="28">
        <f t="shared" si="187"/>
        <v>2999994.1267311112</v>
      </c>
      <c r="AO179" s="28">
        <f t="shared" si="187"/>
        <v>2953671.3817184935</v>
      </c>
      <c r="AP179" s="28">
        <f t="shared" si="187"/>
        <v>3024386.4598216834</v>
      </c>
      <c r="AQ179" s="28">
        <f t="shared" si="187"/>
        <v>2977687.074129689</v>
      </c>
      <c r="AR179" s="28">
        <f t="shared" si="187"/>
        <v>2873074.5956727248</v>
      </c>
      <c r="AS179" s="28">
        <f t="shared" si="187"/>
        <v>2885285.8403520468</v>
      </c>
      <c r="AT179" s="28">
        <f t="shared" si="187"/>
        <v>2897548.985701418</v>
      </c>
      <c r="AU179" s="19"/>
      <c r="AV179" s="27">
        <f t="shared" si="148"/>
        <v>193</v>
      </c>
      <c r="AW179" s="19"/>
      <c r="AX179" s="46">
        <f t="shared" si="183"/>
        <v>437463.1677780468</v>
      </c>
    </row>
    <row r="180" spans="1:50" x14ac:dyDescent="0.2">
      <c r="A180">
        <f t="shared" si="149"/>
        <v>166</v>
      </c>
      <c r="C180" s="30">
        <f>IF(C$13&lt;=alternative_projection_initial_period,VLOOKUP(Data!B168,alternative_projection,3,TRUE),VLOOKUP(Data!B168,original_projection,3,TRUE))</f>
        <v>0.1</v>
      </c>
      <c r="D180" s="30">
        <f>IF(D$13&lt;=alternative_projection_initial_period,VLOOKUP(Data!C168,alternative_projection,3,TRUE),VLOOKUP(Data!C168,original_projection,3,TRUE))</f>
        <v>0.04</v>
      </c>
      <c r="E180" s="30">
        <f>IF(E$13&lt;=alternative_projection_initial_period,VLOOKUP(Data!D168,alternative_projection,3,TRUE),VLOOKUP(Data!D168,original_projection,3,TRUE))</f>
        <v>0.1</v>
      </c>
      <c r="F180" s="30">
        <f>IF(F$13&lt;=alternative_projection_initial_period,VLOOKUP(Data!E168,alternative_projection,3,TRUE),VLOOKUP(Data!E168,original_projection,3,TRUE))</f>
        <v>0.1</v>
      </c>
      <c r="G180" s="30">
        <f>IF(G$13&lt;=alternative_projection_initial_period,VLOOKUP(Data!F168,alternative_projection,3,TRUE),VLOOKUP(Data!F168,original_projection,3,TRUE))</f>
        <v>0.1</v>
      </c>
      <c r="H180" s="30">
        <f>IF(H$13&lt;=alternative_projection_initial_period,VLOOKUP(Data!G168,alternative_projection,3,TRUE),VLOOKUP(Data!G168,original_projection,3,TRUE))</f>
        <v>-0.02</v>
      </c>
      <c r="I180" s="30">
        <f>IF(I$13&lt;=alternative_projection_initial_period,VLOOKUP(Data!H168,alternative_projection,3,TRUE),VLOOKUP(Data!H168,original_projection,3,TRUE))</f>
        <v>-0.02</v>
      </c>
      <c r="J180" s="30">
        <f>IF(J$13&lt;=alternative_projection_initial_period,VLOOKUP(Data!I168,alternative_projection,3,TRUE),VLOOKUP(Data!I168,original_projection,3,TRUE))</f>
        <v>0.04</v>
      </c>
      <c r="K180" s="30">
        <f>IF(K$13&lt;=alternative_projection_initial_period,VLOOKUP(Data!J168,alternative_projection,3,TRUE),VLOOKUP(Data!J168,original_projection,3,TRUE))</f>
        <v>-0.01</v>
      </c>
      <c r="L180" s="30">
        <f>IF(L$13&lt;=alternative_projection_initial_period,VLOOKUP(Data!K168,alternative_projection,3,TRUE),VLOOKUP(Data!K168,original_projection,3,TRUE))</f>
        <v>0</v>
      </c>
      <c r="M180" s="30">
        <f>IF(M$13&lt;=alternative_projection_initial_period,VLOOKUP(Data!L168,alternative_projection,3,TRUE),VLOOKUP(Data!L168,original_projection,3,TRUE))</f>
        <v>0.02</v>
      </c>
      <c r="N180" s="30">
        <f>IF(N$13&lt;=alternative_projection_initial_period,VLOOKUP(Data!M168,alternative_projection,3,TRUE),VLOOKUP(Data!M168,original_projection,3,TRUE))</f>
        <v>0</v>
      </c>
      <c r="O180" s="30">
        <f>IF(O$13&lt;=alternative_projection_initial_period,VLOOKUP(Data!N168,alternative_projection,3,TRUE),VLOOKUP(Data!N168,original_projection,3,TRUE))</f>
        <v>0.02</v>
      </c>
      <c r="P180" s="30">
        <f>IF(P$13&lt;=alternative_projection_initial_period,VLOOKUP(Data!O168,alternative_projection,3,TRUE),VLOOKUP(Data!O168,original_projection,3,TRUE))</f>
        <v>0.02</v>
      </c>
      <c r="Q180" s="30">
        <f>IF(Q$13&lt;=alternative_projection_initial_period,VLOOKUP(Data!P168,alternative_projection,3,TRUE),VLOOKUP(Data!P168,original_projection,3,TRUE))</f>
        <v>-0.02</v>
      </c>
      <c r="R180" s="30">
        <f>IF(R$13&lt;=alternative_projection_initial_period,VLOOKUP(Data!Q168,alternative_projection,3,TRUE),VLOOKUP(Data!Q168,original_projection,3,TRUE))</f>
        <v>0.02</v>
      </c>
      <c r="S180" s="30">
        <f>IF(S$13&lt;=alternative_projection_initial_period,VLOOKUP(Data!R168,alternative_projection,3,TRUE),VLOOKUP(Data!R168,original_projection,3,TRUE))</f>
        <v>0.04</v>
      </c>
      <c r="T180" s="30">
        <f>IF(T$13&lt;=alternative_projection_initial_period,VLOOKUP(Data!S168,alternative_projection,3,TRUE),VLOOKUP(Data!S168,original_projection,3,TRUE))</f>
        <v>0.04</v>
      </c>
      <c r="U180" s="30">
        <f>IF(U$13&lt;=alternative_projection_initial_period,VLOOKUP(Data!T168,alternative_projection,3,TRUE),VLOOKUP(Data!T168,original_projection,3,TRUE))</f>
        <v>0.04</v>
      </c>
      <c r="V180" s="30">
        <f>IF(V$13&lt;=alternative_projection_initial_period,VLOOKUP(Data!U168,alternative_projection,3,TRUE),VLOOKUP(Data!U168,original_projection,3,TRUE))</f>
        <v>-0.01</v>
      </c>
      <c r="X180">
        <f t="shared" si="150"/>
        <v>166</v>
      </c>
      <c r="Z180" s="31">
        <f t="shared" si="181"/>
        <v>2500000</v>
      </c>
      <c r="AA180" s="28">
        <f t="shared" ref="AA180:AT180" si="188">Z180*(1+C180)*(1-$AA$9)</f>
        <v>2707537.4006070122</v>
      </c>
      <c r="AB180" s="28">
        <f t="shared" si="188"/>
        <v>2772359.6824411671</v>
      </c>
      <c r="AC180" s="28">
        <f t="shared" si="188"/>
        <v>3002507.0112577761</v>
      </c>
      <c r="AD180" s="28">
        <f t="shared" si="188"/>
        <v>3251760.0114260837</v>
      </c>
      <c r="AE180" s="28">
        <f t="shared" si="188"/>
        <v>3521704.7394937631</v>
      </c>
      <c r="AF180" s="28">
        <f t="shared" si="188"/>
        <v>3397979.7636919464</v>
      </c>
      <c r="AG180" s="28">
        <f t="shared" si="188"/>
        <v>3278601.5093700686</v>
      </c>
      <c r="AH180" s="28">
        <f t="shared" si="188"/>
        <v>3357095.875141202</v>
      </c>
      <c r="AI180" s="28">
        <f t="shared" si="188"/>
        <v>3272206.5501726</v>
      </c>
      <c r="AJ180" s="28">
        <f t="shared" si="188"/>
        <v>3221680.5880376585</v>
      </c>
      <c r="AK180" s="28">
        <f t="shared" si="188"/>
        <v>3235373.4904072671</v>
      </c>
      <c r="AL180" s="28">
        <f t="shared" si="188"/>
        <v>3185416.265530956</v>
      </c>
      <c r="AM180" s="28">
        <f t="shared" si="188"/>
        <v>3198955.0359765529</v>
      </c>
      <c r="AN180" s="28">
        <f t="shared" si="188"/>
        <v>3212551.3493898185</v>
      </c>
      <c r="AO180" s="28">
        <f t="shared" si="188"/>
        <v>3099687.5895442143</v>
      </c>
      <c r="AP180" s="28">
        <f t="shared" si="188"/>
        <v>3112861.9928967729</v>
      </c>
      <c r="AQ180" s="28">
        <f t="shared" si="188"/>
        <v>3187388.3197977953</v>
      </c>
      <c r="AR180" s="28">
        <f t="shared" si="188"/>
        <v>3263698.9125654162</v>
      </c>
      <c r="AS180" s="28">
        <f t="shared" si="188"/>
        <v>3341836.4890527101</v>
      </c>
      <c r="AT180" s="28">
        <f t="shared" si="188"/>
        <v>3257333.0210964382</v>
      </c>
      <c r="AU180" s="19"/>
      <c r="AV180" s="27">
        <f t="shared" si="148"/>
        <v>199</v>
      </c>
      <c r="AW180" s="19"/>
      <c r="AX180" s="46">
        <f t="shared" si="183"/>
        <v>482709.33701181778</v>
      </c>
    </row>
    <row r="181" spans="1:50" x14ac:dyDescent="0.2">
      <c r="A181">
        <f t="shared" si="149"/>
        <v>167</v>
      </c>
      <c r="C181" s="30">
        <f>IF(C$13&lt;=alternative_projection_initial_period,VLOOKUP(Data!B169,alternative_projection,3,TRUE),VLOOKUP(Data!B169,original_projection,3,TRUE))</f>
        <v>-0.04</v>
      </c>
      <c r="D181" s="30">
        <f>IF(D$13&lt;=alternative_projection_initial_period,VLOOKUP(Data!C169,alternative_projection,3,TRUE),VLOOKUP(Data!C169,original_projection,3,TRUE))</f>
        <v>0.1</v>
      </c>
      <c r="E181" s="30">
        <f>IF(E$13&lt;=alternative_projection_initial_period,VLOOKUP(Data!D169,alternative_projection,3,TRUE),VLOOKUP(Data!D169,original_projection,3,TRUE))</f>
        <v>0.02</v>
      </c>
      <c r="F181" s="30">
        <f>IF(F$13&lt;=alternative_projection_initial_period,VLOOKUP(Data!E169,alternative_projection,3,TRUE),VLOOKUP(Data!E169,original_projection,3,TRUE))</f>
        <v>0.02</v>
      </c>
      <c r="G181" s="30">
        <f>IF(G$13&lt;=alternative_projection_initial_period,VLOOKUP(Data!F169,alternative_projection,3,TRUE),VLOOKUP(Data!F169,original_projection,3,TRUE))</f>
        <v>0.04</v>
      </c>
      <c r="H181" s="30">
        <f>IF(H$13&lt;=alternative_projection_initial_period,VLOOKUP(Data!G169,alternative_projection,3,TRUE),VLOOKUP(Data!G169,original_projection,3,TRUE))</f>
        <v>-0.02</v>
      </c>
      <c r="I181" s="30">
        <f>IF(I$13&lt;=alternative_projection_initial_period,VLOOKUP(Data!H169,alternative_projection,3,TRUE),VLOOKUP(Data!H169,original_projection,3,TRUE))</f>
        <v>0.02</v>
      </c>
      <c r="J181" s="30">
        <f>IF(J$13&lt;=alternative_projection_initial_period,VLOOKUP(Data!I169,alternative_projection,3,TRUE),VLOOKUP(Data!I169,original_projection,3,TRUE))</f>
        <v>0.04</v>
      </c>
      <c r="K181" s="30">
        <f>IF(K$13&lt;=alternative_projection_initial_period,VLOOKUP(Data!J169,alternative_projection,3,TRUE),VLOOKUP(Data!J169,original_projection,3,TRUE))</f>
        <v>0</v>
      </c>
      <c r="L181" s="30">
        <f>IF(L$13&lt;=alternative_projection_initial_period,VLOOKUP(Data!K169,alternative_projection,3,TRUE),VLOOKUP(Data!K169,original_projection,3,TRUE))</f>
        <v>0</v>
      </c>
      <c r="M181" s="30">
        <f>IF(M$13&lt;=alternative_projection_initial_period,VLOOKUP(Data!L169,alternative_projection,3,TRUE),VLOOKUP(Data!L169,original_projection,3,TRUE))</f>
        <v>0</v>
      </c>
      <c r="N181" s="30">
        <f>IF(N$13&lt;=alternative_projection_initial_period,VLOOKUP(Data!M169,alternative_projection,3,TRUE),VLOOKUP(Data!M169,original_projection,3,TRUE))</f>
        <v>0.02</v>
      </c>
      <c r="O181" s="30">
        <f>IF(O$13&lt;=alternative_projection_initial_period,VLOOKUP(Data!N169,alternative_projection,3,TRUE),VLOOKUP(Data!N169,original_projection,3,TRUE))</f>
        <v>0</v>
      </c>
      <c r="P181" s="30">
        <f>IF(P$13&lt;=alternative_projection_initial_period,VLOOKUP(Data!O169,alternative_projection,3,TRUE),VLOOKUP(Data!O169,original_projection,3,TRUE))</f>
        <v>0.02</v>
      </c>
      <c r="Q181" s="30">
        <f>IF(Q$13&lt;=alternative_projection_initial_period,VLOOKUP(Data!P169,alternative_projection,3,TRUE),VLOOKUP(Data!P169,original_projection,3,TRUE))</f>
        <v>-0.01</v>
      </c>
      <c r="R181" s="30">
        <f>IF(R$13&lt;=alternative_projection_initial_period,VLOOKUP(Data!Q169,alternative_projection,3,TRUE),VLOOKUP(Data!Q169,original_projection,3,TRUE))</f>
        <v>0</v>
      </c>
      <c r="S181" s="30">
        <f>IF(S$13&lt;=alternative_projection_initial_period,VLOOKUP(Data!R169,alternative_projection,3,TRUE),VLOOKUP(Data!R169,original_projection,3,TRUE))</f>
        <v>0.02</v>
      </c>
      <c r="T181" s="30">
        <f>IF(T$13&lt;=alternative_projection_initial_period,VLOOKUP(Data!S169,alternative_projection,3,TRUE),VLOOKUP(Data!S169,original_projection,3,TRUE))</f>
        <v>-0.01</v>
      </c>
      <c r="U181" s="30">
        <f>IF(U$13&lt;=alternative_projection_initial_period,VLOOKUP(Data!T169,alternative_projection,3,TRUE),VLOOKUP(Data!T169,original_projection,3,TRUE))</f>
        <v>-0.01</v>
      </c>
      <c r="V181" s="30">
        <f>IF(V$13&lt;=alternative_projection_initial_period,VLOOKUP(Data!U169,alternative_projection,3,TRUE),VLOOKUP(Data!U169,original_projection,3,TRUE))</f>
        <v>-0.01</v>
      </c>
      <c r="X181">
        <f t="shared" si="150"/>
        <v>167</v>
      </c>
      <c r="Z181" s="31">
        <f t="shared" si="181"/>
        <v>2500000</v>
      </c>
      <c r="AA181" s="28">
        <f t="shared" ref="AA181:AT181" si="189">Z181*(1+C181)*(1-$AA$9)</f>
        <v>2362941.7314388473</v>
      </c>
      <c r="AB181" s="28">
        <f t="shared" si="189"/>
        <v>2559101.2453303081</v>
      </c>
      <c r="AC181" s="28">
        <f t="shared" si="189"/>
        <v>2569978.0292164464</v>
      </c>
      <c r="AD181" s="28">
        <f t="shared" si="189"/>
        <v>2580901.0419995151</v>
      </c>
      <c r="AE181" s="28">
        <f t="shared" si="189"/>
        <v>2642691.4699703525</v>
      </c>
      <c r="AF181" s="28">
        <f t="shared" si="189"/>
        <v>2549848.0993984202</v>
      </c>
      <c r="AG181" s="28">
        <f t="shared" si="189"/>
        <v>2560685.5552318869</v>
      </c>
      <c r="AH181" s="28">
        <f t="shared" si="189"/>
        <v>2621991.9958050349</v>
      </c>
      <c r="AI181" s="28">
        <f t="shared" si="189"/>
        <v>2581505.9609943116</v>
      </c>
      <c r="AJ181" s="28">
        <f t="shared" si="189"/>
        <v>2541645.0688298349</v>
      </c>
      <c r="AK181" s="28">
        <f t="shared" si="189"/>
        <v>2502399.6665182407</v>
      </c>
      <c r="AL181" s="28">
        <f t="shared" si="189"/>
        <v>2513035.4553207075</v>
      </c>
      <c r="AM181" s="28">
        <f t="shared" si="189"/>
        <v>2474231.8124844683</v>
      </c>
      <c r="AN181" s="28">
        <f t="shared" si="189"/>
        <v>2484747.8812635788</v>
      </c>
      <c r="AO181" s="28">
        <f t="shared" si="189"/>
        <v>2421917.2150560617</v>
      </c>
      <c r="AP181" s="28">
        <f t="shared" si="189"/>
        <v>2384520.5239775507</v>
      </c>
      <c r="AQ181" s="28">
        <f t="shared" si="189"/>
        <v>2394655.2986210668</v>
      </c>
      <c r="AR181" s="28">
        <f t="shared" si="189"/>
        <v>2334102.7617281852</v>
      </c>
      <c r="AS181" s="28">
        <f t="shared" si="189"/>
        <v>2275081.3887261045</v>
      </c>
      <c r="AT181" s="28">
        <f t="shared" si="189"/>
        <v>2217552.461784313</v>
      </c>
      <c r="AU181" s="19"/>
      <c r="AV181" s="27">
        <f t="shared" si="148"/>
        <v>99</v>
      </c>
      <c r="AW181" s="19"/>
      <c r="AX181" s="46">
        <f t="shared" si="183"/>
        <v>374611.09317653824</v>
      </c>
    </row>
    <row r="182" spans="1:50" x14ac:dyDescent="0.2">
      <c r="A182">
        <f t="shared" si="149"/>
        <v>168</v>
      </c>
      <c r="C182" s="30">
        <f>IF(C$13&lt;=alternative_projection_initial_period,VLOOKUP(Data!B170,alternative_projection,3,TRUE),VLOOKUP(Data!B170,original_projection,3,TRUE))</f>
        <v>0.02</v>
      </c>
      <c r="D182" s="30">
        <f>IF(D$13&lt;=alternative_projection_initial_period,VLOOKUP(Data!C170,alternative_projection,3,TRUE),VLOOKUP(Data!C170,original_projection,3,TRUE))</f>
        <v>-0.04</v>
      </c>
      <c r="E182" s="30">
        <f>IF(E$13&lt;=alternative_projection_initial_period,VLOOKUP(Data!D170,alternative_projection,3,TRUE),VLOOKUP(Data!D170,original_projection,3,TRUE))</f>
        <v>0.02</v>
      </c>
      <c r="F182" s="30">
        <f>IF(F$13&lt;=alternative_projection_initial_period,VLOOKUP(Data!E170,alternative_projection,3,TRUE),VLOOKUP(Data!E170,original_projection,3,TRUE))</f>
        <v>-0.04</v>
      </c>
      <c r="G182" s="30">
        <f>IF(G$13&lt;=alternative_projection_initial_period,VLOOKUP(Data!F170,alternative_projection,3,TRUE),VLOOKUP(Data!F170,original_projection,3,TRUE))</f>
        <v>-0.04</v>
      </c>
      <c r="H182" s="30">
        <f>IF(H$13&lt;=alternative_projection_initial_period,VLOOKUP(Data!G170,alternative_projection,3,TRUE),VLOOKUP(Data!G170,original_projection,3,TRUE))</f>
        <v>0.02</v>
      </c>
      <c r="I182" s="30">
        <f>IF(I$13&lt;=alternative_projection_initial_period,VLOOKUP(Data!H170,alternative_projection,3,TRUE),VLOOKUP(Data!H170,original_projection,3,TRUE))</f>
        <v>-0.02</v>
      </c>
      <c r="J182" s="30">
        <f>IF(J$13&lt;=alternative_projection_initial_period,VLOOKUP(Data!I170,alternative_projection,3,TRUE),VLOOKUP(Data!I170,original_projection,3,TRUE))</f>
        <v>-0.02</v>
      </c>
      <c r="K182" s="30">
        <f>IF(K$13&lt;=alternative_projection_initial_period,VLOOKUP(Data!J170,alternative_projection,3,TRUE),VLOOKUP(Data!J170,original_projection,3,TRUE))</f>
        <v>0.02</v>
      </c>
      <c r="L182" s="30">
        <f>IF(L$13&lt;=alternative_projection_initial_period,VLOOKUP(Data!K170,alternative_projection,3,TRUE),VLOOKUP(Data!K170,original_projection,3,TRUE))</f>
        <v>-0.01</v>
      </c>
      <c r="M182" s="30">
        <f>IF(M$13&lt;=alternative_projection_initial_period,VLOOKUP(Data!L170,alternative_projection,3,TRUE),VLOOKUP(Data!L170,original_projection,3,TRUE))</f>
        <v>0</v>
      </c>
      <c r="N182" s="30">
        <f>IF(N$13&lt;=alternative_projection_initial_period,VLOOKUP(Data!M170,alternative_projection,3,TRUE),VLOOKUP(Data!M170,original_projection,3,TRUE))</f>
        <v>0.04</v>
      </c>
      <c r="O182" s="30">
        <f>IF(O$13&lt;=alternative_projection_initial_period,VLOOKUP(Data!N170,alternative_projection,3,TRUE),VLOOKUP(Data!N170,original_projection,3,TRUE))</f>
        <v>0.04</v>
      </c>
      <c r="P182" s="30">
        <f>IF(P$13&lt;=alternative_projection_initial_period,VLOOKUP(Data!O170,alternative_projection,3,TRUE),VLOOKUP(Data!O170,original_projection,3,TRUE))</f>
        <v>0.04</v>
      </c>
      <c r="Q182" s="30">
        <f>IF(Q$13&lt;=alternative_projection_initial_period,VLOOKUP(Data!P170,alternative_projection,3,TRUE),VLOOKUP(Data!P170,original_projection,3,TRUE))</f>
        <v>-0.02</v>
      </c>
      <c r="R182" s="30">
        <f>IF(R$13&lt;=alternative_projection_initial_period,VLOOKUP(Data!Q170,alternative_projection,3,TRUE),VLOOKUP(Data!Q170,original_projection,3,TRUE))</f>
        <v>0.04</v>
      </c>
      <c r="S182" s="30">
        <f>IF(S$13&lt;=alternative_projection_initial_period,VLOOKUP(Data!R170,alternative_projection,3,TRUE),VLOOKUP(Data!R170,original_projection,3,TRUE))</f>
        <v>-0.01</v>
      </c>
      <c r="T182" s="30">
        <f>IF(T$13&lt;=alternative_projection_initial_period,VLOOKUP(Data!S170,alternative_projection,3,TRUE),VLOOKUP(Data!S170,original_projection,3,TRUE))</f>
        <v>-0.02</v>
      </c>
      <c r="U182" s="30">
        <f>IF(U$13&lt;=alternative_projection_initial_period,VLOOKUP(Data!T170,alternative_projection,3,TRUE),VLOOKUP(Data!T170,original_projection,3,TRUE))</f>
        <v>0.04</v>
      </c>
      <c r="V182" s="30">
        <f>IF(V$13&lt;=alternative_projection_initial_period,VLOOKUP(Data!U170,alternative_projection,3,TRUE),VLOOKUP(Data!U170,original_projection,3,TRUE))</f>
        <v>0.04</v>
      </c>
      <c r="X182">
        <f t="shared" si="150"/>
        <v>168</v>
      </c>
      <c r="Z182" s="31">
        <f t="shared" si="181"/>
        <v>2500000</v>
      </c>
      <c r="AA182" s="28">
        <f t="shared" ref="AA182:AT182" si="190">Z182*(1+C182)*(1-$AA$9)</f>
        <v>2510625.5896537751</v>
      </c>
      <c r="AB182" s="28">
        <f t="shared" si="190"/>
        <v>2372984.7911244668</v>
      </c>
      <c r="AC182" s="28">
        <f t="shared" si="190"/>
        <v>2383070.5361825218</v>
      </c>
      <c r="AD182" s="28">
        <f t="shared" si="190"/>
        <v>2252422.7275632117</v>
      </c>
      <c r="AE182" s="28">
        <f t="shared" si="190"/>
        <v>2128937.4639201704</v>
      </c>
      <c r="AF182" s="28">
        <f t="shared" si="190"/>
        <v>2137985.950276236</v>
      </c>
      <c r="AG182" s="28">
        <f t="shared" si="190"/>
        <v>2062873.9577812105</v>
      </c>
      <c r="AH182" s="28">
        <f t="shared" si="190"/>
        <v>1990400.8092953532</v>
      </c>
      <c r="AI182" s="28">
        <f t="shared" si="190"/>
        <v>1998860.482193799</v>
      </c>
      <c r="AJ182" s="28">
        <f t="shared" si="190"/>
        <v>1948316.225088628</v>
      </c>
      <c r="AK182" s="28">
        <f t="shared" si="190"/>
        <v>1918232.380958884</v>
      </c>
      <c r="AL182" s="28">
        <f t="shared" si="190"/>
        <v>1964157.5822115208</v>
      </c>
      <c r="AM182" s="28">
        <f t="shared" si="190"/>
        <v>2011182.2978561735</v>
      </c>
      <c r="AN182" s="28">
        <f t="shared" si="190"/>
        <v>2059332.8518253511</v>
      </c>
      <c r="AO182" s="28">
        <f t="shared" si="190"/>
        <v>1986984.1099212801</v>
      </c>
      <c r="AP182" s="28">
        <f t="shared" si="190"/>
        <v>2034555.3249835088</v>
      </c>
      <c r="AQ182" s="28">
        <f t="shared" si="190"/>
        <v>1983108.4689589217</v>
      </c>
      <c r="AR182" s="28">
        <f t="shared" si="190"/>
        <v>1913437.6517030746</v>
      </c>
      <c r="AS182" s="28">
        <f t="shared" si="190"/>
        <v>1959248.0603434029</v>
      </c>
      <c r="AT182" s="28">
        <f t="shared" si="190"/>
        <v>2006155.235077952</v>
      </c>
      <c r="AU182" s="19"/>
      <c r="AV182" s="27">
        <f t="shared" si="148"/>
        <v>39</v>
      </c>
      <c r="AW182" s="19"/>
      <c r="AX182" s="46">
        <f t="shared" si="183"/>
        <v>314530.52264674642</v>
      </c>
    </row>
    <row r="183" spans="1:50" x14ac:dyDescent="0.2">
      <c r="A183">
        <f t="shared" si="149"/>
        <v>169</v>
      </c>
      <c r="C183" s="30">
        <f>IF(C$13&lt;=alternative_projection_initial_period,VLOOKUP(Data!B171,alternative_projection,3,TRUE),VLOOKUP(Data!B171,original_projection,3,TRUE))</f>
        <v>0.1</v>
      </c>
      <c r="D183" s="30">
        <f>IF(D$13&lt;=alternative_projection_initial_period,VLOOKUP(Data!C171,alternative_projection,3,TRUE),VLOOKUP(Data!C171,original_projection,3,TRUE))</f>
        <v>-0.04</v>
      </c>
      <c r="E183" s="30">
        <f>IF(E$13&lt;=alternative_projection_initial_period,VLOOKUP(Data!D171,alternative_projection,3,TRUE),VLOOKUP(Data!D171,original_projection,3,TRUE))</f>
        <v>0</v>
      </c>
      <c r="F183" s="30">
        <f>IF(F$13&lt;=alternative_projection_initial_period,VLOOKUP(Data!E171,alternative_projection,3,TRUE),VLOOKUP(Data!E171,original_projection,3,TRUE))</f>
        <v>0.1</v>
      </c>
      <c r="G183" s="30">
        <f>IF(G$13&lt;=alternative_projection_initial_period,VLOOKUP(Data!F171,alternative_projection,3,TRUE),VLOOKUP(Data!F171,original_projection,3,TRUE))</f>
        <v>0.02</v>
      </c>
      <c r="H183" s="30">
        <f>IF(H$13&lt;=alternative_projection_initial_period,VLOOKUP(Data!G171,alternative_projection,3,TRUE),VLOOKUP(Data!G171,original_projection,3,TRUE))</f>
        <v>-0.02</v>
      </c>
      <c r="I183" s="30">
        <f>IF(I$13&lt;=alternative_projection_initial_period,VLOOKUP(Data!H171,alternative_projection,3,TRUE),VLOOKUP(Data!H171,original_projection,3,TRUE))</f>
        <v>0.04</v>
      </c>
      <c r="J183" s="30">
        <f>IF(J$13&lt;=alternative_projection_initial_period,VLOOKUP(Data!I171,alternative_projection,3,TRUE),VLOOKUP(Data!I171,original_projection,3,TRUE))</f>
        <v>0.02</v>
      </c>
      <c r="K183" s="30">
        <f>IF(K$13&lt;=alternative_projection_initial_period,VLOOKUP(Data!J171,alternative_projection,3,TRUE),VLOOKUP(Data!J171,original_projection,3,TRUE))</f>
        <v>0</v>
      </c>
      <c r="L183" s="30">
        <f>IF(L$13&lt;=alternative_projection_initial_period,VLOOKUP(Data!K171,alternative_projection,3,TRUE),VLOOKUP(Data!K171,original_projection,3,TRUE))</f>
        <v>0</v>
      </c>
      <c r="M183" s="30">
        <f>IF(M$13&lt;=alternative_projection_initial_period,VLOOKUP(Data!L171,alternative_projection,3,TRUE),VLOOKUP(Data!L171,original_projection,3,TRUE))</f>
        <v>0.02</v>
      </c>
      <c r="N183" s="30">
        <f>IF(N$13&lt;=alternative_projection_initial_period,VLOOKUP(Data!M171,alternative_projection,3,TRUE),VLOOKUP(Data!M171,original_projection,3,TRUE))</f>
        <v>-0.02</v>
      </c>
      <c r="O183" s="30">
        <f>IF(O$13&lt;=alternative_projection_initial_period,VLOOKUP(Data!N171,alternative_projection,3,TRUE),VLOOKUP(Data!N171,original_projection,3,TRUE))</f>
        <v>0.02</v>
      </c>
      <c r="P183" s="30">
        <f>IF(P$13&lt;=alternative_projection_initial_period,VLOOKUP(Data!O171,alternative_projection,3,TRUE),VLOOKUP(Data!O171,original_projection,3,TRUE))</f>
        <v>-0.02</v>
      </c>
      <c r="Q183" s="30">
        <f>IF(Q$13&lt;=alternative_projection_initial_period,VLOOKUP(Data!P171,alternative_projection,3,TRUE),VLOOKUP(Data!P171,original_projection,3,TRUE))</f>
        <v>-0.02</v>
      </c>
      <c r="R183" s="30">
        <f>IF(R$13&lt;=alternative_projection_initial_period,VLOOKUP(Data!Q171,alternative_projection,3,TRUE),VLOOKUP(Data!Q171,original_projection,3,TRUE))</f>
        <v>0</v>
      </c>
      <c r="S183" s="30">
        <f>IF(S$13&lt;=alternative_projection_initial_period,VLOOKUP(Data!R171,alternative_projection,3,TRUE),VLOOKUP(Data!R171,original_projection,3,TRUE))</f>
        <v>-0.01</v>
      </c>
      <c r="T183" s="30">
        <f>IF(T$13&lt;=alternative_projection_initial_period,VLOOKUP(Data!S171,alternative_projection,3,TRUE),VLOOKUP(Data!S171,original_projection,3,TRUE))</f>
        <v>0.04</v>
      </c>
      <c r="U183" s="30">
        <f>IF(U$13&lt;=alternative_projection_initial_period,VLOOKUP(Data!T171,alternative_projection,3,TRUE),VLOOKUP(Data!T171,original_projection,3,TRUE))</f>
        <v>-0.01</v>
      </c>
      <c r="V183" s="30">
        <f>IF(V$13&lt;=alternative_projection_initial_period,VLOOKUP(Data!U171,alternative_projection,3,TRUE),VLOOKUP(Data!U171,original_projection,3,TRUE))</f>
        <v>0</v>
      </c>
      <c r="X183">
        <f t="shared" si="150"/>
        <v>169</v>
      </c>
      <c r="Z183" s="31">
        <f t="shared" si="181"/>
        <v>2500000</v>
      </c>
      <c r="AA183" s="28">
        <f t="shared" ref="AA183:AT183" si="191">Z183*(1+C183)*(1-$AA$9)</f>
        <v>2707537.4006070122</v>
      </c>
      <c r="AB183" s="28">
        <f t="shared" si="191"/>
        <v>2559101.2453303072</v>
      </c>
      <c r="AC183" s="28">
        <f t="shared" si="191"/>
        <v>2519586.3031533775</v>
      </c>
      <c r="AD183" s="28">
        <f t="shared" si="191"/>
        <v>2728749.6599379713</v>
      </c>
      <c r="AE183" s="28">
        <f t="shared" si="191"/>
        <v>2740347.4895997229</v>
      </c>
      <c r="AF183" s="28">
        <f t="shared" si="191"/>
        <v>2644073.2554093711</v>
      </c>
      <c r="AG183" s="28">
        <f t="shared" si="191"/>
        <v>2707376.1156815398</v>
      </c>
      <c r="AH183" s="28">
        <f t="shared" si="191"/>
        <v>2718883.1027390049</v>
      </c>
      <c r="AI183" s="28">
        <f t="shared" si="191"/>
        <v>2676900.9776524706</v>
      </c>
      <c r="AJ183" s="28">
        <f t="shared" si="191"/>
        <v>2635567.0962601965</v>
      </c>
      <c r="AK183" s="28">
        <f t="shared" si="191"/>
        <v>2646768.8780481373</v>
      </c>
      <c r="AL183" s="28">
        <f t="shared" si="191"/>
        <v>2553782.2594605209</v>
      </c>
      <c r="AM183" s="28">
        <f t="shared" si="191"/>
        <v>2564636.4364021681</v>
      </c>
      <c r="AN183" s="28">
        <f t="shared" si="191"/>
        <v>2474535.3051301786</v>
      </c>
      <c r="AO183" s="28">
        <f t="shared" si="191"/>
        <v>2387599.6181844347</v>
      </c>
      <c r="AP183" s="28">
        <f t="shared" si="191"/>
        <v>2350732.8232397744</v>
      </c>
      <c r="AQ183" s="28">
        <f t="shared" si="191"/>
        <v>2291290.9335922329</v>
      </c>
      <c r="AR183" s="28">
        <f t="shared" si="191"/>
        <v>2346147.6852027774</v>
      </c>
      <c r="AS183" s="28">
        <f t="shared" si="191"/>
        <v>2286821.7378122713</v>
      </c>
      <c r="AT183" s="28">
        <f t="shared" si="191"/>
        <v>2251511.0485992176</v>
      </c>
      <c r="AU183" s="19"/>
      <c r="AV183" s="27">
        <f t="shared" si="148"/>
        <v>113</v>
      </c>
      <c r="AW183" s="19"/>
      <c r="AX183" s="46">
        <f t="shared" si="183"/>
        <v>383818.25721946609</v>
      </c>
    </row>
    <row r="184" spans="1:50" x14ac:dyDescent="0.2">
      <c r="A184">
        <f t="shared" si="149"/>
        <v>170</v>
      </c>
      <c r="C184" s="30">
        <f>IF(C$13&lt;=alternative_projection_initial_period,VLOOKUP(Data!B172,alternative_projection,3,TRUE),VLOOKUP(Data!B172,original_projection,3,TRUE))</f>
        <v>0.02</v>
      </c>
      <c r="D184" s="30">
        <f>IF(D$13&lt;=alternative_projection_initial_period,VLOOKUP(Data!C172,alternative_projection,3,TRUE),VLOOKUP(Data!C172,original_projection,3,TRUE))</f>
        <v>0.04</v>
      </c>
      <c r="E184" s="30">
        <f>IF(E$13&lt;=alternative_projection_initial_period,VLOOKUP(Data!D172,alternative_projection,3,TRUE),VLOOKUP(Data!D172,original_projection,3,TRUE))</f>
        <v>0.1</v>
      </c>
      <c r="F184" s="30">
        <f>IF(F$13&lt;=alternative_projection_initial_period,VLOOKUP(Data!E172,alternative_projection,3,TRUE),VLOOKUP(Data!E172,original_projection,3,TRUE))</f>
        <v>0.02</v>
      </c>
      <c r="G184" s="30">
        <f>IF(G$13&lt;=alternative_projection_initial_period,VLOOKUP(Data!F172,alternative_projection,3,TRUE),VLOOKUP(Data!F172,original_projection,3,TRUE))</f>
        <v>0.04</v>
      </c>
      <c r="H184" s="30">
        <f>IF(H$13&lt;=alternative_projection_initial_period,VLOOKUP(Data!G172,alternative_projection,3,TRUE),VLOOKUP(Data!G172,original_projection,3,TRUE))</f>
        <v>0.02</v>
      </c>
      <c r="I184" s="30">
        <f>IF(I$13&lt;=alternative_projection_initial_period,VLOOKUP(Data!H172,alternative_projection,3,TRUE),VLOOKUP(Data!H172,original_projection,3,TRUE))</f>
        <v>0.04</v>
      </c>
      <c r="J184" s="30">
        <f>IF(J$13&lt;=alternative_projection_initial_period,VLOOKUP(Data!I172,alternative_projection,3,TRUE),VLOOKUP(Data!I172,original_projection,3,TRUE))</f>
        <v>0.02</v>
      </c>
      <c r="K184" s="30">
        <f>IF(K$13&lt;=alternative_projection_initial_period,VLOOKUP(Data!J172,alternative_projection,3,TRUE),VLOOKUP(Data!J172,original_projection,3,TRUE))</f>
        <v>-0.01</v>
      </c>
      <c r="L184" s="30">
        <f>IF(L$13&lt;=alternative_projection_initial_period,VLOOKUP(Data!K172,alternative_projection,3,TRUE),VLOOKUP(Data!K172,original_projection,3,TRUE))</f>
        <v>-0.01</v>
      </c>
      <c r="M184" s="30">
        <f>IF(M$13&lt;=alternative_projection_initial_period,VLOOKUP(Data!L172,alternative_projection,3,TRUE),VLOOKUP(Data!L172,original_projection,3,TRUE))</f>
        <v>0.04</v>
      </c>
      <c r="N184" s="30">
        <f>IF(N$13&lt;=alternative_projection_initial_period,VLOOKUP(Data!M172,alternative_projection,3,TRUE),VLOOKUP(Data!M172,original_projection,3,TRUE))</f>
        <v>-0.01</v>
      </c>
      <c r="O184" s="30">
        <f>IF(O$13&lt;=alternative_projection_initial_period,VLOOKUP(Data!N172,alternative_projection,3,TRUE),VLOOKUP(Data!N172,original_projection,3,TRUE))</f>
        <v>0</v>
      </c>
      <c r="P184" s="30">
        <f>IF(P$13&lt;=alternative_projection_initial_period,VLOOKUP(Data!O172,alternative_projection,3,TRUE),VLOOKUP(Data!O172,original_projection,3,TRUE))</f>
        <v>0</v>
      </c>
      <c r="Q184" s="30">
        <f>IF(Q$13&lt;=alternative_projection_initial_period,VLOOKUP(Data!P172,alternative_projection,3,TRUE),VLOOKUP(Data!P172,original_projection,3,TRUE))</f>
        <v>-0.02</v>
      </c>
      <c r="R184" s="30">
        <f>IF(R$13&lt;=alternative_projection_initial_period,VLOOKUP(Data!Q172,alternative_projection,3,TRUE),VLOOKUP(Data!Q172,original_projection,3,TRUE))</f>
        <v>0.02</v>
      </c>
      <c r="S184" s="30">
        <f>IF(S$13&lt;=alternative_projection_initial_period,VLOOKUP(Data!R172,alternative_projection,3,TRUE),VLOOKUP(Data!R172,original_projection,3,TRUE))</f>
        <v>0.02</v>
      </c>
      <c r="T184" s="30">
        <f>IF(T$13&lt;=alternative_projection_initial_period,VLOOKUP(Data!S172,alternative_projection,3,TRUE),VLOOKUP(Data!S172,original_projection,3,TRUE))</f>
        <v>0.04</v>
      </c>
      <c r="U184" s="30">
        <f>IF(U$13&lt;=alternative_projection_initial_period,VLOOKUP(Data!T172,alternative_projection,3,TRUE),VLOOKUP(Data!T172,original_projection,3,TRUE))</f>
        <v>0</v>
      </c>
      <c r="V184" s="30">
        <f>IF(V$13&lt;=alternative_projection_initial_period,VLOOKUP(Data!U172,alternative_projection,3,TRUE),VLOOKUP(Data!U172,original_projection,3,TRUE))</f>
        <v>-0.01</v>
      </c>
      <c r="X184">
        <f t="shared" si="150"/>
        <v>170</v>
      </c>
      <c r="Z184" s="31">
        <f t="shared" si="181"/>
        <v>2500000</v>
      </c>
      <c r="AA184" s="28">
        <f t="shared" ref="AA184:AT184" si="192">Z184*(1+C184)*(1-$AA$9)</f>
        <v>2510625.5896537751</v>
      </c>
      <c r="AB184" s="28">
        <f t="shared" si="192"/>
        <v>2570733.5237181731</v>
      </c>
      <c r="AC184" s="28">
        <f t="shared" si="192"/>
        <v>2784142.8649844835</v>
      </c>
      <c r="AD184" s="28">
        <f t="shared" si="192"/>
        <v>2795976.1288328078</v>
      </c>
      <c r="AE184" s="28">
        <f t="shared" si="192"/>
        <v>2862915.7591345483</v>
      </c>
      <c r="AF184" s="28">
        <f t="shared" si="192"/>
        <v>2875083.8263625042</v>
      </c>
      <c r="AG184" s="28">
        <f t="shared" si="192"/>
        <v>2943917.4070352982</v>
      </c>
      <c r="AH184" s="28">
        <f t="shared" si="192"/>
        <v>2956429.7503720033</v>
      </c>
      <c r="AI184" s="28">
        <f t="shared" si="192"/>
        <v>2881671.8837038027</v>
      </c>
      <c r="AJ184" s="28">
        <f t="shared" si="192"/>
        <v>2808804.3845060542</v>
      </c>
      <c r="AK184" s="28">
        <f t="shared" si="192"/>
        <v>2876051.1414256962</v>
      </c>
      <c r="AL184" s="28">
        <f t="shared" si="192"/>
        <v>2803325.7713286821</v>
      </c>
      <c r="AM184" s="28">
        <f t="shared" si="192"/>
        <v>2760039.7716210573</v>
      </c>
      <c r="AN184" s="28">
        <f t="shared" si="192"/>
        <v>2717422.1486643092</v>
      </c>
      <c r="AO184" s="28">
        <f t="shared" si="192"/>
        <v>2621953.3304478386</v>
      </c>
      <c r="AP184" s="28">
        <f t="shared" si="192"/>
        <v>2633097.2505201139</v>
      </c>
      <c r="AQ184" s="28">
        <f t="shared" si="192"/>
        <v>2644288.5348811178</v>
      </c>
      <c r="AR184" s="28">
        <f t="shared" si="192"/>
        <v>2707596.5492488816</v>
      </c>
      <c r="AS184" s="28">
        <f t="shared" si="192"/>
        <v>2665788.6992166666</v>
      </c>
      <c r="AT184" s="28">
        <f t="shared" si="192"/>
        <v>2598380.1378880711</v>
      </c>
      <c r="AU184" s="19"/>
      <c r="AV184" s="27">
        <f t="shared" si="148"/>
        <v>175</v>
      </c>
      <c r="AW184" s="19"/>
      <c r="AX184" s="46">
        <f t="shared" si="183"/>
        <v>415754.99587062374</v>
      </c>
    </row>
    <row r="185" spans="1:50" x14ac:dyDescent="0.2">
      <c r="A185">
        <f t="shared" si="149"/>
        <v>171</v>
      </c>
      <c r="C185" s="30">
        <f>IF(C$13&lt;=alternative_projection_initial_period,VLOOKUP(Data!B173,alternative_projection,3,TRUE),VLOOKUP(Data!B173,original_projection,3,TRUE))</f>
        <v>-0.04</v>
      </c>
      <c r="D185" s="30">
        <f>IF(D$13&lt;=alternative_projection_initial_period,VLOOKUP(Data!C173,alternative_projection,3,TRUE),VLOOKUP(Data!C173,original_projection,3,TRUE))</f>
        <v>0</v>
      </c>
      <c r="E185" s="30">
        <f>IF(E$13&lt;=alternative_projection_initial_period,VLOOKUP(Data!D173,alternative_projection,3,TRUE),VLOOKUP(Data!D173,original_projection,3,TRUE))</f>
        <v>-0.04</v>
      </c>
      <c r="F185" s="30">
        <f>IF(F$13&lt;=alternative_projection_initial_period,VLOOKUP(Data!E173,alternative_projection,3,TRUE),VLOOKUP(Data!E173,original_projection,3,TRUE))</f>
        <v>0.04</v>
      </c>
      <c r="G185" s="30">
        <f>IF(G$13&lt;=alternative_projection_initial_period,VLOOKUP(Data!F173,alternative_projection,3,TRUE),VLOOKUP(Data!F173,original_projection,3,TRUE))</f>
        <v>0</v>
      </c>
      <c r="H185" s="30">
        <f>IF(H$13&lt;=alternative_projection_initial_period,VLOOKUP(Data!G173,alternative_projection,3,TRUE),VLOOKUP(Data!G173,original_projection,3,TRUE))</f>
        <v>-0.02</v>
      </c>
      <c r="I185" s="30">
        <f>IF(I$13&lt;=alternative_projection_initial_period,VLOOKUP(Data!H173,alternative_projection,3,TRUE),VLOOKUP(Data!H173,original_projection,3,TRUE))</f>
        <v>-0.02</v>
      </c>
      <c r="J185" s="30">
        <f>IF(J$13&lt;=alternative_projection_initial_period,VLOOKUP(Data!I173,alternative_projection,3,TRUE),VLOOKUP(Data!I173,original_projection,3,TRUE))</f>
        <v>-0.01</v>
      </c>
      <c r="K185" s="30">
        <f>IF(K$13&lt;=alternative_projection_initial_period,VLOOKUP(Data!J173,alternative_projection,3,TRUE),VLOOKUP(Data!J173,original_projection,3,TRUE))</f>
        <v>-0.02</v>
      </c>
      <c r="L185" s="30">
        <f>IF(L$13&lt;=alternative_projection_initial_period,VLOOKUP(Data!K173,alternative_projection,3,TRUE),VLOOKUP(Data!K173,original_projection,3,TRUE))</f>
        <v>-0.01</v>
      </c>
      <c r="M185" s="30">
        <f>IF(M$13&lt;=alternative_projection_initial_period,VLOOKUP(Data!L173,alternative_projection,3,TRUE),VLOOKUP(Data!L173,original_projection,3,TRUE))</f>
        <v>0</v>
      </c>
      <c r="N185" s="30">
        <f>IF(N$13&lt;=alternative_projection_initial_period,VLOOKUP(Data!M173,alternative_projection,3,TRUE),VLOOKUP(Data!M173,original_projection,3,TRUE))</f>
        <v>-0.01</v>
      </c>
      <c r="O185" s="30">
        <f>IF(O$13&lt;=alternative_projection_initial_period,VLOOKUP(Data!N173,alternative_projection,3,TRUE),VLOOKUP(Data!N173,original_projection,3,TRUE))</f>
        <v>0</v>
      </c>
      <c r="P185" s="30">
        <f>IF(P$13&lt;=alternative_projection_initial_period,VLOOKUP(Data!O173,alternative_projection,3,TRUE),VLOOKUP(Data!O173,original_projection,3,TRUE))</f>
        <v>-0.02</v>
      </c>
      <c r="Q185" s="30">
        <f>IF(Q$13&lt;=alternative_projection_initial_period,VLOOKUP(Data!P173,alternative_projection,3,TRUE),VLOOKUP(Data!P173,original_projection,3,TRUE))</f>
        <v>-0.01</v>
      </c>
      <c r="R185" s="30">
        <f>IF(R$13&lt;=alternative_projection_initial_period,VLOOKUP(Data!Q173,alternative_projection,3,TRUE),VLOOKUP(Data!Q173,original_projection,3,TRUE))</f>
        <v>0</v>
      </c>
      <c r="S185" s="30">
        <f>IF(S$13&lt;=alternative_projection_initial_period,VLOOKUP(Data!R173,alternative_projection,3,TRUE),VLOOKUP(Data!R173,original_projection,3,TRUE))</f>
        <v>0.02</v>
      </c>
      <c r="T185" s="30">
        <f>IF(T$13&lt;=alternative_projection_initial_period,VLOOKUP(Data!S173,alternative_projection,3,TRUE),VLOOKUP(Data!S173,original_projection,3,TRUE))</f>
        <v>0.02</v>
      </c>
      <c r="U185" s="30">
        <f>IF(U$13&lt;=alternative_projection_initial_period,VLOOKUP(Data!T173,alternative_projection,3,TRUE),VLOOKUP(Data!T173,original_projection,3,TRUE))</f>
        <v>0</v>
      </c>
      <c r="V185" s="30">
        <f>IF(V$13&lt;=alternative_projection_initial_period,VLOOKUP(Data!U173,alternative_projection,3,TRUE),VLOOKUP(Data!U173,original_projection,3,TRUE))</f>
        <v>-0.02</v>
      </c>
      <c r="X185">
        <f t="shared" si="150"/>
        <v>171</v>
      </c>
      <c r="Z185" s="31">
        <f t="shared" si="181"/>
        <v>2500000</v>
      </c>
      <c r="AA185" s="28">
        <f t="shared" ref="AA185:AT185" si="193">Z185*(1+C185)*(1-$AA$9)</f>
        <v>2362941.7314388473</v>
      </c>
      <c r="AB185" s="28">
        <f t="shared" si="193"/>
        <v>2326455.6775730071</v>
      </c>
      <c r="AC185" s="28">
        <f t="shared" si="193"/>
        <v>2198911.6827520388</v>
      </c>
      <c r="AD185" s="28">
        <f t="shared" si="193"/>
        <v>2251556.7442000587</v>
      </c>
      <c r="AE185" s="28">
        <f t="shared" si="193"/>
        <v>2216790.579822042</v>
      </c>
      <c r="AF185" s="28">
        <f t="shared" si="193"/>
        <v>2138910.013126492</v>
      </c>
      <c r="AG185" s="28">
        <f t="shared" si="193"/>
        <v>2063765.5563386753</v>
      </c>
      <c r="AH185" s="28">
        <f t="shared" si="193"/>
        <v>2011580.0747537406</v>
      </c>
      <c r="AI185" s="28">
        <f t="shared" si="193"/>
        <v>1940908.9894463166</v>
      </c>
      <c r="AJ185" s="28">
        <f t="shared" si="193"/>
        <v>1891830.1248360949</v>
      </c>
      <c r="AK185" s="28">
        <f t="shared" si="193"/>
        <v>1862618.4794868219</v>
      </c>
      <c r="AL185" s="28">
        <f t="shared" si="193"/>
        <v>1815519.3106580407</v>
      </c>
      <c r="AM185" s="28">
        <f t="shared" si="193"/>
        <v>1787485.9764112388</v>
      </c>
      <c r="AN185" s="28">
        <f t="shared" si="193"/>
        <v>1724687.7932763975</v>
      </c>
      <c r="AO185" s="28">
        <f t="shared" si="193"/>
        <v>1681076.4136798398</v>
      </c>
      <c r="AP185" s="28">
        <f t="shared" si="193"/>
        <v>1655119.0048423535</v>
      </c>
      <c r="AQ185" s="28">
        <f t="shared" si="193"/>
        <v>1662153.6509918014</v>
      </c>
      <c r="AR185" s="28">
        <f t="shared" si="193"/>
        <v>1669218.1960465866</v>
      </c>
      <c r="AS185" s="28">
        <f t="shared" si="193"/>
        <v>1643443.8892981461</v>
      </c>
      <c r="AT185" s="28">
        <f t="shared" si="193"/>
        <v>1585706.2109644746</v>
      </c>
      <c r="AU185" s="19"/>
      <c r="AV185" s="27">
        <f t="shared" si="148"/>
        <v>1</v>
      </c>
      <c r="AW185" s="19"/>
      <c r="AX185" s="46">
        <f t="shared" si="183"/>
        <v>290861.56246808311</v>
      </c>
    </row>
    <row r="186" spans="1:50" x14ac:dyDescent="0.2">
      <c r="A186">
        <f t="shared" si="149"/>
        <v>172</v>
      </c>
      <c r="C186" s="30">
        <f>IF(C$13&lt;=alternative_projection_initial_period,VLOOKUP(Data!B174,alternative_projection,3,TRUE),VLOOKUP(Data!B174,original_projection,3,TRUE))</f>
        <v>0.02</v>
      </c>
      <c r="D186" s="30">
        <f>IF(D$13&lt;=alternative_projection_initial_period,VLOOKUP(Data!C174,alternative_projection,3,TRUE),VLOOKUP(Data!C174,original_projection,3,TRUE))</f>
        <v>0</v>
      </c>
      <c r="E186" s="30">
        <f>IF(E$13&lt;=alternative_projection_initial_period,VLOOKUP(Data!D174,alternative_projection,3,TRUE),VLOOKUP(Data!D174,original_projection,3,TRUE))</f>
        <v>0.1</v>
      </c>
      <c r="F186" s="30">
        <f>IF(F$13&lt;=alternative_projection_initial_period,VLOOKUP(Data!E174,alternative_projection,3,TRUE),VLOOKUP(Data!E174,original_projection,3,TRUE))</f>
        <v>-0.04</v>
      </c>
      <c r="G186" s="30">
        <f>IF(G$13&lt;=alternative_projection_initial_period,VLOOKUP(Data!F174,alternative_projection,3,TRUE),VLOOKUP(Data!F174,original_projection,3,TRUE))</f>
        <v>0.02</v>
      </c>
      <c r="H186" s="30">
        <f>IF(H$13&lt;=alternative_projection_initial_period,VLOOKUP(Data!G174,alternative_projection,3,TRUE),VLOOKUP(Data!G174,original_projection,3,TRUE))</f>
        <v>0.02</v>
      </c>
      <c r="I186" s="30">
        <f>IF(I$13&lt;=alternative_projection_initial_period,VLOOKUP(Data!H174,alternative_projection,3,TRUE),VLOOKUP(Data!H174,original_projection,3,TRUE))</f>
        <v>0.02</v>
      </c>
      <c r="J186" s="30">
        <f>IF(J$13&lt;=alternative_projection_initial_period,VLOOKUP(Data!I174,alternative_projection,3,TRUE),VLOOKUP(Data!I174,original_projection,3,TRUE))</f>
        <v>0.04</v>
      </c>
      <c r="K186" s="30">
        <f>IF(K$13&lt;=alternative_projection_initial_period,VLOOKUP(Data!J174,alternative_projection,3,TRUE),VLOOKUP(Data!J174,original_projection,3,TRUE))</f>
        <v>-0.02</v>
      </c>
      <c r="L186" s="30">
        <f>IF(L$13&lt;=alternative_projection_initial_period,VLOOKUP(Data!K174,alternative_projection,3,TRUE),VLOOKUP(Data!K174,original_projection,3,TRUE))</f>
        <v>0.02</v>
      </c>
      <c r="M186" s="30">
        <f>IF(M$13&lt;=alternative_projection_initial_period,VLOOKUP(Data!L174,alternative_projection,3,TRUE),VLOOKUP(Data!L174,original_projection,3,TRUE))</f>
        <v>-0.01</v>
      </c>
      <c r="N186" s="30">
        <f>IF(N$13&lt;=alternative_projection_initial_period,VLOOKUP(Data!M174,alternative_projection,3,TRUE),VLOOKUP(Data!M174,original_projection,3,TRUE))</f>
        <v>0</v>
      </c>
      <c r="O186" s="30">
        <f>IF(O$13&lt;=alternative_projection_initial_period,VLOOKUP(Data!N174,alternative_projection,3,TRUE),VLOOKUP(Data!N174,original_projection,3,TRUE))</f>
        <v>-0.01</v>
      </c>
      <c r="P186" s="30">
        <f>IF(P$13&lt;=alternative_projection_initial_period,VLOOKUP(Data!O174,alternative_projection,3,TRUE),VLOOKUP(Data!O174,original_projection,3,TRUE))</f>
        <v>-0.02</v>
      </c>
      <c r="Q186" s="30">
        <f>IF(Q$13&lt;=alternative_projection_initial_period,VLOOKUP(Data!P174,alternative_projection,3,TRUE),VLOOKUP(Data!P174,original_projection,3,TRUE))</f>
        <v>-0.02</v>
      </c>
      <c r="R186" s="30">
        <f>IF(R$13&lt;=alternative_projection_initial_period,VLOOKUP(Data!Q174,alternative_projection,3,TRUE),VLOOKUP(Data!Q174,original_projection,3,TRUE))</f>
        <v>-0.01</v>
      </c>
      <c r="S186" s="30">
        <f>IF(S$13&lt;=alternative_projection_initial_period,VLOOKUP(Data!R174,alternative_projection,3,TRUE),VLOOKUP(Data!R174,original_projection,3,TRUE))</f>
        <v>0</v>
      </c>
      <c r="T186" s="30">
        <f>IF(T$13&lt;=alternative_projection_initial_period,VLOOKUP(Data!S174,alternative_projection,3,TRUE),VLOOKUP(Data!S174,original_projection,3,TRUE))</f>
        <v>0.04</v>
      </c>
      <c r="U186" s="30">
        <f>IF(U$13&lt;=alternative_projection_initial_period,VLOOKUP(Data!T174,alternative_projection,3,TRUE),VLOOKUP(Data!T174,original_projection,3,TRUE))</f>
        <v>0.02</v>
      </c>
      <c r="V186" s="30">
        <f>IF(V$13&lt;=alternative_projection_initial_period,VLOOKUP(Data!U174,alternative_projection,3,TRUE),VLOOKUP(Data!U174,original_projection,3,TRUE))</f>
        <v>0.04</v>
      </c>
      <c r="X186">
        <f t="shared" si="150"/>
        <v>172</v>
      </c>
      <c r="Z186" s="31">
        <f t="shared" si="181"/>
        <v>2500000</v>
      </c>
      <c r="AA186" s="28">
        <f t="shared" ref="AA186:AT186" si="194">Z186*(1+C186)*(1-$AA$9)</f>
        <v>2510625.5896537751</v>
      </c>
      <c r="AB186" s="28">
        <f t="shared" si="194"/>
        <v>2471859.1574213202</v>
      </c>
      <c r="AC186" s="28">
        <f t="shared" si="194"/>
        <v>2677060.4471004647</v>
      </c>
      <c r="AD186" s="28">
        <f t="shared" si="194"/>
        <v>2530295.1392152105</v>
      </c>
      <c r="AE186" s="28">
        <f t="shared" si="194"/>
        <v>2541049.4903561077</v>
      </c>
      <c r="AF186" s="28">
        <f t="shared" si="194"/>
        <v>2551849.5500258915</v>
      </c>
      <c r="AG186" s="28">
        <f t="shared" si="194"/>
        <v>2562695.5124965897</v>
      </c>
      <c r="AH186" s="28">
        <f t="shared" si="194"/>
        <v>2624050.0742946775</v>
      </c>
      <c r="AI186" s="28">
        <f t="shared" si="194"/>
        <v>2531861.6155905747</v>
      </c>
      <c r="AJ186" s="28">
        <f t="shared" si="194"/>
        <v>2542622.6246255389</v>
      </c>
      <c r="AK186" s="28">
        <f t="shared" si="194"/>
        <v>2478328.5066491561</v>
      </c>
      <c r="AL186" s="28">
        <f t="shared" si="194"/>
        <v>2440060.7719065873</v>
      </c>
      <c r="AM186" s="28">
        <f t="shared" si="194"/>
        <v>2378360.0878887963</v>
      </c>
      <c r="AN186" s="28">
        <f t="shared" si="194"/>
        <v>2294803.2408249085</v>
      </c>
      <c r="AO186" s="28">
        <f t="shared" si="194"/>
        <v>2214181.9234677339</v>
      </c>
      <c r="AP186" s="28">
        <f t="shared" si="194"/>
        <v>2158192.9330332703</v>
      </c>
      <c r="AQ186" s="28">
        <f t="shared" si="194"/>
        <v>2124868.3941503</v>
      </c>
      <c r="AR186" s="28">
        <f t="shared" si="194"/>
        <v>2175740.7543530501</v>
      </c>
      <c r="AS186" s="28">
        <f t="shared" si="194"/>
        <v>2184988.1657325504</v>
      </c>
      <c r="AT186" s="28">
        <f t="shared" si="194"/>
        <v>2237299.8784541008</v>
      </c>
      <c r="AU186" s="19"/>
      <c r="AV186" s="27">
        <f t="shared" si="148"/>
        <v>106</v>
      </c>
      <c r="AW186" s="19"/>
      <c r="AX186" s="46">
        <f t="shared" si="183"/>
        <v>364464.43720836734</v>
      </c>
    </row>
    <row r="187" spans="1:50" x14ac:dyDescent="0.2">
      <c r="A187">
        <f t="shared" si="149"/>
        <v>173</v>
      </c>
      <c r="C187" s="30">
        <f>IF(C$13&lt;=alternative_projection_initial_period,VLOOKUP(Data!B175,alternative_projection,3,TRUE),VLOOKUP(Data!B175,original_projection,3,TRUE))</f>
        <v>0.02</v>
      </c>
      <c r="D187" s="30">
        <f>IF(D$13&lt;=alternative_projection_initial_period,VLOOKUP(Data!C175,alternative_projection,3,TRUE),VLOOKUP(Data!C175,original_projection,3,TRUE))</f>
        <v>-0.04</v>
      </c>
      <c r="E187" s="30">
        <f>IF(E$13&lt;=alternative_projection_initial_period,VLOOKUP(Data!D175,alternative_projection,3,TRUE),VLOOKUP(Data!D175,original_projection,3,TRUE))</f>
        <v>0.02</v>
      </c>
      <c r="F187" s="30">
        <f>IF(F$13&lt;=alternative_projection_initial_period,VLOOKUP(Data!E175,alternative_projection,3,TRUE),VLOOKUP(Data!E175,original_projection,3,TRUE))</f>
        <v>0.1</v>
      </c>
      <c r="G187" s="30">
        <f>IF(G$13&lt;=alternative_projection_initial_period,VLOOKUP(Data!F175,alternative_projection,3,TRUE),VLOOKUP(Data!F175,original_projection,3,TRUE))</f>
        <v>0.04</v>
      </c>
      <c r="H187" s="30">
        <f>IF(H$13&lt;=alternative_projection_initial_period,VLOOKUP(Data!G175,alternative_projection,3,TRUE),VLOOKUP(Data!G175,original_projection,3,TRUE))</f>
        <v>0</v>
      </c>
      <c r="I187" s="30">
        <f>IF(I$13&lt;=alternative_projection_initial_period,VLOOKUP(Data!H175,alternative_projection,3,TRUE),VLOOKUP(Data!H175,original_projection,3,TRUE))</f>
        <v>0.04</v>
      </c>
      <c r="J187" s="30">
        <f>IF(J$13&lt;=alternative_projection_initial_period,VLOOKUP(Data!I175,alternative_projection,3,TRUE),VLOOKUP(Data!I175,original_projection,3,TRUE))</f>
        <v>0.02</v>
      </c>
      <c r="K187" s="30">
        <f>IF(K$13&lt;=alternative_projection_initial_period,VLOOKUP(Data!J175,alternative_projection,3,TRUE),VLOOKUP(Data!J175,original_projection,3,TRUE))</f>
        <v>0.04</v>
      </c>
      <c r="L187" s="30">
        <f>IF(L$13&lt;=alternative_projection_initial_period,VLOOKUP(Data!K175,alternative_projection,3,TRUE),VLOOKUP(Data!K175,original_projection,3,TRUE))</f>
        <v>0.02</v>
      </c>
      <c r="M187" s="30">
        <f>IF(M$13&lt;=alternative_projection_initial_period,VLOOKUP(Data!L175,alternative_projection,3,TRUE),VLOOKUP(Data!L175,original_projection,3,TRUE))</f>
        <v>0.02</v>
      </c>
      <c r="N187" s="30">
        <f>IF(N$13&lt;=alternative_projection_initial_period,VLOOKUP(Data!M175,alternative_projection,3,TRUE),VLOOKUP(Data!M175,original_projection,3,TRUE))</f>
        <v>0.02</v>
      </c>
      <c r="O187" s="30">
        <f>IF(O$13&lt;=alternative_projection_initial_period,VLOOKUP(Data!N175,alternative_projection,3,TRUE),VLOOKUP(Data!N175,original_projection,3,TRUE))</f>
        <v>0.04</v>
      </c>
      <c r="P187" s="30">
        <f>IF(P$13&lt;=alternative_projection_initial_period,VLOOKUP(Data!O175,alternative_projection,3,TRUE),VLOOKUP(Data!O175,original_projection,3,TRUE))</f>
        <v>0.02</v>
      </c>
      <c r="Q187" s="30">
        <f>IF(Q$13&lt;=alternative_projection_initial_period,VLOOKUP(Data!P175,alternative_projection,3,TRUE),VLOOKUP(Data!P175,original_projection,3,TRUE))</f>
        <v>-0.01</v>
      </c>
      <c r="R187" s="30">
        <f>IF(R$13&lt;=alternative_projection_initial_period,VLOOKUP(Data!Q175,alternative_projection,3,TRUE),VLOOKUP(Data!Q175,original_projection,3,TRUE))</f>
        <v>-0.02</v>
      </c>
      <c r="S187" s="30">
        <f>IF(S$13&lt;=alternative_projection_initial_period,VLOOKUP(Data!R175,alternative_projection,3,TRUE),VLOOKUP(Data!R175,original_projection,3,TRUE))</f>
        <v>-0.01</v>
      </c>
      <c r="T187" s="30">
        <f>IF(T$13&lt;=alternative_projection_initial_period,VLOOKUP(Data!S175,alternative_projection,3,TRUE),VLOOKUP(Data!S175,original_projection,3,TRUE))</f>
        <v>0</v>
      </c>
      <c r="U187" s="30">
        <f>IF(U$13&lt;=alternative_projection_initial_period,VLOOKUP(Data!T175,alternative_projection,3,TRUE),VLOOKUP(Data!T175,original_projection,3,TRUE))</f>
        <v>0.02</v>
      </c>
      <c r="V187" s="30">
        <f>IF(V$13&lt;=alternative_projection_initial_period,VLOOKUP(Data!U175,alternative_projection,3,TRUE),VLOOKUP(Data!U175,original_projection,3,TRUE))</f>
        <v>-0.02</v>
      </c>
      <c r="X187">
        <f t="shared" si="150"/>
        <v>173</v>
      </c>
      <c r="Z187" s="31">
        <f t="shared" si="181"/>
        <v>2500000</v>
      </c>
      <c r="AA187" s="28">
        <f t="shared" ref="AA187:AT187" si="195">Z187*(1+C187)*(1-$AA$9)</f>
        <v>2510625.5896537751</v>
      </c>
      <c r="AB187" s="28">
        <f t="shared" si="195"/>
        <v>2372984.7911244668</v>
      </c>
      <c r="AC187" s="28">
        <f t="shared" si="195"/>
        <v>2383070.5361825218</v>
      </c>
      <c r="AD187" s="28">
        <f t="shared" si="195"/>
        <v>2580901.0419995137</v>
      </c>
      <c r="AE187" s="28">
        <f t="shared" si="195"/>
        <v>2642691.4699703511</v>
      </c>
      <c r="AF187" s="28">
        <f t="shared" si="195"/>
        <v>2601885.8157126722</v>
      </c>
      <c r="AG187" s="28">
        <f t="shared" si="195"/>
        <v>2664178.6489007208</v>
      </c>
      <c r="AH187" s="28">
        <f t="shared" si="195"/>
        <v>2675502.0365357483</v>
      </c>
      <c r="AI187" s="28">
        <f t="shared" si="195"/>
        <v>2739557.3463613088</v>
      </c>
      <c r="AJ187" s="28">
        <f t="shared" si="195"/>
        <v>2751201.1112394771</v>
      </c>
      <c r="AK187" s="28">
        <f t="shared" si="195"/>
        <v>2762894.3648646935</v>
      </c>
      <c r="AL187" s="28">
        <f t="shared" si="195"/>
        <v>2774637.3175758058</v>
      </c>
      <c r="AM187" s="28">
        <f t="shared" si="195"/>
        <v>2841066.0664998791</v>
      </c>
      <c r="AN187" s="28">
        <f t="shared" si="195"/>
        <v>2853141.2673806367</v>
      </c>
      <c r="AO187" s="28">
        <f t="shared" si="195"/>
        <v>2780995.2086334117</v>
      </c>
      <c r="AP187" s="28">
        <f t="shared" si="195"/>
        <v>2683292.9336429769</v>
      </c>
      <c r="AQ187" s="28">
        <f t="shared" si="195"/>
        <v>2615441.7508642334</v>
      </c>
      <c r="AR187" s="28">
        <f t="shared" si="195"/>
        <v>2575056.8580269092</v>
      </c>
      <c r="AS187" s="28">
        <f t="shared" si="195"/>
        <v>2586001.4570303224</v>
      </c>
      <c r="AT187" s="28">
        <f t="shared" si="195"/>
        <v>2495149.7271545995</v>
      </c>
      <c r="AU187" s="19"/>
      <c r="AV187" s="27">
        <f t="shared" si="148"/>
        <v>168</v>
      </c>
      <c r="AW187" s="19"/>
      <c r="AX187" s="46">
        <f t="shared" si="183"/>
        <v>399674.62473063491</v>
      </c>
    </row>
    <row r="188" spans="1:50" x14ac:dyDescent="0.2">
      <c r="A188">
        <f t="shared" si="149"/>
        <v>174</v>
      </c>
      <c r="C188" s="30">
        <f>IF(C$13&lt;=alternative_projection_initial_period,VLOOKUP(Data!B176,alternative_projection,3,TRUE),VLOOKUP(Data!B176,original_projection,3,TRUE))</f>
        <v>0.04</v>
      </c>
      <c r="D188" s="30">
        <f>IF(D$13&lt;=alternative_projection_initial_period,VLOOKUP(Data!C176,alternative_projection,3,TRUE),VLOOKUP(Data!C176,original_projection,3,TRUE))</f>
        <v>0.04</v>
      </c>
      <c r="E188" s="30">
        <f>IF(E$13&lt;=alternative_projection_initial_period,VLOOKUP(Data!D176,alternative_projection,3,TRUE),VLOOKUP(Data!D176,original_projection,3,TRUE))</f>
        <v>0.1</v>
      </c>
      <c r="F188" s="30">
        <f>IF(F$13&lt;=alternative_projection_initial_period,VLOOKUP(Data!E176,alternative_projection,3,TRUE),VLOOKUP(Data!E176,original_projection,3,TRUE))</f>
        <v>0</v>
      </c>
      <c r="G188" s="30">
        <f>IF(G$13&lt;=alternative_projection_initial_period,VLOOKUP(Data!F176,alternative_projection,3,TRUE),VLOOKUP(Data!F176,original_projection,3,TRUE))</f>
        <v>0.02</v>
      </c>
      <c r="H188" s="30">
        <f>IF(H$13&lt;=alternative_projection_initial_period,VLOOKUP(Data!G176,alternative_projection,3,TRUE),VLOOKUP(Data!G176,original_projection,3,TRUE))</f>
        <v>0.02</v>
      </c>
      <c r="I188" s="30">
        <f>IF(I$13&lt;=alternative_projection_initial_period,VLOOKUP(Data!H176,alternative_projection,3,TRUE),VLOOKUP(Data!H176,original_projection,3,TRUE))</f>
        <v>0.02</v>
      </c>
      <c r="J188" s="30">
        <f>IF(J$13&lt;=alternative_projection_initial_period,VLOOKUP(Data!I176,alternative_projection,3,TRUE),VLOOKUP(Data!I176,original_projection,3,TRUE))</f>
        <v>0.04</v>
      </c>
      <c r="K188" s="30">
        <f>IF(K$13&lt;=alternative_projection_initial_period,VLOOKUP(Data!J176,alternative_projection,3,TRUE),VLOOKUP(Data!J176,original_projection,3,TRUE))</f>
        <v>0.04</v>
      </c>
      <c r="L188" s="30">
        <f>IF(L$13&lt;=alternative_projection_initial_period,VLOOKUP(Data!K176,alternative_projection,3,TRUE),VLOOKUP(Data!K176,original_projection,3,TRUE))</f>
        <v>-0.02</v>
      </c>
      <c r="M188" s="30">
        <f>IF(M$13&lt;=alternative_projection_initial_period,VLOOKUP(Data!L176,alternative_projection,3,TRUE),VLOOKUP(Data!L176,original_projection,3,TRUE))</f>
        <v>0.04</v>
      </c>
      <c r="N188" s="30">
        <f>IF(N$13&lt;=alternative_projection_initial_period,VLOOKUP(Data!M176,alternative_projection,3,TRUE),VLOOKUP(Data!M176,original_projection,3,TRUE))</f>
        <v>0.04</v>
      </c>
      <c r="O188" s="30">
        <f>IF(O$13&lt;=alternative_projection_initial_period,VLOOKUP(Data!N176,alternative_projection,3,TRUE),VLOOKUP(Data!N176,original_projection,3,TRUE))</f>
        <v>0.02</v>
      </c>
      <c r="P188" s="30">
        <f>IF(P$13&lt;=alternative_projection_initial_period,VLOOKUP(Data!O176,alternative_projection,3,TRUE),VLOOKUP(Data!O176,original_projection,3,TRUE))</f>
        <v>0.02</v>
      </c>
      <c r="Q188" s="30">
        <f>IF(Q$13&lt;=alternative_projection_initial_period,VLOOKUP(Data!P176,alternative_projection,3,TRUE),VLOOKUP(Data!P176,original_projection,3,TRUE))</f>
        <v>0.02</v>
      </c>
      <c r="R188" s="30">
        <f>IF(R$13&lt;=alternative_projection_initial_period,VLOOKUP(Data!Q176,alternative_projection,3,TRUE),VLOOKUP(Data!Q176,original_projection,3,TRUE))</f>
        <v>0.02</v>
      </c>
      <c r="S188" s="30">
        <f>IF(S$13&lt;=alternative_projection_initial_period,VLOOKUP(Data!R176,alternative_projection,3,TRUE),VLOOKUP(Data!R176,original_projection,3,TRUE))</f>
        <v>-0.02</v>
      </c>
      <c r="T188" s="30">
        <f>IF(T$13&lt;=alternative_projection_initial_period,VLOOKUP(Data!S176,alternative_projection,3,TRUE),VLOOKUP(Data!S176,original_projection,3,TRUE))</f>
        <v>-0.01</v>
      </c>
      <c r="U188" s="30">
        <f>IF(U$13&lt;=alternative_projection_initial_period,VLOOKUP(Data!T176,alternative_projection,3,TRUE),VLOOKUP(Data!T176,original_projection,3,TRUE))</f>
        <v>-0.01</v>
      </c>
      <c r="V188" s="30">
        <f>IF(V$13&lt;=alternative_projection_initial_period,VLOOKUP(Data!U176,alternative_projection,3,TRUE),VLOOKUP(Data!U176,original_projection,3,TRUE))</f>
        <v>-0.02</v>
      </c>
      <c r="X188">
        <f t="shared" si="150"/>
        <v>174</v>
      </c>
      <c r="Z188" s="31">
        <f t="shared" si="181"/>
        <v>2500000</v>
      </c>
      <c r="AA188" s="28">
        <f t="shared" ref="AA188:AT188" si="196">Z188*(1+C188)*(1-$AA$9)</f>
        <v>2559853.5423920844</v>
      </c>
      <c r="AB188" s="28">
        <f t="shared" si="196"/>
        <v>2621140.0633989214</v>
      </c>
      <c r="AC188" s="28">
        <f t="shared" si="196"/>
        <v>2838733.9015528061</v>
      </c>
      <c r="AD188" s="28">
        <f t="shared" si="196"/>
        <v>2794901.1668455591</v>
      </c>
      <c r="AE188" s="28">
        <f t="shared" si="196"/>
        <v>2806780.1560142622</v>
      </c>
      <c r="AF188" s="28">
        <f t="shared" si="196"/>
        <v>2818709.6336887288</v>
      </c>
      <c r="AG188" s="28">
        <f t="shared" si="196"/>
        <v>2830689.8144570165</v>
      </c>
      <c r="AH188" s="28">
        <f t="shared" si="196"/>
        <v>2898460.5395803945</v>
      </c>
      <c r="AI188" s="28">
        <f t="shared" si="196"/>
        <v>2967853.7918914179</v>
      </c>
      <c r="AJ188" s="28">
        <f t="shared" si="196"/>
        <v>2863586.7775482791</v>
      </c>
      <c r="AK188" s="28">
        <f t="shared" si="196"/>
        <v>2932145.1025816388</v>
      </c>
      <c r="AL188" s="28">
        <f t="shared" si="196"/>
        <v>3002344.811060484</v>
      </c>
      <c r="AM188" s="28">
        <f t="shared" si="196"/>
        <v>3015105.4846450719</v>
      </c>
      <c r="AN188" s="28">
        <f t="shared" si="196"/>
        <v>3027920.3941021459</v>
      </c>
      <c r="AO188" s="28">
        <f t="shared" si="196"/>
        <v>3040789.7699469565</v>
      </c>
      <c r="AP188" s="28">
        <f t="shared" si="196"/>
        <v>3053713.8436744981</v>
      </c>
      <c r="AQ188" s="28">
        <f t="shared" si="196"/>
        <v>2946430.3831454902</v>
      </c>
      <c r="AR188" s="28">
        <f t="shared" si="196"/>
        <v>2871925.365834455</v>
      </c>
      <c r="AS188" s="28">
        <f t="shared" si="196"/>
        <v>2799304.322309555</v>
      </c>
      <c r="AT188" s="28">
        <f t="shared" si="196"/>
        <v>2700958.8092244752</v>
      </c>
      <c r="AU188" s="19"/>
      <c r="AV188" s="27">
        <f t="shared" si="148"/>
        <v>181</v>
      </c>
      <c r="AW188" s="19"/>
      <c r="AX188" s="46">
        <f t="shared" si="183"/>
        <v>433687.76579768932</v>
      </c>
    </row>
    <row r="189" spans="1:50" x14ac:dyDescent="0.2">
      <c r="A189">
        <f t="shared" si="149"/>
        <v>175</v>
      </c>
      <c r="C189" s="30">
        <f>IF(C$13&lt;=alternative_projection_initial_period,VLOOKUP(Data!B177,alternative_projection,3,TRUE),VLOOKUP(Data!B177,original_projection,3,TRUE))</f>
        <v>-0.04</v>
      </c>
      <c r="D189" s="30">
        <f>IF(D$13&lt;=alternative_projection_initial_period,VLOOKUP(Data!C177,alternative_projection,3,TRUE),VLOOKUP(Data!C177,original_projection,3,TRUE))</f>
        <v>0.02</v>
      </c>
      <c r="E189" s="30">
        <f>IF(E$13&lt;=alternative_projection_initial_period,VLOOKUP(Data!D177,alternative_projection,3,TRUE),VLOOKUP(Data!D177,original_projection,3,TRUE))</f>
        <v>0.1</v>
      </c>
      <c r="F189" s="30">
        <f>IF(F$13&lt;=alternative_projection_initial_period,VLOOKUP(Data!E177,alternative_projection,3,TRUE),VLOOKUP(Data!E177,original_projection,3,TRUE))</f>
        <v>-0.04</v>
      </c>
      <c r="G189" s="30">
        <f>IF(G$13&lt;=alternative_projection_initial_period,VLOOKUP(Data!F177,alternative_projection,3,TRUE),VLOOKUP(Data!F177,original_projection,3,TRUE))</f>
        <v>0.04</v>
      </c>
      <c r="H189" s="30">
        <f>IF(H$13&lt;=alternative_projection_initial_period,VLOOKUP(Data!G177,alternative_projection,3,TRUE),VLOOKUP(Data!G177,original_projection,3,TRUE))</f>
        <v>0</v>
      </c>
      <c r="I189" s="30">
        <f>IF(I$13&lt;=alternative_projection_initial_period,VLOOKUP(Data!H177,alternative_projection,3,TRUE),VLOOKUP(Data!H177,original_projection,3,TRUE))</f>
        <v>-0.02</v>
      </c>
      <c r="J189" s="30">
        <f>IF(J$13&lt;=alternative_projection_initial_period,VLOOKUP(Data!I177,alternative_projection,3,TRUE),VLOOKUP(Data!I177,original_projection,3,TRUE))</f>
        <v>0.04</v>
      </c>
      <c r="K189" s="30">
        <f>IF(K$13&lt;=alternative_projection_initial_period,VLOOKUP(Data!J177,alternative_projection,3,TRUE),VLOOKUP(Data!J177,original_projection,3,TRUE))</f>
        <v>0.02</v>
      </c>
      <c r="L189" s="30">
        <f>IF(L$13&lt;=alternative_projection_initial_period,VLOOKUP(Data!K177,alternative_projection,3,TRUE),VLOOKUP(Data!K177,original_projection,3,TRUE))</f>
        <v>-0.02</v>
      </c>
      <c r="M189" s="30">
        <f>IF(M$13&lt;=alternative_projection_initial_period,VLOOKUP(Data!L177,alternative_projection,3,TRUE),VLOOKUP(Data!L177,original_projection,3,TRUE))</f>
        <v>0.02</v>
      </c>
      <c r="N189" s="30">
        <f>IF(N$13&lt;=alternative_projection_initial_period,VLOOKUP(Data!M177,alternative_projection,3,TRUE),VLOOKUP(Data!M177,original_projection,3,TRUE))</f>
        <v>0.04</v>
      </c>
      <c r="O189" s="30">
        <f>IF(O$13&lt;=alternative_projection_initial_period,VLOOKUP(Data!N177,alternative_projection,3,TRUE),VLOOKUP(Data!N177,original_projection,3,TRUE))</f>
        <v>-0.01</v>
      </c>
      <c r="P189" s="30">
        <f>IF(P$13&lt;=alternative_projection_initial_period,VLOOKUP(Data!O177,alternative_projection,3,TRUE),VLOOKUP(Data!O177,original_projection,3,TRUE))</f>
        <v>0.02</v>
      </c>
      <c r="Q189" s="30">
        <f>IF(Q$13&lt;=alternative_projection_initial_period,VLOOKUP(Data!P177,alternative_projection,3,TRUE),VLOOKUP(Data!P177,original_projection,3,TRUE))</f>
        <v>0</v>
      </c>
      <c r="R189" s="30">
        <f>IF(R$13&lt;=alternative_projection_initial_period,VLOOKUP(Data!Q177,alternative_projection,3,TRUE),VLOOKUP(Data!Q177,original_projection,3,TRUE))</f>
        <v>-0.02</v>
      </c>
      <c r="S189" s="30">
        <f>IF(S$13&lt;=alternative_projection_initial_period,VLOOKUP(Data!R177,alternative_projection,3,TRUE),VLOOKUP(Data!R177,original_projection,3,TRUE))</f>
        <v>0.04</v>
      </c>
      <c r="T189" s="30">
        <f>IF(T$13&lt;=alternative_projection_initial_period,VLOOKUP(Data!S177,alternative_projection,3,TRUE),VLOOKUP(Data!S177,original_projection,3,TRUE))</f>
        <v>-0.01</v>
      </c>
      <c r="U189" s="30">
        <f>IF(U$13&lt;=alternative_projection_initial_period,VLOOKUP(Data!T177,alternative_projection,3,TRUE),VLOOKUP(Data!T177,original_projection,3,TRUE))</f>
        <v>0.02</v>
      </c>
      <c r="V189" s="30">
        <f>IF(V$13&lt;=alternative_projection_initial_period,VLOOKUP(Data!U177,alternative_projection,3,TRUE),VLOOKUP(Data!U177,original_projection,3,TRUE))</f>
        <v>-0.01</v>
      </c>
      <c r="X189">
        <f t="shared" si="150"/>
        <v>175</v>
      </c>
      <c r="Z189" s="31">
        <f t="shared" si="181"/>
        <v>2500000</v>
      </c>
      <c r="AA189" s="28">
        <f t="shared" ref="AA189:AT189" si="197">Z189*(1+C189)*(1-$AA$9)</f>
        <v>2362941.7314388473</v>
      </c>
      <c r="AB189" s="28">
        <f t="shared" si="197"/>
        <v>2372984.7911244673</v>
      </c>
      <c r="AC189" s="28">
        <f t="shared" si="197"/>
        <v>2569978.029216446</v>
      </c>
      <c r="AD189" s="28">
        <f t="shared" si="197"/>
        <v>2429083.3336466015</v>
      </c>
      <c r="AE189" s="28">
        <f t="shared" si="197"/>
        <v>2487239.0305603305</v>
      </c>
      <c r="AF189" s="28">
        <f t="shared" si="197"/>
        <v>2448833.7089060447</v>
      </c>
      <c r="AG189" s="28">
        <f t="shared" si="197"/>
        <v>2362800.9736857074</v>
      </c>
      <c r="AH189" s="28">
        <f t="shared" si="197"/>
        <v>2419369.7769827303</v>
      </c>
      <c r="AI189" s="28">
        <f t="shared" si="197"/>
        <v>2429652.6691711158</v>
      </c>
      <c r="AJ189" s="28">
        <f t="shared" si="197"/>
        <v>2344293.80466187</v>
      </c>
      <c r="AK189" s="28">
        <f t="shared" si="197"/>
        <v>2354257.6062603598</v>
      </c>
      <c r="AL189" s="28">
        <f t="shared" si="197"/>
        <v>2410621.8692356367</v>
      </c>
      <c r="AM189" s="28">
        <f t="shared" si="197"/>
        <v>2349665.5930836024</v>
      </c>
      <c r="AN189" s="28">
        <f t="shared" si="197"/>
        <v>2359652.2260498824</v>
      </c>
      <c r="AO189" s="28">
        <f t="shared" si="197"/>
        <v>2323216.9652565997</v>
      </c>
      <c r="AP189" s="28">
        <f t="shared" si="197"/>
        <v>2241597.4133432093</v>
      </c>
      <c r="AQ189" s="28">
        <f t="shared" si="197"/>
        <v>2295264.4316654191</v>
      </c>
      <c r="AR189" s="28">
        <f t="shared" si="197"/>
        <v>2237225.1454861634</v>
      </c>
      <c r="AS189" s="28">
        <f t="shared" si="197"/>
        <v>2246733.8800297808</v>
      </c>
      <c r="AT189" s="28">
        <f t="shared" si="197"/>
        <v>2189921.763380954</v>
      </c>
      <c r="AU189" s="19"/>
      <c r="AV189" s="27">
        <f t="shared" si="148"/>
        <v>87</v>
      </c>
      <c r="AW189" s="19"/>
      <c r="AX189" s="46">
        <f t="shared" si="183"/>
        <v>356942.07614498056</v>
      </c>
    </row>
    <row r="190" spans="1:50" x14ac:dyDescent="0.2">
      <c r="A190">
        <f t="shared" si="149"/>
        <v>176</v>
      </c>
      <c r="C190" s="30">
        <f>IF(C$13&lt;=alternative_projection_initial_period,VLOOKUP(Data!B178,alternative_projection,3,TRUE),VLOOKUP(Data!B178,original_projection,3,TRUE))</f>
        <v>0.02</v>
      </c>
      <c r="D190" s="30">
        <f>IF(D$13&lt;=alternative_projection_initial_period,VLOOKUP(Data!C178,alternative_projection,3,TRUE),VLOOKUP(Data!C178,original_projection,3,TRUE))</f>
        <v>0.1</v>
      </c>
      <c r="E190" s="30">
        <f>IF(E$13&lt;=alternative_projection_initial_period,VLOOKUP(Data!D178,alternative_projection,3,TRUE),VLOOKUP(Data!D178,original_projection,3,TRUE))</f>
        <v>0</v>
      </c>
      <c r="F190" s="30">
        <f>IF(F$13&lt;=alternative_projection_initial_period,VLOOKUP(Data!E178,alternative_projection,3,TRUE),VLOOKUP(Data!E178,original_projection,3,TRUE))</f>
        <v>0</v>
      </c>
      <c r="G190" s="30">
        <f>IF(G$13&lt;=alternative_projection_initial_period,VLOOKUP(Data!F178,alternative_projection,3,TRUE),VLOOKUP(Data!F178,original_projection,3,TRUE))</f>
        <v>-0.04</v>
      </c>
      <c r="H190" s="30">
        <f>IF(H$13&lt;=alternative_projection_initial_period,VLOOKUP(Data!G178,alternative_projection,3,TRUE),VLOOKUP(Data!G178,original_projection,3,TRUE))</f>
        <v>-0.02</v>
      </c>
      <c r="I190" s="30">
        <f>IF(I$13&lt;=alternative_projection_initial_period,VLOOKUP(Data!H178,alternative_projection,3,TRUE),VLOOKUP(Data!H178,original_projection,3,TRUE))</f>
        <v>0.02</v>
      </c>
      <c r="J190" s="30">
        <f>IF(J$13&lt;=alternative_projection_initial_period,VLOOKUP(Data!I178,alternative_projection,3,TRUE),VLOOKUP(Data!I178,original_projection,3,TRUE))</f>
        <v>-0.01</v>
      </c>
      <c r="K190" s="30">
        <f>IF(K$13&lt;=alternative_projection_initial_period,VLOOKUP(Data!J178,alternative_projection,3,TRUE),VLOOKUP(Data!J178,original_projection,3,TRUE))</f>
        <v>-0.02</v>
      </c>
      <c r="L190" s="30">
        <f>IF(L$13&lt;=alternative_projection_initial_period,VLOOKUP(Data!K178,alternative_projection,3,TRUE),VLOOKUP(Data!K178,original_projection,3,TRUE))</f>
        <v>0.04</v>
      </c>
      <c r="M190" s="30">
        <f>IF(M$13&lt;=alternative_projection_initial_period,VLOOKUP(Data!L178,alternative_projection,3,TRUE),VLOOKUP(Data!L178,original_projection,3,TRUE))</f>
        <v>0.02</v>
      </c>
      <c r="N190" s="30">
        <f>IF(N$13&lt;=alternative_projection_initial_period,VLOOKUP(Data!M178,alternative_projection,3,TRUE),VLOOKUP(Data!M178,original_projection,3,TRUE))</f>
        <v>-0.01</v>
      </c>
      <c r="O190" s="30">
        <f>IF(O$13&lt;=alternative_projection_initial_period,VLOOKUP(Data!N178,alternative_projection,3,TRUE),VLOOKUP(Data!N178,original_projection,3,TRUE))</f>
        <v>0.04</v>
      </c>
      <c r="P190" s="30">
        <f>IF(P$13&lt;=alternative_projection_initial_period,VLOOKUP(Data!O178,alternative_projection,3,TRUE),VLOOKUP(Data!O178,original_projection,3,TRUE))</f>
        <v>0</v>
      </c>
      <c r="Q190" s="30">
        <f>IF(Q$13&lt;=alternative_projection_initial_period,VLOOKUP(Data!P178,alternative_projection,3,TRUE),VLOOKUP(Data!P178,original_projection,3,TRUE))</f>
        <v>0.02</v>
      </c>
      <c r="R190" s="30">
        <f>IF(R$13&lt;=alternative_projection_initial_period,VLOOKUP(Data!Q178,alternative_projection,3,TRUE),VLOOKUP(Data!Q178,original_projection,3,TRUE))</f>
        <v>-0.02</v>
      </c>
      <c r="S190" s="30">
        <f>IF(S$13&lt;=alternative_projection_initial_period,VLOOKUP(Data!R178,alternative_projection,3,TRUE),VLOOKUP(Data!R178,original_projection,3,TRUE))</f>
        <v>0.04</v>
      </c>
      <c r="T190" s="30">
        <f>IF(T$13&lt;=alternative_projection_initial_period,VLOOKUP(Data!S178,alternative_projection,3,TRUE),VLOOKUP(Data!S178,original_projection,3,TRUE))</f>
        <v>-0.02</v>
      </c>
      <c r="U190" s="30">
        <f>IF(U$13&lt;=alternative_projection_initial_period,VLOOKUP(Data!T178,alternative_projection,3,TRUE),VLOOKUP(Data!T178,original_projection,3,TRUE))</f>
        <v>0.04</v>
      </c>
      <c r="V190" s="30">
        <f>IF(V$13&lt;=alternative_projection_initial_period,VLOOKUP(Data!U178,alternative_projection,3,TRUE),VLOOKUP(Data!U178,original_projection,3,TRUE))</f>
        <v>0.02</v>
      </c>
      <c r="X190">
        <f t="shared" si="150"/>
        <v>176</v>
      </c>
      <c r="Z190" s="31">
        <f t="shared" si="181"/>
        <v>2500000</v>
      </c>
      <c r="AA190" s="28">
        <f t="shared" ref="AA190:AT190" si="198">Z190*(1+C190)*(1-$AA$9)</f>
        <v>2510625.5896537751</v>
      </c>
      <c r="AB190" s="28">
        <f t="shared" si="198"/>
        <v>2719045.0731634521</v>
      </c>
      <c r="AC190" s="28">
        <f t="shared" si="198"/>
        <v>2677060.4471004643</v>
      </c>
      <c r="AD190" s="28">
        <f t="shared" si="198"/>
        <v>2635724.1033491772</v>
      </c>
      <c r="AE190" s="28">
        <f t="shared" si="198"/>
        <v>2491224.990545203</v>
      </c>
      <c r="AF190" s="28">
        <f t="shared" si="198"/>
        <v>2403702.9594630646</v>
      </c>
      <c r="AG190" s="28">
        <f t="shared" si="198"/>
        <v>2413919.2639817926</v>
      </c>
      <c r="AH190" s="28">
        <f t="shared" si="198"/>
        <v>2352879.6081395238</v>
      </c>
      <c r="AI190" s="28">
        <f t="shared" si="198"/>
        <v>2270217.9445091146</v>
      </c>
      <c r="AJ190" s="28">
        <f t="shared" si="198"/>
        <v>2324570.1789014935</v>
      </c>
      <c r="AK190" s="28">
        <f t="shared" si="198"/>
        <v>2334450.1504384577</v>
      </c>
      <c r="AL190" s="28">
        <f t="shared" si="198"/>
        <v>2275419.993179325</v>
      </c>
      <c r="AM190" s="28">
        <f t="shared" si="198"/>
        <v>2329896.7719879472</v>
      </c>
      <c r="AN190" s="28">
        <f t="shared" si="198"/>
        <v>2293920.9635312422</v>
      </c>
      <c r="AO190" s="28">
        <f t="shared" si="198"/>
        <v>2303670.6686739125</v>
      </c>
      <c r="AP190" s="28">
        <f t="shared" si="198"/>
        <v>2222737.8197213323</v>
      </c>
      <c r="AQ190" s="28">
        <f t="shared" si="198"/>
        <v>2275953.3126490042</v>
      </c>
      <c r="AR190" s="28">
        <f t="shared" si="198"/>
        <v>2195994.2333498006</v>
      </c>
      <c r="AS190" s="28">
        <f t="shared" si="198"/>
        <v>2248569.4469252308</v>
      </c>
      <c r="AT190" s="28">
        <f t="shared" si="198"/>
        <v>2258126.3974256483</v>
      </c>
      <c r="AU190" s="19"/>
      <c r="AV190" s="27">
        <f t="shared" si="148"/>
        <v>114</v>
      </c>
      <c r="AW190" s="19"/>
      <c r="AX190" s="46">
        <f t="shared" si="183"/>
        <v>359227.02707825409</v>
      </c>
    </row>
    <row r="191" spans="1:50" x14ac:dyDescent="0.2">
      <c r="A191">
        <f t="shared" si="149"/>
        <v>177</v>
      </c>
      <c r="C191" s="30">
        <f>IF(C$13&lt;=alternative_projection_initial_period,VLOOKUP(Data!B179,alternative_projection,3,TRUE),VLOOKUP(Data!B179,original_projection,3,TRUE))</f>
        <v>0.02</v>
      </c>
      <c r="D191" s="30">
        <f>IF(D$13&lt;=alternative_projection_initial_period,VLOOKUP(Data!C179,alternative_projection,3,TRUE),VLOOKUP(Data!C179,original_projection,3,TRUE))</f>
        <v>-0.04</v>
      </c>
      <c r="E191" s="30">
        <f>IF(E$13&lt;=alternative_projection_initial_period,VLOOKUP(Data!D179,alternative_projection,3,TRUE),VLOOKUP(Data!D179,original_projection,3,TRUE))</f>
        <v>0</v>
      </c>
      <c r="F191" s="30">
        <f>IF(F$13&lt;=alternative_projection_initial_period,VLOOKUP(Data!E179,alternative_projection,3,TRUE),VLOOKUP(Data!E179,original_projection,3,TRUE))</f>
        <v>0.04</v>
      </c>
      <c r="G191" s="30">
        <f>IF(G$13&lt;=alternative_projection_initial_period,VLOOKUP(Data!F179,alternative_projection,3,TRUE),VLOOKUP(Data!F179,original_projection,3,TRUE))</f>
        <v>0</v>
      </c>
      <c r="H191" s="30">
        <f>IF(H$13&lt;=alternative_projection_initial_period,VLOOKUP(Data!G179,alternative_projection,3,TRUE),VLOOKUP(Data!G179,original_projection,3,TRUE))</f>
        <v>-0.02</v>
      </c>
      <c r="I191" s="30">
        <f>IF(I$13&lt;=alternative_projection_initial_period,VLOOKUP(Data!H179,alternative_projection,3,TRUE),VLOOKUP(Data!H179,original_projection,3,TRUE))</f>
        <v>0.02</v>
      </c>
      <c r="J191" s="30">
        <f>IF(J$13&lt;=alternative_projection_initial_period,VLOOKUP(Data!I179,alternative_projection,3,TRUE),VLOOKUP(Data!I179,original_projection,3,TRUE))</f>
        <v>-0.01</v>
      </c>
      <c r="K191" s="30">
        <f>IF(K$13&lt;=alternative_projection_initial_period,VLOOKUP(Data!J179,alternative_projection,3,TRUE),VLOOKUP(Data!J179,original_projection,3,TRUE))</f>
        <v>-0.02</v>
      </c>
      <c r="L191" s="30">
        <f>IF(L$13&lt;=alternative_projection_initial_period,VLOOKUP(Data!K179,alternative_projection,3,TRUE),VLOOKUP(Data!K179,original_projection,3,TRUE))</f>
        <v>0.02</v>
      </c>
      <c r="M191" s="30">
        <f>IF(M$13&lt;=alternative_projection_initial_period,VLOOKUP(Data!L179,alternative_projection,3,TRUE),VLOOKUP(Data!L179,original_projection,3,TRUE))</f>
        <v>-0.02</v>
      </c>
      <c r="N191" s="30">
        <f>IF(N$13&lt;=alternative_projection_initial_period,VLOOKUP(Data!M179,alternative_projection,3,TRUE),VLOOKUP(Data!M179,original_projection,3,TRUE))</f>
        <v>-0.01</v>
      </c>
      <c r="O191" s="30">
        <f>IF(O$13&lt;=alternative_projection_initial_period,VLOOKUP(Data!N179,alternative_projection,3,TRUE),VLOOKUP(Data!N179,original_projection,3,TRUE))</f>
        <v>-0.02</v>
      </c>
      <c r="P191" s="30">
        <f>IF(P$13&lt;=alternative_projection_initial_period,VLOOKUP(Data!O179,alternative_projection,3,TRUE),VLOOKUP(Data!O179,original_projection,3,TRUE))</f>
        <v>0.04</v>
      </c>
      <c r="Q191" s="30">
        <f>IF(Q$13&lt;=alternative_projection_initial_period,VLOOKUP(Data!P179,alternative_projection,3,TRUE),VLOOKUP(Data!P179,original_projection,3,TRUE))</f>
        <v>0.02</v>
      </c>
      <c r="R191" s="30">
        <f>IF(R$13&lt;=alternative_projection_initial_period,VLOOKUP(Data!Q179,alternative_projection,3,TRUE),VLOOKUP(Data!Q179,original_projection,3,TRUE))</f>
        <v>0.04</v>
      </c>
      <c r="S191" s="30">
        <f>IF(S$13&lt;=alternative_projection_initial_period,VLOOKUP(Data!R179,alternative_projection,3,TRUE),VLOOKUP(Data!R179,original_projection,3,TRUE))</f>
        <v>0.04</v>
      </c>
      <c r="T191" s="30">
        <f>IF(T$13&lt;=alternative_projection_initial_period,VLOOKUP(Data!S179,alternative_projection,3,TRUE),VLOOKUP(Data!S179,original_projection,3,TRUE))</f>
        <v>-0.01</v>
      </c>
      <c r="U191" s="30">
        <f>IF(U$13&lt;=alternative_projection_initial_period,VLOOKUP(Data!T179,alternative_projection,3,TRUE),VLOOKUP(Data!T179,original_projection,3,TRUE))</f>
        <v>0.02</v>
      </c>
      <c r="V191" s="30">
        <f>IF(V$13&lt;=alternative_projection_initial_period,VLOOKUP(Data!U179,alternative_projection,3,TRUE),VLOOKUP(Data!U179,original_projection,3,TRUE))</f>
        <v>0.04</v>
      </c>
      <c r="X191">
        <f t="shared" si="150"/>
        <v>177</v>
      </c>
      <c r="Z191" s="31">
        <f t="shared" si="181"/>
        <v>2500000</v>
      </c>
      <c r="AA191" s="28">
        <f t="shared" ref="AA191:AT191" si="199">Z191*(1+C191)*(1-$AA$9)</f>
        <v>2510625.5896537751</v>
      </c>
      <c r="AB191" s="28">
        <f t="shared" si="199"/>
        <v>2372984.7911244668</v>
      </c>
      <c r="AC191" s="28">
        <f t="shared" si="199"/>
        <v>2336343.662924041</v>
      </c>
      <c r="AD191" s="28">
        <f t="shared" si="199"/>
        <v>2392279.0407125619</v>
      </c>
      <c r="AE191" s="28">
        <f t="shared" si="199"/>
        <v>2355339.9910609191</v>
      </c>
      <c r="AF191" s="28">
        <f t="shared" si="199"/>
        <v>2272591.8889468974</v>
      </c>
      <c r="AG191" s="28">
        <f t="shared" si="199"/>
        <v>2282250.9404918766</v>
      </c>
      <c r="AH191" s="28">
        <f t="shared" si="199"/>
        <v>2224540.7204228225</v>
      </c>
      <c r="AI191" s="28">
        <f t="shared" si="199"/>
        <v>2146387.8748086174</v>
      </c>
      <c r="AJ191" s="28">
        <f t="shared" si="199"/>
        <v>2155510.5295268395</v>
      </c>
      <c r="AK191" s="28">
        <f t="shared" si="199"/>
        <v>2079782.8612997169</v>
      </c>
      <c r="AL191" s="28">
        <f t="shared" si="199"/>
        <v>2027192.357559762</v>
      </c>
      <c r="AM191" s="28">
        <f t="shared" si="199"/>
        <v>1955972.7795605105</v>
      </c>
      <c r="AN191" s="28">
        <f t="shared" si="199"/>
        <v>2002801.5394321859</v>
      </c>
      <c r="AO191" s="28">
        <f t="shared" si="199"/>
        <v>2011313.9183585681</v>
      </c>
      <c r="AP191" s="28">
        <f t="shared" si="199"/>
        <v>2059467.6235090739</v>
      </c>
      <c r="AQ191" s="28">
        <f t="shared" si="199"/>
        <v>2108774.1965926043</v>
      </c>
      <c r="AR191" s="28">
        <f t="shared" si="199"/>
        <v>2055450.6024154131</v>
      </c>
      <c r="AS191" s="28">
        <f t="shared" si="199"/>
        <v>2064186.7522773615</v>
      </c>
      <c r="AT191" s="28">
        <f t="shared" si="199"/>
        <v>2113606.3079904062</v>
      </c>
      <c r="AU191" s="19"/>
      <c r="AV191" s="27">
        <f t="shared" si="148"/>
        <v>69</v>
      </c>
      <c r="AW191" s="19"/>
      <c r="AX191" s="46">
        <f t="shared" si="183"/>
        <v>328922.4481259578</v>
      </c>
    </row>
    <row r="192" spans="1:50" x14ac:dyDescent="0.2">
      <c r="A192">
        <f t="shared" si="149"/>
        <v>178</v>
      </c>
      <c r="C192" s="30">
        <f>IF(C$13&lt;=alternative_projection_initial_period,VLOOKUP(Data!B180,alternative_projection,3,TRUE),VLOOKUP(Data!B180,original_projection,3,TRUE))</f>
        <v>-0.04</v>
      </c>
      <c r="D192" s="30">
        <f>IF(D$13&lt;=alternative_projection_initial_period,VLOOKUP(Data!C180,alternative_projection,3,TRUE),VLOOKUP(Data!C180,original_projection,3,TRUE))</f>
        <v>0.02</v>
      </c>
      <c r="E192" s="30">
        <f>IF(E$13&lt;=alternative_projection_initial_period,VLOOKUP(Data!D180,alternative_projection,3,TRUE),VLOOKUP(Data!D180,original_projection,3,TRUE))</f>
        <v>0.1</v>
      </c>
      <c r="F192" s="30">
        <f>IF(F$13&lt;=alternative_projection_initial_period,VLOOKUP(Data!E180,alternative_projection,3,TRUE),VLOOKUP(Data!E180,original_projection,3,TRUE))</f>
        <v>0.04</v>
      </c>
      <c r="G192" s="30">
        <f>IF(G$13&lt;=alternative_projection_initial_period,VLOOKUP(Data!F180,alternative_projection,3,TRUE),VLOOKUP(Data!F180,original_projection,3,TRUE))</f>
        <v>-0.04</v>
      </c>
      <c r="H192" s="30">
        <f>IF(H$13&lt;=alternative_projection_initial_period,VLOOKUP(Data!G180,alternative_projection,3,TRUE),VLOOKUP(Data!G180,original_projection,3,TRUE))</f>
        <v>0.02</v>
      </c>
      <c r="I192" s="30">
        <f>IF(I$13&lt;=alternative_projection_initial_period,VLOOKUP(Data!H180,alternative_projection,3,TRUE),VLOOKUP(Data!H180,original_projection,3,TRUE))</f>
        <v>-0.02</v>
      </c>
      <c r="J192" s="30">
        <f>IF(J$13&lt;=alternative_projection_initial_period,VLOOKUP(Data!I180,alternative_projection,3,TRUE),VLOOKUP(Data!I180,original_projection,3,TRUE))</f>
        <v>-0.02</v>
      </c>
      <c r="K192" s="30">
        <f>IF(K$13&lt;=alternative_projection_initial_period,VLOOKUP(Data!J180,alternative_projection,3,TRUE),VLOOKUP(Data!J180,original_projection,3,TRUE))</f>
        <v>0</v>
      </c>
      <c r="L192" s="30">
        <f>IF(L$13&lt;=alternative_projection_initial_period,VLOOKUP(Data!K180,alternative_projection,3,TRUE),VLOOKUP(Data!K180,original_projection,3,TRUE))</f>
        <v>-0.01</v>
      </c>
      <c r="M192" s="30">
        <f>IF(M$13&lt;=alternative_projection_initial_period,VLOOKUP(Data!L180,alternative_projection,3,TRUE),VLOOKUP(Data!L180,original_projection,3,TRUE))</f>
        <v>0.02</v>
      </c>
      <c r="N192" s="30">
        <f>IF(N$13&lt;=alternative_projection_initial_period,VLOOKUP(Data!M180,alternative_projection,3,TRUE),VLOOKUP(Data!M180,original_projection,3,TRUE))</f>
        <v>0.04</v>
      </c>
      <c r="O192" s="30">
        <f>IF(O$13&lt;=alternative_projection_initial_period,VLOOKUP(Data!N180,alternative_projection,3,TRUE),VLOOKUP(Data!N180,original_projection,3,TRUE))</f>
        <v>0</v>
      </c>
      <c r="P192" s="30">
        <f>IF(P$13&lt;=alternative_projection_initial_period,VLOOKUP(Data!O180,alternative_projection,3,TRUE),VLOOKUP(Data!O180,original_projection,3,TRUE))</f>
        <v>0.02</v>
      </c>
      <c r="Q192" s="30">
        <f>IF(Q$13&lt;=alternative_projection_initial_period,VLOOKUP(Data!P180,alternative_projection,3,TRUE),VLOOKUP(Data!P180,original_projection,3,TRUE))</f>
        <v>0</v>
      </c>
      <c r="R192" s="30">
        <f>IF(R$13&lt;=alternative_projection_initial_period,VLOOKUP(Data!Q180,alternative_projection,3,TRUE),VLOOKUP(Data!Q180,original_projection,3,TRUE))</f>
        <v>-0.01</v>
      </c>
      <c r="S192" s="30">
        <f>IF(S$13&lt;=alternative_projection_initial_period,VLOOKUP(Data!R180,alternative_projection,3,TRUE),VLOOKUP(Data!R180,original_projection,3,TRUE))</f>
        <v>0</v>
      </c>
      <c r="T192" s="30">
        <f>IF(T$13&lt;=alternative_projection_initial_period,VLOOKUP(Data!S180,alternative_projection,3,TRUE),VLOOKUP(Data!S180,original_projection,3,TRUE))</f>
        <v>-0.01</v>
      </c>
      <c r="U192" s="30">
        <f>IF(U$13&lt;=alternative_projection_initial_period,VLOOKUP(Data!T180,alternative_projection,3,TRUE),VLOOKUP(Data!T180,original_projection,3,TRUE))</f>
        <v>-0.01</v>
      </c>
      <c r="V192" s="30">
        <f>IF(V$13&lt;=alternative_projection_initial_period,VLOOKUP(Data!U180,alternative_projection,3,TRUE),VLOOKUP(Data!U180,original_projection,3,TRUE))</f>
        <v>0</v>
      </c>
      <c r="X192">
        <f t="shared" si="150"/>
        <v>178</v>
      </c>
      <c r="Z192" s="31">
        <f t="shared" si="181"/>
        <v>2500000</v>
      </c>
      <c r="AA192" s="28">
        <f t="shared" ref="AA192:AT192" si="200">Z192*(1+C192)*(1-$AA$9)</f>
        <v>2362941.7314388473</v>
      </c>
      <c r="AB192" s="28">
        <f t="shared" si="200"/>
        <v>2372984.7911244673</v>
      </c>
      <c r="AC192" s="28">
        <f t="shared" si="200"/>
        <v>2569978.029216446</v>
      </c>
      <c r="AD192" s="28">
        <f t="shared" si="200"/>
        <v>2631506.9447838194</v>
      </c>
      <c r="AE192" s="28">
        <f t="shared" si="200"/>
        <v>2487239.0305603314</v>
      </c>
      <c r="AF192" s="28">
        <f t="shared" si="200"/>
        <v>2497810.3830841668</v>
      </c>
      <c r="AG192" s="28">
        <f t="shared" si="200"/>
        <v>2410056.9931594231</v>
      </c>
      <c r="AH192" s="28">
        <f t="shared" si="200"/>
        <v>2325386.5664153253</v>
      </c>
      <c r="AI192" s="28">
        <f t="shared" si="200"/>
        <v>2289480.3997958601</v>
      </c>
      <c r="AJ192" s="28">
        <f t="shared" si="200"/>
        <v>2231587.3717454351</v>
      </c>
      <c r="AK192" s="28">
        <f t="shared" si="200"/>
        <v>2241072.1444209204</v>
      </c>
      <c r="AL192" s="28">
        <f t="shared" si="200"/>
        <v>2294726.5870608473</v>
      </c>
      <c r="AM192" s="28">
        <f t="shared" si="200"/>
        <v>2259293.8395034648</v>
      </c>
      <c r="AN192" s="28">
        <f t="shared" si="200"/>
        <v>2268896.3712018114</v>
      </c>
      <c r="AO192" s="28">
        <f t="shared" si="200"/>
        <v>2233862.4665928856</v>
      </c>
      <c r="AP192" s="28">
        <f t="shared" si="200"/>
        <v>2177375.8234004891</v>
      </c>
      <c r="AQ192" s="28">
        <f t="shared" si="200"/>
        <v>2143755.082557932</v>
      </c>
      <c r="AR192" s="28">
        <f t="shared" si="200"/>
        <v>2089546.9429561107</v>
      </c>
      <c r="AS192" s="28">
        <f t="shared" si="200"/>
        <v>2036709.5394159781</v>
      </c>
      <c r="AT192" s="28">
        <f t="shared" si="200"/>
        <v>2005260.8189606701</v>
      </c>
      <c r="AU192" s="19"/>
      <c r="AV192" s="27">
        <f t="shared" si="148"/>
        <v>38</v>
      </c>
      <c r="AW192" s="19"/>
      <c r="AX192" s="46">
        <f t="shared" si="183"/>
        <v>347074.09464026615</v>
      </c>
    </row>
    <row r="193" spans="1:50" x14ac:dyDescent="0.2">
      <c r="A193">
        <f t="shared" si="149"/>
        <v>179</v>
      </c>
      <c r="C193" s="30">
        <f>IF(C$13&lt;=alternative_projection_initial_period,VLOOKUP(Data!B181,alternative_projection,3,TRUE),VLOOKUP(Data!B181,original_projection,3,TRUE))</f>
        <v>-0.04</v>
      </c>
      <c r="D193" s="30">
        <f>IF(D$13&lt;=alternative_projection_initial_period,VLOOKUP(Data!C181,alternative_projection,3,TRUE),VLOOKUP(Data!C181,original_projection,3,TRUE))</f>
        <v>0</v>
      </c>
      <c r="E193" s="30">
        <f>IF(E$13&lt;=alternative_projection_initial_period,VLOOKUP(Data!D181,alternative_projection,3,TRUE),VLOOKUP(Data!D181,original_projection,3,TRUE))</f>
        <v>0.1</v>
      </c>
      <c r="F193" s="30">
        <f>IF(F$13&lt;=alternative_projection_initial_period,VLOOKUP(Data!E181,alternative_projection,3,TRUE),VLOOKUP(Data!E181,original_projection,3,TRUE))</f>
        <v>0.02</v>
      </c>
      <c r="G193" s="30">
        <f>IF(G$13&lt;=alternative_projection_initial_period,VLOOKUP(Data!F181,alternative_projection,3,TRUE),VLOOKUP(Data!F181,original_projection,3,TRUE))</f>
        <v>0.02</v>
      </c>
      <c r="H193" s="30">
        <f>IF(H$13&lt;=alternative_projection_initial_period,VLOOKUP(Data!G181,alternative_projection,3,TRUE),VLOOKUP(Data!G181,original_projection,3,TRUE))</f>
        <v>0.02</v>
      </c>
      <c r="I193" s="30">
        <f>IF(I$13&lt;=alternative_projection_initial_period,VLOOKUP(Data!H181,alternative_projection,3,TRUE),VLOOKUP(Data!H181,original_projection,3,TRUE))</f>
        <v>-0.01</v>
      </c>
      <c r="J193" s="30">
        <f>IF(J$13&lt;=alternative_projection_initial_period,VLOOKUP(Data!I181,alternative_projection,3,TRUE),VLOOKUP(Data!I181,original_projection,3,TRUE))</f>
        <v>-0.01</v>
      </c>
      <c r="K193" s="30">
        <f>IF(K$13&lt;=alternative_projection_initial_period,VLOOKUP(Data!J181,alternative_projection,3,TRUE),VLOOKUP(Data!J181,original_projection,3,TRUE))</f>
        <v>0.04</v>
      </c>
      <c r="L193" s="30">
        <f>IF(L$13&lt;=alternative_projection_initial_period,VLOOKUP(Data!K181,alternative_projection,3,TRUE),VLOOKUP(Data!K181,original_projection,3,TRUE))</f>
        <v>0.04</v>
      </c>
      <c r="M193" s="30">
        <f>IF(M$13&lt;=alternative_projection_initial_period,VLOOKUP(Data!L181,alternative_projection,3,TRUE),VLOOKUP(Data!L181,original_projection,3,TRUE))</f>
        <v>0.02</v>
      </c>
      <c r="N193" s="30">
        <f>IF(N$13&lt;=alternative_projection_initial_period,VLOOKUP(Data!M181,alternative_projection,3,TRUE),VLOOKUP(Data!M181,original_projection,3,TRUE))</f>
        <v>0</v>
      </c>
      <c r="O193" s="30">
        <f>IF(O$13&lt;=alternative_projection_initial_period,VLOOKUP(Data!N181,alternative_projection,3,TRUE),VLOOKUP(Data!N181,original_projection,3,TRUE))</f>
        <v>-0.02</v>
      </c>
      <c r="P193" s="30">
        <f>IF(P$13&lt;=alternative_projection_initial_period,VLOOKUP(Data!O181,alternative_projection,3,TRUE),VLOOKUP(Data!O181,original_projection,3,TRUE))</f>
        <v>-0.01</v>
      </c>
      <c r="Q193" s="30">
        <f>IF(Q$13&lt;=alternative_projection_initial_period,VLOOKUP(Data!P181,alternative_projection,3,TRUE),VLOOKUP(Data!P181,original_projection,3,TRUE))</f>
        <v>0</v>
      </c>
      <c r="R193" s="30">
        <f>IF(R$13&lt;=alternative_projection_initial_period,VLOOKUP(Data!Q181,alternative_projection,3,TRUE),VLOOKUP(Data!Q181,original_projection,3,TRUE))</f>
        <v>-0.01</v>
      </c>
      <c r="S193" s="30">
        <f>IF(S$13&lt;=alternative_projection_initial_period,VLOOKUP(Data!R181,alternative_projection,3,TRUE),VLOOKUP(Data!R181,original_projection,3,TRUE))</f>
        <v>0.04</v>
      </c>
      <c r="T193" s="30">
        <f>IF(T$13&lt;=alternative_projection_initial_period,VLOOKUP(Data!S181,alternative_projection,3,TRUE),VLOOKUP(Data!S181,original_projection,3,TRUE))</f>
        <v>-0.02</v>
      </c>
      <c r="U193" s="30">
        <f>IF(U$13&lt;=alternative_projection_initial_period,VLOOKUP(Data!T181,alternative_projection,3,TRUE),VLOOKUP(Data!T181,original_projection,3,TRUE))</f>
        <v>-0.02</v>
      </c>
      <c r="V193" s="30">
        <f>IF(V$13&lt;=alternative_projection_initial_period,VLOOKUP(Data!U181,alternative_projection,3,TRUE),VLOOKUP(Data!U181,original_projection,3,TRUE))</f>
        <v>-0.02</v>
      </c>
      <c r="X193">
        <f t="shared" si="150"/>
        <v>179</v>
      </c>
      <c r="Z193" s="31">
        <f t="shared" si="181"/>
        <v>2500000</v>
      </c>
      <c r="AA193" s="28">
        <f t="shared" ref="AA193:AT193" si="201">Z193*(1+C193)*(1-$AA$9)</f>
        <v>2362941.7314388473</v>
      </c>
      <c r="AB193" s="28">
        <f t="shared" si="201"/>
        <v>2326455.6775730071</v>
      </c>
      <c r="AC193" s="28">
        <f t="shared" si="201"/>
        <v>2519586.3031533784</v>
      </c>
      <c r="AD193" s="28">
        <f t="shared" si="201"/>
        <v>2530295.1392152105</v>
      </c>
      <c r="AE193" s="28">
        <f t="shared" si="201"/>
        <v>2541049.4903561077</v>
      </c>
      <c r="AF193" s="28">
        <f t="shared" si="201"/>
        <v>2551849.5500258915</v>
      </c>
      <c r="AG193" s="28">
        <f t="shared" si="201"/>
        <v>2487322.1150702192</v>
      </c>
      <c r="AH193" s="28">
        <f t="shared" si="201"/>
        <v>2424426.3554074406</v>
      </c>
      <c r="AI193" s="28">
        <f t="shared" si="201"/>
        <v>2482470.5576633872</v>
      </c>
      <c r="AJ193" s="28">
        <f t="shared" si="201"/>
        <v>2541904.42036747</v>
      </c>
      <c r="AK193" s="28">
        <f t="shared" si="201"/>
        <v>2552708.1136914468</v>
      </c>
      <c r="AL193" s="28">
        <f t="shared" si="201"/>
        <v>2513291.8875100254</v>
      </c>
      <c r="AM193" s="28">
        <f t="shared" si="201"/>
        <v>2424994.5994160268</v>
      </c>
      <c r="AN193" s="28">
        <f t="shared" si="201"/>
        <v>2363674.8867080086</v>
      </c>
      <c r="AO193" s="28">
        <f t="shared" si="201"/>
        <v>2327177.5122318096</v>
      </c>
      <c r="AP193" s="28">
        <f t="shared" si="201"/>
        <v>2268331.2547989148</v>
      </c>
      <c r="AQ193" s="28">
        <f t="shared" si="201"/>
        <v>2322638.3191662738</v>
      </c>
      <c r="AR193" s="28">
        <f t="shared" si="201"/>
        <v>2241039.0963204289</v>
      </c>
      <c r="AS193" s="28">
        <f t="shared" si="201"/>
        <v>2162306.6276799636</v>
      </c>
      <c r="AT193" s="28">
        <f t="shared" si="201"/>
        <v>2086340.1980739799</v>
      </c>
      <c r="AU193" s="19"/>
      <c r="AV193" s="27">
        <f t="shared" si="148"/>
        <v>65</v>
      </c>
      <c r="AW193" s="19"/>
      <c r="AX193" s="46">
        <f t="shared" si="183"/>
        <v>362953.17760101636</v>
      </c>
    </row>
    <row r="194" spans="1:50" x14ac:dyDescent="0.2">
      <c r="A194">
        <f t="shared" si="149"/>
        <v>180</v>
      </c>
      <c r="C194" s="30">
        <f>IF(C$13&lt;=alternative_projection_initial_period,VLOOKUP(Data!B182,alternative_projection,3,TRUE),VLOOKUP(Data!B182,original_projection,3,TRUE))</f>
        <v>-0.04</v>
      </c>
      <c r="D194" s="30">
        <f>IF(D$13&lt;=alternative_projection_initial_period,VLOOKUP(Data!C182,alternative_projection,3,TRUE),VLOOKUP(Data!C182,original_projection,3,TRUE))</f>
        <v>0.04</v>
      </c>
      <c r="E194" s="30">
        <f>IF(E$13&lt;=alternative_projection_initial_period,VLOOKUP(Data!D182,alternative_projection,3,TRUE),VLOOKUP(Data!D182,original_projection,3,TRUE))</f>
        <v>-0.04</v>
      </c>
      <c r="F194" s="30">
        <f>IF(F$13&lt;=alternative_projection_initial_period,VLOOKUP(Data!E182,alternative_projection,3,TRUE),VLOOKUP(Data!E182,original_projection,3,TRUE))</f>
        <v>0</v>
      </c>
      <c r="G194" s="30">
        <f>IF(G$13&lt;=alternative_projection_initial_period,VLOOKUP(Data!F182,alternative_projection,3,TRUE),VLOOKUP(Data!F182,original_projection,3,TRUE))</f>
        <v>0.02</v>
      </c>
      <c r="H194" s="30">
        <f>IF(H$13&lt;=alternative_projection_initial_period,VLOOKUP(Data!G182,alternative_projection,3,TRUE),VLOOKUP(Data!G182,original_projection,3,TRUE))</f>
        <v>0</v>
      </c>
      <c r="I194" s="30">
        <f>IF(I$13&lt;=alternative_projection_initial_period,VLOOKUP(Data!H182,alternative_projection,3,TRUE),VLOOKUP(Data!H182,original_projection,3,TRUE))</f>
        <v>-0.02</v>
      </c>
      <c r="J194" s="30">
        <f>IF(J$13&lt;=alternative_projection_initial_period,VLOOKUP(Data!I182,alternative_projection,3,TRUE),VLOOKUP(Data!I182,original_projection,3,TRUE))</f>
        <v>-0.01</v>
      </c>
      <c r="K194" s="30">
        <f>IF(K$13&lt;=alternative_projection_initial_period,VLOOKUP(Data!J182,alternative_projection,3,TRUE),VLOOKUP(Data!J182,original_projection,3,TRUE))</f>
        <v>-0.02</v>
      </c>
      <c r="L194" s="30">
        <f>IF(L$13&lt;=alternative_projection_initial_period,VLOOKUP(Data!K182,alternative_projection,3,TRUE),VLOOKUP(Data!K182,original_projection,3,TRUE))</f>
        <v>-0.01</v>
      </c>
      <c r="M194" s="30">
        <f>IF(M$13&lt;=alternative_projection_initial_period,VLOOKUP(Data!L182,alternative_projection,3,TRUE),VLOOKUP(Data!L182,original_projection,3,TRUE))</f>
        <v>0</v>
      </c>
      <c r="N194" s="30">
        <f>IF(N$13&lt;=alternative_projection_initial_period,VLOOKUP(Data!M182,alternative_projection,3,TRUE),VLOOKUP(Data!M182,original_projection,3,TRUE))</f>
        <v>-0.02</v>
      </c>
      <c r="O194" s="30">
        <f>IF(O$13&lt;=alternative_projection_initial_period,VLOOKUP(Data!N182,alternative_projection,3,TRUE),VLOOKUP(Data!N182,original_projection,3,TRUE))</f>
        <v>-0.01</v>
      </c>
      <c r="P194" s="30">
        <f>IF(P$13&lt;=alternative_projection_initial_period,VLOOKUP(Data!O182,alternative_projection,3,TRUE),VLOOKUP(Data!O182,original_projection,3,TRUE))</f>
        <v>0</v>
      </c>
      <c r="Q194" s="30">
        <f>IF(Q$13&lt;=alternative_projection_initial_period,VLOOKUP(Data!P182,alternative_projection,3,TRUE),VLOOKUP(Data!P182,original_projection,3,TRUE))</f>
        <v>0.04</v>
      </c>
      <c r="R194" s="30">
        <f>IF(R$13&lt;=alternative_projection_initial_period,VLOOKUP(Data!Q182,alternative_projection,3,TRUE),VLOOKUP(Data!Q182,original_projection,3,TRUE))</f>
        <v>-0.02</v>
      </c>
      <c r="S194" s="30">
        <f>IF(S$13&lt;=alternative_projection_initial_period,VLOOKUP(Data!R182,alternative_projection,3,TRUE),VLOOKUP(Data!R182,original_projection,3,TRUE))</f>
        <v>-0.01</v>
      </c>
      <c r="T194" s="30">
        <f>IF(T$13&lt;=alternative_projection_initial_period,VLOOKUP(Data!S182,alternative_projection,3,TRUE),VLOOKUP(Data!S182,original_projection,3,TRUE))</f>
        <v>0.02</v>
      </c>
      <c r="U194" s="30">
        <f>IF(U$13&lt;=alternative_projection_initial_period,VLOOKUP(Data!T182,alternative_projection,3,TRUE),VLOOKUP(Data!T182,original_projection,3,TRUE))</f>
        <v>0</v>
      </c>
      <c r="V194" s="30">
        <f>IF(V$13&lt;=alternative_projection_initial_period,VLOOKUP(Data!U182,alternative_projection,3,TRUE),VLOOKUP(Data!U182,original_projection,3,TRUE))</f>
        <v>0.04</v>
      </c>
      <c r="X194">
        <f t="shared" si="150"/>
        <v>180</v>
      </c>
      <c r="Z194" s="31">
        <f t="shared" si="181"/>
        <v>2500000</v>
      </c>
      <c r="AA194" s="28">
        <f t="shared" ref="AA194:AT194" si="202">Z194*(1+C194)*(1-$AA$9)</f>
        <v>2362941.7314388473</v>
      </c>
      <c r="AB194" s="28">
        <f t="shared" si="202"/>
        <v>2419513.9046759275</v>
      </c>
      <c r="AC194" s="28">
        <f t="shared" si="202"/>
        <v>2286868.1500621205</v>
      </c>
      <c r="AD194" s="28">
        <f t="shared" si="202"/>
        <v>2251556.7442000587</v>
      </c>
      <c r="AE194" s="28">
        <f t="shared" si="202"/>
        <v>2261126.3914184826</v>
      </c>
      <c r="AF194" s="28">
        <f t="shared" si="202"/>
        <v>2226212.462641859</v>
      </c>
      <c r="AG194" s="28">
        <f t="shared" si="202"/>
        <v>2148000.8851688253</v>
      </c>
      <c r="AH194" s="28">
        <f t="shared" si="202"/>
        <v>2093685.3839273625</v>
      </c>
      <c r="AI194" s="28">
        <f t="shared" si="202"/>
        <v>2020129.7645257579</v>
      </c>
      <c r="AJ194" s="28">
        <f t="shared" si="202"/>
        <v>1969047.6809518535</v>
      </c>
      <c r="AK194" s="28">
        <f t="shared" si="202"/>
        <v>1938643.723547508</v>
      </c>
      <c r="AL194" s="28">
        <f t="shared" si="202"/>
        <v>1870535.0473446476</v>
      </c>
      <c r="AM194" s="28">
        <f t="shared" si="202"/>
        <v>1823235.6959394631</v>
      </c>
      <c r="AN194" s="28">
        <f t="shared" si="202"/>
        <v>1795083.2134101277</v>
      </c>
      <c r="AO194" s="28">
        <f t="shared" si="202"/>
        <v>1838060.0490945927</v>
      </c>
      <c r="AP194" s="28">
        <f t="shared" si="202"/>
        <v>1773485.0912492608</v>
      </c>
      <c r="AQ194" s="28">
        <f t="shared" si="202"/>
        <v>1728639.7970314729</v>
      </c>
      <c r="AR194" s="28">
        <f t="shared" si="202"/>
        <v>1735986.9238884496</v>
      </c>
      <c r="AS194" s="28">
        <f t="shared" si="202"/>
        <v>1709181.6448700714</v>
      </c>
      <c r="AT194" s="28">
        <f t="shared" si="202"/>
        <v>1750101.8752848729</v>
      </c>
      <c r="AU194" s="19"/>
      <c r="AV194" s="27">
        <f t="shared" si="148"/>
        <v>7</v>
      </c>
      <c r="AW194" s="19"/>
      <c r="AX194" s="46">
        <f t="shared" si="183"/>
        <v>302282.38912346266</v>
      </c>
    </row>
    <row r="195" spans="1:50" x14ac:dyDescent="0.2">
      <c r="A195">
        <f t="shared" si="149"/>
        <v>181</v>
      </c>
      <c r="C195" s="30">
        <f>IF(C$13&lt;=alternative_projection_initial_period,VLOOKUP(Data!B183,alternative_projection,3,TRUE),VLOOKUP(Data!B183,original_projection,3,TRUE))</f>
        <v>-0.04</v>
      </c>
      <c r="D195" s="30">
        <f>IF(D$13&lt;=alternative_projection_initial_period,VLOOKUP(Data!C183,alternative_projection,3,TRUE),VLOOKUP(Data!C183,original_projection,3,TRUE))</f>
        <v>0.1</v>
      </c>
      <c r="E195" s="30">
        <f>IF(E$13&lt;=alternative_projection_initial_period,VLOOKUP(Data!D183,alternative_projection,3,TRUE),VLOOKUP(Data!D183,original_projection,3,TRUE))</f>
        <v>-0.04</v>
      </c>
      <c r="F195" s="30">
        <f>IF(F$13&lt;=alternative_projection_initial_period,VLOOKUP(Data!E183,alternative_projection,3,TRUE),VLOOKUP(Data!E183,original_projection,3,TRUE))</f>
        <v>0.1</v>
      </c>
      <c r="G195" s="30">
        <f>IF(G$13&lt;=alternative_projection_initial_period,VLOOKUP(Data!F183,alternative_projection,3,TRUE),VLOOKUP(Data!F183,original_projection,3,TRUE))</f>
        <v>0.1</v>
      </c>
      <c r="H195" s="30">
        <f>IF(H$13&lt;=alternative_projection_initial_period,VLOOKUP(Data!G183,alternative_projection,3,TRUE),VLOOKUP(Data!G183,original_projection,3,TRUE))</f>
        <v>0.02</v>
      </c>
      <c r="I195" s="30">
        <f>IF(I$13&lt;=alternative_projection_initial_period,VLOOKUP(Data!H183,alternative_projection,3,TRUE),VLOOKUP(Data!H183,original_projection,3,TRUE))</f>
        <v>-0.02</v>
      </c>
      <c r="J195" s="30">
        <f>IF(J$13&lt;=alternative_projection_initial_period,VLOOKUP(Data!I183,alternative_projection,3,TRUE),VLOOKUP(Data!I183,original_projection,3,TRUE))</f>
        <v>-0.02</v>
      </c>
      <c r="K195" s="30">
        <f>IF(K$13&lt;=alternative_projection_initial_period,VLOOKUP(Data!J183,alternative_projection,3,TRUE),VLOOKUP(Data!J183,original_projection,3,TRUE))</f>
        <v>0</v>
      </c>
      <c r="L195" s="30">
        <f>IF(L$13&lt;=alternative_projection_initial_period,VLOOKUP(Data!K183,alternative_projection,3,TRUE),VLOOKUP(Data!K183,original_projection,3,TRUE))</f>
        <v>-0.01</v>
      </c>
      <c r="M195" s="30">
        <f>IF(M$13&lt;=alternative_projection_initial_period,VLOOKUP(Data!L183,alternative_projection,3,TRUE),VLOOKUP(Data!L183,original_projection,3,TRUE))</f>
        <v>0.02</v>
      </c>
      <c r="N195" s="30">
        <f>IF(N$13&lt;=alternative_projection_initial_period,VLOOKUP(Data!M183,alternative_projection,3,TRUE),VLOOKUP(Data!M183,original_projection,3,TRUE))</f>
        <v>-0.02</v>
      </c>
      <c r="O195" s="30">
        <f>IF(O$13&lt;=alternative_projection_initial_period,VLOOKUP(Data!N183,alternative_projection,3,TRUE),VLOOKUP(Data!N183,original_projection,3,TRUE))</f>
        <v>-0.01</v>
      </c>
      <c r="P195" s="30">
        <f>IF(P$13&lt;=alternative_projection_initial_period,VLOOKUP(Data!O183,alternative_projection,3,TRUE),VLOOKUP(Data!O183,original_projection,3,TRUE))</f>
        <v>-0.01</v>
      </c>
      <c r="Q195" s="30">
        <f>IF(Q$13&lt;=alternative_projection_initial_period,VLOOKUP(Data!P183,alternative_projection,3,TRUE),VLOOKUP(Data!P183,original_projection,3,TRUE))</f>
        <v>0.04</v>
      </c>
      <c r="R195" s="30">
        <f>IF(R$13&lt;=alternative_projection_initial_period,VLOOKUP(Data!Q183,alternative_projection,3,TRUE),VLOOKUP(Data!Q183,original_projection,3,TRUE))</f>
        <v>-0.01</v>
      </c>
      <c r="S195" s="30">
        <f>IF(S$13&lt;=alternative_projection_initial_period,VLOOKUP(Data!R183,alternative_projection,3,TRUE),VLOOKUP(Data!R183,original_projection,3,TRUE))</f>
        <v>0</v>
      </c>
      <c r="T195" s="30">
        <f>IF(T$13&lt;=alternative_projection_initial_period,VLOOKUP(Data!S183,alternative_projection,3,TRUE),VLOOKUP(Data!S183,original_projection,3,TRUE))</f>
        <v>-0.01</v>
      </c>
      <c r="U195" s="30">
        <f>IF(U$13&lt;=alternative_projection_initial_period,VLOOKUP(Data!T183,alternative_projection,3,TRUE),VLOOKUP(Data!T183,original_projection,3,TRUE))</f>
        <v>-0.01</v>
      </c>
      <c r="V195" s="30">
        <f>IF(V$13&lt;=alternative_projection_initial_period,VLOOKUP(Data!U183,alternative_projection,3,TRUE),VLOOKUP(Data!U183,original_projection,3,TRUE))</f>
        <v>0.04</v>
      </c>
      <c r="X195">
        <f t="shared" si="150"/>
        <v>181</v>
      </c>
      <c r="Z195" s="31">
        <f t="shared" si="181"/>
        <v>2500000</v>
      </c>
      <c r="AA195" s="28">
        <f t="shared" ref="AA195:AT195" si="203">Z195*(1+C195)*(1-$AA$9)</f>
        <v>2362941.7314388473</v>
      </c>
      <c r="AB195" s="28">
        <f t="shared" si="203"/>
        <v>2559101.2453303081</v>
      </c>
      <c r="AC195" s="28">
        <f t="shared" si="203"/>
        <v>2418802.8510272433</v>
      </c>
      <c r="AD195" s="28">
        <f t="shared" si="203"/>
        <v>2619599.6735404534</v>
      </c>
      <c r="AE195" s="28">
        <f t="shared" si="203"/>
        <v>2837065.6362914792</v>
      </c>
      <c r="AF195" s="28">
        <f t="shared" si="203"/>
        <v>2849123.8344003027</v>
      </c>
      <c r="AG195" s="28">
        <f t="shared" si="203"/>
        <v>2749028.0559227951</v>
      </c>
      <c r="AH195" s="28">
        <f t="shared" si="203"/>
        <v>2652448.8549797721</v>
      </c>
      <c r="AI195" s="28">
        <f t="shared" si="203"/>
        <v>2611492.5374745377</v>
      </c>
      <c r="AJ195" s="28">
        <f t="shared" si="203"/>
        <v>2545456.9379826314</v>
      </c>
      <c r="AK195" s="28">
        <f t="shared" si="203"/>
        <v>2556275.7303443747</v>
      </c>
      <c r="AL195" s="28">
        <f t="shared" si="203"/>
        <v>2466468.3284538081</v>
      </c>
      <c r="AM195" s="28">
        <f t="shared" si="203"/>
        <v>2404099.8888124847</v>
      </c>
      <c r="AN195" s="28">
        <f t="shared" si="203"/>
        <v>2343308.5309517868</v>
      </c>
      <c r="AO195" s="28">
        <f t="shared" si="203"/>
        <v>2399410.6575498092</v>
      </c>
      <c r="AP195" s="28">
        <f t="shared" si="203"/>
        <v>2338737.8741032225</v>
      </c>
      <c r="AQ195" s="28">
        <f t="shared" si="203"/>
        <v>2302625.5506729488</v>
      </c>
      <c r="AR195" s="28">
        <f t="shared" si="203"/>
        <v>2244400.1272945171</v>
      </c>
      <c r="AS195" s="28">
        <f t="shared" si="203"/>
        <v>2187647.0231677359</v>
      </c>
      <c r="AT195" s="28">
        <f t="shared" si="203"/>
        <v>2240022.3927037711</v>
      </c>
      <c r="AU195" s="19"/>
      <c r="AV195" s="27">
        <f t="shared" si="148"/>
        <v>107</v>
      </c>
      <c r="AW195" s="19"/>
      <c r="AX195" s="46">
        <f t="shared" si="183"/>
        <v>375476.50475397601</v>
      </c>
    </row>
    <row r="196" spans="1:50" x14ac:dyDescent="0.2">
      <c r="A196">
        <f t="shared" si="149"/>
        <v>182</v>
      </c>
      <c r="C196" s="30">
        <f>IF(C$13&lt;=alternative_projection_initial_period,VLOOKUP(Data!B184,alternative_projection,3,TRUE),VLOOKUP(Data!B184,original_projection,3,TRUE))</f>
        <v>0.02</v>
      </c>
      <c r="D196" s="30">
        <f>IF(D$13&lt;=alternative_projection_initial_period,VLOOKUP(Data!C184,alternative_projection,3,TRUE),VLOOKUP(Data!C184,original_projection,3,TRUE))</f>
        <v>0</v>
      </c>
      <c r="E196" s="30">
        <f>IF(E$13&lt;=alternative_projection_initial_period,VLOOKUP(Data!D184,alternative_projection,3,TRUE),VLOOKUP(Data!D184,original_projection,3,TRUE))</f>
        <v>-0.04</v>
      </c>
      <c r="F196" s="30">
        <f>IF(F$13&lt;=alternative_projection_initial_period,VLOOKUP(Data!E184,alternative_projection,3,TRUE),VLOOKUP(Data!E184,original_projection,3,TRUE))</f>
        <v>0.04</v>
      </c>
      <c r="G196" s="30">
        <f>IF(G$13&lt;=alternative_projection_initial_period,VLOOKUP(Data!F184,alternative_projection,3,TRUE),VLOOKUP(Data!F184,original_projection,3,TRUE))</f>
        <v>0</v>
      </c>
      <c r="H196" s="30">
        <f>IF(H$13&lt;=alternative_projection_initial_period,VLOOKUP(Data!G184,alternative_projection,3,TRUE),VLOOKUP(Data!G184,original_projection,3,TRUE))</f>
        <v>-0.02</v>
      </c>
      <c r="I196" s="30">
        <f>IF(I$13&lt;=alternative_projection_initial_period,VLOOKUP(Data!H184,alternative_projection,3,TRUE),VLOOKUP(Data!H184,original_projection,3,TRUE))</f>
        <v>-0.01</v>
      </c>
      <c r="J196" s="30">
        <f>IF(J$13&lt;=alternative_projection_initial_period,VLOOKUP(Data!I184,alternative_projection,3,TRUE),VLOOKUP(Data!I184,original_projection,3,TRUE))</f>
        <v>0.04</v>
      </c>
      <c r="K196" s="30">
        <f>IF(K$13&lt;=alternative_projection_initial_period,VLOOKUP(Data!J184,alternative_projection,3,TRUE),VLOOKUP(Data!J184,original_projection,3,TRUE))</f>
        <v>0.04</v>
      </c>
      <c r="L196" s="30">
        <f>IF(L$13&lt;=alternative_projection_initial_period,VLOOKUP(Data!K184,alternative_projection,3,TRUE),VLOOKUP(Data!K184,original_projection,3,TRUE))</f>
        <v>0.02</v>
      </c>
      <c r="M196" s="30">
        <f>IF(M$13&lt;=alternative_projection_initial_period,VLOOKUP(Data!L184,alternative_projection,3,TRUE),VLOOKUP(Data!L184,original_projection,3,TRUE))</f>
        <v>-0.02</v>
      </c>
      <c r="N196" s="30">
        <f>IF(N$13&lt;=alternative_projection_initial_period,VLOOKUP(Data!M184,alternative_projection,3,TRUE),VLOOKUP(Data!M184,original_projection,3,TRUE))</f>
        <v>0.02</v>
      </c>
      <c r="O196" s="30">
        <f>IF(O$13&lt;=alternative_projection_initial_period,VLOOKUP(Data!N184,alternative_projection,3,TRUE),VLOOKUP(Data!N184,original_projection,3,TRUE))</f>
        <v>-0.02</v>
      </c>
      <c r="P196" s="30">
        <f>IF(P$13&lt;=alternative_projection_initial_period,VLOOKUP(Data!O184,alternative_projection,3,TRUE),VLOOKUP(Data!O184,original_projection,3,TRUE))</f>
        <v>0.04</v>
      </c>
      <c r="Q196" s="30">
        <f>IF(Q$13&lt;=alternative_projection_initial_period,VLOOKUP(Data!P184,alternative_projection,3,TRUE),VLOOKUP(Data!P184,original_projection,3,TRUE))</f>
        <v>0.02</v>
      </c>
      <c r="R196" s="30">
        <f>IF(R$13&lt;=alternative_projection_initial_period,VLOOKUP(Data!Q184,alternative_projection,3,TRUE),VLOOKUP(Data!Q184,original_projection,3,TRUE))</f>
        <v>-0.01</v>
      </c>
      <c r="S196" s="30">
        <f>IF(S$13&lt;=alternative_projection_initial_period,VLOOKUP(Data!R184,alternative_projection,3,TRUE),VLOOKUP(Data!R184,original_projection,3,TRUE))</f>
        <v>0</v>
      </c>
      <c r="T196" s="30">
        <f>IF(T$13&lt;=alternative_projection_initial_period,VLOOKUP(Data!S184,alternative_projection,3,TRUE),VLOOKUP(Data!S184,original_projection,3,TRUE))</f>
        <v>0.04</v>
      </c>
      <c r="U196" s="30">
        <f>IF(U$13&lt;=alternative_projection_initial_period,VLOOKUP(Data!T184,alternative_projection,3,TRUE),VLOOKUP(Data!T184,original_projection,3,TRUE))</f>
        <v>0.04</v>
      </c>
      <c r="V196" s="30">
        <f>IF(V$13&lt;=alternative_projection_initial_period,VLOOKUP(Data!U184,alternative_projection,3,TRUE),VLOOKUP(Data!U184,original_projection,3,TRUE))</f>
        <v>-0.01</v>
      </c>
      <c r="X196">
        <f t="shared" si="150"/>
        <v>182</v>
      </c>
      <c r="Z196" s="31">
        <f t="shared" si="181"/>
        <v>2500000</v>
      </c>
      <c r="AA196" s="28">
        <f t="shared" ref="AA196:AT196" si="204">Z196*(1+C196)*(1-$AA$9)</f>
        <v>2510625.5896537751</v>
      </c>
      <c r="AB196" s="28">
        <f t="shared" si="204"/>
        <v>2471859.1574213202</v>
      </c>
      <c r="AC196" s="28">
        <f t="shared" si="204"/>
        <v>2336343.6629240415</v>
      </c>
      <c r="AD196" s="28">
        <f t="shared" si="204"/>
        <v>2392279.0407125624</v>
      </c>
      <c r="AE196" s="28">
        <f t="shared" si="204"/>
        <v>2355339.9910609196</v>
      </c>
      <c r="AF196" s="28">
        <f t="shared" si="204"/>
        <v>2272591.8889468978</v>
      </c>
      <c r="AG196" s="28">
        <f t="shared" si="204"/>
        <v>2215125.9128303509</v>
      </c>
      <c r="AH196" s="28">
        <f t="shared" si="204"/>
        <v>2268159.1659213095</v>
      </c>
      <c r="AI196" s="28">
        <f t="shared" si="204"/>
        <v>2322462.110237096</v>
      </c>
      <c r="AJ196" s="28">
        <f t="shared" si="204"/>
        <v>2332333.1219850243</v>
      </c>
      <c r="AK196" s="28">
        <f t="shared" si="204"/>
        <v>2250393.3001018148</v>
      </c>
      <c r="AL196" s="28">
        <f t="shared" si="204"/>
        <v>2259958.0024084095</v>
      </c>
      <c r="AM196" s="28">
        <f t="shared" si="204"/>
        <v>2180560.8723692521</v>
      </c>
      <c r="AN196" s="28">
        <f t="shared" si="204"/>
        <v>2232766.5894144019</v>
      </c>
      <c r="AO196" s="28">
        <f t="shared" si="204"/>
        <v>2242256.3740431126</v>
      </c>
      <c r="AP196" s="28">
        <f t="shared" si="204"/>
        <v>2185557.4780096295</v>
      </c>
      <c r="AQ196" s="28">
        <f t="shared" si="204"/>
        <v>2151810.4046863308</v>
      </c>
      <c r="AR196" s="28">
        <f t="shared" si="204"/>
        <v>2203327.7947969795</v>
      </c>
      <c r="AS196" s="28">
        <f t="shared" si="204"/>
        <v>2256078.5842247955</v>
      </c>
      <c r="AT196" s="28">
        <f t="shared" si="204"/>
        <v>2199030.1723789745</v>
      </c>
      <c r="AU196" s="19"/>
      <c r="AV196" s="27">
        <f t="shared" si="148"/>
        <v>93</v>
      </c>
      <c r="AW196" s="19"/>
      <c r="AX196" s="46">
        <f t="shared" si="183"/>
        <v>344878.0293258967</v>
      </c>
    </row>
    <row r="197" spans="1:50" x14ac:dyDescent="0.2">
      <c r="A197">
        <f t="shared" si="149"/>
        <v>183</v>
      </c>
      <c r="C197" s="30">
        <f>IF(C$13&lt;=alternative_projection_initial_period,VLOOKUP(Data!B185,alternative_projection,3,TRUE),VLOOKUP(Data!B185,original_projection,3,TRUE))</f>
        <v>0.04</v>
      </c>
      <c r="D197" s="30">
        <f>IF(D$13&lt;=alternative_projection_initial_period,VLOOKUP(Data!C185,alternative_projection,3,TRUE),VLOOKUP(Data!C185,original_projection,3,TRUE))</f>
        <v>0.04</v>
      </c>
      <c r="E197" s="30">
        <f>IF(E$13&lt;=alternative_projection_initial_period,VLOOKUP(Data!D185,alternative_projection,3,TRUE),VLOOKUP(Data!D185,original_projection,3,TRUE))</f>
        <v>0.1</v>
      </c>
      <c r="F197" s="30">
        <f>IF(F$13&lt;=alternative_projection_initial_period,VLOOKUP(Data!E185,alternative_projection,3,TRUE),VLOOKUP(Data!E185,original_projection,3,TRUE))</f>
        <v>-0.04</v>
      </c>
      <c r="G197" s="30">
        <f>IF(G$13&lt;=alternative_projection_initial_period,VLOOKUP(Data!F185,alternative_projection,3,TRUE),VLOOKUP(Data!F185,original_projection,3,TRUE))</f>
        <v>0</v>
      </c>
      <c r="H197" s="30">
        <f>IF(H$13&lt;=alternative_projection_initial_period,VLOOKUP(Data!G185,alternative_projection,3,TRUE),VLOOKUP(Data!G185,original_projection,3,TRUE))</f>
        <v>0.04</v>
      </c>
      <c r="I197" s="30">
        <f>IF(I$13&lt;=alternative_projection_initial_period,VLOOKUP(Data!H185,alternative_projection,3,TRUE),VLOOKUP(Data!H185,original_projection,3,TRUE))</f>
        <v>0</v>
      </c>
      <c r="J197" s="30">
        <f>IF(J$13&lt;=alternative_projection_initial_period,VLOOKUP(Data!I185,alternative_projection,3,TRUE),VLOOKUP(Data!I185,original_projection,3,TRUE))</f>
        <v>0.04</v>
      </c>
      <c r="K197" s="30">
        <f>IF(K$13&lt;=alternative_projection_initial_period,VLOOKUP(Data!J185,alternative_projection,3,TRUE),VLOOKUP(Data!J185,original_projection,3,TRUE))</f>
        <v>0.02</v>
      </c>
      <c r="L197" s="30">
        <f>IF(L$13&lt;=alternative_projection_initial_period,VLOOKUP(Data!K185,alternative_projection,3,TRUE),VLOOKUP(Data!K185,original_projection,3,TRUE))</f>
        <v>0.02</v>
      </c>
      <c r="M197" s="30">
        <f>IF(M$13&lt;=alternative_projection_initial_period,VLOOKUP(Data!L185,alternative_projection,3,TRUE),VLOOKUP(Data!L185,original_projection,3,TRUE))</f>
        <v>0</v>
      </c>
      <c r="N197" s="30">
        <f>IF(N$13&lt;=alternative_projection_initial_period,VLOOKUP(Data!M185,alternative_projection,3,TRUE),VLOOKUP(Data!M185,original_projection,3,TRUE))</f>
        <v>0.02</v>
      </c>
      <c r="O197" s="30">
        <f>IF(O$13&lt;=alternative_projection_initial_period,VLOOKUP(Data!N185,alternative_projection,3,TRUE),VLOOKUP(Data!N185,original_projection,3,TRUE))</f>
        <v>0.02</v>
      </c>
      <c r="P197" s="30">
        <f>IF(P$13&lt;=alternative_projection_initial_period,VLOOKUP(Data!O185,alternative_projection,3,TRUE),VLOOKUP(Data!O185,original_projection,3,TRUE))</f>
        <v>0</v>
      </c>
      <c r="Q197" s="30">
        <f>IF(Q$13&lt;=alternative_projection_initial_period,VLOOKUP(Data!P185,alternative_projection,3,TRUE),VLOOKUP(Data!P185,original_projection,3,TRUE))</f>
        <v>0.02</v>
      </c>
      <c r="R197" s="30">
        <f>IF(R$13&lt;=alternative_projection_initial_period,VLOOKUP(Data!Q185,alternative_projection,3,TRUE),VLOOKUP(Data!Q185,original_projection,3,TRUE))</f>
        <v>-0.02</v>
      </c>
      <c r="S197" s="30">
        <f>IF(S$13&lt;=alternative_projection_initial_period,VLOOKUP(Data!R185,alternative_projection,3,TRUE),VLOOKUP(Data!R185,original_projection,3,TRUE))</f>
        <v>0</v>
      </c>
      <c r="T197" s="30">
        <f>IF(T$13&lt;=alternative_projection_initial_period,VLOOKUP(Data!S185,alternative_projection,3,TRUE),VLOOKUP(Data!S185,original_projection,3,TRUE))</f>
        <v>-0.02</v>
      </c>
      <c r="U197" s="30">
        <f>IF(U$13&lt;=alternative_projection_initial_period,VLOOKUP(Data!T185,alternative_projection,3,TRUE),VLOOKUP(Data!T185,original_projection,3,TRUE))</f>
        <v>-0.01</v>
      </c>
      <c r="V197" s="30">
        <f>IF(V$13&lt;=alternative_projection_initial_period,VLOOKUP(Data!U185,alternative_projection,3,TRUE),VLOOKUP(Data!U185,original_projection,3,TRUE))</f>
        <v>0.04</v>
      </c>
      <c r="X197">
        <f t="shared" si="150"/>
        <v>183</v>
      </c>
      <c r="Z197" s="31">
        <f t="shared" si="181"/>
        <v>2500000</v>
      </c>
      <c r="AA197" s="28">
        <f t="shared" ref="AA197:AT197" si="205">Z197*(1+C197)*(1-$AA$9)</f>
        <v>2559853.5423920844</v>
      </c>
      <c r="AB197" s="28">
        <f t="shared" si="205"/>
        <v>2621140.0633989214</v>
      </c>
      <c r="AC197" s="28">
        <f t="shared" si="205"/>
        <v>2838733.9015528061</v>
      </c>
      <c r="AD197" s="28">
        <f t="shared" si="205"/>
        <v>2683105.1201717365</v>
      </c>
      <c r="AE197" s="28">
        <f t="shared" si="205"/>
        <v>2641675.4409545995</v>
      </c>
      <c r="AF197" s="28">
        <f t="shared" si="205"/>
        <v>2704920.8941511214</v>
      </c>
      <c r="AG197" s="28">
        <f t="shared" si="205"/>
        <v>2663154.3587627355</v>
      </c>
      <c r="AH197" s="28">
        <f t="shared" si="205"/>
        <v>2726914.0476862835</v>
      </c>
      <c r="AI197" s="28">
        <f t="shared" si="205"/>
        <v>2738504.0755630154</v>
      </c>
      <c r="AJ197" s="28">
        <f t="shared" si="205"/>
        <v>2750143.3637918648</v>
      </c>
      <c r="AK197" s="28">
        <f t="shared" si="205"/>
        <v>2707678.5507264184</v>
      </c>
      <c r="AL197" s="28">
        <f t="shared" si="205"/>
        <v>2719186.8232041574</v>
      </c>
      <c r="AM197" s="28">
        <f t="shared" si="205"/>
        <v>2730744.0085542854</v>
      </c>
      <c r="AN197" s="28">
        <f t="shared" si="205"/>
        <v>2688578.7398706339</v>
      </c>
      <c r="AO197" s="28">
        <f t="shared" si="205"/>
        <v>2700005.8336473256</v>
      </c>
      <c r="AP197" s="28">
        <f t="shared" si="205"/>
        <v>2605148.8876102199</v>
      </c>
      <c r="AQ197" s="28">
        <f t="shared" si="205"/>
        <v>2564922.9263106999</v>
      </c>
      <c r="AR197" s="28">
        <f t="shared" si="205"/>
        <v>2474811.7300390513</v>
      </c>
      <c r="AS197" s="28">
        <f t="shared" si="205"/>
        <v>2412232.3146750033</v>
      </c>
      <c r="AT197" s="28">
        <f t="shared" si="205"/>
        <v>2469984.5743173859</v>
      </c>
      <c r="AU197" s="19"/>
      <c r="AV197" s="27">
        <f t="shared" si="148"/>
        <v>161</v>
      </c>
      <c r="AW197" s="19"/>
      <c r="AX197" s="46">
        <f t="shared" si="183"/>
        <v>400514.6538844863</v>
      </c>
    </row>
    <row r="198" spans="1:50" x14ac:dyDescent="0.2">
      <c r="A198">
        <f t="shared" si="149"/>
        <v>184</v>
      </c>
      <c r="C198" s="30">
        <f>IF(C$13&lt;=alternative_projection_initial_period,VLOOKUP(Data!B186,alternative_projection,3,TRUE),VLOOKUP(Data!B186,original_projection,3,TRUE))</f>
        <v>0.02</v>
      </c>
      <c r="D198" s="30">
        <f>IF(D$13&lt;=alternative_projection_initial_period,VLOOKUP(Data!C186,alternative_projection,3,TRUE),VLOOKUP(Data!C186,original_projection,3,TRUE))</f>
        <v>0.1</v>
      </c>
      <c r="E198" s="30">
        <f>IF(E$13&lt;=alternative_projection_initial_period,VLOOKUP(Data!D186,alternative_projection,3,TRUE),VLOOKUP(Data!D186,original_projection,3,TRUE))</f>
        <v>0.02</v>
      </c>
      <c r="F198" s="30">
        <f>IF(F$13&lt;=alternative_projection_initial_period,VLOOKUP(Data!E186,alternative_projection,3,TRUE),VLOOKUP(Data!E186,original_projection,3,TRUE))</f>
        <v>0.1</v>
      </c>
      <c r="G198" s="30">
        <f>IF(G$13&lt;=alternative_projection_initial_period,VLOOKUP(Data!F186,alternative_projection,3,TRUE),VLOOKUP(Data!F186,original_projection,3,TRUE))</f>
        <v>0.04</v>
      </c>
      <c r="H198" s="30">
        <f>IF(H$13&lt;=alternative_projection_initial_period,VLOOKUP(Data!G186,alternative_projection,3,TRUE),VLOOKUP(Data!G186,original_projection,3,TRUE))</f>
        <v>-0.02</v>
      </c>
      <c r="I198" s="30">
        <f>IF(I$13&lt;=alternative_projection_initial_period,VLOOKUP(Data!H186,alternative_projection,3,TRUE),VLOOKUP(Data!H186,original_projection,3,TRUE))</f>
        <v>-0.02</v>
      </c>
      <c r="J198" s="30">
        <f>IF(J$13&lt;=alternative_projection_initial_period,VLOOKUP(Data!I186,alternative_projection,3,TRUE),VLOOKUP(Data!I186,original_projection,3,TRUE))</f>
        <v>0</v>
      </c>
      <c r="K198" s="30">
        <f>IF(K$13&lt;=alternative_projection_initial_period,VLOOKUP(Data!J186,alternative_projection,3,TRUE),VLOOKUP(Data!J186,original_projection,3,TRUE))</f>
        <v>-0.02</v>
      </c>
      <c r="L198" s="30">
        <f>IF(L$13&lt;=alternative_projection_initial_period,VLOOKUP(Data!K186,alternative_projection,3,TRUE),VLOOKUP(Data!K186,original_projection,3,TRUE))</f>
        <v>0.04</v>
      </c>
      <c r="M198" s="30">
        <f>IF(M$13&lt;=alternative_projection_initial_period,VLOOKUP(Data!L186,alternative_projection,3,TRUE),VLOOKUP(Data!L186,original_projection,3,TRUE))</f>
        <v>0.04</v>
      </c>
      <c r="N198" s="30">
        <f>IF(N$13&lt;=alternative_projection_initial_period,VLOOKUP(Data!M186,alternative_projection,3,TRUE),VLOOKUP(Data!M186,original_projection,3,TRUE))</f>
        <v>-0.01</v>
      </c>
      <c r="O198" s="30">
        <f>IF(O$13&lt;=alternative_projection_initial_period,VLOOKUP(Data!N186,alternative_projection,3,TRUE),VLOOKUP(Data!N186,original_projection,3,TRUE))</f>
        <v>-0.01</v>
      </c>
      <c r="P198" s="30">
        <f>IF(P$13&lt;=alternative_projection_initial_period,VLOOKUP(Data!O186,alternative_projection,3,TRUE),VLOOKUP(Data!O186,original_projection,3,TRUE))</f>
        <v>0.02</v>
      </c>
      <c r="Q198" s="30">
        <f>IF(Q$13&lt;=alternative_projection_initial_period,VLOOKUP(Data!P186,alternative_projection,3,TRUE),VLOOKUP(Data!P186,original_projection,3,TRUE))</f>
        <v>0</v>
      </c>
      <c r="R198" s="30">
        <f>IF(R$13&lt;=alternative_projection_initial_period,VLOOKUP(Data!Q186,alternative_projection,3,TRUE),VLOOKUP(Data!Q186,original_projection,3,TRUE))</f>
        <v>0.02</v>
      </c>
      <c r="S198" s="30">
        <f>IF(S$13&lt;=alternative_projection_initial_period,VLOOKUP(Data!R186,alternative_projection,3,TRUE),VLOOKUP(Data!R186,original_projection,3,TRUE))</f>
        <v>-0.02</v>
      </c>
      <c r="T198" s="30">
        <f>IF(T$13&lt;=alternative_projection_initial_period,VLOOKUP(Data!S186,alternative_projection,3,TRUE),VLOOKUP(Data!S186,original_projection,3,TRUE))</f>
        <v>0.04</v>
      </c>
      <c r="U198" s="30">
        <f>IF(U$13&lt;=alternative_projection_initial_period,VLOOKUP(Data!T186,alternative_projection,3,TRUE),VLOOKUP(Data!T186,original_projection,3,TRUE))</f>
        <v>-0.01</v>
      </c>
      <c r="V198" s="30">
        <f>IF(V$13&lt;=alternative_projection_initial_period,VLOOKUP(Data!U186,alternative_projection,3,TRUE),VLOOKUP(Data!U186,original_projection,3,TRUE))</f>
        <v>-0.02</v>
      </c>
      <c r="X198">
        <f t="shared" si="150"/>
        <v>184</v>
      </c>
      <c r="Z198" s="31">
        <f t="shared" si="181"/>
        <v>2500000</v>
      </c>
      <c r="AA198" s="28">
        <f t="shared" ref="AA198:AT198" si="206">Z198*(1+C198)*(1-$AA$9)</f>
        <v>2510625.5896537751</v>
      </c>
      <c r="AB198" s="28">
        <f t="shared" si="206"/>
        <v>2719045.0731634521</v>
      </c>
      <c r="AC198" s="28">
        <f t="shared" si="206"/>
        <v>2730601.6560424739</v>
      </c>
      <c r="AD198" s="28">
        <f t="shared" si="206"/>
        <v>2957282.4439577777</v>
      </c>
      <c r="AE198" s="28">
        <f t="shared" si="206"/>
        <v>3028083.9760076953</v>
      </c>
      <c r="AF198" s="28">
        <f t="shared" si="206"/>
        <v>2921700.9472273565</v>
      </c>
      <c r="AG198" s="28">
        <f t="shared" si="206"/>
        <v>2819055.3804534045</v>
      </c>
      <c r="AH198" s="28">
        <f t="shared" si="206"/>
        <v>2775526.5007127356</v>
      </c>
      <c r="AI198" s="28">
        <f t="shared" si="206"/>
        <v>2678016.3530598274</v>
      </c>
      <c r="AJ198" s="28">
        <f t="shared" si="206"/>
        <v>2742131.8591856519</v>
      </c>
      <c r="AK198" s="28">
        <f t="shared" si="206"/>
        <v>2807782.3813770334</v>
      </c>
      <c r="AL198" s="28">
        <f t="shared" si="206"/>
        <v>2736783.2917237463</v>
      </c>
      <c r="AM198" s="28">
        <f t="shared" si="206"/>
        <v>2667579.5230914294</v>
      </c>
      <c r="AN198" s="28">
        <f t="shared" si="206"/>
        <v>2678917.3652439024</v>
      </c>
      <c r="AO198" s="28">
        <f t="shared" si="206"/>
        <v>2637552.3489212589</v>
      </c>
      <c r="AP198" s="28">
        <f t="shared" si="206"/>
        <v>2648762.5685012541</v>
      </c>
      <c r="AQ198" s="28">
        <f t="shared" si="206"/>
        <v>2555705.9073287775</v>
      </c>
      <c r="AR198" s="28">
        <f t="shared" si="206"/>
        <v>2616893.1280751787</v>
      </c>
      <c r="AS198" s="28">
        <f t="shared" si="206"/>
        <v>2550720.9663558085</v>
      </c>
      <c r="AT198" s="28">
        <f t="shared" si="206"/>
        <v>2461108.7151354169</v>
      </c>
      <c r="AU198" s="19"/>
      <c r="AV198" s="27">
        <f t="shared" si="148"/>
        <v>157</v>
      </c>
      <c r="AW198" s="19"/>
      <c r="AX198" s="46">
        <f t="shared" si="183"/>
        <v>409903.34490089142</v>
      </c>
    </row>
    <row r="199" spans="1:50" x14ac:dyDescent="0.2">
      <c r="A199">
        <f t="shared" si="149"/>
        <v>185</v>
      </c>
      <c r="C199" s="30">
        <f>IF(C$13&lt;=alternative_projection_initial_period,VLOOKUP(Data!B187,alternative_projection,3,TRUE),VLOOKUP(Data!B187,original_projection,3,TRUE))</f>
        <v>-0.04</v>
      </c>
      <c r="D199" s="30">
        <f>IF(D$13&lt;=alternative_projection_initial_period,VLOOKUP(Data!C187,alternative_projection,3,TRUE),VLOOKUP(Data!C187,original_projection,3,TRUE))</f>
        <v>0.1</v>
      </c>
      <c r="E199" s="30">
        <f>IF(E$13&lt;=alternative_projection_initial_period,VLOOKUP(Data!D187,alternative_projection,3,TRUE),VLOOKUP(Data!D187,original_projection,3,TRUE))</f>
        <v>0.04</v>
      </c>
      <c r="F199" s="30">
        <f>IF(F$13&lt;=alternative_projection_initial_period,VLOOKUP(Data!E187,alternative_projection,3,TRUE),VLOOKUP(Data!E187,original_projection,3,TRUE))</f>
        <v>0.04</v>
      </c>
      <c r="G199" s="30">
        <f>IF(G$13&lt;=alternative_projection_initial_period,VLOOKUP(Data!F187,alternative_projection,3,TRUE),VLOOKUP(Data!F187,original_projection,3,TRUE))</f>
        <v>0</v>
      </c>
      <c r="H199" s="30">
        <f>IF(H$13&lt;=alternative_projection_initial_period,VLOOKUP(Data!G187,alternative_projection,3,TRUE),VLOOKUP(Data!G187,original_projection,3,TRUE))</f>
        <v>-0.02</v>
      </c>
      <c r="I199" s="30">
        <f>IF(I$13&lt;=alternative_projection_initial_period,VLOOKUP(Data!H187,alternative_projection,3,TRUE),VLOOKUP(Data!H187,original_projection,3,TRUE))</f>
        <v>0.02</v>
      </c>
      <c r="J199" s="30">
        <f>IF(J$13&lt;=alternative_projection_initial_period,VLOOKUP(Data!I187,alternative_projection,3,TRUE),VLOOKUP(Data!I187,original_projection,3,TRUE))</f>
        <v>0</v>
      </c>
      <c r="K199" s="30">
        <f>IF(K$13&lt;=alternative_projection_initial_period,VLOOKUP(Data!J187,alternative_projection,3,TRUE),VLOOKUP(Data!J187,original_projection,3,TRUE))</f>
        <v>-0.01</v>
      </c>
      <c r="L199" s="30">
        <f>IF(L$13&lt;=alternative_projection_initial_period,VLOOKUP(Data!K187,alternative_projection,3,TRUE),VLOOKUP(Data!K187,original_projection,3,TRUE))</f>
        <v>-0.01</v>
      </c>
      <c r="M199" s="30">
        <f>IF(M$13&lt;=alternative_projection_initial_period,VLOOKUP(Data!L187,alternative_projection,3,TRUE),VLOOKUP(Data!L187,original_projection,3,TRUE))</f>
        <v>0.04</v>
      </c>
      <c r="N199" s="30">
        <f>IF(N$13&lt;=alternative_projection_initial_period,VLOOKUP(Data!M187,alternative_projection,3,TRUE),VLOOKUP(Data!M187,original_projection,3,TRUE))</f>
        <v>-0.01</v>
      </c>
      <c r="O199" s="30">
        <f>IF(O$13&lt;=alternative_projection_initial_period,VLOOKUP(Data!N187,alternative_projection,3,TRUE),VLOOKUP(Data!N187,original_projection,3,TRUE))</f>
        <v>-0.01</v>
      </c>
      <c r="P199" s="30">
        <f>IF(P$13&lt;=alternative_projection_initial_period,VLOOKUP(Data!O187,alternative_projection,3,TRUE),VLOOKUP(Data!O187,original_projection,3,TRUE))</f>
        <v>0.02</v>
      </c>
      <c r="Q199" s="30">
        <f>IF(Q$13&lt;=alternative_projection_initial_period,VLOOKUP(Data!P187,alternative_projection,3,TRUE),VLOOKUP(Data!P187,original_projection,3,TRUE))</f>
        <v>-0.02</v>
      </c>
      <c r="R199" s="30">
        <f>IF(R$13&lt;=alternative_projection_initial_period,VLOOKUP(Data!Q187,alternative_projection,3,TRUE),VLOOKUP(Data!Q187,original_projection,3,TRUE))</f>
        <v>0.02</v>
      </c>
      <c r="S199" s="30">
        <f>IF(S$13&lt;=alternative_projection_initial_period,VLOOKUP(Data!R187,alternative_projection,3,TRUE),VLOOKUP(Data!R187,original_projection,3,TRUE))</f>
        <v>0.02</v>
      </c>
      <c r="T199" s="30">
        <f>IF(T$13&lt;=alternative_projection_initial_period,VLOOKUP(Data!S187,alternative_projection,3,TRUE),VLOOKUP(Data!S187,original_projection,3,TRUE))</f>
        <v>-0.01</v>
      </c>
      <c r="U199" s="30">
        <f>IF(U$13&lt;=alternative_projection_initial_period,VLOOKUP(Data!T187,alternative_projection,3,TRUE),VLOOKUP(Data!T187,original_projection,3,TRUE))</f>
        <v>0.02</v>
      </c>
      <c r="V199" s="30">
        <f>IF(V$13&lt;=alternative_projection_initial_period,VLOOKUP(Data!U187,alternative_projection,3,TRUE),VLOOKUP(Data!U187,original_projection,3,TRUE))</f>
        <v>-0.01</v>
      </c>
      <c r="X199">
        <f t="shared" si="150"/>
        <v>185</v>
      </c>
      <c r="Z199" s="31">
        <f t="shared" si="181"/>
        <v>2500000</v>
      </c>
      <c r="AA199" s="28">
        <f t="shared" ref="AA199:AT199" si="207">Z199*(1+C199)*(1-$AA$9)</f>
        <v>2362941.7314388473</v>
      </c>
      <c r="AB199" s="28">
        <f t="shared" si="207"/>
        <v>2559101.2453303081</v>
      </c>
      <c r="AC199" s="28">
        <f t="shared" si="207"/>
        <v>2620369.7552795135</v>
      </c>
      <c r="AD199" s="28">
        <f t="shared" si="207"/>
        <v>2683105.1201717369</v>
      </c>
      <c r="AE199" s="28">
        <f t="shared" si="207"/>
        <v>2641675.4409546</v>
      </c>
      <c r="AF199" s="28">
        <f t="shared" si="207"/>
        <v>2548867.7656424032</v>
      </c>
      <c r="AG199" s="28">
        <f t="shared" si="207"/>
        <v>2559701.0548261832</v>
      </c>
      <c r="AH199" s="28">
        <f t="shared" si="207"/>
        <v>2520176.8510236773</v>
      </c>
      <c r="AI199" s="28">
        <f t="shared" si="207"/>
        <v>2456450.3089046208</v>
      </c>
      <c r="AJ199" s="28">
        <f t="shared" si="207"/>
        <v>2394335.1902730875</v>
      </c>
      <c r="AK199" s="28">
        <f t="shared" si="207"/>
        <v>2451658.9673978356</v>
      </c>
      <c r="AL199" s="28">
        <f t="shared" si="207"/>
        <v>2389665.0051947548</v>
      </c>
      <c r="AM199" s="28">
        <f t="shared" si="207"/>
        <v>2329238.6555351578</v>
      </c>
      <c r="AN199" s="28">
        <f t="shared" si="207"/>
        <v>2339138.4691989287</v>
      </c>
      <c r="AO199" s="28">
        <f t="shared" si="207"/>
        <v>2256959.5609976868</v>
      </c>
      <c r="AP199" s="28">
        <f t="shared" si="207"/>
        <v>2266552.1714618173</v>
      </c>
      <c r="AQ199" s="28">
        <f t="shared" si="207"/>
        <v>2276185.5527829477</v>
      </c>
      <c r="AR199" s="28">
        <f t="shared" si="207"/>
        <v>2218628.7053572242</v>
      </c>
      <c r="AS199" s="28">
        <f t="shared" si="207"/>
        <v>2228058.4006441091</v>
      </c>
      <c r="AT199" s="28">
        <f t="shared" si="207"/>
        <v>2171718.5221730047</v>
      </c>
      <c r="AU199" s="19"/>
      <c r="AV199" s="27">
        <f t="shared" si="148"/>
        <v>83</v>
      </c>
      <c r="AW199" s="19"/>
      <c r="AX199" s="46">
        <f t="shared" si="183"/>
        <v>364794.92550066824</v>
      </c>
    </row>
    <row r="200" spans="1:50" x14ac:dyDescent="0.2">
      <c r="A200">
        <f t="shared" si="149"/>
        <v>186</v>
      </c>
      <c r="C200" s="30">
        <f>IF(C$13&lt;=alternative_projection_initial_period,VLOOKUP(Data!B188,alternative_projection,3,TRUE),VLOOKUP(Data!B188,original_projection,3,TRUE))</f>
        <v>0.04</v>
      </c>
      <c r="D200" s="30">
        <f>IF(D$13&lt;=alternative_projection_initial_period,VLOOKUP(Data!C188,alternative_projection,3,TRUE),VLOOKUP(Data!C188,original_projection,3,TRUE))</f>
        <v>-0.04</v>
      </c>
      <c r="E200" s="30">
        <f>IF(E$13&lt;=alternative_projection_initial_period,VLOOKUP(Data!D188,alternative_projection,3,TRUE),VLOOKUP(Data!D188,original_projection,3,TRUE))</f>
        <v>0.04</v>
      </c>
      <c r="F200" s="30">
        <f>IF(F$13&lt;=alternative_projection_initial_period,VLOOKUP(Data!E188,alternative_projection,3,TRUE),VLOOKUP(Data!E188,original_projection,3,TRUE))</f>
        <v>-0.04</v>
      </c>
      <c r="G200" s="30">
        <f>IF(G$13&lt;=alternative_projection_initial_period,VLOOKUP(Data!F188,alternative_projection,3,TRUE),VLOOKUP(Data!F188,original_projection,3,TRUE))</f>
        <v>0.04</v>
      </c>
      <c r="H200" s="30">
        <f>IF(H$13&lt;=alternative_projection_initial_period,VLOOKUP(Data!G188,alternative_projection,3,TRUE),VLOOKUP(Data!G188,original_projection,3,TRUE))</f>
        <v>-0.02</v>
      </c>
      <c r="I200" s="30">
        <f>IF(I$13&lt;=alternative_projection_initial_period,VLOOKUP(Data!H188,alternative_projection,3,TRUE),VLOOKUP(Data!H188,original_projection,3,TRUE))</f>
        <v>0.02</v>
      </c>
      <c r="J200" s="30">
        <f>IF(J$13&lt;=alternative_projection_initial_period,VLOOKUP(Data!I188,alternative_projection,3,TRUE),VLOOKUP(Data!I188,original_projection,3,TRUE))</f>
        <v>0</v>
      </c>
      <c r="K200" s="30">
        <f>IF(K$13&lt;=alternative_projection_initial_period,VLOOKUP(Data!J188,alternative_projection,3,TRUE),VLOOKUP(Data!J188,original_projection,3,TRUE))</f>
        <v>-0.01</v>
      </c>
      <c r="L200" s="30">
        <f>IF(L$13&lt;=alternative_projection_initial_period,VLOOKUP(Data!K188,alternative_projection,3,TRUE),VLOOKUP(Data!K188,original_projection,3,TRUE))</f>
        <v>0</v>
      </c>
      <c r="M200" s="30">
        <f>IF(M$13&lt;=alternative_projection_initial_period,VLOOKUP(Data!L188,alternative_projection,3,TRUE),VLOOKUP(Data!L188,original_projection,3,TRUE))</f>
        <v>0</v>
      </c>
      <c r="N200" s="30">
        <f>IF(N$13&lt;=alternative_projection_initial_period,VLOOKUP(Data!M188,alternative_projection,3,TRUE),VLOOKUP(Data!M188,original_projection,3,TRUE))</f>
        <v>-0.01</v>
      </c>
      <c r="O200" s="30">
        <f>IF(O$13&lt;=alternative_projection_initial_period,VLOOKUP(Data!N188,alternative_projection,3,TRUE),VLOOKUP(Data!N188,original_projection,3,TRUE))</f>
        <v>-0.01</v>
      </c>
      <c r="P200" s="30">
        <f>IF(P$13&lt;=alternative_projection_initial_period,VLOOKUP(Data!O188,alternative_projection,3,TRUE),VLOOKUP(Data!O188,original_projection,3,TRUE))</f>
        <v>0.04</v>
      </c>
      <c r="Q200" s="30">
        <f>IF(Q$13&lt;=alternative_projection_initial_period,VLOOKUP(Data!P188,alternative_projection,3,TRUE),VLOOKUP(Data!P188,original_projection,3,TRUE))</f>
        <v>0</v>
      </c>
      <c r="R200" s="30">
        <f>IF(R$13&lt;=alternative_projection_initial_period,VLOOKUP(Data!Q188,alternative_projection,3,TRUE),VLOOKUP(Data!Q188,original_projection,3,TRUE))</f>
        <v>0.04</v>
      </c>
      <c r="S200" s="30">
        <f>IF(S$13&lt;=alternative_projection_initial_period,VLOOKUP(Data!R188,alternative_projection,3,TRUE),VLOOKUP(Data!R188,original_projection,3,TRUE))</f>
        <v>0.02</v>
      </c>
      <c r="T200" s="30">
        <f>IF(T$13&lt;=alternative_projection_initial_period,VLOOKUP(Data!S188,alternative_projection,3,TRUE),VLOOKUP(Data!S188,original_projection,3,TRUE))</f>
        <v>-0.02</v>
      </c>
      <c r="U200" s="30">
        <f>IF(U$13&lt;=alternative_projection_initial_period,VLOOKUP(Data!T188,alternative_projection,3,TRUE),VLOOKUP(Data!T188,original_projection,3,TRUE))</f>
        <v>0.04</v>
      </c>
      <c r="V200" s="30">
        <f>IF(V$13&lt;=alternative_projection_initial_period,VLOOKUP(Data!U188,alternative_projection,3,TRUE),VLOOKUP(Data!U188,original_projection,3,TRUE))</f>
        <v>-0.02</v>
      </c>
      <c r="X200">
        <f t="shared" si="150"/>
        <v>186</v>
      </c>
      <c r="Z200" s="31">
        <f t="shared" si="181"/>
        <v>2500000</v>
      </c>
      <c r="AA200" s="28">
        <f t="shared" ref="AA200:AT200" si="208">Z200*(1+C200)*(1-$AA$9)</f>
        <v>2559853.5423920844</v>
      </c>
      <c r="AB200" s="28">
        <f t="shared" si="208"/>
        <v>2419513.9046759275</v>
      </c>
      <c r="AC200" s="28">
        <f t="shared" si="208"/>
        <v>2477440.495900631</v>
      </c>
      <c r="AD200" s="28">
        <f t="shared" si="208"/>
        <v>2341619.0139680612</v>
      </c>
      <c r="AE200" s="28">
        <f t="shared" si="208"/>
        <v>2397680.6911355206</v>
      </c>
      <c r="AF200" s="28">
        <f t="shared" si="208"/>
        <v>2313445.0701976144</v>
      </c>
      <c r="AG200" s="28">
        <f t="shared" si="208"/>
        <v>2323277.7573986021</v>
      </c>
      <c r="AH200" s="28">
        <f t="shared" si="208"/>
        <v>2287404.1527836728</v>
      </c>
      <c r="AI200" s="28">
        <f t="shared" si="208"/>
        <v>2229563.6258276128</v>
      </c>
      <c r="AJ200" s="28">
        <f t="shared" si="208"/>
        <v>2195137.0559859057</v>
      </c>
      <c r="AK200" s="28">
        <f t="shared" si="208"/>
        <v>2161242.0649237125</v>
      </c>
      <c r="AL200" s="28">
        <f t="shared" si="208"/>
        <v>2106591.7401165892</v>
      </c>
      <c r="AM200" s="28">
        <f t="shared" si="208"/>
        <v>2053323.3327031701</v>
      </c>
      <c r="AN200" s="28">
        <f t="shared" si="208"/>
        <v>2102482.8027586127</v>
      </c>
      <c r="AO200" s="28">
        <f t="shared" si="208"/>
        <v>2070018.4809461818</v>
      </c>
      <c r="AP200" s="28">
        <f t="shared" si="208"/>
        <v>2119577.6565068662</v>
      </c>
      <c r="AQ200" s="28">
        <f t="shared" si="208"/>
        <v>2128586.3614738071</v>
      </c>
      <c r="AR200" s="28">
        <f t="shared" si="208"/>
        <v>2053804.5965200304</v>
      </c>
      <c r="AS200" s="28">
        <f t="shared" si="208"/>
        <v>2102975.5887131779</v>
      </c>
      <c r="AT200" s="28">
        <f t="shared" si="208"/>
        <v>2029093.5846634144</v>
      </c>
      <c r="AU200" s="19"/>
      <c r="AV200" s="27">
        <f t="shared" si="148"/>
        <v>49</v>
      </c>
      <c r="AW200" s="19"/>
      <c r="AX200" s="46">
        <f t="shared" si="183"/>
        <v>336065.22558885027</v>
      </c>
    </row>
    <row r="201" spans="1:50" x14ac:dyDescent="0.2">
      <c r="A201">
        <f t="shared" si="149"/>
        <v>187</v>
      </c>
      <c r="C201" s="30">
        <f>IF(C$13&lt;=alternative_projection_initial_period,VLOOKUP(Data!B189,alternative_projection,3,TRUE),VLOOKUP(Data!B189,original_projection,3,TRUE))</f>
        <v>0</v>
      </c>
      <c r="D201" s="30">
        <f>IF(D$13&lt;=alternative_projection_initial_period,VLOOKUP(Data!C189,alternative_projection,3,TRUE),VLOOKUP(Data!C189,original_projection,3,TRUE))</f>
        <v>0.04</v>
      </c>
      <c r="E201" s="30">
        <f>IF(E$13&lt;=alternative_projection_initial_period,VLOOKUP(Data!D189,alternative_projection,3,TRUE),VLOOKUP(Data!D189,original_projection,3,TRUE))</f>
        <v>0</v>
      </c>
      <c r="F201" s="30">
        <f>IF(F$13&lt;=alternative_projection_initial_period,VLOOKUP(Data!E189,alternative_projection,3,TRUE),VLOOKUP(Data!E189,original_projection,3,TRUE))</f>
        <v>-0.04</v>
      </c>
      <c r="G201" s="30">
        <f>IF(G$13&lt;=alternative_projection_initial_period,VLOOKUP(Data!F189,alternative_projection,3,TRUE),VLOOKUP(Data!F189,original_projection,3,TRUE))</f>
        <v>0.1</v>
      </c>
      <c r="H201" s="30">
        <f>IF(H$13&lt;=alternative_projection_initial_period,VLOOKUP(Data!G189,alternative_projection,3,TRUE),VLOOKUP(Data!G189,original_projection,3,TRUE))</f>
        <v>-0.01</v>
      </c>
      <c r="I201" s="30">
        <f>IF(I$13&lt;=alternative_projection_initial_period,VLOOKUP(Data!H189,alternative_projection,3,TRUE),VLOOKUP(Data!H189,original_projection,3,TRUE))</f>
        <v>0.04</v>
      </c>
      <c r="J201" s="30">
        <f>IF(J$13&lt;=alternative_projection_initial_period,VLOOKUP(Data!I189,alternative_projection,3,TRUE),VLOOKUP(Data!I189,original_projection,3,TRUE))</f>
        <v>0.02</v>
      </c>
      <c r="K201" s="30">
        <f>IF(K$13&lt;=alternative_projection_initial_period,VLOOKUP(Data!J189,alternative_projection,3,TRUE),VLOOKUP(Data!J189,original_projection,3,TRUE))</f>
        <v>0.02</v>
      </c>
      <c r="L201" s="30">
        <f>IF(L$13&lt;=alternative_projection_initial_period,VLOOKUP(Data!K189,alternative_projection,3,TRUE),VLOOKUP(Data!K189,original_projection,3,TRUE))</f>
        <v>0.02</v>
      </c>
      <c r="M201" s="30">
        <f>IF(M$13&lt;=alternative_projection_initial_period,VLOOKUP(Data!L189,alternative_projection,3,TRUE),VLOOKUP(Data!L189,original_projection,3,TRUE))</f>
        <v>0.04</v>
      </c>
      <c r="N201" s="30">
        <f>IF(N$13&lt;=alternative_projection_initial_period,VLOOKUP(Data!M189,alternative_projection,3,TRUE),VLOOKUP(Data!M189,original_projection,3,TRUE))</f>
        <v>0.04</v>
      </c>
      <c r="O201" s="30">
        <f>IF(O$13&lt;=alternative_projection_initial_period,VLOOKUP(Data!N189,alternative_projection,3,TRUE),VLOOKUP(Data!N189,original_projection,3,TRUE))</f>
        <v>0.02</v>
      </c>
      <c r="P201" s="30">
        <f>IF(P$13&lt;=alternative_projection_initial_period,VLOOKUP(Data!O189,alternative_projection,3,TRUE),VLOOKUP(Data!O189,original_projection,3,TRUE))</f>
        <v>-0.02</v>
      </c>
      <c r="Q201" s="30">
        <f>IF(Q$13&lt;=alternative_projection_initial_period,VLOOKUP(Data!P189,alternative_projection,3,TRUE),VLOOKUP(Data!P189,original_projection,3,TRUE))</f>
        <v>0</v>
      </c>
      <c r="R201" s="30">
        <f>IF(R$13&lt;=alternative_projection_initial_period,VLOOKUP(Data!Q189,alternative_projection,3,TRUE),VLOOKUP(Data!Q189,original_projection,3,TRUE))</f>
        <v>0.04</v>
      </c>
      <c r="S201" s="30">
        <f>IF(S$13&lt;=alternative_projection_initial_period,VLOOKUP(Data!R189,alternative_projection,3,TRUE),VLOOKUP(Data!R189,original_projection,3,TRUE))</f>
        <v>-0.02</v>
      </c>
      <c r="T201" s="30">
        <f>IF(T$13&lt;=alternative_projection_initial_period,VLOOKUP(Data!S189,alternative_projection,3,TRUE),VLOOKUP(Data!S189,original_projection,3,TRUE))</f>
        <v>0</v>
      </c>
      <c r="U201" s="30">
        <f>IF(U$13&lt;=alternative_projection_initial_period,VLOOKUP(Data!T189,alternative_projection,3,TRUE),VLOOKUP(Data!T189,original_projection,3,TRUE))</f>
        <v>-0.02</v>
      </c>
      <c r="V201" s="30">
        <f>IF(V$13&lt;=alternative_projection_initial_period,VLOOKUP(Data!U189,alternative_projection,3,TRUE),VLOOKUP(Data!U189,original_projection,3,TRUE))</f>
        <v>-0.01</v>
      </c>
      <c r="X201">
        <f t="shared" si="150"/>
        <v>187</v>
      </c>
      <c r="Z201" s="31">
        <f t="shared" si="181"/>
        <v>2500000</v>
      </c>
      <c r="AA201" s="28">
        <f t="shared" ref="AA201:AT201" si="209">Z201*(1+C201)*(1-$AA$9)</f>
        <v>2461397.6369154658</v>
      </c>
      <c r="AB201" s="28">
        <f t="shared" si="209"/>
        <v>2520326.9840374244</v>
      </c>
      <c r="AC201" s="28">
        <f t="shared" si="209"/>
        <v>2481410.7531055999</v>
      </c>
      <c r="AD201" s="28">
        <f t="shared" si="209"/>
        <v>2345371.608541728</v>
      </c>
      <c r="AE201" s="28">
        <f t="shared" si="209"/>
        <v>2540072.539379423</v>
      </c>
      <c r="AF201" s="28">
        <f t="shared" si="209"/>
        <v>2475842.9042248614</v>
      </c>
      <c r="AG201" s="28">
        <f t="shared" si="209"/>
        <v>2535118.0915145273</v>
      </c>
      <c r="AH201" s="28">
        <f t="shared" si="209"/>
        <v>2545892.9413402453</v>
      </c>
      <c r="AI201" s="28">
        <f t="shared" si="209"/>
        <v>2556713.5868190951</v>
      </c>
      <c r="AJ201" s="28">
        <f t="shared" si="209"/>
        <v>2567580.2225934039</v>
      </c>
      <c r="AK201" s="28">
        <f t="shared" si="209"/>
        <v>2629051.7312726327</v>
      </c>
      <c r="AL201" s="28">
        <f t="shared" si="209"/>
        <v>2691994.9549721167</v>
      </c>
      <c r="AM201" s="28">
        <f t="shared" si="209"/>
        <v>2703436.568468743</v>
      </c>
      <c r="AN201" s="28">
        <f t="shared" si="209"/>
        <v>2608459.0934224897</v>
      </c>
      <c r="AO201" s="28">
        <f t="shared" si="209"/>
        <v>2568182.0194163099</v>
      </c>
      <c r="AP201" s="28">
        <f t="shared" si="209"/>
        <v>2629667.9359641992</v>
      </c>
      <c r="AQ201" s="28">
        <f t="shared" si="209"/>
        <v>2537282.1098342226</v>
      </c>
      <c r="AR201" s="28">
        <f t="shared" si="209"/>
        <v>2498104.0757335373</v>
      </c>
      <c r="AS201" s="28">
        <f t="shared" si="209"/>
        <v>2410340.3677615332</v>
      </c>
      <c r="AT201" s="28">
        <f t="shared" si="209"/>
        <v>2349391.2098065964</v>
      </c>
      <c r="AU201" s="19"/>
      <c r="AV201" s="27">
        <f t="shared" si="148"/>
        <v>138</v>
      </c>
      <c r="AW201" s="19"/>
      <c r="AX201" s="46">
        <f t="shared" si="183"/>
        <v>382788.19144930085</v>
      </c>
    </row>
    <row r="202" spans="1:50" x14ac:dyDescent="0.2">
      <c r="A202">
        <f t="shared" si="149"/>
        <v>188</v>
      </c>
      <c r="C202" s="30">
        <f>IF(C$13&lt;=alternative_projection_initial_period,VLOOKUP(Data!B190,alternative_projection,3,TRUE),VLOOKUP(Data!B190,original_projection,3,TRUE))</f>
        <v>0.1</v>
      </c>
      <c r="D202" s="30">
        <f>IF(D$13&lt;=alternative_projection_initial_period,VLOOKUP(Data!C190,alternative_projection,3,TRUE),VLOOKUP(Data!C190,original_projection,3,TRUE))</f>
        <v>0</v>
      </c>
      <c r="E202" s="30">
        <f>IF(E$13&lt;=alternative_projection_initial_period,VLOOKUP(Data!D190,alternative_projection,3,TRUE),VLOOKUP(Data!D190,original_projection,3,TRUE))</f>
        <v>0.1</v>
      </c>
      <c r="F202" s="30">
        <f>IF(F$13&lt;=alternative_projection_initial_period,VLOOKUP(Data!E190,alternative_projection,3,TRUE),VLOOKUP(Data!E190,original_projection,3,TRUE))</f>
        <v>-0.04</v>
      </c>
      <c r="G202" s="30">
        <f>IF(G$13&lt;=alternative_projection_initial_period,VLOOKUP(Data!F190,alternative_projection,3,TRUE),VLOOKUP(Data!F190,original_projection,3,TRUE))</f>
        <v>-0.04</v>
      </c>
      <c r="H202" s="30">
        <f>IF(H$13&lt;=alternative_projection_initial_period,VLOOKUP(Data!G190,alternative_projection,3,TRUE),VLOOKUP(Data!G190,original_projection,3,TRUE))</f>
        <v>-0.02</v>
      </c>
      <c r="I202" s="30">
        <f>IF(I$13&lt;=alternative_projection_initial_period,VLOOKUP(Data!H190,alternative_projection,3,TRUE),VLOOKUP(Data!H190,original_projection,3,TRUE))</f>
        <v>0.04</v>
      </c>
      <c r="J202" s="30">
        <f>IF(J$13&lt;=alternative_projection_initial_period,VLOOKUP(Data!I190,alternative_projection,3,TRUE),VLOOKUP(Data!I190,original_projection,3,TRUE))</f>
        <v>0.02</v>
      </c>
      <c r="K202" s="30">
        <f>IF(K$13&lt;=alternative_projection_initial_period,VLOOKUP(Data!J190,alternative_projection,3,TRUE),VLOOKUP(Data!J190,original_projection,3,TRUE))</f>
        <v>0.04</v>
      </c>
      <c r="L202" s="30">
        <f>IF(L$13&lt;=alternative_projection_initial_period,VLOOKUP(Data!K190,alternative_projection,3,TRUE),VLOOKUP(Data!K190,original_projection,3,TRUE))</f>
        <v>0</v>
      </c>
      <c r="M202" s="30">
        <f>IF(M$13&lt;=alternative_projection_initial_period,VLOOKUP(Data!L190,alternative_projection,3,TRUE),VLOOKUP(Data!L190,original_projection,3,TRUE))</f>
        <v>0</v>
      </c>
      <c r="N202" s="30">
        <f>IF(N$13&lt;=alternative_projection_initial_period,VLOOKUP(Data!M190,alternative_projection,3,TRUE),VLOOKUP(Data!M190,original_projection,3,TRUE))</f>
        <v>-0.02</v>
      </c>
      <c r="O202" s="30">
        <f>IF(O$13&lt;=alternative_projection_initial_period,VLOOKUP(Data!N190,alternative_projection,3,TRUE),VLOOKUP(Data!N190,original_projection,3,TRUE))</f>
        <v>-0.02</v>
      </c>
      <c r="P202" s="30">
        <f>IF(P$13&lt;=alternative_projection_initial_period,VLOOKUP(Data!O190,alternative_projection,3,TRUE),VLOOKUP(Data!O190,original_projection,3,TRUE))</f>
        <v>0.04</v>
      </c>
      <c r="Q202" s="30">
        <f>IF(Q$13&lt;=alternative_projection_initial_period,VLOOKUP(Data!P190,alternative_projection,3,TRUE),VLOOKUP(Data!P190,original_projection,3,TRUE))</f>
        <v>0</v>
      </c>
      <c r="R202" s="30">
        <f>IF(R$13&lt;=alternative_projection_initial_period,VLOOKUP(Data!Q190,alternative_projection,3,TRUE),VLOOKUP(Data!Q190,original_projection,3,TRUE))</f>
        <v>0</v>
      </c>
      <c r="S202" s="30">
        <f>IF(S$13&lt;=alternative_projection_initial_period,VLOOKUP(Data!R190,alternative_projection,3,TRUE),VLOOKUP(Data!R190,original_projection,3,TRUE))</f>
        <v>-0.02</v>
      </c>
      <c r="T202" s="30">
        <f>IF(T$13&lt;=alternative_projection_initial_period,VLOOKUP(Data!S190,alternative_projection,3,TRUE),VLOOKUP(Data!S190,original_projection,3,TRUE))</f>
        <v>0</v>
      </c>
      <c r="U202" s="30">
        <f>IF(U$13&lt;=alternative_projection_initial_period,VLOOKUP(Data!T190,alternative_projection,3,TRUE),VLOOKUP(Data!T190,original_projection,3,TRUE))</f>
        <v>0.02</v>
      </c>
      <c r="V202" s="30">
        <f>IF(V$13&lt;=alternative_projection_initial_period,VLOOKUP(Data!U190,alternative_projection,3,TRUE),VLOOKUP(Data!U190,original_projection,3,TRUE))</f>
        <v>-0.01</v>
      </c>
      <c r="X202">
        <f t="shared" si="150"/>
        <v>188</v>
      </c>
      <c r="Z202" s="31">
        <f t="shared" si="181"/>
        <v>2500000</v>
      </c>
      <c r="AA202" s="28">
        <f t="shared" ref="AA202:AT202" si="210">Z202*(1+C202)*(1-$AA$9)</f>
        <v>2707537.4006070122</v>
      </c>
      <c r="AB202" s="28">
        <f t="shared" si="210"/>
        <v>2665730.4638857371</v>
      </c>
      <c r="AC202" s="28">
        <f t="shared" si="210"/>
        <v>2887025.9723632457</v>
      </c>
      <c r="AD202" s="28">
        <f t="shared" si="210"/>
        <v>2728749.6599379717</v>
      </c>
      <c r="AE202" s="28">
        <f t="shared" si="210"/>
        <v>2579150.5784467985</v>
      </c>
      <c r="AF202" s="28">
        <f t="shared" si="210"/>
        <v>2488539.5345029375</v>
      </c>
      <c r="AG202" s="28">
        <f t="shared" si="210"/>
        <v>2548118.6971120373</v>
      </c>
      <c r="AH202" s="28">
        <f t="shared" si="210"/>
        <v>2558948.8025778872</v>
      </c>
      <c r="AI202" s="28">
        <f t="shared" si="210"/>
        <v>2620213.6628315952</v>
      </c>
      <c r="AJ202" s="28">
        <f t="shared" si="210"/>
        <v>2579755.0871629221</v>
      </c>
      <c r="AK202" s="28">
        <f t="shared" si="210"/>
        <v>2539921.2301453874</v>
      </c>
      <c r="AL202" s="28">
        <f t="shared" si="210"/>
        <v>2450688.3966218615</v>
      </c>
      <c r="AM202" s="28">
        <f t="shared" si="210"/>
        <v>2364590.5022783908</v>
      </c>
      <c r="AN202" s="28">
        <f t="shared" si="210"/>
        <v>2421202.1494256067</v>
      </c>
      <c r="AO202" s="28">
        <f t="shared" si="210"/>
        <v>2383816.4996363339</v>
      </c>
      <c r="AP202" s="28">
        <f t="shared" si="210"/>
        <v>2347008.1196179879</v>
      </c>
      <c r="AQ202" s="28">
        <f t="shared" si="210"/>
        <v>2264552.7338640578</v>
      </c>
      <c r="AR202" s="28">
        <f t="shared" si="210"/>
        <v>2229585.8991213799</v>
      </c>
      <c r="AS202" s="28">
        <f t="shared" si="210"/>
        <v>2239062.165066143</v>
      </c>
      <c r="AT202" s="28">
        <f t="shared" si="210"/>
        <v>2182444.0395122501</v>
      </c>
      <c r="AU202" s="19"/>
      <c r="AV202" s="27">
        <f t="shared" si="148"/>
        <v>86</v>
      </c>
      <c r="AW202" s="19"/>
      <c r="AX202" s="46">
        <f t="shared" si="183"/>
        <v>376221.47300794109</v>
      </c>
    </row>
    <row r="203" spans="1:50" x14ac:dyDescent="0.2">
      <c r="A203">
        <f t="shared" si="149"/>
        <v>189</v>
      </c>
      <c r="C203" s="30">
        <f>IF(C$13&lt;=alternative_projection_initial_period,VLOOKUP(Data!B191,alternative_projection,3,TRUE),VLOOKUP(Data!B191,original_projection,3,TRUE))</f>
        <v>0.04</v>
      </c>
      <c r="D203" s="30">
        <f>IF(D$13&lt;=alternative_projection_initial_period,VLOOKUP(Data!C191,alternative_projection,3,TRUE),VLOOKUP(Data!C191,original_projection,3,TRUE))</f>
        <v>0</v>
      </c>
      <c r="E203" s="30">
        <f>IF(E$13&lt;=alternative_projection_initial_period,VLOOKUP(Data!D191,alternative_projection,3,TRUE),VLOOKUP(Data!D191,original_projection,3,TRUE))</f>
        <v>0.02</v>
      </c>
      <c r="F203" s="30">
        <f>IF(F$13&lt;=alternative_projection_initial_period,VLOOKUP(Data!E191,alternative_projection,3,TRUE),VLOOKUP(Data!E191,original_projection,3,TRUE))</f>
        <v>0.02</v>
      </c>
      <c r="G203" s="30">
        <f>IF(G$13&lt;=alternative_projection_initial_period,VLOOKUP(Data!F191,alternative_projection,3,TRUE),VLOOKUP(Data!F191,original_projection,3,TRUE))</f>
        <v>0</v>
      </c>
      <c r="H203" s="30">
        <f>IF(H$13&lt;=alternative_projection_initial_period,VLOOKUP(Data!G191,alternative_projection,3,TRUE),VLOOKUP(Data!G191,original_projection,3,TRUE))</f>
        <v>0.04</v>
      </c>
      <c r="I203" s="30">
        <f>IF(I$13&lt;=alternative_projection_initial_period,VLOOKUP(Data!H191,alternative_projection,3,TRUE),VLOOKUP(Data!H191,original_projection,3,TRUE))</f>
        <v>0.02</v>
      </c>
      <c r="J203" s="30">
        <f>IF(J$13&lt;=alternative_projection_initial_period,VLOOKUP(Data!I191,alternative_projection,3,TRUE),VLOOKUP(Data!I191,original_projection,3,TRUE))</f>
        <v>-0.02</v>
      </c>
      <c r="K203" s="30">
        <f>IF(K$13&lt;=alternative_projection_initial_period,VLOOKUP(Data!J191,alternative_projection,3,TRUE),VLOOKUP(Data!J191,original_projection,3,TRUE))</f>
        <v>0.02</v>
      </c>
      <c r="L203" s="30">
        <f>IF(L$13&lt;=alternative_projection_initial_period,VLOOKUP(Data!K191,alternative_projection,3,TRUE),VLOOKUP(Data!K191,original_projection,3,TRUE))</f>
        <v>-0.01</v>
      </c>
      <c r="M203" s="30">
        <f>IF(M$13&lt;=alternative_projection_initial_period,VLOOKUP(Data!L191,alternative_projection,3,TRUE),VLOOKUP(Data!L191,original_projection,3,TRUE))</f>
        <v>-0.02</v>
      </c>
      <c r="N203" s="30">
        <f>IF(N$13&lt;=alternative_projection_initial_period,VLOOKUP(Data!M191,alternative_projection,3,TRUE),VLOOKUP(Data!M191,original_projection,3,TRUE))</f>
        <v>-0.01</v>
      </c>
      <c r="O203" s="30">
        <f>IF(O$13&lt;=alternative_projection_initial_period,VLOOKUP(Data!N191,alternative_projection,3,TRUE),VLOOKUP(Data!N191,original_projection,3,TRUE))</f>
        <v>-0.01</v>
      </c>
      <c r="P203" s="30">
        <f>IF(P$13&lt;=alternative_projection_initial_period,VLOOKUP(Data!O191,alternative_projection,3,TRUE),VLOOKUP(Data!O191,original_projection,3,TRUE))</f>
        <v>-0.02</v>
      </c>
      <c r="Q203" s="30">
        <f>IF(Q$13&lt;=alternative_projection_initial_period,VLOOKUP(Data!P191,alternative_projection,3,TRUE),VLOOKUP(Data!P191,original_projection,3,TRUE))</f>
        <v>0</v>
      </c>
      <c r="R203" s="30">
        <f>IF(R$13&lt;=alternative_projection_initial_period,VLOOKUP(Data!Q191,alternative_projection,3,TRUE),VLOOKUP(Data!Q191,original_projection,3,TRUE))</f>
        <v>0.02</v>
      </c>
      <c r="S203" s="30">
        <f>IF(S$13&lt;=alternative_projection_initial_period,VLOOKUP(Data!R191,alternative_projection,3,TRUE),VLOOKUP(Data!R191,original_projection,3,TRUE))</f>
        <v>0</v>
      </c>
      <c r="T203" s="30">
        <f>IF(T$13&lt;=alternative_projection_initial_period,VLOOKUP(Data!S191,alternative_projection,3,TRUE),VLOOKUP(Data!S191,original_projection,3,TRUE))</f>
        <v>0.02</v>
      </c>
      <c r="U203" s="30">
        <f>IF(U$13&lt;=alternative_projection_initial_period,VLOOKUP(Data!T191,alternative_projection,3,TRUE),VLOOKUP(Data!T191,original_projection,3,TRUE))</f>
        <v>-0.01</v>
      </c>
      <c r="V203" s="30">
        <f>IF(V$13&lt;=alternative_projection_initial_period,VLOOKUP(Data!U191,alternative_projection,3,TRUE),VLOOKUP(Data!U191,original_projection,3,TRUE))</f>
        <v>-0.01</v>
      </c>
      <c r="X203">
        <f t="shared" si="150"/>
        <v>189</v>
      </c>
      <c r="Z203" s="31">
        <f t="shared" si="181"/>
        <v>2500000</v>
      </c>
      <c r="AA203" s="28">
        <f t="shared" ref="AA203:AT203" si="211">Z203*(1+C203)*(1-$AA$9)</f>
        <v>2559853.5423920844</v>
      </c>
      <c r="AB203" s="28">
        <f t="shared" si="211"/>
        <v>2520326.9840374244</v>
      </c>
      <c r="AC203" s="28">
        <f t="shared" si="211"/>
        <v>2531038.968167712</v>
      </c>
      <c r="AD203" s="28">
        <f t="shared" si="211"/>
        <v>2541796.4807570977</v>
      </c>
      <c r="AE203" s="28">
        <f t="shared" si="211"/>
        <v>2502548.7405022271</v>
      </c>
      <c r="AF203" s="28">
        <f t="shared" si="211"/>
        <v>2562463.3033533902</v>
      </c>
      <c r="AG203" s="28">
        <f t="shared" si="211"/>
        <v>2573354.376779106</v>
      </c>
      <c r="AH203" s="28">
        <f t="shared" si="211"/>
        <v>2482946.965724464</v>
      </c>
      <c r="AI203" s="28">
        <f t="shared" si="211"/>
        <v>2493500.0759604136</v>
      </c>
      <c r="AJ203" s="28">
        <f t="shared" si="211"/>
        <v>2430448.0970685282</v>
      </c>
      <c r="AK203" s="28">
        <f t="shared" si="211"/>
        <v>2345061.287485905</v>
      </c>
      <c r="AL203" s="28">
        <f t="shared" si="211"/>
        <v>2285762.8113301396</v>
      </c>
      <c r="AM203" s="28">
        <f t="shared" si="211"/>
        <v>2227963.7882134737</v>
      </c>
      <c r="AN203" s="28">
        <f t="shared" si="211"/>
        <v>2149690.6829492147</v>
      </c>
      <c r="AO203" s="28">
        <f t="shared" si="211"/>
        <v>2116497.4268441563</v>
      </c>
      <c r="AP203" s="28">
        <f t="shared" si="211"/>
        <v>2125493.0401085233</v>
      </c>
      <c r="AQ203" s="28">
        <f t="shared" si="211"/>
        <v>2092673.4184813555</v>
      </c>
      <c r="AR203" s="28">
        <f t="shared" si="211"/>
        <v>2101567.7740910142</v>
      </c>
      <c r="AS203" s="28">
        <f t="shared" si="211"/>
        <v>2048426.405374266</v>
      </c>
      <c r="AT203" s="28">
        <f t="shared" si="211"/>
        <v>1996628.7977790504</v>
      </c>
      <c r="AU203" s="19"/>
      <c r="AV203" s="27">
        <f t="shared" si="148"/>
        <v>36</v>
      </c>
      <c r="AW203" s="19"/>
      <c r="AX203" s="46">
        <f t="shared" si="183"/>
        <v>352806.37003072706</v>
      </c>
    </row>
    <row r="204" spans="1:50" x14ac:dyDescent="0.2">
      <c r="A204">
        <f t="shared" si="149"/>
        <v>190</v>
      </c>
      <c r="C204" s="30">
        <f>IF(C$13&lt;=alternative_projection_initial_period,VLOOKUP(Data!B192,alternative_projection,3,TRUE),VLOOKUP(Data!B192,original_projection,3,TRUE))</f>
        <v>0.02</v>
      </c>
      <c r="D204" s="30">
        <f>IF(D$13&lt;=alternative_projection_initial_period,VLOOKUP(Data!C192,alternative_projection,3,TRUE),VLOOKUP(Data!C192,original_projection,3,TRUE))</f>
        <v>0.04</v>
      </c>
      <c r="E204" s="30">
        <f>IF(E$13&lt;=alternative_projection_initial_period,VLOOKUP(Data!D192,alternative_projection,3,TRUE),VLOOKUP(Data!D192,original_projection,3,TRUE))</f>
        <v>0.04</v>
      </c>
      <c r="F204" s="30">
        <f>IF(F$13&lt;=alternative_projection_initial_period,VLOOKUP(Data!E192,alternative_projection,3,TRUE),VLOOKUP(Data!E192,original_projection,3,TRUE))</f>
        <v>0.1</v>
      </c>
      <c r="G204" s="30">
        <f>IF(G$13&lt;=alternative_projection_initial_period,VLOOKUP(Data!F192,alternative_projection,3,TRUE),VLOOKUP(Data!F192,original_projection,3,TRUE))</f>
        <v>0.02</v>
      </c>
      <c r="H204" s="30">
        <f>IF(H$13&lt;=alternative_projection_initial_period,VLOOKUP(Data!G192,alternative_projection,3,TRUE),VLOOKUP(Data!G192,original_projection,3,TRUE))</f>
        <v>-0.02</v>
      </c>
      <c r="I204" s="30">
        <f>IF(I$13&lt;=alternative_projection_initial_period,VLOOKUP(Data!H192,alternative_projection,3,TRUE),VLOOKUP(Data!H192,original_projection,3,TRUE))</f>
        <v>-0.01</v>
      </c>
      <c r="J204" s="30">
        <f>IF(J$13&lt;=alternative_projection_initial_period,VLOOKUP(Data!I192,alternative_projection,3,TRUE),VLOOKUP(Data!I192,original_projection,3,TRUE))</f>
        <v>0.04</v>
      </c>
      <c r="K204" s="30">
        <f>IF(K$13&lt;=alternative_projection_initial_period,VLOOKUP(Data!J192,alternative_projection,3,TRUE),VLOOKUP(Data!J192,original_projection,3,TRUE))</f>
        <v>-0.02</v>
      </c>
      <c r="L204" s="30">
        <f>IF(L$13&lt;=alternative_projection_initial_period,VLOOKUP(Data!K192,alternative_projection,3,TRUE),VLOOKUP(Data!K192,original_projection,3,TRUE))</f>
        <v>-0.01</v>
      </c>
      <c r="M204" s="30">
        <f>IF(M$13&lt;=alternative_projection_initial_period,VLOOKUP(Data!L192,alternative_projection,3,TRUE),VLOOKUP(Data!L192,original_projection,3,TRUE))</f>
        <v>0</v>
      </c>
      <c r="N204" s="30">
        <f>IF(N$13&lt;=alternative_projection_initial_period,VLOOKUP(Data!M192,alternative_projection,3,TRUE),VLOOKUP(Data!M192,original_projection,3,TRUE))</f>
        <v>-0.01</v>
      </c>
      <c r="O204" s="30">
        <f>IF(O$13&lt;=alternative_projection_initial_period,VLOOKUP(Data!N192,alternative_projection,3,TRUE),VLOOKUP(Data!N192,original_projection,3,TRUE))</f>
        <v>0.04</v>
      </c>
      <c r="P204" s="30">
        <f>IF(P$13&lt;=alternative_projection_initial_period,VLOOKUP(Data!O192,alternative_projection,3,TRUE),VLOOKUP(Data!O192,original_projection,3,TRUE))</f>
        <v>0.04</v>
      </c>
      <c r="Q204" s="30">
        <f>IF(Q$13&lt;=alternative_projection_initial_period,VLOOKUP(Data!P192,alternative_projection,3,TRUE),VLOOKUP(Data!P192,original_projection,3,TRUE))</f>
        <v>-0.02</v>
      </c>
      <c r="R204" s="30">
        <f>IF(R$13&lt;=alternative_projection_initial_period,VLOOKUP(Data!Q192,alternative_projection,3,TRUE),VLOOKUP(Data!Q192,original_projection,3,TRUE))</f>
        <v>0.02</v>
      </c>
      <c r="S204" s="30">
        <f>IF(S$13&lt;=alternative_projection_initial_period,VLOOKUP(Data!R192,alternative_projection,3,TRUE),VLOOKUP(Data!R192,original_projection,3,TRUE))</f>
        <v>0.02</v>
      </c>
      <c r="T204" s="30">
        <f>IF(T$13&lt;=alternative_projection_initial_period,VLOOKUP(Data!S192,alternative_projection,3,TRUE),VLOOKUP(Data!S192,original_projection,3,TRUE))</f>
        <v>-0.02</v>
      </c>
      <c r="U204" s="30">
        <f>IF(U$13&lt;=alternative_projection_initial_period,VLOOKUP(Data!T192,alternative_projection,3,TRUE),VLOOKUP(Data!T192,original_projection,3,TRUE))</f>
        <v>0.02</v>
      </c>
      <c r="V204" s="30">
        <f>IF(V$13&lt;=alternative_projection_initial_period,VLOOKUP(Data!U192,alternative_projection,3,TRUE),VLOOKUP(Data!U192,original_projection,3,TRUE))</f>
        <v>0.02</v>
      </c>
      <c r="X204">
        <f t="shared" si="150"/>
        <v>190</v>
      </c>
      <c r="Z204" s="31">
        <f t="shared" si="181"/>
        <v>2500000</v>
      </c>
      <c r="AA204" s="28">
        <f t="shared" ref="AA204:AT204" si="212">Z204*(1+C204)*(1-$AA$9)</f>
        <v>2510625.5896537751</v>
      </c>
      <c r="AB204" s="28">
        <f t="shared" si="212"/>
        <v>2570733.5237181731</v>
      </c>
      <c r="AC204" s="28">
        <f t="shared" si="212"/>
        <v>2632280.5268944204</v>
      </c>
      <c r="AD204" s="28">
        <f t="shared" si="212"/>
        <v>2850799.1901824707</v>
      </c>
      <c r="AE204" s="28">
        <f t="shared" si="212"/>
        <v>2862915.7591345483</v>
      </c>
      <c r="AF204" s="28">
        <f t="shared" si="212"/>
        <v>2762335.4410149548</v>
      </c>
      <c r="AG204" s="28">
        <f t="shared" si="212"/>
        <v>2692485.5470452919</v>
      </c>
      <c r="AH204" s="28">
        <f t="shared" si="212"/>
        <v>2756947.4661773518</v>
      </c>
      <c r="AI204" s="28">
        <f t="shared" si="212"/>
        <v>2660090.0395128136</v>
      </c>
      <c r="AJ204" s="28">
        <f t="shared" si="212"/>
        <v>2592825.5775467264</v>
      </c>
      <c r="AK204" s="28">
        <f t="shared" si="212"/>
        <v>2552789.8998029963</v>
      </c>
      <c r="AL204" s="28">
        <f t="shared" si="212"/>
        <v>2488238.6866590385</v>
      </c>
      <c r="AM204" s="28">
        <f t="shared" si="212"/>
        <v>2547810.6465444667</v>
      </c>
      <c r="AN204" s="28">
        <f t="shared" si="212"/>
        <v>2608808.8435604479</v>
      </c>
      <c r="AO204" s="28">
        <f t="shared" si="212"/>
        <v>2517155.8416999113</v>
      </c>
      <c r="AP204" s="28">
        <f t="shared" si="212"/>
        <v>2527854.3477273141</v>
      </c>
      <c r="AQ204" s="28">
        <f t="shared" si="212"/>
        <v>2538598.3249286986</v>
      </c>
      <c r="AR204" s="28">
        <f t="shared" si="212"/>
        <v>2449411.9678783668</v>
      </c>
      <c r="AS204" s="28">
        <f t="shared" si="212"/>
        <v>2459822.5464638555</v>
      </c>
      <c r="AT204" s="28">
        <f t="shared" si="212"/>
        <v>2470277.372463787</v>
      </c>
      <c r="AU204" s="19"/>
      <c r="AV204" s="27">
        <f t="shared" si="148"/>
        <v>162</v>
      </c>
      <c r="AW204" s="19"/>
      <c r="AX204" s="46">
        <f t="shared" si="183"/>
        <v>393346.14966203581</v>
      </c>
    </row>
    <row r="205" spans="1:50" x14ac:dyDescent="0.2">
      <c r="A205">
        <f t="shared" si="149"/>
        <v>191</v>
      </c>
      <c r="C205" s="30">
        <f>IF(C$13&lt;=alternative_projection_initial_period,VLOOKUP(Data!B193,alternative_projection,3,TRUE),VLOOKUP(Data!B193,original_projection,3,TRUE))</f>
        <v>0.02</v>
      </c>
      <c r="D205" s="30">
        <f>IF(D$13&lt;=alternative_projection_initial_period,VLOOKUP(Data!C193,alternative_projection,3,TRUE),VLOOKUP(Data!C193,original_projection,3,TRUE))</f>
        <v>0</v>
      </c>
      <c r="E205" s="30">
        <f>IF(E$13&lt;=alternative_projection_initial_period,VLOOKUP(Data!D193,alternative_projection,3,TRUE),VLOOKUP(Data!D193,original_projection,3,TRUE))</f>
        <v>0.04</v>
      </c>
      <c r="F205" s="30">
        <f>IF(F$13&lt;=alternative_projection_initial_period,VLOOKUP(Data!E193,alternative_projection,3,TRUE),VLOOKUP(Data!E193,original_projection,3,TRUE))</f>
        <v>0.1</v>
      </c>
      <c r="G205" s="30">
        <f>IF(G$13&lt;=alternative_projection_initial_period,VLOOKUP(Data!F193,alternative_projection,3,TRUE),VLOOKUP(Data!F193,original_projection,3,TRUE))</f>
        <v>0</v>
      </c>
      <c r="H205" s="30">
        <f>IF(H$13&lt;=alternative_projection_initial_period,VLOOKUP(Data!G193,alternative_projection,3,TRUE),VLOOKUP(Data!G193,original_projection,3,TRUE))</f>
        <v>-0.01</v>
      </c>
      <c r="I205" s="30">
        <f>IF(I$13&lt;=alternative_projection_initial_period,VLOOKUP(Data!H193,alternative_projection,3,TRUE),VLOOKUP(Data!H193,original_projection,3,TRUE))</f>
        <v>0</v>
      </c>
      <c r="J205" s="30">
        <f>IF(J$13&lt;=alternative_projection_initial_period,VLOOKUP(Data!I193,alternative_projection,3,TRUE),VLOOKUP(Data!I193,original_projection,3,TRUE))</f>
        <v>0.02</v>
      </c>
      <c r="K205" s="30">
        <f>IF(K$13&lt;=alternative_projection_initial_period,VLOOKUP(Data!J193,alternative_projection,3,TRUE),VLOOKUP(Data!J193,original_projection,3,TRUE))</f>
        <v>0.04</v>
      </c>
      <c r="L205" s="30">
        <f>IF(L$13&lt;=alternative_projection_initial_period,VLOOKUP(Data!K193,alternative_projection,3,TRUE),VLOOKUP(Data!K193,original_projection,3,TRUE))</f>
        <v>-0.01</v>
      </c>
      <c r="M205" s="30">
        <f>IF(M$13&lt;=alternative_projection_initial_period,VLOOKUP(Data!L193,alternative_projection,3,TRUE),VLOOKUP(Data!L193,original_projection,3,TRUE))</f>
        <v>-0.02</v>
      </c>
      <c r="N205" s="30">
        <f>IF(N$13&lt;=alternative_projection_initial_period,VLOOKUP(Data!M193,alternative_projection,3,TRUE),VLOOKUP(Data!M193,original_projection,3,TRUE))</f>
        <v>0.04</v>
      </c>
      <c r="O205" s="30">
        <f>IF(O$13&lt;=alternative_projection_initial_period,VLOOKUP(Data!N193,alternative_projection,3,TRUE),VLOOKUP(Data!N193,original_projection,3,TRUE))</f>
        <v>-0.02</v>
      </c>
      <c r="P205" s="30">
        <f>IF(P$13&lt;=alternative_projection_initial_period,VLOOKUP(Data!O193,alternative_projection,3,TRUE),VLOOKUP(Data!O193,original_projection,3,TRUE))</f>
        <v>0.02</v>
      </c>
      <c r="Q205" s="30">
        <f>IF(Q$13&lt;=alternative_projection_initial_period,VLOOKUP(Data!P193,alternative_projection,3,TRUE),VLOOKUP(Data!P193,original_projection,3,TRUE))</f>
        <v>0.04</v>
      </c>
      <c r="R205" s="30">
        <f>IF(R$13&lt;=alternative_projection_initial_period,VLOOKUP(Data!Q193,alternative_projection,3,TRUE),VLOOKUP(Data!Q193,original_projection,3,TRUE))</f>
        <v>0.04</v>
      </c>
      <c r="S205" s="30">
        <f>IF(S$13&lt;=alternative_projection_initial_period,VLOOKUP(Data!R193,alternative_projection,3,TRUE),VLOOKUP(Data!R193,original_projection,3,TRUE))</f>
        <v>0</v>
      </c>
      <c r="T205" s="30">
        <f>IF(T$13&lt;=alternative_projection_initial_period,VLOOKUP(Data!S193,alternative_projection,3,TRUE),VLOOKUP(Data!S193,original_projection,3,TRUE))</f>
        <v>0</v>
      </c>
      <c r="U205" s="30">
        <f>IF(U$13&lt;=alternative_projection_initial_period,VLOOKUP(Data!T193,alternative_projection,3,TRUE),VLOOKUP(Data!T193,original_projection,3,TRUE))</f>
        <v>-0.01</v>
      </c>
      <c r="V205" s="30">
        <f>IF(V$13&lt;=alternative_projection_initial_period,VLOOKUP(Data!U193,alternative_projection,3,TRUE),VLOOKUP(Data!U193,original_projection,3,TRUE))</f>
        <v>-0.01</v>
      </c>
      <c r="X205">
        <f t="shared" si="150"/>
        <v>191</v>
      </c>
      <c r="Z205" s="31">
        <f t="shared" si="181"/>
        <v>2500000</v>
      </c>
      <c r="AA205" s="28">
        <f t="shared" ref="AA205:AT205" si="213">Z205*(1+C205)*(1-$AA$9)</f>
        <v>2510625.5896537751</v>
      </c>
      <c r="AB205" s="28">
        <f t="shared" si="213"/>
        <v>2471859.1574213202</v>
      </c>
      <c r="AC205" s="28">
        <f t="shared" si="213"/>
        <v>2531038.968167712</v>
      </c>
      <c r="AD205" s="28">
        <f t="shared" si="213"/>
        <v>2741153.0674831448</v>
      </c>
      <c r="AE205" s="28">
        <f t="shared" si="213"/>
        <v>2698827.0730906371</v>
      </c>
      <c r="AF205" s="28">
        <f t="shared" si="213"/>
        <v>2630583.085738916</v>
      </c>
      <c r="AG205" s="28">
        <f t="shared" si="213"/>
        <v>2589964.3963790247</v>
      </c>
      <c r="AH205" s="28">
        <f t="shared" si="213"/>
        <v>2600972.3559365491</v>
      </c>
      <c r="AI205" s="28">
        <f t="shared" si="213"/>
        <v>2663243.3196032243</v>
      </c>
      <c r="AJ205" s="28">
        <f t="shared" si="213"/>
        <v>2595899.1221073014</v>
      </c>
      <c r="AK205" s="28">
        <f t="shared" si="213"/>
        <v>2504699.6662117308</v>
      </c>
      <c r="AL205" s="28">
        <f t="shared" si="213"/>
        <v>2564665.7252721484</v>
      </c>
      <c r="AM205" s="28">
        <f t="shared" si="213"/>
        <v>2474563.5650198786</v>
      </c>
      <c r="AN205" s="28">
        <f t="shared" si="213"/>
        <v>2485081.0438255123</v>
      </c>
      <c r="AO205" s="28">
        <f t="shared" si="213"/>
        <v>2544577.4052672628</v>
      </c>
      <c r="AP205" s="28">
        <f t="shared" si="213"/>
        <v>2605498.1939057047</v>
      </c>
      <c r="AQ205" s="28">
        <f t="shared" si="213"/>
        <v>2565266.8389868061</v>
      </c>
      <c r="AR205" s="28">
        <f t="shared" si="213"/>
        <v>2525656.6942158923</v>
      </c>
      <c r="AS205" s="28">
        <f t="shared" si="213"/>
        <v>2461791.5858458788</v>
      </c>
      <c r="AT205" s="28">
        <f t="shared" si="213"/>
        <v>2399541.4048238518</v>
      </c>
      <c r="AU205" s="19"/>
      <c r="AV205" s="27">
        <f t="shared" si="148"/>
        <v>147</v>
      </c>
      <c r="AW205" s="19"/>
      <c r="AX205" s="46">
        <f t="shared" si="183"/>
        <v>386641.12034475774</v>
      </c>
    </row>
    <row r="206" spans="1:50" x14ac:dyDescent="0.2">
      <c r="A206">
        <f t="shared" si="149"/>
        <v>192</v>
      </c>
      <c r="C206" s="30">
        <f>IF(C$13&lt;=alternative_projection_initial_period,VLOOKUP(Data!B194,alternative_projection,3,TRUE),VLOOKUP(Data!B194,original_projection,3,TRUE))</f>
        <v>0.02</v>
      </c>
      <c r="D206" s="30">
        <f>IF(D$13&lt;=alternative_projection_initial_period,VLOOKUP(Data!C194,alternative_projection,3,TRUE),VLOOKUP(Data!C194,original_projection,3,TRUE))</f>
        <v>-0.04</v>
      </c>
      <c r="E206" s="30">
        <f>IF(E$13&lt;=alternative_projection_initial_period,VLOOKUP(Data!D194,alternative_projection,3,TRUE),VLOOKUP(Data!D194,original_projection,3,TRUE))</f>
        <v>-0.04</v>
      </c>
      <c r="F206" s="30">
        <f>IF(F$13&lt;=alternative_projection_initial_period,VLOOKUP(Data!E194,alternative_projection,3,TRUE),VLOOKUP(Data!E194,original_projection,3,TRUE))</f>
        <v>0.02</v>
      </c>
      <c r="G206" s="30">
        <f>IF(G$13&lt;=alternative_projection_initial_period,VLOOKUP(Data!F194,alternative_projection,3,TRUE),VLOOKUP(Data!F194,original_projection,3,TRUE))</f>
        <v>0.02</v>
      </c>
      <c r="H206" s="30">
        <f>IF(H$13&lt;=alternative_projection_initial_period,VLOOKUP(Data!G194,alternative_projection,3,TRUE),VLOOKUP(Data!G194,original_projection,3,TRUE))</f>
        <v>-0.02</v>
      </c>
      <c r="I206" s="30">
        <f>IF(I$13&lt;=alternative_projection_initial_period,VLOOKUP(Data!H194,alternative_projection,3,TRUE),VLOOKUP(Data!H194,original_projection,3,TRUE))</f>
        <v>-0.02</v>
      </c>
      <c r="J206" s="30">
        <f>IF(J$13&lt;=alternative_projection_initial_period,VLOOKUP(Data!I194,alternative_projection,3,TRUE),VLOOKUP(Data!I194,original_projection,3,TRUE))</f>
        <v>0.02</v>
      </c>
      <c r="K206" s="30">
        <f>IF(K$13&lt;=alternative_projection_initial_period,VLOOKUP(Data!J194,alternative_projection,3,TRUE),VLOOKUP(Data!J194,original_projection,3,TRUE))</f>
        <v>0.02</v>
      </c>
      <c r="L206" s="30">
        <f>IF(L$13&lt;=alternative_projection_initial_period,VLOOKUP(Data!K194,alternative_projection,3,TRUE),VLOOKUP(Data!K194,original_projection,3,TRUE))</f>
        <v>0</v>
      </c>
      <c r="M206" s="30">
        <f>IF(M$13&lt;=alternative_projection_initial_period,VLOOKUP(Data!L194,alternative_projection,3,TRUE),VLOOKUP(Data!L194,original_projection,3,TRUE))</f>
        <v>0</v>
      </c>
      <c r="N206" s="30">
        <f>IF(N$13&lt;=alternative_projection_initial_period,VLOOKUP(Data!M194,alternative_projection,3,TRUE),VLOOKUP(Data!M194,original_projection,3,TRUE))</f>
        <v>0.04</v>
      </c>
      <c r="O206" s="30">
        <f>IF(O$13&lt;=alternative_projection_initial_period,VLOOKUP(Data!N194,alternative_projection,3,TRUE),VLOOKUP(Data!N194,original_projection,3,TRUE))</f>
        <v>-0.02</v>
      </c>
      <c r="P206" s="30">
        <f>IF(P$13&lt;=alternative_projection_initial_period,VLOOKUP(Data!O194,alternative_projection,3,TRUE),VLOOKUP(Data!O194,original_projection,3,TRUE))</f>
        <v>0.02</v>
      </c>
      <c r="Q206" s="30">
        <f>IF(Q$13&lt;=alternative_projection_initial_period,VLOOKUP(Data!P194,alternative_projection,3,TRUE),VLOOKUP(Data!P194,original_projection,3,TRUE))</f>
        <v>-0.01</v>
      </c>
      <c r="R206" s="30">
        <f>IF(R$13&lt;=alternative_projection_initial_period,VLOOKUP(Data!Q194,alternative_projection,3,TRUE),VLOOKUP(Data!Q194,original_projection,3,TRUE))</f>
        <v>0.04</v>
      </c>
      <c r="S206" s="30">
        <f>IF(S$13&lt;=alternative_projection_initial_period,VLOOKUP(Data!R194,alternative_projection,3,TRUE),VLOOKUP(Data!R194,original_projection,3,TRUE))</f>
        <v>0</v>
      </c>
      <c r="T206" s="30">
        <f>IF(T$13&lt;=alternative_projection_initial_period,VLOOKUP(Data!S194,alternative_projection,3,TRUE),VLOOKUP(Data!S194,original_projection,3,TRUE))</f>
        <v>0</v>
      </c>
      <c r="U206" s="30">
        <f>IF(U$13&lt;=alternative_projection_initial_period,VLOOKUP(Data!T194,alternative_projection,3,TRUE),VLOOKUP(Data!T194,original_projection,3,TRUE))</f>
        <v>-0.02</v>
      </c>
      <c r="V206" s="30">
        <f>IF(V$13&lt;=alternative_projection_initial_period,VLOOKUP(Data!U194,alternative_projection,3,TRUE),VLOOKUP(Data!U194,original_projection,3,TRUE))</f>
        <v>0.02</v>
      </c>
      <c r="X206">
        <f t="shared" si="150"/>
        <v>192</v>
      </c>
      <c r="Z206" s="31">
        <f t="shared" si="181"/>
        <v>2500000</v>
      </c>
      <c r="AA206" s="28">
        <f t="shared" ref="AA206:AT206" si="214">Z206*(1+C206)*(1-$AA$9)</f>
        <v>2510625.5896537751</v>
      </c>
      <c r="AB206" s="28">
        <f t="shared" si="214"/>
        <v>2372984.7911244668</v>
      </c>
      <c r="AC206" s="28">
        <f t="shared" si="214"/>
        <v>2242889.9164070794</v>
      </c>
      <c r="AD206" s="28">
        <f t="shared" si="214"/>
        <v>2252422.7275632122</v>
      </c>
      <c r="AE206" s="28">
        <f t="shared" si="214"/>
        <v>2261996.0554151814</v>
      </c>
      <c r="AF206" s="28">
        <f t="shared" si="214"/>
        <v>2182527.324240325</v>
      </c>
      <c r="AG206" s="28">
        <f t="shared" si="214"/>
        <v>2105850.4985683197</v>
      </c>
      <c r="AH206" s="28">
        <f t="shared" si="214"/>
        <v>2114800.8598763137</v>
      </c>
      <c r="AI206" s="28">
        <f t="shared" si="214"/>
        <v>2123789.2623309125</v>
      </c>
      <c r="AJ206" s="28">
        <f t="shared" si="214"/>
        <v>2090995.9486430993</v>
      </c>
      <c r="AK206" s="28">
        <f t="shared" si="214"/>
        <v>2058708.9947159749</v>
      </c>
      <c r="AL206" s="28">
        <f t="shared" si="214"/>
        <v>2107997.4051512545</v>
      </c>
      <c r="AM206" s="28">
        <f t="shared" si="214"/>
        <v>2033938.9740119867</v>
      </c>
      <c r="AN206" s="28">
        <f t="shared" si="214"/>
        <v>2042583.6943794556</v>
      </c>
      <c r="AO206" s="28">
        <f t="shared" si="214"/>
        <v>1990933.828704871</v>
      </c>
      <c r="AP206" s="28">
        <f t="shared" si="214"/>
        <v>2038599.6056313599</v>
      </c>
      <c r="AQ206" s="28">
        <f t="shared" si="214"/>
        <v>2007121.7007671318</v>
      </c>
      <c r="AR206" s="28">
        <f t="shared" si="214"/>
        <v>1976129.8445079876</v>
      </c>
      <c r="AS206" s="28">
        <f t="shared" si="214"/>
        <v>1906704.2011679541</v>
      </c>
      <c r="AT206" s="28">
        <f t="shared" si="214"/>
        <v>1914808.1437410503</v>
      </c>
      <c r="AU206" s="19"/>
      <c r="AV206" s="27">
        <f t="shared" si="148"/>
        <v>22</v>
      </c>
      <c r="AW206" s="19"/>
      <c r="AX206" s="46">
        <f t="shared" si="183"/>
        <v>319922.48891638569</v>
      </c>
    </row>
    <row r="207" spans="1:50" x14ac:dyDescent="0.2">
      <c r="A207">
        <f t="shared" si="149"/>
        <v>193</v>
      </c>
      <c r="C207" s="30">
        <f>IF(C$13&lt;=alternative_projection_initial_period,VLOOKUP(Data!B195,alternative_projection,3,TRUE),VLOOKUP(Data!B195,original_projection,3,TRUE))</f>
        <v>0.02</v>
      </c>
      <c r="D207" s="30">
        <f>IF(D$13&lt;=alternative_projection_initial_period,VLOOKUP(Data!C195,alternative_projection,3,TRUE),VLOOKUP(Data!C195,original_projection,3,TRUE))</f>
        <v>0.1</v>
      </c>
      <c r="E207" s="30">
        <f>IF(E$13&lt;=alternative_projection_initial_period,VLOOKUP(Data!D195,alternative_projection,3,TRUE),VLOOKUP(Data!D195,original_projection,3,TRUE))</f>
        <v>-0.04</v>
      </c>
      <c r="F207" s="30">
        <f>IF(F$13&lt;=alternative_projection_initial_period,VLOOKUP(Data!E195,alternative_projection,3,TRUE),VLOOKUP(Data!E195,original_projection,3,TRUE))</f>
        <v>0.1</v>
      </c>
      <c r="G207" s="30">
        <f>IF(G$13&lt;=alternative_projection_initial_period,VLOOKUP(Data!F195,alternative_projection,3,TRUE),VLOOKUP(Data!F195,original_projection,3,TRUE))</f>
        <v>-0.04</v>
      </c>
      <c r="H207" s="30">
        <f>IF(H$13&lt;=alternative_projection_initial_period,VLOOKUP(Data!G195,alternative_projection,3,TRUE),VLOOKUP(Data!G195,original_projection,3,TRUE))</f>
        <v>-0.02</v>
      </c>
      <c r="I207" s="30">
        <f>IF(I$13&lt;=alternative_projection_initial_period,VLOOKUP(Data!H195,alternative_projection,3,TRUE),VLOOKUP(Data!H195,original_projection,3,TRUE))</f>
        <v>-0.02</v>
      </c>
      <c r="J207" s="30">
        <f>IF(J$13&lt;=alternative_projection_initial_period,VLOOKUP(Data!I195,alternative_projection,3,TRUE),VLOOKUP(Data!I195,original_projection,3,TRUE))</f>
        <v>-0.01</v>
      </c>
      <c r="K207" s="30">
        <f>IF(K$13&lt;=alternative_projection_initial_period,VLOOKUP(Data!J195,alternative_projection,3,TRUE),VLOOKUP(Data!J195,original_projection,3,TRUE))</f>
        <v>0.02</v>
      </c>
      <c r="L207" s="30">
        <f>IF(L$13&lt;=alternative_projection_initial_period,VLOOKUP(Data!K195,alternative_projection,3,TRUE),VLOOKUP(Data!K195,original_projection,3,TRUE))</f>
        <v>0.04</v>
      </c>
      <c r="M207" s="30">
        <f>IF(M$13&lt;=alternative_projection_initial_period,VLOOKUP(Data!L195,alternative_projection,3,TRUE),VLOOKUP(Data!L195,original_projection,3,TRUE))</f>
        <v>0</v>
      </c>
      <c r="N207" s="30">
        <f>IF(N$13&lt;=alternative_projection_initial_period,VLOOKUP(Data!M195,alternative_projection,3,TRUE),VLOOKUP(Data!M195,original_projection,3,TRUE))</f>
        <v>0.02</v>
      </c>
      <c r="O207" s="30">
        <f>IF(O$13&lt;=alternative_projection_initial_period,VLOOKUP(Data!N195,alternative_projection,3,TRUE),VLOOKUP(Data!N195,original_projection,3,TRUE))</f>
        <v>0</v>
      </c>
      <c r="P207" s="30">
        <f>IF(P$13&lt;=alternative_projection_initial_period,VLOOKUP(Data!O195,alternative_projection,3,TRUE),VLOOKUP(Data!O195,original_projection,3,TRUE))</f>
        <v>0.02</v>
      </c>
      <c r="Q207" s="30">
        <f>IF(Q$13&lt;=alternative_projection_initial_period,VLOOKUP(Data!P195,alternative_projection,3,TRUE),VLOOKUP(Data!P195,original_projection,3,TRUE))</f>
        <v>0</v>
      </c>
      <c r="R207" s="30">
        <f>IF(R$13&lt;=alternative_projection_initial_period,VLOOKUP(Data!Q195,alternative_projection,3,TRUE),VLOOKUP(Data!Q195,original_projection,3,TRUE))</f>
        <v>0.02</v>
      </c>
      <c r="S207" s="30">
        <f>IF(S$13&lt;=alternative_projection_initial_period,VLOOKUP(Data!R195,alternative_projection,3,TRUE),VLOOKUP(Data!R195,original_projection,3,TRUE))</f>
        <v>0.04</v>
      </c>
      <c r="T207" s="30">
        <f>IF(T$13&lt;=alternative_projection_initial_period,VLOOKUP(Data!S195,alternative_projection,3,TRUE),VLOOKUP(Data!S195,original_projection,3,TRUE))</f>
        <v>-0.01</v>
      </c>
      <c r="U207" s="30">
        <f>IF(U$13&lt;=alternative_projection_initial_period,VLOOKUP(Data!T195,alternative_projection,3,TRUE),VLOOKUP(Data!T195,original_projection,3,TRUE))</f>
        <v>0.02</v>
      </c>
      <c r="V207" s="30">
        <f>IF(V$13&lt;=alternative_projection_initial_period,VLOOKUP(Data!U195,alternative_projection,3,TRUE),VLOOKUP(Data!U195,original_projection,3,TRUE))</f>
        <v>0</v>
      </c>
      <c r="X207">
        <f t="shared" si="150"/>
        <v>193</v>
      </c>
      <c r="Z207" s="31">
        <f t="shared" ref="Z207:Z214" si="215">initial_value</f>
        <v>2500000</v>
      </c>
      <c r="AA207" s="28">
        <f t="shared" ref="AA207:AT207" si="216">Z207*(1+C207)*(1-$AA$9)</f>
        <v>2510625.5896537751</v>
      </c>
      <c r="AB207" s="28">
        <f t="shared" si="216"/>
        <v>2719045.0731634521</v>
      </c>
      <c r="AC207" s="28">
        <f t="shared" si="216"/>
        <v>2569978.029216446</v>
      </c>
      <c r="AD207" s="28">
        <f t="shared" si="216"/>
        <v>2783324.6531367316</v>
      </c>
      <c r="AE207" s="28">
        <f t="shared" si="216"/>
        <v>2630733.590015735</v>
      </c>
      <c r="AF207" s="28">
        <f t="shared" si="216"/>
        <v>2538310.3251929968</v>
      </c>
      <c r="AG207" s="28">
        <f t="shared" si="216"/>
        <v>2449134.0861857622</v>
      </c>
      <c r="AH207" s="28">
        <f t="shared" si="216"/>
        <v>2387203.9694817942</v>
      </c>
      <c r="AI207" s="28">
        <f t="shared" si="216"/>
        <v>2397350.1494016247</v>
      </c>
      <c r="AJ207" s="28">
        <f t="shared" si="216"/>
        <v>2454746.1089199767</v>
      </c>
      <c r="AK207" s="28">
        <f t="shared" si="216"/>
        <v>2416842.5086892261</v>
      </c>
      <c r="AL207" s="28">
        <f t="shared" si="216"/>
        <v>2427114.6593912789</v>
      </c>
      <c r="AM207" s="28">
        <f t="shared" si="216"/>
        <v>2389637.7148594316</v>
      </c>
      <c r="AN207" s="28">
        <f t="shared" si="216"/>
        <v>2399794.2387711438</v>
      </c>
      <c r="AO207" s="28">
        <f t="shared" si="216"/>
        <v>2362739.1473578569</v>
      </c>
      <c r="AP207" s="28">
        <f t="shared" si="216"/>
        <v>2372781.3460133509</v>
      </c>
      <c r="AQ207" s="28">
        <f t="shared" si="216"/>
        <v>2429589.0935656535</v>
      </c>
      <c r="AR207" s="28">
        <f t="shared" si="216"/>
        <v>2368153.2020169226</v>
      </c>
      <c r="AS207" s="28">
        <f t="shared" si="216"/>
        <v>2378218.4116816851</v>
      </c>
      <c r="AT207" s="28">
        <f t="shared" si="216"/>
        <v>2341496.4714328609</v>
      </c>
      <c r="AU207" s="19"/>
      <c r="AV207" s="27">
        <f t="shared" si="148"/>
        <v>136</v>
      </c>
      <c r="AW207" s="19"/>
      <c r="AX207" s="46">
        <f t="shared" ref="AX207:AX214" si="217">SUM(AA207:AT207)*amc/(1-amc)</f>
        <v>372746.73829834536</v>
      </c>
    </row>
    <row r="208" spans="1:50" x14ac:dyDescent="0.2">
      <c r="A208">
        <f t="shared" si="149"/>
        <v>194</v>
      </c>
      <c r="C208" s="30">
        <f>IF(C$13&lt;=alternative_projection_initial_period,VLOOKUP(Data!B196,alternative_projection,3,TRUE),VLOOKUP(Data!B196,original_projection,3,TRUE))</f>
        <v>-0.04</v>
      </c>
      <c r="D208" s="30">
        <f>IF(D$13&lt;=alternative_projection_initial_period,VLOOKUP(Data!C196,alternative_projection,3,TRUE),VLOOKUP(Data!C196,original_projection,3,TRUE))</f>
        <v>0</v>
      </c>
      <c r="E208" s="30">
        <f>IF(E$13&lt;=alternative_projection_initial_period,VLOOKUP(Data!D196,alternative_projection,3,TRUE),VLOOKUP(Data!D196,original_projection,3,TRUE))</f>
        <v>0.04</v>
      </c>
      <c r="F208" s="30">
        <f>IF(F$13&lt;=alternative_projection_initial_period,VLOOKUP(Data!E196,alternative_projection,3,TRUE),VLOOKUP(Data!E196,original_projection,3,TRUE))</f>
        <v>0.04</v>
      </c>
      <c r="G208" s="30">
        <f>IF(G$13&lt;=alternative_projection_initial_period,VLOOKUP(Data!F196,alternative_projection,3,TRUE),VLOOKUP(Data!F196,original_projection,3,TRUE))</f>
        <v>0</v>
      </c>
      <c r="H208" s="30">
        <f>IF(H$13&lt;=alternative_projection_initial_period,VLOOKUP(Data!G196,alternative_projection,3,TRUE),VLOOKUP(Data!G196,original_projection,3,TRUE))</f>
        <v>0.02</v>
      </c>
      <c r="I208" s="30">
        <f>IF(I$13&lt;=alternative_projection_initial_period,VLOOKUP(Data!H196,alternative_projection,3,TRUE),VLOOKUP(Data!H196,original_projection,3,TRUE))</f>
        <v>0.04</v>
      </c>
      <c r="J208" s="30">
        <f>IF(J$13&lt;=alternative_projection_initial_period,VLOOKUP(Data!I196,alternative_projection,3,TRUE),VLOOKUP(Data!I196,original_projection,3,TRUE))</f>
        <v>0.02</v>
      </c>
      <c r="K208" s="30">
        <f>IF(K$13&lt;=alternative_projection_initial_period,VLOOKUP(Data!J196,alternative_projection,3,TRUE),VLOOKUP(Data!J196,original_projection,3,TRUE))</f>
        <v>-0.01</v>
      </c>
      <c r="L208" s="30">
        <f>IF(L$13&lt;=alternative_projection_initial_period,VLOOKUP(Data!K196,alternative_projection,3,TRUE),VLOOKUP(Data!K196,original_projection,3,TRUE))</f>
        <v>-0.02</v>
      </c>
      <c r="M208" s="30">
        <f>IF(M$13&lt;=alternative_projection_initial_period,VLOOKUP(Data!L196,alternative_projection,3,TRUE),VLOOKUP(Data!L196,original_projection,3,TRUE))</f>
        <v>-0.01</v>
      </c>
      <c r="N208" s="30">
        <f>IF(N$13&lt;=alternative_projection_initial_period,VLOOKUP(Data!M196,alternative_projection,3,TRUE),VLOOKUP(Data!M196,original_projection,3,TRUE))</f>
        <v>0.02</v>
      </c>
      <c r="O208" s="30">
        <f>IF(O$13&lt;=alternative_projection_initial_period,VLOOKUP(Data!N196,alternative_projection,3,TRUE),VLOOKUP(Data!N196,original_projection,3,TRUE))</f>
        <v>0.04</v>
      </c>
      <c r="P208" s="30">
        <f>IF(P$13&lt;=alternative_projection_initial_period,VLOOKUP(Data!O196,alternative_projection,3,TRUE),VLOOKUP(Data!O196,original_projection,3,TRUE))</f>
        <v>0</v>
      </c>
      <c r="Q208" s="30">
        <f>IF(Q$13&lt;=alternative_projection_initial_period,VLOOKUP(Data!P196,alternative_projection,3,TRUE),VLOOKUP(Data!P196,original_projection,3,TRUE))</f>
        <v>-0.02</v>
      </c>
      <c r="R208" s="30">
        <f>IF(R$13&lt;=alternative_projection_initial_period,VLOOKUP(Data!Q196,alternative_projection,3,TRUE),VLOOKUP(Data!Q196,original_projection,3,TRUE))</f>
        <v>0</v>
      </c>
      <c r="S208" s="30">
        <f>IF(S$13&lt;=alternative_projection_initial_period,VLOOKUP(Data!R196,alternative_projection,3,TRUE),VLOOKUP(Data!R196,original_projection,3,TRUE))</f>
        <v>-0.01</v>
      </c>
      <c r="T208" s="30">
        <f>IF(T$13&lt;=alternative_projection_initial_period,VLOOKUP(Data!S196,alternative_projection,3,TRUE),VLOOKUP(Data!S196,original_projection,3,TRUE))</f>
        <v>0.04</v>
      </c>
      <c r="U208" s="30">
        <f>IF(U$13&lt;=alternative_projection_initial_period,VLOOKUP(Data!T196,alternative_projection,3,TRUE),VLOOKUP(Data!T196,original_projection,3,TRUE))</f>
        <v>0.04</v>
      </c>
      <c r="V208" s="30">
        <f>IF(V$13&lt;=alternative_projection_initial_period,VLOOKUP(Data!U196,alternative_projection,3,TRUE),VLOOKUP(Data!U196,original_projection,3,TRUE))</f>
        <v>0</v>
      </c>
      <c r="X208">
        <f t="shared" si="150"/>
        <v>194</v>
      </c>
      <c r="Z208" s="31">
        <f t="shared" si="215"/>
        <v>2500000</v>
      </c>
      <c r="AA208" s="28">
        <f t="shared" ref="AA208:AT208" si="218">Z208*(1+C208)*(1-$AA$9)</f>
        <v>2362941.7314388473</v>
      </c>
      <c r="AB208" s="28">
        <f t="shared" si="218"/>
        <v>2326455.6775730071</v>
      </c>
      <c r="AC208" s="28">
        <f t="shared" si="218"/>
        <v>2382154.3229813757</v>
      </c>
      <c r="AD208" s="28">
        <f t="shared" si="218"/>
        <v>2439186.4728833972</v>
      </c>
      <c r="AE208" s="28">
        <f t="shared" si="218"/>
        <v>2401523.1281405455</v>
      </c>
      <c r="AF208" s="28">
        <f t="shared" si="218"/>
        <v>2411730.1678620144</v>
      </c>
      <c r="AG208" s="28">
        <f t="shared" si="218"/>
        <v>2469470.4053981737</v>
      </c>
      <c r="AH208" s="28">
        <f t="shared" si="218"/>
        <v>2479966.2370741349</v>
      </c>
      <c r="AI208" s="28">
        <f t="shared" si="218"/>
        <v>2417256.4820835083</v>
      </c>
      <c r="AJ208" s="28">
        <f t="shared" si="218"/>
        <v>2332333.1219850243</v>
      </c>
      <c r="AK208" s="28">
        <f t="shared" si="218"/>
        <v>2273356.4970416296</v>
      </c>
      <c r="AL208" s="28">
        <f t="shared" si="218"/>
        <v>2283018.7983513526</v>
      </c>
      <c r="AM208" s="28">
        <f t="shared" si="218"/>
        <v>2337677.503322972</v>
      </c>
      <c r="AN208" s="28">
        <f t="shared" si="218"/>
        <v>2301581.5530198435</v>
      </c>
      <c r="AO208" s="28">
        <f t="shared" si="218"/>
        <v>2220722.0991423381</v>
      </c>
      <c r="AP208" s="28">
        <f t="shared" si="218"/>
        <v>2186432.0508299614</v>
      </c>
      <c r="AQ208" s="28">
        <f t="shared" si="218"/>
        <v>2131144.7585428846</v>
      </c>
      <c r="AR208" s="28">
        <f t="shared" si="218"/>
        <v>2182167.3838025308</v>
      </c>
      <c r="AS208" s="28">
        <f t="shared" si="218"/>
        <v>2234411.5630077505</v>
      </c>
      <c r="AT208" s="28">
        <f t="shared" si="218"/>
        <v>2199910.1364335478</v>
      </c>
      <c r="AU208" s="19"/>
      <c r="AV208" s="27">
        <f t="shared" ref="AV208:AV214" si="219">RANK(AT208,$AT$15:$AT$214,1)</f>
        <v>95</v>
      </c>
      <c r="AW208" s="19"/>
      <c r="AX208" s="46">
        <f t="shared" si="217"/>
        <v>350429.01831925567</v>
      </c>
    </row>
    <row r="209" spans="1:50" x14ac:dyDescent="0.2">
      <c r="A209">
        <f t="shared" ref="A209:A214" si="220">A208+1</f>
        <v>195</v>
      </c>
      <c r="C209" s="30">
        <f>IF(C$13&lt;=alternative_projection_initial_period,VLOOKUP(Data!B197,alternative_projection,3,TRUE),VLOOKUP(Data!B197,original_projection,3,TRUE))</f>
        <v>0.02</v>
      </c>
      <c r="D209" s="30">
        <f>IF(D$13&lt;=alternative_projection_initial_period,VLOOKUP(Data!C197,alternative_projection,3,TRUE),VLOOKUP(Data!C197,original_projection,3,TRUE))</f>
        <v>0.02</v>
      </c>
      <c r="E209" s="30">
        <f>IF(E$13&lt;=alternative_projection_initial_period,VLOOKUP(Data!D197,alternative_projection,3,TRUE),VLOOKUP(Data!D197,original_projection,3,TRUE))</f>
        <v>0.02</v>
      </c>
      <c r="F209" s="30">
        <f>IF(F$13&lt;=alternative_projection_initial_period,VLOOKUP(Data!E197,alternative_projection,3,TRUE),VLOOKUP(Data!E197,original_projection,3,TRUE))</f>
        <v>-0.04</v>
      </c>
      <c r="G209" s="30">
        <f>IF(G$13&lt;=alternative_projection_initial_period,VLOOKUP(Data!F197,alternative_projection,3,TRUE),VLOOKUP(Data!F197,original_projection,3,TRUE))</f>
        <v>0</v>
      </c>
      <c r="H209" s="30">
        <f>IF(H$13&lt;=alternative_projection_initial_period,VLOOKUP(Data!G197,alternative_projection,3,TRUE),VLOOKUP(Data!G197,original_projection,3,TRUE))</f>
        <v>0</v>
      </c>
      <c r="I209" s="30">
        <f>IF(I$13&lt;=alternative_projection_initial_period,VLOOKUP(Data!H197,alternative_projection,3,TRUE),VLOOKUP(Data!H197,original_projection,3,TRUE))</f>
        <v>-0.02</v>
      </c>
      <c r="J209" s="30">
        <f>IF(J$13&lt;=alternative_projection_initial_period,VLOOKUP(Data!I197,alternative_projection,3,TRUE),VLOOKUP(Data!I197,original_projection,3,TRUE))</f>
        <v>0</v>
      </c>
      <c r="K209" s="30">
        <f>IF(K$13&lt;=alternative_projection_initial_period,VLOOKUP(Data!J197,alternative_projection,3,TRUE),VLOOKUP(Data!J197,original_projection,3,TRUE))</f>
        <v>0.02</v>
      </c>
      <c r="L209" s="30">
        <f>IF(L$13&lt;=alternative_projection_initial_period,VLOOKUP(Data!K197,alternative_projection,3,TRUE),VLOOKUP(Data!K197,original_projection,3,TRUE))</f>
        <v>0</v>
      </c>
      <c r="M209" s="30">
        <f>IF(M$13&lt;=alternative_projection_initial_period,VLOOKUP(Data!L197,alternative_projection,3,TRUE),VLOOKUP(Data!L197,original_projection,3,TRUE))</f>
        <v>-0.01</v>
      </c>
      <c r="N209" s="30">
        <f>IF(N$13&lt;=alternative_projection_initial_period,VLOOKUP(Data!M197,alternative_projection,3,TRUE),VLOOKUP(Data!M197,original_projection,3,TRUE))</f>
        <v>0.04</v>
      </c>
      <c r="O209" s="30">
        <f>IF(O$13&lt;=alternative_projection_initial_period,VLOOKUP(Data!N197,alternative_projection,3,TRUE),VLOOKUP(Data!N197,original_projection,3,TRUE))</f>
        <v>0.04</v>
      </c>
      <c r="P209" s="30">
        <f>IF(P$13&lt;=alternative_projection_initial_period,VLOOKUP(Data!O197,alternative_projection,3,TRUE),VLOOKUP(Data!O197,original_projection,3,TRUE))</f>
        <v>0.02</v>
      </c>
      <c r="Q209" s="30">
        <f>IF(Q$13&lt;=alternative_projection_initial_period,VLOOKUP(Data!P197,alternative_projection,3,TRUE),VLOOKUP(Data!P197,original_projection,3,TRUE))</f>
        <v>0.04</v>
      </c>
      <c r="R209" s="30">
        <f>IF(R$13&lt;=alternative_projection_initial_period,VLOOKUP(Data!Q197,alternative_projection,3,TRUE),VLOOKUP(Data!Q197,original_projection,3,TRUE))</f>
        <v>-0.02</v>
      </c>
      <c r="S209" s="30">
        <f>IF(S$13&lt;=alternative_projection_initial_period,VLOOKUP(Data!R197,alternative_projection,3,TRUE),VLOOKUP(Data!R197,original_projection,3,TRUE))</f>
        <v>-0.02</v>
      </c>
      <c r="T209" s="30">
        <f>IF(T$13&lt;=alternative_projection_initial_period,VLOOKUP(Data!S197,alternative_projection,3,TRUE),VLOOKUP(Data!S197,original_projection,3,TRUE))</f>
        <v>-0.02</v>
      </c>
      <c r="U209" s="30">
        <f>IF(U$13&lt;=alternative_projection_initial_period,VLOOKUP(Data!T197,alternative_projection,3,TRUE),VLOOKUP(Data!T197,original_projection,3,TRUE))</f>
        <v>0</v>
      </c>
      <c r="V209" s="30">
        <f>IF(V$13&lt;=alternative_projection_initial_period,VLOOKUP(Data!U197,alternative_projection,3,TRUE),VLOOKUP(Data!U197,original_projection,3,TRUE))</f>
        <v>-0.01</v>
      </c>
      <c r="X209">
        <f t="shared" ref="X209:X214" si="221">X208+1</f>
        <v>195</v>
      </c>
      <c r="Z209" s="31">
        <f t="shared" si="215"/>
        <v>2500000</v>
      </c>
      <c r="AA209" s="28">
        <f t="shared" ref="AA209:AT209" si="222">Z209*(1+C209)*(1-$AA$9)</f>
        <v>2510625.5896537751</v>
      </c>
      <c r="AB209" s="28">
        <f t="shared" si="222"/>
        <v>2521296.3405697467</v>
      </c>
      <c r="AC209" s="28">
        <f t="shared" si="222"/>
        <v>2532012.44469393</v>
      </c>
      <c r="AD209" s="28">
        <f t="shared" si="222"/>
        <v>2393199.1480359132</v>
      </c>
      <c r="AE209" s="28">
        <f t="shared" si="222"/>
        <v>2356245.8910574811</v>
      </c>
      <c r="AF209" s="28">
        <f t="shared" si="222"/>
        <v>2319863.2272962639</v>
      </c>
      <c r="AG209" s="28">
        <f t="shared" si="222"/>
        <v>2238361.4993285709</v>
      </c>
      <c r="AH209" s="28">
        <f t="shared" si="222"/>
        <v>2203799.0820039613</v>
      </c>
      <c r="AI209" s="28">
        <f t="shared" si="222"/>
        <v>2213165.7478938573</v>
      </c>
      <c r="AJ209" s="28">
        <f t="shared" si="222"/>
        <v>2178992.376787276</v>
      </c>
      <c r="AK209" s="28">
        <f t="shared" si="222"/>
        <v>2123893.2080840822</v>
      </c>
      <c r="AL209" s="28">
        <f t="shared" si="222"/>
        <v>2174742.2209506105</v>
      </c>
      <c r="AM209" s="28">
        <f t="shared" si="222"/>
        <v>2226808.63123602</v>
      </c>
      <c r="AN209" s="28">
        <f t="shared" si="222"/>
        <v>2236273.0931372195</v>
      </c>
      <c r="AO209" s="28">
        <f t="shared" si="222"/>
        <v>2289812.6396893663</v>
      </c>
      <c r="AP209" s="28">
        <f t="shared" si="222"/>
        <v>2209366.6527617439</v>
      </c>
      <c r="AQ209" s="28">
        <f t="shared" si="222"/>
        <v>2131746.9044095348</v>
      </c>
      <c r="AR209" s="28">
        <f t="shared" si="222"/>
        <v>2056854.1028620712</v>
      </c>
      <c r="AS209" s="28">
        <f t="shared" si="222"/>
        <v>2025094.3313058331</v>
      </c>
      <c r="AT209" s="28">
        <f t="shared" si="222"/>
        <v>1973886.7110364048</v>
      </c>
      <c r="AU209" s="19"/>
      <c r="AV209" s="27">
        <f t="shared" si="219"/>
        <v>31</v>
      </c>
      <c r="AW209" s="19"/>
      <c r="AX209" s="46">
        <f t="shared" si="217"/>
        <v>339415.9182075088</v>
      </c>
    </row>
    <row r="210" spans="1:50" x14ac:dyDescent="0.2">
      <c r="A210">
        <f t="shared" si="220"/>
        <v>196</v>
      </c>
      <c r="C210" s="30">
        <f>IF(C$13&lt;=alternative_projection_initial_period,VLOOKUP(Data!B198,alternative_projection,3,TRUE),VLOOKUP(Data!B198,original_projection,3,TRUE))</f>
        <v>0.1</v>
      </c>
      <c r="D210" s="30">
        <f>IF(D$13&lt;=alternative_projection_initial_period,VLOOKUP(Data!C198,alternative_projection,3,TRUE),VLOOKUP(Data!C198,original_projection,3,TRUE))</f>
        <v>0.02</v>
      </c>
      <c r="E210" s="30">
        <f>IF(E$13&lt;=alternative_projection_initial_period,VLOOKUP(Data!D198,alternative_projection,3,TRUE),VLOOKUP(Data!D198,original_projection,3,TRUE))</f>
        <v>-0.04</v>
      </c>
      <c r="F210" s="30">
        <f>IF(F$13&lt;=alternative_projection_initial_period,VLOOKUP(Data!E198,alternative_projection,3,TRUE),VLOOKUP(Data!E198,original_projection,3,TRUE))</f>
        <v>0.1</v>
      </c>
      <c r="G210" s="30">
        <f>IF(G$13&lt;=alternative_projection_initial_period,VLOOKUP(Data!F198,alternative_projection,3,TRUE),VLOOKUP(Data!F198,original_projection,3,TRUE))</f>
        <v>0.04</v>
      </c>
      <c r="H210" s="30">
        <f>IF(H$13&lt;=alternative_projection_initial_period,VLOOKUP(Data!G198,alternative_projection,3,TRUE),VLOOKUP(Data!G198,original_projection,3,TRUE))</f>
        <v>0.02</v>
      </c>
      <c r="I210" s="30">
        <f>IF(I$13&lt;=alternative_projection_initial_period,VLOOKUP(Data!H198,alternative_projection,3,TRUE),VLOOKUP(Data!H198,original_projection,3,TRUE))</f>
        <v>-0.02</v>
      </c>
      <c r="J210" s="30">
        <f>IF(J$13&lt;=alternative_projection_initial_period,VLOOKUP(Data!I198,alternative_projection,3,TRUE),VLOOKUP(Data!I198,original_projection,3,TRUE))</f>
        <v>-0.02</v>
      </c>
      <c r="K210" s="30">
        <f>IF(K$13&lt;=alternative_projection_initial_period,VLOOKUP(Data!J198,alternative_projection,3,TRUE),VLOOKUP(Data!J198,original_projection,3,TRUE))</f>
        <v>0.02</v>
      </c>
      <c r="L210" s="30">
        <f>IF(L$13&lt;=alternative_projection_initial_period,VLOOKUP(Data!K198,alternative_projection,3,TRUE),VLOOKUP(Data!K198,original_projection,3,TRUE))</f>
        <v>0</v>
      </c>
      <c r="M210" s="30">
        <f>IF(M$13&lt;=alternative_projection_initial_period,VLOOKUP(Data!L198,alternative_projection,3,TRUE),VLOOKUP(Data!L198,original_projection,3,TRUE))</f>
        <v>-0.02</v>
      </c>
      <c r="N210" s="30">
        <f>IF(N$13&lt;=alternative_projection_initial_period,VLOOKUP(Data!M198,alternative_projection,3,TRUE),VLOOKUP(Data!M198,original_projection,3,TRUE))</f>
        <v>-0.02</v>
      </c>
      <c r="O210" s="30">
        <f>IF(O$13&lt;=alternative_projection_initial_period,VLOOKUP(Data!N198,alternative_projection,3,TRUE),VLOOKUP(Data!N198,original_projection,3,TRUE))</f>
        <v>0.02</v>
      </c>
      <c r="P210" s="30">
        <f>IF(P$13&lt;=alternative_projection_initial_period,VLOOKUP(Data!O198,alternative_projection,3,TRUE),VLOOKUP(Data!O198,original_projection,3,TRUE))</f>
        <v>0.04</v>
      </c>
      <c r="Q210" s="30">
        <f>IF(Q$13&lt;=alternative_projection_initial_period,VLOOKUP(Data!P198,alternative_projection,3,TRUE),VLOOKUP(Data!P198,original_projection,3,TRUE))</f>
        <v>0</v>
      </c>
      <c r="R210" s="30">
        <f>IF(R$13&lt;=alternative_projection_initial_period,VLOOKUP(Data!Q198,alternative_projection,3,TRUE),VLOOKUP(Data!Q198,original_projection,3,TRUE))</f>
        <v>0.04</v>
      </c>
      <c r="S210" s="30">
        <f>IF(S$13&lt;=alternative_projection_initial_period,VLOOKUP(Data!R198,alternative_projection,3,TRUE),VLOOKUP(Data!R198,original_projection,3,TRUE))</f>
        <v>0.04</v>
      </c>
      <c r="T210" s="30">
        <f>IF(T$13&lt;=alternative_projection_initial_period,VLOOKUP(Data!S198,alternative_projection,3,TRUE),VLOOKUP(Data!S198,original_projection,3,TRUE))</f>
        <v>-0.02</v>
      </c>
      <c r="U210" s="30">
        <f>IF(U$13&lt;=alternative_projection_initial_period,VLOOKUP(Data!T198,alternative_projection,3,TRUE),VLOOKUP(Data!T198,original_projection,3,TRUE))</f>
        <v>-0.02</v>
      </c>
      <c r="V210" s="30">
        <f>IF(V$13&lt;=alternative_projection_initial_period,VLOOKUP(Data!U198,alternative_projection,3,TRUE),VLOOKUP(Data!U198,original_projection,3,TRUE))</f>
        <v>-0.02</v>
      </c>
      <c r="X210">
        <f t="shared" si="221"/>
        <v>196</v>
      </c>
      <c r="Z210" s="31">
        <f t="shared" si="215"/>
        <v>2500000</v>
      </c>
      <c r="AA210" s="28">
        <f t="shared" ref="AA210:AT210" si="223">Z210*(1+C210)*(1-$AA$9)</f>
        <v>2707537.4006070122</v>
      </c>
      <c r="AB210" s="28">
        <f t="shared" si="223"/>
        <v>2719045.0731634521</v>
      </c>
      <c r="AC210" s="28">
        <f t="shared" si="223"/>
        <v>2569978.029216446</v>
      </c>
      <c r="AD210" s="28">
        <f t="shared" si="223"/>
        <v>2783324.6531367316</v>
      </c>
      <c r="AE210" s="28">
        <f t="shared" si="223"/>
        <v>2849961.3891837127</v>
      </c>
      <c r="AF210" s="28">
        <f t="shared" si="223"/>
        <v>2862074.3972839406</v>
      </c>
      <c r="AG210" s="28">
        <f t="shared" si="223"/>
        <v>2761523.6379951714</v>
      </c>
      <c r="AH210" s="28">
        <f t="shared" si="223"/>
        <v>2664505.4406842259</v>
      </c>
      <c r="AI210" s="28">
        <f t="shared" si="223"/>
        <v>2675830.2172614103</v>
      </c>
      <c r="AJ210" s="28">
        <f t="shared" si="223"/>
        <v>2634512.869421693</v>
      </c>
      <c r="AK210" s="28">
        <f t="shared" si="223"/>
        <v>2541956.8304774319</v>
      </c>
      <c r="AL210" s="28">
        <f t="shared" si="223"/>
        <v>2452652.4819858852</v>
      </c>
      <c r="AM210" s="28">
        <f t="shared" si="223"/>
        <v>2463076.8335206434</v>
      </c>
      <c r="AN210" s="28">
        <f t="shared" si="223"/>
        <v>2522046.3829886792</v>
      </c>
      <c r="AO210" s="28">
        <f t="shared" si="223"/>
        <v>2483103.6029118132</v>
      </c>
      <c r="AP210" s="28">
        <f t="shared" si="223"/>
        <v>2542552.6216161409</v>
      </c>
      <c r="AQ210" s="28">
        <f t="shared" si="223"/>
        <v>2603424.9340649438</v>
      </c>
      <c r="AR210" s="28">
        <f t="shared" si="223"/>
        <v>2511961.0803929479</v>
      </c>
      <c r="AS210" s="28">
        <f t="shared" si="223"/>
        <v>2423710.5463827066</v>
      </c>
      <c r="AT210" s="28">
        <f t="shared" si="223"/>
        <v>2338560.4412819268</v>
      </c>
      <c r="AU210" s="19"/>
      <c r="AV210" s="27">
        <f t="shared" si="219"/>
        <v>134</v>
      </c>
      <c r="AW210" s="19"/>
      <c r="AX210" s="46">
        <f t="shared" si="217"/>
        <v>393788.45488849055</v>
      </c>
    </row>
    <row r="211" spans="1:50" x14ac:dyDescent="0.2">
      <c r="A211">
        <f t="shared" si="220"/>
        <v>197</v>
      </c>
      <c r="C211" s="30">
        <f>IF(C$13&lt;=alternative_projection_initial_period,VLOOKUP(Data!B199,alternative_projection,3,TRUE),VLOOKUP(Data!B199,original_projection,3,TRUE))</f>
        <v>-0.04</v>
      </c>
      <c r="D211" s="30">
        <f>IF(D$13&lt;=alternative_projection_initial_period,VLOOKUP(Data!C199,alternative_projection,3,TRUE),VLOOKUP(Data!C199,original_projection,3,TRUE))</f>
        <v>0.02</v>
      </c>
      <c r="E211" s="30">
        <f>IF(E$13&lt;=alternative_projection_initial_period,VLOOKUP(Data!D199,alternative_projection,3,TRUE),VLOOKUP(Data!D199,original_projection,3,TRUE))</f>
        <v>0.02</v>
      </c>
      <c r="F211" s="30">
        <f>IF(F$13&lt;=alternative_projection_initial_period,VLOOKUP(Data!E199,alternative_projection,3,TRUE),VLOOKUP(Data!E199,original_projection,3,TRUE))</f>
        <v>0.02</v>
      </c>
      <c r="G211" s="30">
        <f>IF(G$13&lt;=alternative_projection_initial_period,VLOOKUP(Data!F199,alternative_projection,3,TRUE),VLOOKUP(Data!F199,original_projection,3,TRUE))</f>
        <v>0.04</v>
      </c>
      <c r="H211" s="30">
        <f>IF(H$13&lt;=alternative_projection_initial_period,VLOOKUP(Data!G199,alternative_projection,3,TRUE),VLOOKUP(Data!G199,original_projection,3,TRUE))</f>
        <v>0.02</v>
      </c>
      <c r="I211" s="30">
        <f>IF(I$13&lt;=alternative_projection_initial_period,VLOOKUP(Data!H199,alternative_projection,3,TRUE),VLOOKUP(Data!H199,original_projection,3,TRUE))</f>
        <v>-0.02</v>
      </c>
      <c r="J211" s="30">
        <f>IF(J$13&lt;=alternative_projection_initial_period,VLOOKUP(Data!I199,alternative_projection,3,TRUE),VLOOKUP(Data!I199,original_projection,3,TRUE))</f>
        <v>0.04</v>
      </c>
      <c r="K211" s="30">
        <f>IF(K$13&lt;=alternative_projection_initial_period,VLOOKUP(Data!J199,alternative_projection,3,TRUE),VLOOKUP(Data!J199,original_projection,3,TRUE))</f>
        <v>0</v>
      </c>
      <c r="L211" s="30">
        <f>IF(L$13&lt;=alternative_projection_initial_period,VLOOKUP(Data!K199,alternative_projection,3,TRUE),VLOOKUP(Data!K199,original_projection,3,TRUE))</f>
        <v>0.04</v>
      </c>
      <c r="M211" s="30">
        <f>IF(M$13&lt;=alternative_projection_initial_period,VLOOKUP(Data!L199,alternative_projection,3,TRUE),VLOOKUP(Data!L199,original_projection,3,TRUE))</f>
        <v>0.02</v>
      </c>
      <c r="N211" s="30">
        <f>IF(N$13&lt;=alternative_projection_initial_period,VLOOKUP(Data!M199,alternative_projection,3,TRUE),VLOOKUP(Data!M199,original_projection,3,TRUE))</f>
        <v>0.04</v>
      </c>
      <c r="O211" s="30">
        <f>IF(O$13&lt;=alternative_projection_initial_period,VLOOKUP(Data!N199,alternative_projection,3,TRUE),VLOOKUP(Data!N199,original_projection,3,TRUE))</f>
        <v>0</v>
      </c>
      <c r="P211" s="30">
        <f>IF(P$13&lt;=alternative_projection_initial_period,VLOOKUP(Data!O199,alternative_projection,3,TRUE),VLOOKUP(Data!O199,original_projection,3,TRUE))</f>
        <v>-0.01</v>
      </c>
      <c r="Q211" s="30">
        <f>IF(Q$13&lt;=alternative_projection_initial_period,VLOOKUP(Data!P199,alternative_projection,3,TRUE),VLOOKUP(Data!P199,original_projection,3,TRUE))</f>
        <v>0.04</v>
      </c>
      <c r="R211" s="30">
        <f>IF(R$13&lt;=alternative_projection_initial_period,VLOOKUP(Data!Q199,alternative_projection,3,TRUE),VLOOKUP(Data!Q199,original_projection,3,TRUE))</f>
        <v>0.04</v>
      </c>
      <c r="S211" s="30">
        <f>IF(S$13&lt;=alternative_projection_initial_period,VLOOKUP(Data!R199,alternative_projection,3,TRUE),VLOOKUP(Data!R199,original_projection,3,TRUE))</f>
        <v>0</v>
      </c>
      <c r="T211" s="30">
        <f>IF(T$13&lt;=alternative_projection_initial_period,VLOOKUP(Data!S199,alternative_projection,3,TRUE),VLOOKUP(Data!S199,original_projection,3,TRUE))</f>
        <v>0</v>
      </c>
      <c r="U211" s="30">
        <f>IF(U$13&lt;=alternative_projection_initial_period,VLOOKUP(Data!T199,alternative_projection,3,TRUE),VLOOKUP(Data!T199,original_projection,3,TRUE))</f>
        <v>0.02</v>
      </c>
      <c r="V211" s="30">
        <f>IF(V$13&lt;=alternative_projection_initial_period,VLOOKUP(Data!U199,alternative_projection,3,TRUE),VLOOKUP(Data!U199,original_projection,3,TRUE))</f>
        <v>0.02</v>
      </c>
      <c r="X211">
        <f t="shared" si="221"/>
        <v>197</v>
      </c>
      <c r="Z211" s="31">
        <f t="shared" si="215"/>
        <v>2500000</v>
      </c>
      <c r="AA211" s="28">
        <f t="shared" ref="AA211:AT211" si="224">Z211*(1+C211)*(1-$AA$9)</f>
        <v>2362941.7314388473</v>
      </c>
      <c r="AB211" s="28">
        <f t="shared" si="224"/>
        <v>2372984.7911244673</v>
      </c>
      <c r="AC211" s="28">
        <f t="shared" si="224"/>
        <v>2383070.5361825223</v>
      </c>
      <c r="AD211" s="28">
        <f t="shared" si="224"/>
        <v>2393199.1480359132</v>
      </c>
      <c r="AE211" s="28">
        <f t="shared" si="224"/>
        <v>2450495.7266997802</v>
      </c>
      <c r="AF211" s="28">
        <f t="shared" si="224"/>
        <v>2460910.9115158767</v>
      </c>
      <c r="AG211" s="28">
        <f t="shared" si="224"/>
        <v>2374453.8784877486</v>
      </c>
      <c r="AH211" s="28">
        <f t="shared" si="224"/>
        <v>2431301.668837395</v>
      </c>
      <c r="AI211" s="28">
        <f t="shared" si="224"/>
        <v>2393760.0729219969</v>
      </c>
      <c r="AJ211" s="28">
        <f t="shared" si="224"/>
        <v>2451070.0809224434</v>
      </c>
      <c r="AK211" s="28">
        <f t="shared" si="224"/>
        <v>2461487.7068794547</v>
      </c>
      <c r="AL211" s="28">
        <f t="shared" si="224"/>
        <v>2520419.2104039765</v>
      </c>
      <c r="AM211" s="28">
        <f t="shared" si="224"/>
        <v>2481501.5554098766</v>
      </c>
      <c r="AN211" s="28">
        <f t="shared" si="224"/>
        <v>2418752.9775372175</v>
      </c>
      <c r="AO211" s="28">
        <f t="shared" si="224"/>
        <v>2476661.3510880196</v>
      </c>
      <c r="AP211" s="28">
        <f t="shared" si="224"/>
        <v>2535956.1331552933</v>
      </c>
      <c r="AQ211" s="28">
        <f t="shared" si="224"/>
        <v>2496798.5733878887</v>
      </c>
      <c r="AR211" s="28">
        <f t="shared" si="224"/>
        <v>2458245.6433563423</v>
      </c>
      <c r="AS211" s="28">
        <f t="shared" si="224"/>
        <v>2468693.7671461366</v>
      </c>
      <c r="AT211" s="28">
        <f t="shared" si="224"/>
        <v>2479186.2979263477</v>
      </c>
      <c r="AU211" s="19"/>
      <c r="AV211" s="27">
        <f t="shared" si="219"/>
        <v>165</v>
      </c>
      <c r="AW211" s="19"/>
      <c r="AX211" s="46">
        <f t="shared" si="217"/>
        <v>369309.00576164393</v>
      </c>
    </row>
    <row r="212" spans="1:50" x14ac:dyDescent="0.2">
      <c r="A212">
        <f t="shared" si="220"/>
        <v>198</v>
      </c>
      <c r="C212" s="30">
        <f>IF(C$13&lt;=alternative_projection_initial_period,VLOOKUP(Data!B200,alternative_projection,3,TRUE),VLOOKUP(Data!B200,original_projection,3,TRUE))</f>
        <v>0</v>
      </c>
      <c r="D212" s="30">
        <f>IF(D$13&lt;=alternative_projection_initial_period,VLOOKUP(Data!C200,alternative_projection,3,TRUE),VLOOKUP(Data!C200,original_projection,3,TRUE))</f>
        <v>0.02</v>
      </c>
      <c r="E212" s="30">
        <f>IF(E$13&lt;=alternative_projection_initial_period,VLOOKUP(Data!D200,alternative_projection,3,TRUE),VLOOKUP(Data!D200,original_projection,3,TRUE))</f>
        <v>0.04</v>
      </c>
      <c r="F212" s="30">
        <f>IF(F$13&lt;=alternative_projection_initial_period,VLOOKUP(Data!E200,alternative_projection,3,TRUE),VLOOKUP(Data!E200,original_projection,3,TRUE))</f>
        <v>-0.04</v>
      </c>
      <c r="G212" s="30">
        <f>IF(G$13&lt;=alternative_projection_initial_period,VLOOKUP(Data!F200,alternative_projection,3,TRUE),VLOOKUP(Data!F200,original_projection,3,TRUE))</f>
        <v>-0.04</v>
      </c>
      <c r="H212" s="30">
        <f>IF(H$13&lt;=alternative_projection_initial_period,VLOOKUP(Data!G200,alternative_projection,3,TRUE),VLOOKUP(Data!G200,original_projection,3,TRUE))</f>
        <v>0.04</v>
      </c>
      <c r="I212" s="30">
        <f>IF(I$13&lt;=alternative_projection_initial_period,VLOOKUP(Data!H200,alternative_projection,3,TRUE),VLOOKUP(Data!H200,original_projection,3,TRUE))</f>
        <v>-0.01</v>
      </c>
      <c r="J212" s="30">
        <f>IF(J$13&lt;=alternative_projection_initial_period,VLOOKUP(Data!I200,alternative_projection,3,TRUE),VLOOKUP(Data!I200,original_projection,3,TRUE))</f>
        <v>0.02</v>
      </c>
      <c r="K212" s="30">
        <f>IF(K$13&lt;=alternative_projection_initial_period,VLOOKUP(Data!J200,alternative_projection,3,TRUE),VLOOKUP(Data!J200,original_projection,3,TRUE))</f>
        <v>0.02</v>
      </c>
      <c r="L212" s="30">
        <f>IF(L$13&lt;=alternative_projection_initial_period,VLOOKUP(Data!K200,alternative_projection,3,TRUE),VLOOKUP(Data!K200,original_projection,3,TRUE))</f>
        <v>0</v>
      </c>
      <c r="M212" s="30">
        <f>IF(M$13&lt;=alternative_projection_initial_period,VLOOKUP(Data!L200,alternative_projection,3,TRUE),VLOOKUP(Data!L200,original_projection,3,TRUE))</f>
        <v>0</v>
      </c>
      <c r="N212" s="30">
        <f>IF(N$13&lt;=alternative_projection_initial_period,VLOOKUP(Data!M200,alternative_projection,3,TRUE),VLOOKUP(Data!M200,original_projection,3,TRUE))</f>
        <v>0</v>
      </c>
      <c r="O212" s="30">
        <f>IF(O$13&lt;=alternative_projection_initial_period,VLOOKUP(Data!N200,alternative_projection,3,TRUE),VLOOKUP(Data!N200,original_projection,3,TRUE))</f>
        <v>0.02</v>
      </c>
      <c r="P212" s="30">
        <f>IF(P$13&lt;=alternative_projection_initial_period,VLOOKUP(Data!O200,alternative_projection,3,TRUE),VLOOKUP(Data!O200,original_projection,3,TRUE))</f>
        <v>-0.02</v>
      </c>
      <c r="Q212" s="30">
        <f>IF(Q$13&lt;=alternative_projection_initial_period,VLOOKUP(Data!P200,alternative_projection,3,TRUE),VLOOKUP(Data!P200,original_projection,3,TRUE))</f>
        <v>0.04</v>
      </c>
      <c r="R212" s="30">
        <f>IF(R$13&lt;=alternative_projection_initial_period,VLOOKUP(Data!Q200,alternative_projection,3,TRUE),VLOOKUP(Data!Q200,original_projection,3,TRUE))</f>
        <v>-0.01</v>
      </c>
      <c r="S212" s="30">
        <f>IF(S$13&lt;=alternative_projection_initial_period,VLOOKUP(Data!R200,alternative_projection,3,TRUE),VLOOKUP(Data!R200,original_projection,3,TRUE))</f>
        <v>0.02</v>
      </c>
      <c r="T212" s="30">
        <f>IF(T$13&lt;=alternative_projection_initial_period,VLOOKUP(Data!S200,alternative_projection,3,TRUE),VLOOKUP(Data!S200,original_projection,3,TRUE))</f>
        <v>-0.02</v>
      </c>
      <c r="U212" s="30">
        <f>IF(U$13&lt;=alternative_projection_initial_period,VLOOKUP(Data!T200,alternative_projection,3,TRUE),VLOOKUP(Data!T200,original_projection,3,TRUE))</f>
        <v>0</v>
      </c>
      <c r="V212" s="30">
        <f>IF(V$13&lt;=alternative_projection_initial_period,VLOOKUP(Data!U200,alternative_projection,3,TRUE),VLOOKUP(Data!U200,original_projection,3,TRUE))</f>
        <v>-0.01</v>
      </c>
      <c r="X212">
        <f t="shared" si="221"/>
        <v>198</v>
      </c>
      <c r="Z212" s="31">
        <f t="shared" si="215"/>
        <v>2500000</v>
      </c>
      <c r="AA212" s="28">
        <f t="shared" ref="AA212:AT212" si="225">Z212*(1+C212)*(1-$AA$9)</f>
        <v>2461397.6369154658</v>
      </c>
      <c r="AB212" s="28">
        <f t="shared" si="225"/>
        <v>2471859.1574213202</v>
      </c>
      <c r="AC212" s="28">
        <f t="shared" si="225"/>
        <v>2531038.968167712</v>
      </c>
      <c r="AD212" s="28">
        <f t="shared" si="225"/>
        <v>2392279.0407125629</v>
      </c>
      <c r="AE212" s="28">
        <f t="shared" si="225"/>
        <v>2261126.3914184831</v>
      </c>
      <c r="AF212" s="28">
        <f t="shared" si="225"/>
        <v>2315260.9611475342</v>
      </c>
      <c r="AG212" s="28">
        <f t="shared" si="225"/>
        <v>2256716.0320100235</v>
      </c>
      <c r="AH212" s="28">
        <f t="shared" si="225"/>
        <v>2266307.6074185171</v>
      </c>
      <c r="AI212" s="28">
        <f t="shared" si="225"/>
        <v>2275939.9492847803</v>
      </c>
      <c r="AJ212" s="28">
        <f t="shared" si="225"/>
        <v>2240797.2851724252</v>
      </c>
      <c r="AK212" s="28">
        <f t="shared" si="225"/>
        <v>2206197.2570119994</v>
      </c>
      <c r="AL212" s="28">
        <f t="shared" si="225"/>
        <v>2172131.4859914873</v>
      </c>
      <c r="AM212" s="28">
        <f t="shared" si="225"/>
        <v>2181363.5571291633</v>
      </c>
      <c r="AN212" s="28">
        <f t="shared" si="225"/>
        <v>2104727.6170703247</v>
      </c>
      <c r="AO212" s="28">
        <f t="shared" si="225"/>
        <v>2155117.7785311686</v>
      </c>
      <c r="AP212" s="28">
        <f t="shared" si="225"/>
        <v>2100622.3157110461</v>
      </c>
      <c r="AQ212" s="28">
        <f t="shared" si="225"/>
        <v>2109550.4560087696</v>
      </c>
      <c r="AR212" s="28">
        <f t="shared" si="225"/>
        <v>2035437.4628905801</v>
      </c>
      <c r="AS212" s="28">
        <f t="shared" si="225"/>
        <v>2004008.3844992339</v>
      </c>
      <c r="AT212" s="28">
        <f t="shared" si="225"/>
        <v>1953333.954778217</v>
      </c>
      <c r="AU212" s="19"/>
      <c r="AV212" s="27">
        <f t="shared" si="219"/>
        <v>27</v>
      </c>
      <c r="AW212" s="19"/>
      <c r="AX212" s="46">
        <f t="shared" si="217"/>
        <v>336235.86876038398</v>
      </c>
    </row>
    <row r="213" spans="1:50" x14ac:dyDescent="0.2">
      <c r="A213">
        <f t="shared" si="220"/>
        <v>199</v>
      </c>
      <c r="C213" s="30">
        <f>IF(C$13&lt;=alternative_projection_initial_period,VLOOKUP(Data!B201,alternative_projection,3,TRUE),VLOOKUP(Data!B201,original_projection,3,TRUE))</f>
        <v>0</v>
      </c>
      <c r="D213" s="30">
        <f>IF(D$13&lt;=alternative_projection_initial_period,VLOOKUP(Data!C201,alternative_projection,3,TRUE),VLOOKUP(Data!C201,original_projection,3,TRUE))</f>
        <v>0.04</v>
      </c>
      <c r="E213" s="30">
        <f>IF(E$13&lt;=alternative_projection_initial_period,VLOOKUP(Data!D201,alternative_projection,3,TRUE),VLOOKUP(Data!D201,original_projection,3,TRUE))</f>
        <v>0</v>
      </c>
      <c r="F213" s="30">
        <f>IF(F$13&lt;=alternative_projection_initial_period,VLOOKUP(Data!E201,alternative_projection,3,TRUE),VLOOKUP(Data!E201,original_projection,3,TRUE))</f>
        <v>0.02</v>
      </c>
      <c r="G213" s="30">
        <f>IF(G$13&lt;=alternative_projection_initial_period,VLOOKUP(Data!F201,alternative_projection,3,TRUE),VLOOKUP(Data!F201,original_projection,3,TRUE))</f>
        <v>-0.04</v>
      </c>
      <c r="H213" s="30">
        <f>IF(H$13&lt;=alternative_projection_initial_period,VLOOKUP(Data!G201,alternative_projection,3,TRUE),VLOOKUP(Data!G201,original_projection,3,TRUE))</f>
        <v>0.04</v>
      </c>
      <c r="I213" s="30">
        <f>IF(I$13&lt;=alternative_projection_initial_period,VLOOKUP(Data!H201,alternative_projection,3,TRUE),VLOOKUP(Data!H201,original_projection,3,TRUE))</f>
        <v>-0.02</v>
      </c>
      <c r="J213" s="30">
        <f>IF(J$13&lt;=alternative_projection_initial_period,VLOOKUP(Data!I201,alternative_projection,3,TRUE),VLOOKUP(Data!I201,original_projection,3,TRUE))</f>
        <v>0.04</v>
      </c>
      <c r="K213" s="30">
        <f>IF(K$13&lt;=alternative_projection_initial_period,VLOOKUP(Data!J201,alternative_projection,3,TRUE),VLOOKUP(Data!J201,original_projection,3,TRUE))</f>
        <v>0.02</v>
      </c>
      <c r="L213" s="30">
        <f>IF(L$13&lt;=alternative_projection_initial_period,VLOOKUP(Data!K201,alternative_projection,3,TRUE),VLOOKUP(Data!K201,original_projection,3,TRUE))</f>
        <v>-0.01</v>
      </c>
      <c r="M213" s="30">
        <f>IF(M$13&lt;=alternative_projection_initial_period,VLOOKUP(Data!L201,alternative_projection,3,TRUE),VLOOKUP(Data!L201,original_projection,3,TRUE))</f>
        <v>-0.02</v>
      </c>
      <c r="N213" s="30">
        <f>IF(N$13&lt;=alternative_projection_initial_period,VLOOKUP(Data!M201,alternative_projection,3,TRUE),VLOOKUP(Data!M201,original_projection,3,TRUE))</f>
        <v>0</v>
      </c>
      <c r="O213" s="30">
        <f>IF(O$13&lt;=alternative_projection_initial_period,VLOOKUP(Data!N201,alternative_projection,3,TRUE),VLOOKUP(Data!N201,original_projection,3,TRUE))</f>
        <v>0</v>
      </c>
      <c r="P213" s="30">
        <f>IF(P$13&lt;=alternative_projection_initial_period,VLOOKUP(Data!O201,alternative_projection,3,TRUE),VLOOKUP(Data!O201,original_projection,3,TRUE))</f>
        <v>-0.02</v>
      </c>
      <c r="Q213" s="30">
        <f>IF(Q$13&lt;=alternative_projection_initial_period,VLOOKUP(Data!P201,alternative_projection,3,TRUE),VLOOKUP(Data!P201,original_projection,3,TRUE))</f>
        <v>0.04</v>
      </c>
      <c r="R213" s="30">
        <f>IF(R$13&lt;=alternative_projection_initial_period,VLOOKUP(Data!Q201,alternative_projection,3,TRUE),VLOOKUP(Data!Q201,original_projection,3,TRUE))</f>
        <v>0</v>
      </c>
      <c r="S213" s="30">
        <f>IF(S$13&lt;=alternative_projection_initial_period,VLOOKUP(Data!R201,alternative_projection,3,TRUE),VLOOKUP(Data!R201,original_projection,3,TRUE))</f>
        <v>-0.01</v>
      </c>
      <c r="T213" s="30">
        <f>IF(T$13&lt;=alternative_projection_initial_period,VLOOKUP(Data!S201,alternative_projection,3,TRUE),VLOOKUP(Data!S201,original_projection,3,TRUE))</f>
        <v>0.02</v>
      </c>
      <c r="U213" s="30">
        <f>IF(U$13&lt;=alternative_projection_initial_period,VLOOKUP(Data!T201,alternative_projection,3,TRUE),VLOOKUP(Data!T201,original_projection,3,TRUE))</f>
        <v>-0.01</v>
      </c>
      <c r="V213" s="30">
        <f>IF(V$13&lt;=alternative_projection_initial_period,VLOOKUP(Data!U201,alternative_projection,3,TRUE),VLOOKUP(Data!U201,original_projection,3,TRUE))</f>
        <v>-0.02</v>
      </c>
      <c r="X213">
        <f t="shared" si="221"/>
        <v>199</v>
      </c>
      <c r="Z213" s="31">
        <f t="shared" si="215"/>
        <v>2500000</v>
      </c>
      <c r="AA213" s="28">
        <f t="shared" ref="AA213:AT213" si="226">Z213*(1+C213)*(1-$AA$9)</f>
        <v>2461397.6369154658</v>
      </c>
      <c r="AB213" s="28">
        <f t="shared" si="226"/>
        <v>2520326.9840374244</v>
      </c>
      <c r="AC213" s="28">
        <f t="shared" si="226"/>
        <v>2481410.7531055999</v>
      </c>
      <c r="AD213" s="28">
        <f t="shared" si="226"/>
        <v>2491957.3340755859</v>
      </c>
      <c r="AE213" s="28">
        <f t="shared" si="226"/>
        <v>2355339.9910609196</v>
      </c>
      <c r="AF213" s="28">
        <f t="shared" si="226"/>
        <v>2411730.1678620144</v>
      </c>
      <c r="AG213" s="28">
        <f t="shared" si="226"/>
        <v>2327000.9589328943</v>
      </c>
      <c r="AH213" s="28">
        <f t="shared" si="226"/>
        <v>2382712.6591496589</v>
      </c>
      <c r="AI213" s="28">
        <f t="shared" si="226"/>
        <v>2392839.7499412508</v>
      </c>
      <c r="AJ213" s="28">
        <f t="shared" si="226"/>
        <v>2332333.1219850248</v>
      </c>
      <c r="AK213" s="28">
        <f t="shared" si="226"/>
        <v>2250393.3001018153</v>
      </c>
      <c r="AL213" s="28">
        <f t="shared" si="226"/>
        <v>2215645.1004004017</v>
      </c>
      <c r="AM213" s="28">
        <f t="shared" si="226"/>
        <v>2181433.4457475515</v>
      </c>
      <c r="AN213" s="28">
        <f t="shared" si="226"/>
        <v>2104795.0503529431</v>
      </c>
      <c r="AO213" s="28">
        <f t="shared" si="226"/>
        <v>2155186.826262123</v>
      </c>
      <c r="AP213" s="28">
        <f t="shared" si="226"/>
        <v>2121908.7045091726</v>
      </c>
      <c r="AQ213" s="28">
        <f t="shared" si="226"/>
        <v>2068252.9841275772</v>
      </c>
      <c r="AR213" s="28">
        <f t="shared" si="226"/>
        <v>2077043.5471313915</v>
      </c>
      <c r="AS213" s="28">
        <f t="shared" si="226"/>
        <v>2024522.3111571707</v>
      </c>
      <c r="AT213" s="28">
        <f t="shared" si="226"/>
        <v>1953396.5375654397</v>
      </c>
      <c r="AU213" s="19"/>
      <c r="AV213" s="27">
        <f t="shared" si="219"/>
        <v>28</v>
      </c>
      <c r="AW213" s="19"/>
      <c r="AX213" s="46">
        <f t="shared" si="217"/>
        <v>342390.12970595533</v>
      </c>
    </row>
    <row r="214" spans="1:50" x14ac:dyDescent="0.2">
      <c r="A214">
        <f t="shared" si="220"/>
        <v>200</v>
      </c>
      <c r="C214" s="30">
        <f>IF(C$13&lt;=alternative_projection_initial_period,VLOOKUP(Data!B202,alternative_projection,3,TRUE),VLOOKUP(Data!B202,original_projection,3,TRUE))</f>
        <v>-0.04</v>
      </c>
      <c r="D214" s="30">
        <f>IF(D$13&lt;=alternative_projection_initial_period,VLOOKUP(Data!C202,alternative_projection,3,TRUE),VLOOKUP(Data!C202,original_projection,3,TRUE))</f>
        <v>-0.04</v>
      </c>
      <c r="E214" s="30">
        <f>IF(E$13&lt;=alternative_projection_initial_period,VLOOKUP(Data!D202,alternative_projection,3,TRUE),VLOOKUP(Data!D202,original_projection,3,TRUE))</f>
        <v>0.02</v>
      </c>
      <c r="F214" s="30">
        <f>IF(F$13&lt;=alternative_projection_initial_period,VLOOKUP(Data!E202,alternative_projection,3,TRUE),VLOOKUP(Data!E202,original_projection,3,TRUE))</f>
        <v>0.1</v>
      </c>
      <c r="G214" s="30">
        <f>IF(G$13&lt;=alternative_projection_initial_period,VLOOKUP(Data!F202,alternative_projection,3,TRUE),VLOOKUP(Data!F202,original_projection,3,TRUE))</f>
        <v>0</v>
      </c>
      <c r="H214" s="30">
        <f>IF(H$13&lt;=alternative_projection_initial_period,VLOOKUP(Data!G202,alternative_projection,3,TRUE),VLOOKUP(Data!G202,original_projection,3,TRUE))</f>
        <v>0</v>
      </c>
      <c r="I214" s="30">
        <f>IF(I$13&lt;=alternative_projection_initial_period,VLOOKUP(Data!H202,alternative_projection,3,TRUE),VLOOKUP(Data!H202,original_projection,3,TRUE))</f>
        <v>0.02</v>
      </c>
      <c r="J214" s="30">
        <f>IF(J$13&lt;=alternative_projection_initial_period,VLOOKUP(Data!I202,alternative_projection,3,TRUE),VLOOKUP(Data!I202,original_projection,3,TRUE))</f>
        <v>-0.01</v>
      </c>
      <c r="K214" s="30">
        <f>IF(K$13&lt;=alternative_projection_initial_period,VLOOKUP(Data!J202,alternative_projection,3,TRUE),VLOOKUP(Data!J202,original_projection,3,TRUE))</f>
        <v>-0.01</v>
      </c>
      <c r="L214" s="30">
        <f>IF(L$13&lt;=alternative_projection_initial_period,VLOOKUP(Data!K202,alternative_projection,3,TRUE),VLOOKUP(Data!K202,original_projection,3,TRUE))</f>
        <v>0</v>
      </c>
      <c r="M214" s="30">
        <f>IF(M$13&lt;=alternative_projection_initial_period,VLOOKUP(Data!L202,alternative_projection,3,TRUE),VLOOKUP(Data!L202,original_projection,3,TRUE))</f>
        <v>0</v>
      </c>
      <c r="N214" s="30">
        <f>IF(N$13&lt;=alternative_projection_initial_period,VLOOKUP(Data!M202,alternative_projection,3,TRUE),VLOOKUP(Data!M202,original_projection,3,TRUE))</f>
        <v>-0.02</v>
      </c>
      <c r="O214" s="30">
        <f>IF(O$13&lt;=alternative_projection_initial_period,VLOOKUP(Data!N202,alternative_projection,3,TRUE),VLOOKUP(Data!N202,original_projection,3,TRUE))</f>
        <v>-0.02</v>
      </c>
      <c r="P214" s="30">
        <f>IF(P$13&lt;=alternative_projection_initial_period,VLOOKUP(Data!O202,alternative_projection,3,TRUE),VLOOKUP(Data!O202,original_projection,3,TRUE))</f>
        <v>-0.02</v>
      </c>
      <c r="Q214" s="30">
        <f>IF(Q$13&lt;=alternative_projection_initial_period,VLOOKUP(Data!P202,alternative_projection,3,TRUE),VLOOKUP(Data!P202,original_projection,3,TRUE))</f>
        <v>-0.01</v>
      </c>
      <c r="R214" s="30">
        <f>IF(R$13&lt;=alternative_projection_initial_period,VLOOKUP(Data!Q202,alternative_projection,3,TRUE),VLOOKUP(Data!Q202,original_projection,3,TRUE))</f>
        <v>-0.01</v>
      </c>
      <c r="S214" s="30">
        <f>IF(S$13&lt;=alternative_projection_initial_period,VLOOKUP(Data!R202,alternative_projection,3,TRUE),VLOOKUP(Data!R202,original_projection,3,TRUE))</f>
        <v>-0.02</v>
      </c>
      <c r="T214" s="30">
        <f>IF(T$13&lt;=alternative_projection_initial_period,VLOOKUP(Data!S202,alternative_projection,3,TRUE),VLOOKUP(Data!S202,original_projection,3,TRUE))</f>
        <v>0</v>
      </c>
      <c r="U214" s="30">
        <f>IF(U$13&lt;=alternative_projection_initial_period,VLOOKUP(Data!T202,alternative_projection,3,TRUE),VLOOKUP(Data!T202,original_projection,3,TRUE))</f>
        <v>0</v>
      </c>
      <c r="V214" s="30">
        <f>IF(V$13&lt;=alternative_projection_initial_period,VLOOKUP(Data!U202,alternative_projection,3,TRUE),VLOOKUP(Data!U202,original_projection,3,TRUE))</f>
        <v>-0.01</v>
      </c>
      <c r="X214">
        <f t="shared" si="221"/>
        <v>200</v>
      </c>
      <c r="Z214" s="31">
        <f t="shared" si="215"/>
        <v>2500000</v>
      </c>
      <c r="AA214" s="28">
        <f t="shared" ref="AA214:AT214" si="227">Z214*(1+C214)*(1-$AA$9)</f>
        <v>2362941.7314388473</v>
      </c>
      <c r="AB214" s="28">
        <f t="shared" si="227"/>
        <v>2233397.4504700871</v>
      </c>
      <c r="AC214" s="28">
        <f t="shared" si="227"/>
        <v>2242889.9164070804</v>
      </c>
      <c r="AD214" s="28">
        <f t="shared" si="227"/>
        <v>2429083.3336466025</v>
      </c>
      <c r="AE214" s="28">
        <f t="shared" si="227"/>
        <v>2391575.9909233958</v>
      </c>
      <c r="AF214" s="28">
        <f t="shared" si="227"/>
        <v>2354647.797025044</v>
      </c>
      <c r="AG214" s="28">
        <f t="shared" si="227"/>
        <v>2364655.6055331854</v>
      </c>
      <c r="AH214" s="28">
        <f t="shared" si="227"/>
        <v>2304861.6569530037</v>
      </c>
      <c r="AI214" s="28">
        <f t="shared" si="227"/>
        <v>2246579.6901931106</v>
      </c>
      <c r="AJ214" s="28">
        <f t="shared" si="227"/>
        <v>2211890.3762334408</v>
      </c>
      <c r="AK214" s="28">
        <f t="shared" si="227"/>
        <v>2177736.6980708209</v>
      </c>
      <c r="AL214" s="28">
        <f t="shared" si="227"/>
        <v>2101228.1772825983</v>
      </c>
      <c r="AM214" s="28">
        <f t="shared" si="227"/>
        <v>2027407.563511963</v>
      </c>
      <c r="AN214" s="28">
        <f t="shared" si="227"/>
        <v>1956180.4248700119</v>
      </c>
      <c r="AO214" s="28">
        <f t="shared" si="227"/>
        <v>1906715.3985615142</v>
      </c>
      <c r="AP214" s="28">
        <f t="shared" si="227"/>
        <v>1858501.1714106982</v>
      </c>
      <c r="AQ214" s="28">
        <f t="shared" si="227"/>
        <v>1793208.0734738477</v>
      </c>
      <c r="AR214" s="28">
        <f t="shared" si="227"/>
        <v>1765519.2458185055</v>
      </c>
      <c r="AS214" s="28">
        <f t="shared" si="227"/>
        <v>1738257.959834578</v>
      </c>
      <c r="AT214" s="28">
        <f t="shared" si="227"/>
        <v>1694303.4377357862</v>
      </c>
      <c r="AU214" s="19"/>
      <c r="AV214" s="27">
        <f t="shared" si="219"/>
        <v>2</v>
      </c>
      <c r="AW214" s="19"/>
      <c r="AX214" s="46">
        <f t="shared" si="217"/>
        <v>318601.37304328044</v>
      </c>
    </row>
    <row r="216" spans="1:50" x14ac:dyDescent="0.2">
      <c r="B216" s="32" t="s">
        <v>22</v>
      </c>
      <c r="C216" s="39">
        <f>MAX(C15:C214)</f>
        <v>0.1</v>
      </c>
      <c r="D216" s="39">
        <f t="shared" ref="D216:V216" si="228">MAX(D15:D214)</f>
        <v>0.1</v>
      </c>
      <c r="E216" s="39">
        <f t="shared" si="228"/>
        <v>0.1</v>
      </c>
      <c r="F216" s="39">
        <f t="shared" si="228"/>
        <v>0.1</v>
      </c>
      <c r="G216" s="39">
        <f t="shared" si="228"/>
        <v>0.1</v>
      </c>
      <c r="H216" s="39">
        <f t="shared" si="228"/>
        <v>0.04</v>
      </c>
      <c r="I216" s="39">
        <f t="shared" si="228"/>
        <v>0.04</v>
      </c>
      <c r="J216" s="39">
        <f t="shared" si="228"/>
        <v>0.04</v>
      </c>
      <c r="K216" s="39">
        <f t="shared" si="228"/>
        <v>0.04</v>
      </c>
      <c r="L216" s="39">
        <f t="shared" si="228"/>
        <v>0.04</v>
      </c>
      <c r="M216" s="39">
        <f t="shared" si="228"/>
        <v>0.04</v>
      </c>
      <c r="N216" s="39">
        <f t="shared" si="228"/>
        <v>0.04</v>
      </c>
      <c r="O216" s="39">
        <f t="shared" si="228"/>
        <v>0.04</v>
      </c>
      <c r="P216" s="39">
        <f t="shared" si="228"/>
        <v>0.04</v>
      </c>
      <c r="Q216" s="39">
        <f t="shared" si="228"/>
        <v>0.04</v>
      </c>
      <c r="R216" s="39">
        <f t="shared" si="228"/>
        <v>0.04</v>
      </c>
      <c r="S216" s="39">
        <f t="shared" si="228"/>
        <v>0.04</v>
      </c>
      <c r="T216" s="39">
        <f t="shared" si="228"/>
        <v>0.04</v>
      </c>
      <c r="U216" s="39">
        <f t="shared" si="228"/>
        <v>0.04</v>
      </c>
      <c r="V216" s="39">
        <f t="shared" si="228"/>
        <v>0.04</v>
      </c>
    </row>
    <row r="217" spans="1:50" x14ac:dyDescent="0.2">
      <c r="B217" s="32" t="s">
        <v>23</v>
      </c>
      <c r="C217" s="39">
        <f>MIN(C15:C214)</f>
        <v>-0.04</v>
      </c>
      <c r="D217" s="39">
        <f t="shared" ref="D217:V217" si="229">MIN(D15:D214)</f>
        <v>-0.04</v>
      </c>
      <c r="E217" s="39">
        <f t="shared" si="229"/>
        <v>-0.04</v>
      </c>
      <c r="F217" s="39">
        <f t="shared" si="229"/>
        <v>-0.04</v>
      </c>
      <c r="G217" s="39">
        <f t="shared" si="229"/>
        <v>-0.04</v>
      </c>
      <c r="H217" s="39">
        <f t="shared" si="229"/>
        <v>-0.02</v>
      </c>
      <c r="I217" s="39">
        <f t="shared" si="229"/>
        <v>-0.02</v>
      </c>
      <c r="J217" s="39">
        <f t="shared" si="229"/>
        <v>-0.02</v>
      </c>
      <c r="K217" s="39">
        <f t="shared" si="229"/>
        <v>-0.02</v>
      </c>
      <c r="L217" s="39">
        <f t="shared" si="229"/>
        <v>-0.02</v>
      </c>
      <c r="M217" s="39">
        <f t="shared" si="229"/>
        <v>-0.02</v>
      </c>
      <c r="N217" s="39">
        <f t="shared" si="229"/>
        <v>-0.02</v>
      </c>
      <c r="O217" s="39">
        <f t="shared" si="229"/>
        <v>-0.02</v>
      </c>
      <c r="P217" s="39">
        <f t="shared" si="229"/>
        <v>-0.02</v>
      </c>
      <c r="Q217" s="39">
        <f t="shared" si="229"/>
        <v>-0.02</v>
      </c>
      <c r="R217" s="39">
        <f t="shared" si="229"/>
        <v>-0.02</v>
      </c>
      <c r="S217" s="39">
        <f t="shared" si="229"/>
        <v>-0.02</v>
      </c>
      <c r="T217" s="39">
        <f t="shared" si="229"/>
        <v>-0.02</v>
      </c>
      <c r="U217" s="39">
        <f t="shared" si="229"/>
        <v>-0.02</v>
      </c>
      <c r="V217" s="39">
        <f t="shared" si="229"/>
        <v>-0.02</v>
      </c>
    </row>
    <row r="218" spans="1:50" x14ac:dyDescent="0.2">
      <c r="B218" s="32" t="s">
        <v>6</v>
      </c>
      <c r="C218" s="39">
        <f>AVERAGE(C15:C214)</f>
        <v>1.9100000000000013E-2</v>
      </c>
      <c r="D218" s="39">
        <f t="shared" ref="D218:V218" si="230">AVERAGE(D15:D214)</f>
        <v>2.6599999999999971E-2</v>
      </c>
      <c r="E218" s="39">
        <f t="shared" si="230"/>
        <v>2.569999999999998E-2</v>
      </c>
      <c r="F218" s="39">
        <f t="shared" si="230"/>
        <v>2.1300000000000003E-2</v>
      </c>
      <c r="G218" s="39">
        <f t="shared" si="230"/>
        <v>2.5899999999999975E-2</v>
      </c>
      <c r="H218" s="39">
        <f t="shared" si="230"/>
        <v>6.6000000000000026E-3</v>
      </c>
      <c r="I218" s="39">
        <f t="shared" si="230"/>
        <v>4.9000000000000007E-3</v>
      </c>
      <c r="J218" s="39">
        <f t="shared" si="230"/>
        <v>7.9000000000000042E-3</v>
      </c>
      <c r="K218" s="39">
        <f t="shared" si="230"/>
        <v>7.4000000000000047E-3</v>
      </c>
      <c r="L218" s="39">
        <f t="shared" si="230"/>
        <v>6.8500000000000037E-3</v>
      </c>
      <c r="M218" s="39">
        <f t="shared" si="230"/>
        <v>4.3500000000000006E-3</v>
      </c>
      <c r="N218" s="39">
        <f t="shared" si="230"/>
        <v>6.2500000000000012E-3</v>
      </c>
      <c r="O218" s="39">
        <f t="shared" si="230"/>
        <v>4.8500000000000019E-3</v>
      </c>
      <c r="P218" s="39">
        <f t="shared" si="230"/>
        <v>6.8000000000000031E-3</v>
      </c>
      <c r="Q218" s="39">
        <f t="shared" si="230"/>
        <v>7.3000000000000035E-3</v>
      </c>
      <c r="R218" s="39">
        <f t="shared" si="230"/>
        <v>6.8000000000000031E-3</v>
      </c>
      <c r="S218" s="39">
        <f t="shared" si="230"/>
        <v>5.5000000000000005E-3</v>
      </c>
      <c r="T218" s="39">
        <f t="shared" si="230"/>
        <v>5.000000000000001E-3</v>
      </c>
      <c r="U218" s="39">
        <f t="shared" si="230"/>
        <v>7.6500000000000032E-3</v>
      </c>
      <c r="V218" s="39">
        <f t="shared" si="230"/>
        <v>2.1999999999999962E-3</v>
      </c>
    </row>
    <row r="221" spans="1:50" x14ac:dyDescent="0.2">
      <c r="B221" s="32" t="s">
        <v>2</v>
      </c>
      <c r="C221" s="26">
        <f>$H$9</f>
        <v>2.4E-2</v>
      </c>
      <c r="D221" s="26">
        <f t="shared" ref="D221:V221" si="231">$H$9</f>
        <v>2.4E-2</v>
      </c>
      <c r="E221" s="26">
        <f t="shared" si="231"/>
        <v>2.4E-2</v>
      </c>
      <c r="F221" s="26">
        <f t="shared" si="231"/>
        <v>2.4E-2</v>
      </c>
      <c r="G221" s="26">
        <f t="shared" si="231"/>
        <v>2.4E-2</v>
      </c>
      <c r="H221" s="26">
        <f t="shared" si="231"/>
        <v>2.4E-2</v>
      </c>
      <c r="I221" s="26">
        <f t="shared" si="231"/>
        <v>2.4E-2</v>
      </c>
      <c r="J221" s="26">
        <f t="shared" si="231"/>
        <v>2.4E-2</v>
      </c>
      <c r="K221" s="26">
        <f t="shared" si="231"/>
        <v>2.4E-2</v>
      </c>
      <c r="L221" s="26">
        <f t="shared" si="231"/>
        <v>2.4E-2</v>
      </c>
      <c r="M221" s="26">
        <f t="shared" si="231"/>
        <v>2.4E-2</v>
      </c>
      <c r="N221" s="26">
        <f t="shared" si="231"/>
        <v>2.4E-2</v>
      </c>
      <c r="O221" s="26">
        <f t="shared" si="231"/>
        <v>2.4E-2</v>
      </c>
      <c r="P221" s="26">
        <f t="shared" si="231"/>
        <v>2.4E-2</v>
      </c>
      <c r="Q221" s="26">
        <f t="shared" si="231"/>
        <v>2.4E-2</v>
      </c>
      <c r="R221" s="26">
        <f t="shared" si="231"/>
        <v>2.4E-2</v>
      </c>
      <c r="S221" s="26">
        <f t="shared" si="231"/>
        <v>2.4E-2</v>
      </c>
      <c r="T221" s="26">
        <f t="shared" si="231"/>
        <v>2.4E-2</v>
      </c>
      <c r="U221" s="26">
        <f t="shared" si="231"/>
        <v>2.4E-2</v>
      </c>
      <c r="V221" s="26">
        <f t="shared" si="231"/>
        <v>2.4E-2</v>
      </c>
    </row>
    <row r="222" spans="1:50" x14ac:dyDescent="0.2">
      <c r="B222" s="35" t="s">
        <v>33</v>
      </c>
      <c r="C222" s="39" t="str">
        <f>IF(C218-C221&lt;1%,"OK","Check")</f>
        <v>OK</v>
      </c>
      <c r="D222" s="39" t="str">
        <f t="shared" ref="D222:V222" si="232">IF(D218-D221&lt;1%,"OK","Check")</f>
        <v>OK</v>
      </c>
      <c r="E222" s="39" t="str">
        <f t="shared" si="232"/>
        <v>OK</v>
      </c>
      <c r="F222" s="39" t="str">
        <f t="shared" si="232"/>
        <v>OK</v>
      </c>
      <c r="G222" s="39" t="str">
        <f t="shared" si="232"/>
        <v>OK</v>
      </c>
      <c r="H222" s="39" t="str">
        <f t="shared" si="232"/>
        <v>OK</v>
      </c>
      <c r="I222" s="39" t="str">
        <f t="shared" si="232"/>
        <v>OK</v>
      </c>
      <c r="J222" s="39" t="str">
        <f t="shared" si="232"/>
        <v>OK</v>
      </c>
      <c r="K222" s="39" t="str">
        <f t="shared" si="232"/>
        <v>OK</v>
      </c>
      <c r="L222" s="39" t="str">
        <f t="shared" si="232"/>
        <v>OK</v>
      </c>
      <c r="M222" s="39" t="str">
        <f t="shared" si="232"/>
        <v>OK</v>
      </c>
      <c r="N222" s="39" t="str">
        <f t="shared" si="232"/>
        <v>OK</v>
      </c>
      <c r="O222" s="39" t="str">
        <f t="shared" si="232"/>
        <v>OK</v>
      </c>
      <c r="P222" s="39" t="str">
        <f t="shared" si="232"/>
        <v>OK</v>
      </c>
      <c r="Q222" s="39" t="str">
        <f t="shared" si="232"/>
        <v>OK</v>
      </c>
      <c r="R222" s="39" t="str">
        <f t="shared" si="232"/>
        <v>OK</v>
      </c>
      <c r="S222" s="39" t="str">
        <f t="shared" si="232"/>
        <v>OK</v>
      </c>
      <c r="T222" s="39" t="str">
        <f t="shared" si="232"/>
        <v>OK</v>
      </c>
      <c r="U222" s="39" t="str">
        <f t="shared" si="232"/>
        <v>OK</v>
      </c>
      <c r="V222" s="39" t="str">
        <f t="shared" si="232"/>
        <v>OK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X54"/>
  <sheetViews>
    <sheetView tabSelected="1" topLeftCell="A7" workbookViewId="0">
      <selection activeCell="B16" sqref="B16"/>
    </sheetView>
  </sheetViews>
  <sheetFormatPr defaultColWidth="8.85546875" defaultRowHeight="12.75" x14ac:dyDescent="0.2"/>
  <cols>
    <col min="3" max="3" width="21" bestFit="1" customWidth="1"/>
    <col min="4" max="4" width="10.85546875" bestFit="1" customWidth="1"/>
    <col min="5" max="5" width="20.85546875" customWidth="1"/>
  </cols>
  <sheetData>
    <row r="4" spans="3:24" x14ac:dyDescent="0.2">
      <c r="C4" t="s">
        <v>55</v>
      </c>
      <c r="D4" s="24">
        <v>0</v>
      </c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24">
        <v>18</v>
      </c>
      <c r="W4" s="24">
        <v>19</v>
      </c>
      <c r="X4" s="24">
        <v>20</v>
      </c>
    </row>
    <row r="5" spans="3:24" x14ac:dyDescent="0.2">
      <c r="C5" s="24">
        <v>50</v>
      </c>
      <c r="D5">
        <f>INDEX('Current Investment Returns'!$Z$15:$AT$214,MATCH(Charts!$C5,'Current Investment Returns'!$AV$15:$AV$214,0),MATCH(Charts!D$4,'Current Investment Returns'!$Z$13:$AT$13,0))</f>
        <v>2500000</v>
      </c>
      <c r="E5">
        <f>INDEX('Current Investment Returns'!$Z$15:$AT$214,MATCH(Charts!$C5,'Current Investment Returns'!$AV$15:$AV$214,0),MATCH(Charts!E$4,'Current Investment Returns'!$Z$13:$AT$13,0))</f>
        <v>2530875</v>
      </c>
      <c r="F5">
        <f>INDEX('Current Investment Returns'!$Z$15:$AT$214,MATCH(Charts!$C5,'Current Investment Returns'!$AV$15:$AV$214,0),MATCH(Charts!F$4,'Current Investment Returns'!$Z$13:$AT$13,0))</f>
        <v>2486774.5031250003</v>
      </c>
      <c r="G5">
        <f>INDEX('Current Investment Returns'!$Z$15:$AT$214,MATCH(Charts!$C5,'Current Investment Returns'!$AV$15:$AV$214,0),MATCH(Charts!G$4,'Current Investment Returns'!$Z$13:$AT$13,0))</f>
        <v>2566848.6421256256</v>
      </c>
      <c r="H5">
        <f>INDEX('Current Investment Returns'!$Z$15:$AT$214,MATCH(Charts!$C5,'Current Investment Returns'!$AV$15:$AV$214,0),MATCH(Charts!H$4,'Current Investment Returns'!$Z$13:$AT$13,0))</f>
        <v>2496645.3317634896</v>
      </c>
      <c r="I5">
        <f>INDEX('Current Investment Returns'!$Z$15:$AT$214,MATCH(Charts!$C5,'Current Investment Returns'!$AV$15:$AV$214,0),MATCH(Charts!I$4,'Current Investment Returns'!$Z$13:$AT$13,0))</f>
        <v>2428362.0819397583</v>
      </c>
      <c r="J5">
        <f>INDEX('Current Investment Returns'!$Z$15:$AT$214,MATCH(Charts!$C5,'Current Investment Returns'!$AV$15:$AV$214,0),MATCH(Charts!J$4,'Current Investment Returns'!$Z$13:$AT$13,0))</f>
        <v>2386047.872661958</v>
      </c>
      <c r="K5">
        <f>INDEX('Current Investment Returns'!$Z$15:$AT$214,MATCH(Charts!$C5,'Current Investment Returns'!$AV$15:$AV$214,0),MATCH(Charts!K$4,'Current Investment Returns'!$Z$13:$AT$13,0))</f>
        <v>2368152.5136169936</v>
      </c>
      <c r="L5">
        <f>INDEX('Current Investment Returns'!$Z$15:$AT$214,MATCH(Charts!$C5,'Current Investment Returns'!$AV$15:$AV$214,0),MATCH(Charts!L$4,'Current Investment Returns'!$Z$13:$AT$13,0))</f>
        <v>2326887.4560672175</v>
      </c>
      <c r="M5">
        <f>INDEX('Current Investment Returns'!$Z$15:$AT$214,MATCH(Charts!$C5,'Current Investment Returns'!$AV$15:$AV$214,0),MATCH(Charts!M$4,'Current Investment Returns'!$Z$13:$AT$13,0))</f>
        <v>2263247.0841437792</v>
      </c>
      <c r="N5">
        <f>INDEX('Current Investment Returns'!$Z$15:$AT$214,MATCH(Charts!$C5,'Current Investment Returns'!$AV$15:$AV$214,0),MATCH(Charts!N$4,'Current Investment Returns'!$Z$13:$AT$13,0))</f>
        <v>2291198.1856329553</v>
      </c>
      <c r="O5">
        <f>INDEX('Current Investment Returns'!$Z$15:$AT$214,MATCH(Charts!$C5,'Current Investment Returns'!$AV$15:$AV$214,0),MATCH(Charts!O$4,'Current Investment Returns'!$Z$13:$AT$13,0))</f>
        <v>2319494.4832255226</v>
      </c>
      <c r="P5">
        <f>INDEX('Current Investment Returns'!$Z$15:$AT$214,MATCH(Charts!$C5,'Current Investment Returns'!$AV$15:$AV$214,0),MATCH(Charts!P$4,'Current Investment Returns'!$Z$13:$AT$13,0))</f>
        <v>2279077.291855318</v>
      </c>
      <c r="Q5">
        <f>INDEX('Current Investment Returns'!$Z$15:$AT$214,MATCH(Charts!$C5,'Current Investment Returns'!$AV$15:$AV$214,0),MATCH(Charts!Q$4,'Current Investment Returns'!$Z$13:$AT$13,0))</f>
        <v>2307223.8964097309</v>
      </c>
      <c r="R5">
        <f>INDEX('Current Investment Returns'!$Z$15:$AT$214,MATCH(Charts!$C5,'Current Investment Returns'!$AV$15:$AV$214,0),MATCH(Charts!R$4,'Current Investment Returns'!$Z$13:$AT$13,0))</f>
        <v>2335718.111530391</v>
      </c>
      <c r="S5">
        <f>INDEX('Current Investment Returns'!$Z$15:$AT$214,MATCH(Charts!$C5,'Current Investment Returns'!$AV$15:$AV$214,0),MATCH(Charts!S$4,'Current Investment Returns'!$Z$13:$AT$13,0))</f>
        <v>2318200.2256939132</v>
      </c>
      <c r="T5">
        <f>INDEX('Current Investment Returns'!$Z$15:$AT$214,MATCH(Charts!$C5,'Current Investment Returns'!$AV$15:$AV$214,0),MATCH(Charts!T$4,'Current Investment Returns'!$Z$13:$AT$13,0))</f>
        <v>2254797.4495211844</v>
      </c>
      <c r="U5">
        <f>INDEX('Current Investment Returns'!$Z$15:$AT$214,MATCH(Charts!$C5,'Current Investment Returns'!$AV$15:$AV$214,0),MATCH(Charts!U$4,'Current Investment Returns'!$Z$13:$AT$13,0))</f>
        <v>2215507.6039632778</v>
      </c>
      <c r="V5">
        <f>INDEX('Current Investment Returns'!$Z$15:$AT$214,MATCH(Charts!$C5,'Current Investment Returns'!$AV$15:$AV$214,0),MATCH(Charts!V$4,'Current Investment Returns'!$Z$13:$AT$13,0))</f>
        <v>2242869.1228722245</v>
      </c>
      <c r="W5">
        <f>INDEX('Current Investment Returns'!$Z$15:$AT$214,MATCH(Charts!$C5,'Current Investment Returns'!$AV$15:$AV$214,0),MATCH(Charts!W$4,'Current Investment Returns'!$Z$13:$AT$13,0))</f>
        <v>2315089.5086287102</v>
      </c>
      <c r="X5">
        <f>INDEX('Current Investment Returns'!$Z$15:$AT$214,MATCH(Charts!$C5,'Current Investment Returns'!$AV$15:$AV$214,0),MATCH(Charts!X$4,'Current Investment Returns'!$Z$13:$AT$13,0))</f>
        <v>2251771.8105677152</v>
      </c>
    </row>
    <row r="6" spans="3:24" x14ac:dyDescent="0.2">
      <c r="C6" s="24">
        <v>100</v>
      </c>
      <c r="D6">
        <f>INDEX('Current Investment Returns'!$Z$15:$AT$214,MATCH(Charts!$C6,'Current Investment Returns'!$AV$15:$AV$214,0),MATCH(Charts!D$4,'Current Investment Returns'!$Z$13:$AT$13,0))</f>
        <v>2500000</v>
      </c>
      <c r="E6">
        <f>INDEX('Current Investment Returns'!$Z$15:$AT$214,MATCH(Charts!$C6,'Current Investment Returns'!$AV$15:$AV$214,0),MATCH(Charts!E$4,'Current Investment Returns'!$Z$13:$AT$13,0))</f>
        <v>2481250</v>
      </c>
      <c r="F6">
        <f>INDEX('Current Investment Returns'!$Z$15:$AT$214,MATCH(Charts!$C6,'Current Investment Returns'!$AV$15:$AV$214,0),MATCH(Charts!F$4,'Current Investment Returns'!$Z$13:$AT$13,0))</f>
        <v>2511893.4375</v>
      </c>
      <c r="G6">
        <f>INDEX('Current Investment Returns'!$Z$15:$AT$214,MATCH(Charts!$C6,'Current Investment Returns'!$AV$15:$AV$214,0),MATCH(Charts!G$4,'Current Investment Returns'!$Z$13:$AT$13,0))</f>
        <v>2592776.4061875003</v>
      </c>
      <c r="H6">
        <f>INDEX('Current Investment Returns'!$Z$15:$AT$214,MATCH(Charts!$C6,'Current Investment Returns'!$AV$15:$AV$214,0),MATCH(Charts!H$4,'Current Investment Returns'!$Z$13:$AT$13,0))</f>
        <v>2573330.5831410941</v>
      </c>
      <c r="I6">
        <f>INDEX('Current Investment Returns'!$Z$15:$AT$214,MATCH(Charts!$C6,'Current Investment Returns'!$AV$15:$AV$214,0),MATCH(Charts!I$4,'Current Investment Returns'!$Z$13:$AT$13,0))</f>
        <v>2656191.8279182375</v>
      </c>
      <c r="J6">
        <f>INDEX('Current Investment Returns'!$Z$15:$AT$214,MATCH(Charts!$C6,'Current Investment Returns'!$AV$15:$AV$214,0),MATCH(Charts!J$4,'Current Investment Returns'!$Z$13:$AT$13,0))</f>
        <v>2583544.9814246739</v>
      </c>
      <c r="K6">
        <f>INDEX('Current Investment Returns'!$Z$15:$AT$214,MATCH(Charts!$C6,'Current Investment Returns'!$AV$15:$AV$214,0),MATCH(Charts!K$4,'Current Investment Returns'!$Z$13:$AT$13,0))</f>
        <v>2615451.7619452686</v>
      </c>
      <c r="L6">
        <f>INDEX('Current Investment Returns'!$Z$15:$AT$214,MATCH(Charts!$C6,'Current Investment Returns'!$AV$15:$AV$214,0),MATCH(Charts!L$4,'Current Investment Returns'!$Z$13:$AT$13,0))</f>
        <v>2699669.3086799062</v>
      </c>
      <c r="M6">
        <f>INDEX('Current Investment Returns'!$Z$15:$AT$214,MATCH(Charts!$C6,'Current Investment Returns'!$AV$15:$AV$214,0),MATCH(Charts!M$4,'Current Investment Returns'!$Z$13:$AT$13,0))</f>
        <v>2786598.6604193994</v>
      </c>
      <c r="N6">
        <f>INDEX('Current Investment Returns'!$Z$15:$AT$214,MATCH(Charts!$C6,'Current Investment Returns'!$AV$15:$AV$214,0),MATCH(Charts!N$4,'Current Investment Returns'!$Z$13:$AT$13,0))</f>
        <v>2821013.1538755791</v>
      </c>
      <c r="O6">
        <f>INDEX('Current Investment Returns'!$Z$15:$AT$214,MATCH(Charts!$C6,'Current Investment Returns'!$AV$15:$AV$214,0),MATCH(Charts!O$4,'Current Investment Returns'!$Z$13:$AT$13,0))</f>
        <v>2771856.9996692971</v>
      </c>
      <c r="P6">
        <f>INDEX('Current Investment Returns'!$Z$15:$AT$214,MATCH(Charts!$C6,'Current Investment Returns'!$AV$15:$AV$214,0),MATCH(Charts!P$4,'Current Investment Returns'!$Z$13:$AT$13,0))</f>
        <v>2696046.7107283422</v>
      </c>
      <c r="Q6">
        <f>INDEX('Current Investment Returns'!$Z$15:$AT$214,MATCH(Charts!$C6,'Current Investment Returns'!$AV$15:$AV$214,0),MATCH(Charts!Q$4,'Current Investment Returns'!$Z$13:$AT$13,0))</f>
        <v>2675826.36039788</v>
      </c>
      <c r="R6">
        <f>INDEX('Current Investment Returns'!$Z$15:$AT$214,MATCH(Charts!$C6,'Current Investment Returns'!$AV$15:$AV$214,0),MATCH(Charts!R$4,'Current Investment Returns'!$Z$13:$AT$13,0))</f>
        <v>2629200.0860679471</v>
      </c>
      <c r="S6">
        <f>INDEX('Current Investment Returns'!$Z$15:$AT$214,MATCH(Charts!$C6,'Current Investment Returns'!$AV$15:$AV$214,0),MATCH(Charts!S$4,'Current Investment Returns'!$Z$13:$AT$13,0))</f>
        <v>2609481.0854224376</v>
      </c>
      <c r="T6">
        <f>INDEX('Current Investment Returns'!$Z$15:$AT$214,MATCH(Charts!$C6,'Current Investment Returns'!$AV$15:$AV$214,0),MATCH(Charts!T$4,'Current Investment Returns'!$Z$13:$AT$13,0))</f>
        <v>2589909.9772817693</v>
      </c>
      <c r="U6">
        <f>INDEX('Current Investment Returns'!$Z$15:$AT$214,MATCH(Charts!$C6,'Current Investment Returns'!$AV$15:$AV$214,0),MATCH(Charts!U$4,'Current Investment Returns'!$Z$13:$AT$13,0))</f>
        <v>2544780.7959276345</v>
      </c>
      <c r="V6">
        <f>INDEX('Current Investment Returns'!$Z$15:$AT$214,MATCH(Charts!$C6,'Current Investment Returns'!$AV$15:$AV$214,0),MATCH(Charts!V$4,'Current Investment Returns'!$Z$13:$AT$13,0))</f>
        <v>2475181.0411590138</v>
      </c>
      <c r="W6">
        <f>INDEX('Current Investment Returns'!$Z$15:$AT$214,MATCH(Charts!$C6,'Current Investment Returns'!$AV$15:$AV$214,0),MATCH(Charts!W$4,'Current Investment Returns'!$Z$13:$AT$13,0))</f>
        <v>2407484.8396833148</v>
      </c>
      <c r="X6">
        <f>INDEX('Current Investment Returns'!$Z$15:$AT$214,MATCH(Charts!$C6,'Current Investment Returns'!$AV$15:$AV$214,0),MATCH(Charts!X$4,'Current Investment Returns'!$Z$13:$AT$13,0))</f>
        <v>2389428.7033856902</v>
      </c>
    </row>
    <row r="7" spans="3:24" x14ac:dyDescent="0.2">
      <c r="C7" s="24">
        <v>150</v>
      </c>
      <c r="D7">
        <f>INDEX('Current Investment Returns'!$Z$15:$AT$214,MATCH(Charts!$C7,'Current Investment Returns'!$AV$15:$AV$214,0),MATCH(Charts!D$4,'Current Investment Returns'!$Z$13:$AT$13,0))</f>
        <v>2500000</v>
      </c>
      <c r="E7">
        <f>INDEX('Current Investment Returns'!$Z$15:$AT$214,MATCH(Charts!$C7,'Current Investment Returns'!$AV$15:$AV$214,0),MATCH(Charts!E$4,'Current Investment Returns'!$Z$13:$AT$13,0))</f>
        <v>2580500</v>
      </c>
      <c r="F7">
        <f>INDEX('Current Investment Returns'!$Z$15:$AT$214,MATCH(Charts!$C7,'Current Investment Returns'!$AV$15:$AV$214,0),MATCH(Charts!F$4,'Current Investment Returns'!$Z$13:$AT$13,0))</f>
        <v>2612369.1750000003</v>
      </c>
      <c r="G7">
        <f>INDEX('Current Investment Returns'!$Z$15:$AT$214,MATCH(Charts!$C7,'Current Investment Returns'!$AV$15:$AV$214,0),MATCH(Charts!G$4,'Current Investment Returns'!$Z$13:$AT$13,0))</f>
        <v>2592776.4061875003</v>
      </c>
      <c r="H7">
        <f>INDEX('Current Investment Returns'!$Z$15:$AT$214,MATCH(Charts!$C7,'Current Investment Returns'!$AV$15:$AV$214,0),MATCH(Charts!H$4,'Current Investment Returns'!$Z$13:$AT$13,0))</f>
        <v>2547597.2773096832</v>
      </c>
      <c r="I7">
        <f>INDEX('Current Investment Returns'!$Z$15:$AT$214,MATCH(Charts!$C7,'Current Investment Returns'!$AV$15:$AV$214,0),MATCH(Charts!I$4,'Current Investment Returns'!$Z$13:$AT$13,0))</f>
        <v>2579060.103684458</v>
      </c>
      <c r="J7">
        <f>INDEX('Current Investment Returns'!$Z$15:$AT$214,MATCH(Charts!$C7,'Current Investment Returns'!$AV$15:$AV$214,0),MATCH(Charts!J$4,'Current Investment Returns'!$Z$13:$AT$13,0))</f>
        <v>2534119.9813777562</v>
      </c>
      <c r="K7">
        <f>INDEX('Current Investment Returns'!$Z$15:$AT$214,MATCH(Charts!$C7,'Current Investment Returns'!$AV$15:$AV$214,0),MATCH(Charts!K$4,'Current Investment Returns'!$Z$13:$AT$13,0))</f>
        <v>2489962.9407022488</v>
      </c>
      <c r="L7">
        <f>INDEX('Current Investment Returns'!$Z$15:$AT$214,MATCH(Charts!$C7,'Current Investment Returns'!$AV$15:$AV$214,0),MATCH(Charts!L$4,'Current Investment Returns'!$Z$13:$AT$13,0))</f>
        <v>2421862.454274042</v>
      </c>
      <c r="M7">
        <f>INDEX('Current Investment Returns'!$Z$15:$AT$214,MATCH(Charts!$C7,'Current Investment Returns'!$AV$15:$AV$214,0),MATCH(Charts!M$4,'Current Investment Returns'!$Z$13:$AT$13,0))</f>
        <v>2499846.4253016664</v>
      </c>
      <c r="N7">
        <f>INDEX('Current Investment Returns'!$Z$15:$AT$214,MATCH(Charts!$C7,'Current Investment Returns'!$AV$15:$AV$214,0),MATCH(Charts!N$4,'Current Investment Returns'!$Z$13:$AT$13,0))</f>
        <v>2530719.5286541423</v>
      </c>
      <c r="O7">
        <f>INDEX('Current Investment Returns'!$Z$15:$AT$214,MATCH(Charts!$C7,'Current Investment Returns'!$AV$15:$AV$214,0),MATCH(Charts!O$4,'Current Investment Returns'!$Z$13:$AT$13,0))</f>
        <v>2561973.9148330214</v>
      </c>
      <c r="P7">
        <f>INDEX('Current Investment Returns'!$Z$15:$AT$214,MATCH(Charts!$C7,'Current Investment Returns'!$AV$15:$AV$214,0),MATCH(Charts!P$4,'Current Investment Returns'!$Z$13:$AT$13,0))</f>
        <v>2542759.1104717739</v>
      </c>
      <c r="Q7">
        <f>INDEX('Current Investment Returns'!$Z$15:$AT$214,MATCH(Charts!$C7,'Current Investment Returns'!$AV$15:$AV$214,0),MATCH(Charts!Q$4,'Current Investment Returns'!$Z$13:$AT$13,0))</f>
        <v>2473214.6488003712</v>
      </c>
      <c r="R7">
        <f>INDEX('Current Investment Returns'!$Z$15:$AT$214,MATCH(Charts!$C7,'Current Investment Returns'!$AV$15:$AV$214,0),MATCH(Charts!R$4,'Current Investment Returns'!$Z$13:$AT$13,0))</f>
        <v>2454665.5389343686</v>
      </c>
      <c r="S7">
        <f>INDEX('Current Investment Returns'!$Z$15:$AT$214,MATCH(Charts!$C7,'Current Investment Returns'!$AV$15:$AV$214,0),MATCH(Charts!S$4,'Current Investment Returns'!$Z$13:$AT$13,0))</f>
        <v>2533705.7692880556</v>
      </c>
      <c r="T7">
        <f>INDEX('Current Investment Returns'!$Z$15:$AT$214,MATCH(Charts!$C7,'Current Investment Returns'!$AV$15:$AV$214,0),MATCH(Charts!T$4,'Current Investment Returns'!$Z$13:$AT$13,0))</f>
        <v>2489555.946258211</v>
      </c>
      <c r="U7">
        <f>INDEX('Current Investment Returns'!$Z$15:$AT$214,MATCH(Charts!$C7,'Current Investment Returns'!$AV$15:$AV$214,0),MATCH(Charts!U$4,'Current Investment Returns'!$Z$13:$AT$13,0))</f>
        <v>2569719.6477277256</v>
      </c>
      <c r="V7">
        <f>INDEX('Current Investment Returns'!$Z$15:$AT$214,MATCH(Charts!$C7,'Current Investment Returns'!$AV$15:$AV$214,0),MATCH(Charts!V$4,'Current Investment Returns'!$Z$13:$AT$13,0))</f>
        <v>2550446.7503697677</v>
      </c>
      <c r="W7">
        <f>INDEX('Current Investment Returns'!$Z$15:$AT$214,MATCH(Charts!$C7,'Current Investment Returns'!$AV$15:$AV$214,0),MATCH(Charts!W$4,'Current Investment Returns'!$Z$13:$AT$13,0))</f>
        <v>2531318.3997419947</v>
      </c>
      <c r="X7">
        <f>INDEX('Current Investment Returns'!$Z$15:$AT$214,MATCH(Charts!$C7,'Current Investment Returns'!$AV$15:$AV$214,0),MATCH(Charts!X$4,'Current Investment Returns'!$Z$13:$AT$13,0))</f>
        <v>2562580.1819788083</v>
      </c>
    </row>
    <row r="28" spans="3:24" x14ac:dyDescent="0.2">
      <c r="C28" t="s">
        <v>56</v>
      </c>
      <c r="D28" s="24">
        <v>0</v>
      </c>
      <c r="E28" s="24">
        <v>1</v>
      </c>
      <c r="F28" s="24">
        <v>2</v>
      </c>
      <c r="G28" s="24">
        <v>3</v>
      </c>
      <c r="H28" s="24">
        <v>4</v>
      </c>
      <c r="I28" s="24">
        <v>5</v>
      </c>
      <c r="J28" s="24">
        <v>6</v>
      </c>
      <c r="K28" s="24">
        <v>7</v>
      </c>
      <c r="L28" s="24">
        <v>8</v>
      </c>
      <c r="M28" s="24">
        <v>9</v>
      </c>
      <c r="N28" s="24">
        <v>10</v>
      </c>
      <c r="O28" s="24">
        <v>11</v>
      </c>
      <c r="P28" s="24">
        <v>12</v>
      </c>
      <c r="Q28" s="24">
        <v>13</v>
      </c>
      <c r="R28" s="24">
        <v>14</v>
      </c>
      <c r="S28" s="24">
        <v>15</v>
      </c>
      <c r="T28" s="24">
        <v>16</v>
      </c>
      <c r="U28" s="24">
        <v>17</v>
      </c>
      <c r="V28" s="24">
        <v>18</v>
      </c>
      <c r="W28" s="24">
        <v>19</v>
      </c>
      <c r="X28" s="24">
        <v>20</v>
      </c>
    </row>
    <row r="29" spans="3:24" x14ac:dyDescent="0.2">
      <c r="C29" s="24">
        <v>50</v>
      </c>
      <c r="D29">
        <f>INDEX('Alternative Investmetn Returns'!$Z$15:$AT$214,MATCH(Charts!$C29,'Alternative Investmetn Returns'!$AV$15:$AV$214,0),MATCH(Charts!D$4,'Alternative Investmetn Returns'!$Z$13:$AT$13,0))</f>
        <v>2500000</v>
      </c>
      <c r="E29">
        <f>INDEX('Alternative Investmetn Returns'!$Z$15:$AT$214,MATCH(Charts!$C29,'Alternative Investmetn Returns'!$AV$15:$AV$214,0),MATCH(Charts!E$4,'Alternative Investmetn Returns'!$Z$13:$AT$13,0))</f>
        <v>2362941.7314388473</v>
      </c>
      <c r="F29">
        <f>INDEX('Alternative Investmetn Returns'!$Z$15:$AT$214,MATCH(Charts!$C29,'Alternative Investmetn Returns'!$AV$15:$AV$214,0),MATCH(Charts!F$4,'Alternative Investmetn Returns'!$Z$13:$AT$13,0))</f>
        <v>2419513.9046759275</v>
      </c>
      <c r="G29">
        <f>INDEX('Alternative Investmetn Returns'!$Z$15:$AT$214,MATCH(Charts!$C29,'Alternative Investmetn Returns'!$AV$15:$AV$214,0),MATCH(Charts!G$4,'Alternative Investmetn Returns'!$Z$13:$AT$13,0))</f>
        <v>2477440.495900631</v>
      </c>
      <c r="H29">
        <f>INDEX('Alternative Investmetn Returns'!$Z$15:$AT$214,MATCH(Charts!$C29,'Alternative Investmetn Returns'!$AV$15:$AV$214,0),MATCH(Charts!H$4,'Alternative Investmetn Returns'!$Z$13:$AT$13,0))</f>
        <v>2536753.9317987333</v>
      </c>
      <c r="I29">
        <f>INDEX('Alternative Investmetn Returns'!$Z$15:$AT$214,MATCH(Charts!$C29,'Alternative Investmetn Returns'!$AV$15:$AV$214,0),MATCH(Charts!I$4,'Alternative Investmetn Returns'!$Z$13:$AT$13,0))</f>
        <v>2497584.0532661676</v>
      </c>
      <c r="J29">
        <f>INDEX('Alternative Investmetn Returns'!$Z$15:$AT$214,MATCH(Charts!$C29,'Alternative Investmetn Returns'!$AV$15:$AV$214,0),MATCH(Charts!J$4,'Alternative Investmetn Returns'!$Z$13:$AT$13,0))</f>
        <v>2434428.8047360098</v>
      </c>
      <c r="K29">
        <f>INDEX('Alternative Investmetn Returns'!$Z$15:$AT$214,MATCH(Charts!$C29,'Alternative Investmetn Returns'!$AV$15:$AV$214,0),MATCH(Charts!K$4,'Alternative Investmetn Returns'!$Z$13:$AT$13,0))</f>
        <v>2348902.1444287333</v>
      </c>
      <c r="L29">
        <f>INDEX('Alternative Investmetn Returns'!$Z$15:$AT$214,MATCH(Charts!$C29,'Alternative Investmetn Returns'!$AV$15:$AV$214,0),MATCH(Charts!L$4,'Alternative Investmetn Returns'!$Z$13:$AT$13,0))</f>
        <v>2405138.1900593028</v>
      </c>
      <c r="M29">
        <f>INDEX('Alternative Investmetn Returns'!$Z$15:$AT$214,MATCH(Charts!$C29,'Alternative Investmetn Returns'!$AV$15:$AV$214,0),MATCH(Charts!M$4,'Alternative Investmetn Returns'!$Z$13:$AT$13,0))</f>
        <v>2320640.5713271066</v>
      </c>
      <c r="N29">
        <f>INDEX('Alternative Investmetn Returns'!$Z$15:$AT$214,MATCH(Charts!$C29,'Alternative Investmetn Returns'!$AV$15:$AV$214,0),MATCH(Charts!N$4,'Alternative Investmetn Returns'!$Z$13:$AT$13,0))</f>
        <v>2376199.9948521941</v>
      </c>
      <c r="O29">
        <f>INDEX('Alternative Investmetn Returns'!$Z$15:$AT$214,MATCH(Charts!$C29,'Alternative Investmetn Returns'!$AV$15:$AV$214,0),MATCH(Charts!O$4,'Alternative Investmetn Returns'!$Z$13:$AT$13,0))</f>
        <v>2292719.0364497509</v>
      </c>
      <c r="P29">
        <f>INDEX('Alternative Investmetn Returns'!$Z$15:$AT$214,MATCH(Charts!$C29,'Alternative Investmetn Returns'!$AV$15:$AV$214,0),MATCH(Charts!P$4,'Alternative Investmetn Returns'!$Z$13:$AT$13,0))</f>
        <v>2212170.9416239802</v>
      </c>
      <c r="Q29">
        <f>INDEX('Alternative Investmetn Returns'!$Z$15:$AT$214,MATCH(Charts!$C29,'Alternative Investmetn Returns'!$AV$15:$AV$214,0),MATCH(Charts!Q$4,'Alternative Investmetn Returns'!$Z$13:$AT$13,0))</f>
        <v>2156232.8019538647</v>
      </c>
      <c r="R29">
        <f>INDEX('Alternative Investmetn Returns'!$Z$15:$AT$214,MATCH(Charts!$C29,'Alternative Investmetn Returns'!$AV$15:$AV$214,0),MATCH(Charts!R$4,'Alternative Investmetn Returns'!$Z$13:$AT$13,0))</f>
        <v>2207856.0705214441</v>
      </c>
      <c r="S29">
        <f>INDEX('Alternative Investmetn Returns'!$Z$15:$AT$214,MATCH(Charts!$C29,'Alternative Investmetn Returns'!$AV$15:$AV$214,0),MATCH(Charts!S$4,'Alternative Investmetn Returns'!$Z$13:$AT$13,0))</f>
        <v>2217239.9795694272</v>
      </c>
      <c r="T29">
        <f>INDEX('Alternative Investmetn Returns'!$Z$15:$AT$214,MATCH(Charts!$C29,'Alternative Investmetn Returns'!$AV$15:$AV$214,0),MATCH(Charts!T$4,'Alternative Investmetn Returns'!$Z$13:$AT$13,0))</f>
        <v>2139343.6245051799</v>
      </c>
      <c r="U29">
        <f>INDEX('Alternative Investmetn Returns'!$Z$15:$AT$214,MATCH(Charts!$C29,'Alternative Investmetn Returns'!$AV$15:$AV$214,0),MATCH(Charts!U$4,'Alternative Investmetn Returns'!$Z$13:$AT$13,0))</f>
        <v>2106310.1367628868</v>
      </c>
      <c r="V29">
        <f>INDEX('Alternative Investmetn Returns'!$Z$15:$AT$214,MATCH(Charts!$C29,'Alternative Investmetn Returns'!$AV$15:$AV$214,0),MATCH(Charts!V$4,'Alternative Investmetn Returns'!$Z$13:$AT$13,0))</f>
        <v>2053048.8501227475</v>
      </c>
      <c r="W29">
        <f>INDEX('Alternative Investmetn Returns'!$Z$15:$AT$214,MATCH(Charts!$C29,'Alternative Investmetn Returns'!$AV$15:$AV$214,0),MATCH(Charts!W$4,'Alternative Investmetn Returns'!$Z$13:$AT$13,0))</f>
        <v>2061774.791970971</v>
      </c>
      <c r="X29">
        <f>INDEX('Alternative Investmetn Returns'!$Z$15:$AT$214,MATCH(Charts!$C29,'Alternative Investmetn Returns'!$AV$15:$AV$214,0),MATCH(Charts!X$4,'Alternative Investmetn Returns'!$Z$13:$AT$13,0))</f>
        <v>2029939.0403236896</v>
      </c>
    </row>
    <row r="30" spans="3:24" x14ac:dyDescent="0.2">
      <c r="C30" s="24">
        <v>100</v>
      </c>
      <c r="D30">
        <f>INDEX('Alternative Investmetn Returns'!$Z$15:$AT$214,MATCH(Charts!$C30,'Alternative Investmetn Returns'!$AV$15:$AV$214,0),MATCH(Charts!D$4,'Alternative Investmetn Returns'!$Z$13:$AT$13,0))</f>
        <v>2500000</v>
      </c>
      <c r="E30">
        <f>INDEX('Alternative Investmetn Returns'!$Z$15:$AT$214,MATCH(Charts!$C30,'Alternative Investmetn Returns'!$AV$15:$AV$214,0),MATCH(Charts!E$4,'Alternative Investmetn Returns'!$Z$13:$AT$13,0))</f>
        <v>2362941.7314388473</v>
      </c>
      <c r="F30">
        <f>INDEX('Alternative Investmetn Returns'!$Z$15:$AT$214,MATCH(Charts!$C30,'Alternative Investmetn Returns'!$AV$15:$AV$214,0),MATCH(Charts!F$4,'Alternative Investmetn Returns'!$Z$13:$AT$13,0))</f>
        <v>2419513.9046759275</v>
      </c>
      <c r="G30">
        <f>INDEX('Alternative Investmetn Returns'!$Z$15:$AT$214,MATCH(Charts!$C30,'Alternative Investmetn Returns'!$AV$15:$AV$214,0),MATCH(Charts!G$4,'Alternative Investmetn Returns'!$Z$13:$AT$13,0))</f>
        <v>2429797.4094410036</v>
      </c>
      <c r="H30">
        <f>INDEX('Alternative Investmetn Returns'!$Z$15:$AT$214,MATCH(Charts!$C30,'Alternative Investmetn Returns'!$AV$15:$AV$214,0),MATCH(Charts!H$4,'Alternative Investmetn Returns'!$Z$13:$AT$13,0))</f>
        <v>2487970.2023410653</v>
      </c>
      <c r="I30">
        <f>INDEX('Alternative Investmetn Returns'!$Z$15:$AT$214,MATCH(Charts!$C30,'Alternative Investmetn Returns'!$AV$15:$AV$214,0),MATCH(Charts!I$4,'Alternative Investmetn Returns'!$Z$13:$AT$13,0))</f>
        <v>2351571.4470752222</v>
      </c>
      <c r="J30">
        <f>INDEX('Alternative Investmetn Returns'!$Z$15:$AT$214,MATCH(Charts!$C30,'Alternative Investmetn Returns'!$AV$15:$AV$214,0),MATCH(Charts!J$4,'Alternative Investmetn Returns'!$Z$13:$AT$13,0))</f>
        <v>2407871.3995934352</v>
      </c>
      <c r="K30">
        <f>INDEX('Alternative Investmetn Returns'!$Z$15:$AT$214,MATCH(Charts!$C30,'Alternative Investmetn Returns'!$AV$15:$AV$214,0),MATCH(Charts!K$4,'Alternative Investmetn Returns'!$Z$13:$AT$13,0))</f>
        <v>2323277.7573986016</v>
      </c>
      <c r="L30">
        <f>INDEX('Alternative Investmetn Returns'!$Z$15:$AT$214,MATCH(Charts!$C30,'Alternative Investmetn Returns'!$AV$15:$AV$214,0),MATCH(Charts!L$4,'Alternative Investmetn Returns'!$Z$13:$AT$13,0))</f>
        <v>2287404.1527836723</v>
      </c>
      <c r="M30">
        <f>INDEX('Alternative Investmetn Returns'!$Z$15:$AT$214,MATCH(Charts!$C30,'Alternative Investmetn Returns'!$AV$15:$AV$214,0),MATCH(Charts!M$4,'Alternative Investmetn Returns'!$Z$13:$AT$13,0))</f>
        <v>2342167.8493542592</v>
      </c>
      <c r="N30">
        <f>INDEX('Alternative Investmetn Returns'!$Z$15:$AT$214,MATCH(Charts!$C30,'Alternative Investmetn Returns'!$AV$15:$AV$214,0),MATCH(Charts!N$4,'Alternative Investmetn Returns'!$Z$13:$AT$13,0))</f>
        <v>2398242.6664185403</v>
      </c>
      <c r="O30">
        <f>INDEX('Alternative Investmetn Returns'!$Z$15:$AT$214,MATCH(Charts!$C30,'Alternative Investmetn Returns'!$AV$15:$AV$214,0),MATCH(Charts!O$4,'Alternative Investmetn Returns'!$Z$13:$AT$13,0))</f>
        <v>2455659.9940589359</v>
      </c>
      <c r="P30">
        <f>INDEX('Alternative Investmetn Returns'!$Z$15:$AT$214,MATCH(Charts!$C30,'Alternative Investmetn Returns'!$AV$15:$AV$214,0),MATCH(Charts!P$4,'Alternative Investmetn Returns'!$Z$13:$AT$13,0))</f>
        <v>2393564.8597520269</v>
      </c>
      <c r="Q30">
        <f>INDEX('Alternative Investmetn Returns'!$Z$15:$AT$214,MATCH(Charts!$C30,'Alternative Investmetn Returns'!$AV$15:$AV$214,0),MATCH(Charts!Q$4,'Alternative Investmetn Returns'!$Z$13:$AT$13,0))</f>
        <v>2356605.9558390151</v>
      </c>
      <c r="R30">
        <f>INDEX('Alternative Investmetn Returns'!$Z$15:$AT$214,MATCH(Charts!$C30,'Alternative Investmetn Returns'!$AV$15:$AV$214,0),MATCH(Charts!R$4,'Alternative Investmetn Returns'!$Z$13:$AT$13,0))</f>
        <v>2366622.0869839704</v>
      </c>
      <c r="S30">
        <f>INDEX('Alternative Investmetn Returns'!$Z$15:$AT$214,MATCH(Charts!$C30,'Alternative Investmetn Returns'!$AV$15:$AV$214,0),MATCH(Charts!S$4,'Alternative Investmetn Returns'!$Z$13:$AT$13,0))</f>
        <v>2330079.204949717</v>
      </c>
      <c r="T30">
        <f>INDEX('Alternative Investmetn Returns'!$Z$15:$AT$214,MATCH(Charts!$C30,'Alternative Investmetn Returns'!$AV$15:$AV$214,0),MATCH(Charts!T$4,'Alternative Investmetn Returns'!$Z$13:$AT$13,0))</f>
        <v>2294100.5795556405</v>
      </c>
      <c r="U30">
        <f>INDEX('Alternative Investmetn Returns'!$Z$15:$AT$214,MATCH(Charts!$C30,'Alternative Investmetn Returns'!$AV$15:$AV$214,0),MATCH(Charts!U$4,'Alternative Investmetn Returns'!$Z$13:$AT$13,0))</f>
        <v>2303851.0481087789</v>
      </c>
      <c r="V30">
        <f>INDEX('Alternative Investmetn Returns'!$Z$15:$AT$214,MATCH(Charts!$C30,'Alternative Investmetn Returns'!$AV$15:$AV$214,0),MATCH(Charts!V$4,'Alternative Investmetn Returns'!$Z$13:$AT$13,0))</f>
        <v>2359008.5066579897</v>
      </c>
      <c r="W30">
        <f>INDEX('Alternative Investmetn Returns'!$Z$15:$AT$214,MATCH(Charts!$C30,'Alternative Investmetn Returns'!$AV$15:$AV$214,0),MATCH(Charts!W$4,'Alternative Investmetn Returns'!$Z$13:$AT$13,0))</f>
        <v>2299357.3536455776</v>
      </c>
      <c r="X30">
        <f>INDEX('Alternative Investmetn Returns'!$Z$15:$AT$214,MATCH(Charts!$C30,'Alternative Investmetn Returns'!$AV$15:$AV$214,0),MATCH(Charts!X$4,'Alternative Investmetn Returns'!$Z$13:$AT$13,0))</f>
        <v>2218576.0406214697</v>
      </c>
    </row>
    <row r="31" spans="3:24" x14ac:dyDescent="0.2">
      <c r="C31" s="24">
        <v>150</v>
      </c>
      <c r="D31">
        <f>INDEX('Alternative Investmetn Returns'!$Z$15:$AT$214,MATCH(Charts!$C31,'Alternative Investmetn Returns'!$AV$15:$AV$214,0),MATCH(Charts!D$4,'Alternative Investmetn Returns'!$Z$13:$AT$13,0))</f>
        <v>2500000</v>
      </c>
      <c r="E31">
        <f>INDEX('Alternative Investmetn Returns'!$Z$15:$AT$214,MATCH(Charts!$C31,'Alternative Investmetn Returns'!$AV$15:$AV$214,0),MATCH(Charts!E$4,'Alternative Investmetn Returns'!$Z$13:$AT$13,0))</f>
        <v>2559853.5423920844</v>
      </c>
      <c r="F31">
        <f>INDEX('Alternative Investmetn Returns'!$Z$15:$AT$214,MATCH(Charts!$C31,'Alternative Investmetn Returns'!$AV$15:$AV$214,0),MATCH(Charts!F$4,'Alternative Investmetn Returns'!$Z$13:$AT$13,0))</f>
        <v>2520326.9840374244</v>
      </c>
      <c r="G31">
        <f>INDEX('Alternative Investmetn Returns'!$Z$15:$AT$214,MATCH(Charts!$C31,'Alternative Investmetn Returns'!$AV$15:$AV$214,0),MATCH(Charts!G$4,'Alternative Investmetn Returns'!$Z$13:$AT$13,0))</f>
        <v>2531038.968167712</v>
      </c>
      <c r="H31">
        <f>INDEX('Alternative Investmetn Returns'!$Z$15:$AT$214,MATCH(Charts!$C31,'Alternative Investmetn Returns'!$AV$15:$AV$214,0),MATCH(Charts!H$4,'Alternative Investmetn Returns'!$Z$13:$AT$13,0))</f>
        <v>2741153.0674831448</v>
      </c>
      <c r="I31">
        <f>INDEX('Alternative Investmetn Returns'!$Z$15:$AT$214,MATCH(Charts!$C31,'Alternative Investmetn Returns'!$AV$15:$AV$214,0),MATCH(Charts!I$4,'Alternative Investmetn Returns'!$Z$13:$AT$13,0))</f>
        <v>2698827.0730906371</v>
      </c>
      <c r="J31">
        <f>INDEX('Alternative Investmetn Returns'!$Z$15:$AT$214,MATCH(Charts!$C31,'Alternative Investmetn Returns'!$AV$15:$AV$214,0),MATCH(Charts!J$4,'Alternative Investmetn Returns'!$Z$13:$AT$13,0))</f>
        <v>2657154.6320595108</v>
      </c>
      <c r="K31">
        <f>INDEX('Alternative Investmetn Returns'!$Z$15:$AT$214,MATCH(Charts!$C31,'Alternative Investmetn Returns'!$AV$15:$AV$214,0),MATCH(Charts!K$4,'Alternative Investmetn Returns'!$Z$13:$AT$13,0))</f>
        <v>2616125.6529081054</v>
      </c>
      <c r="L31">
        <f>INDEX('Alternative Investmetn Returns'!$Z$15:$AT$214,MATCH(Charts!$C31,'Alternative Investmetn Returns'!$AV$15:$AV$214,0),MATCH(Charts!L$4,'Alternative Investmetn Returns'!$Z$13:$AT$13,0))</f>
        <v>2549972.8979770085</v>
      </c>
      <c r="M31">
        <f>INDEX('Alternative Investmetn Returns'!$Z$15:$AT$214,MATCH(Charts!$C31,'Alternative Investmetn Returns'!$AV$15:$AV$214,0),MATCH(Charts!M$4,'Alternative Investmetn Returns'!$Z$13:$AT$13,0))</f>
        <v>2560810.8842338691</v>
      </c>
      <c r="N31">
        <f>INDEX('Alternative Investmetn Returns'!$Z$15:$AT$214,MATCH(Charts!$C31,'Alternative Investmetn Returns'!$AV$15:$AV$214,0),MATCH(Charts!N$4,'Alternative Investmetn Returns'!$Z$13:$AT$13,0))</f>
        <v>2470844.1527439347</v>
      </c>
      <c r="O31">
        <f>INDEX('Alternative Investmetn Returns'!$Z$15:$AT$214,MATCH(Charts!$C31,'Alternative Investmetn Returns'!$AV$15:$AV$214,0),MATCH(Charts!O$4,'Alternative Investmetn Returns'!$Z$13:$AT$13,0))</f>
        <v>2481345.8231701292</v>
      </c>
      <c r="P31">
        <f>INDEX('Alternative Investmetn Returns'!$Z$15:$AT$214,MATCH(Charts!$C31,'Alternative Investmetn Returns'!$AV$15:$AV$214,0),MATCH(Charts!P$4,'Alternative Investmetn Returns'!$Z$13:$AT$13,0))</f>
        <v>2540752.7581367432</v>
      </c>
      <c r="Q31">
        <f>INDEX('Alternative Investmetn Returns'!$Z$15:$AT$214,MATCH(Charts!$C31,'Alternative Investmetn Returns'!$AV$15:$AV$214,0),MATCH(Charts!Q$4,'Alternative Investmetn Returns'!$Z$13:$AT$13,0))</f>
        <v>2501521.1339456928</v>
      </c>
      <c r="R31">
        <f>INDEX('Alternative Investmetn Returns'!$Z$15:$AT$214,MATCH(Charts!$C31,'Alternative Investmetn Returns'!$AV$15:$AV$214,0),MATCH(Charts!R$4,'Alternative Investmetn Returns'!$Z$13:$AT$13,0))</f>
        <v>2462895.28311521</v>
      </c>
      <c r="S31">
        <f>INDEX('Alternative Investmetn Returns'!$Z$15:$AT$214,MATCH(Charts!$C31,'Alternative Investmetn Returns'!$AV$15:$AV$214,0),MATCH(Charts!S$4,'Alternative Investmetn Returns'!$Z$13:$AT$13,0))</f>
        <v>2376368.5348933698</v>
      </c>
      <c r="T31">
        <f>INDEX('Alternative Investmetn Returns'!$Z$15:$AT$214,MATCH(Charts!$C31,'Alternative Investmetn Returns'!$AV$15:$AV$214,0),MATCH(Charts!T$4,'Alternative Investmetn Returns'!$Z$13:$AT$13,0))</f>
        <v>2386468.6616605381</v>
      </c>
      <c r="U31">
        <f>INDEX('Alternative Investmetn Returns'!$Z$15:$AT$214,MATCH(Charts!$C31,'Alternative Investmetn Returns'!$AV$15:$AV$214,0),MATCH(Charts!U$4,'Alternative Investmetn Returns'!$Z$13:$AT$13,0))</f>
        <v>2302626.9431585525</v>
      </c>
      <c r="V31">
        <f>INDEX('Alternative Investmetn Returns'!$Z$15:$AT$214,MATCH(Charts!$C31,'Alternative Investmetn Returns'!$AV$15:$AV$214,0),MATCH(Charts!V$4,'Alternative Investmetn Returns'!$Z$13:$AT$13,0))</f>
        <v>2312413.6507680439</v>
      </c>
      <c r="W31">
        <f>INDEX('Alternative Investmetn Returns'!$Z$15:$AT$214,MATCH(Charts!$C31,'Alternative Investmetn Returns'!$AV$15:$AV$214,0),MATCH(Charts!W$4,'Alternative Investmetn Returns'!$Z$13:$AT$13,0))</f>
        <v>2367776.1101577557</v>
      </c>
      <c r="X31">
        <f>INDEX('Alternative Investmetn Returns'!$Z$15:$AT$214,MATCH(Charts!$C31,'Alternative Investmetn Returns'!$AV$15:$AV$214,0),MATCH(Charts!X$4,'Alternative Investmetn Returns'!$Z$13:$AT$13,0))</f>
        <v>2424464.0252714725</v>
      </c>
    </row>
    <row r="51" spans="3:5" x14ac:dyDescent="0.2">
      <c r="C51" s="32"/>
      <c r="D51" s="32" t="s">
        <v>54</v>
      </c>
      <c r="E51" s="32" t="s">
        <v>47</v>
      </c>
    </row>
    <row r="52" spans="3:5" x14ac:dyDescent="0.2">
      <c r="C52" s="32" t="s">
        <v>22</v>
      </c>
      <c r="D52" s="46">
        <f>'Current Investment Returns'!BA16</f>
        <v>441008.48878501926</v>
      </c>
      <c r="E52" s="46">
        <f>'Alternative Investmetn Returns'!BA16</f>
        <v>501773.40857914422</v>
      </c>
    </row>
    <row r="53" spans="3:5" x14ac:dyDescent="0.2">
      <c r="C53" s="32" t="s">
        <v>6</v>
      </c>
      <c r="D53" s="46">
        <f>'Current Investment Returns'!BA15</f>
        <v>372193.28147338243</v>
      </c>
      <c r="E53" s="46">
        <f>'Alternative Investmetn Returns'!BA15</f>
        <v>370444.18274643167</v>
      </c>
    </row>
    <row r="54" spans="3:5" x14ac:dyDescent="0.2">
      <c r="C54" s="32" t="s">
        <v>23</v>
      </c>
      <c r="D54" s="46">
        <f>'Current Investment Returns'!BA17</f>
        <v>316680.90624886105</v>
      </c>
      <c r="E54" s="46">
        <f>'Alternative Investmetn Returns'!BA17</f>
        <v>290861.56246808311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Data</vt:lpstr>
      <vt:lpstr>Data Validation</vt:lpstr>
      <vt:lpstr>Parameters</vt:lpstr>
      <vt:lpstr>Current Investment Returns</vt:lpstr>
      <vt:lpstr>Alternative Investmetn Returns</vt:lpstr>
      <vt:lpstr>Charts</vt:lpstr>
      <vt:lpstr>alternative_projection</vt:lpstr>
      <vt:lpstr>alternative_projection_initial_period</vt:lpstr>
      <vt:lpstr>amc</vt:lpstr>
      <vt:lpstr>initial_value</vt:lpstr>
      <vt:lpstr>original_projection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McCarthy</dc:creator>
  <cp:lastModifiedBy>Ciara Trainor</cp:lastModifiedBy>
  <dcterms:created xsi:type="dcterms:W3CDTF">2011-01-29T10:26:27Z</dcterms:created>
  <dcterms:modified xsi:type="dcterms:W3CDTF">2021-12-08T10:54:35Z</dcterms:modified>
</cp:coreProperties>
</file>